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6" i="2"/>
  <c r="W37" i="2"/>
  <c r="AU37" i="2"/>
  <c r="W41" i="2"/>
  <c r="AT3" i="2"/>
  <c r="AU31" i="2"/>
  <c r="W12" i="2"/>
  <c r="AU38" i="2"/>
  <c r="AU39" i="2"/>
  <c r="W31" i="2"/>
  <c r="AU36" i="2"/>
  <c r="AU11" i="2"/>
  <c r="AU7" i="2"/>
  <c r="AU35" i="2"/>
  <c r="W8" i="2"/>
  <c r="W3" i="2"/>
  <c r="W9" i="2"/>
  <c r="AU30" i="2"/>
  <c r="W35" i="2"/>
  <c r="W40" i="2"/>
  <c r="AU33" i="2"/>
  <c r="V3" i="2"/>
  <c r="AU16" i="2"/>
  <c r="W14" i="2"/>
  <c r="W33" i="2"/>
  <c r="AU40" i="2"/>
  <c r="W30" i="2"/>
  <c r="AU17" i="2"/>
  <c r="AU3" i="2"/>
  <c r="AU10" i="2"/>
  <c r="AU32" i="2"/>
  <c r="W39" i="2"/>
  <c r="W4" i="2"/>
  <c r="W13" i="2"/>
  <c r="AU15" i="2"/>
  <c r="W34" i="2"/>
  <c r="AU4" i="2"/>
  <c r="AU41" i="2"/>
  <c r="W10" i="2"/>
  <c r="AU9" i="2"/>
  <c r="AU12" i="2"/>
  <c r="W17" i="2"/>
  <c r="W11" i="2"/>
  <c r="AU14" i="2"/>
  <c r="AU34" i="2"/>
  <c r="W42" i="2"/>
  <c r="W36" i="2"/>
  <c r="AU6" i="2"/>
  <c r="W18" i="2"/>
  <c r="W15" i="2"/>
  <c r="W38" i="2"/>
  <c r="AU13" i="2"/>
  <c r="AU42" i="2"/>
  <c r="AU18" i="2"/>
  <c r="W7" i="2"/>
  <c r="AU8" i="2"/>
  <c r="W32" i="2"/>
  <c r="W16" i="2"/>
  <c r="W22" i="2" l="1"/>
  <c r="AU22" i="2"/>
  <c r="B75" i="23"/>
  <c r="K120" i="14"/>
  <c r="L119" i="14"/>
  <c r="L121" i="14"/>
  <c r="K118" i="14"/>
  <c r="B139" i="23"/>
  <c r="L120" i="14"/>
  <c r="AT8" i="2"/>
  <c r="K119" i="14"/>
  <c r="K121" i="14"/>
  <c r="B79" i="23" l="1"/>
  <c r="B78" i="23"/>
  <c r="B259" i="23"/>
  <c r="K123" i="14"/>
  <c r="L124" i="14"/>
  <c r="K112" i="14"/>
  <c r="L123" i="14"/>
  <c r="K124" i="14"/>
  <c r="L113" i="14"/>
  <c r="K110" i="14"/>
  <c r="K122" i="14"/>
  <c r="L112" i="14"/>
  <c r="K113" i="14"/>
  <c r="L115" i="14"/>
  <c r="L111" i="14"/>
  <c r="L122" i="14"/>
  <c r="K111" i="14"/>
  <c r="K114" i="14"/>
  <c r="K115" i="14"/>
  <c r="L114" i="14"/>
  <c r="L110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7" i="2"/>
  <c r="T6" i="2"/>
  <c r="T13" i="2"/>
  <c r="AS8" i="2"/>
  <c r="T12" i="2"/>
  <c r="T16" i="2"/>
  <c r="U6" i="2"/>
  <c r="AS13" i="2"/>
  <c r="AS4" i="2"/>
  <c r="T7" i="2"/>
  <c r="U9" i="2"/>
  <c r="AS6" i="2"/>
  <c r="AR4" i="2"/>
  <c r="U12" i="2"/>
  <c r="AR8" i="2"/>
  <c r="AR14" i="2"/>
  <c r="AS9" i="2"/>
  <c r="AR11" i="2"/>
  <c r="AR7" i="2"/>
  <c r="T14" i="2"/>
  <c r="AR10" i="2"/>
  <c r="U17" i="2"/>
  <c r="AS17" i="2"/>
  <c r="U10" i="2"/>
  <c r="U14" i="2"/>
  <c r="U13" i="2"/>
  <c r="T9" i="2"/>
  <c r="AS7" i="2"/>
  <c r="AS11" i="2"/>
  <c r="U8" i="2"/>
  <c r="T18" i="2"/>
  <c r="AR13" i="2"/>
  <c r="AS16" i="2"/>
  <c r="AS3" i="2"/>
  <c r="AR6" i="2"/>
  <c r="AR16" i="2"/>
  <c r="U16" i="2"/>
  <c r="AS10" i="2"/>
  <c r="AR15" i="2"/>
  <c r="AS15" i="2"/>
  <c r="T15" i="2"/>
  <c r="AR18" i="2"/>
  <c r="AS18" i="2"/>
  <c r="U15" i="2"/>
  <c r="U18" i="2"/>
  <c r="AR12" i="2"/>
  <c r="T11" i="2"/>
  <c r="U7" i="2"/>
  <c r="T10" i="2"/>
  <c r="AR3" i="2"/>
  <c r="AS14" i="2"/>
  <c r="AR17" i="2"/>
  <c r="T8" i="2"/>
  <c r="AS12" i="2"/>
  <c r="U11" i="2"/>
  <c r="AR9" i="2"/>
  <c r="U5" i="2" l="1"/>
  <c r="T5" i="2"/>
  <c r="U3" i="2"/>
  <c r="U4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C75" i="23"/>
  <c r="AQ8" i="2"/>
  <c r="AQ16" i="2"/>
  <c r="AQ14" i="2"/>
  <c r="AQ9" i="2"/>
  <c r="AQ17" i="2"/>
  <c r="AQ11" i="2"/>
  <c r="G25" i="23"/>
  <c r="AQ12" i="2"/>
  <c r="H26" i="23"/>
  <c r="AQ10" i="2"/>
  <c r="AQ15" i="2"/>
  <c r="C139" i="23"/>
  <c r="AQ7" i="2"/>
  <c r="AQ13" i="2"/>
  <c r="AQ6" i="2"/>
  <c r="C79" i="23" l="1"/>
  <c r="C78" i="23"/>
  <c r="C212" i="23"/>
  <c r="C213" i="23" s="1"/>
  <c r="B208" i="23"/>
  <c r="AQ5" i="2"/>
  <c r="S19" i="2"/>
  <c r="S5" i="2"/>
  <c r="S15" i="2"/>
  <c r="S9" i="2"/>
  <c r="S14" i="2"/>
  <c r="S7" i="2"/>
  <c r="S4" i="2"/>
  <c r="AQ3" i="2"/>
  <c r="S13" i="2"/>
  <c r="S12" i="2"/>
  <c r="S3" i="2"/>
  <c r="G26" i="23"/>
  <c r="S18" i="2"/>
  <c r="S16" i="2"/>
  <c r="H25" i="23"/>
  <c r="S6" i="2"/>
  <c r="S10" i="2"/>
  <c r="AQ4" i="2"/>
  <c r="S8" i="2"/>
  <c r="S11" i="2"/>
  <c r="S17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67" i="34"/>
  <c r="B66" i="34"/>
  <c r="B65" i="34"/>
  <c r="N123" i="14"/>
  <c r="M114" i="14"/>
  <c r="N122" i="14"/>
  <c r="AU28" i="2"/>
  <c r="N121" i="14"/>
  <c r="M119" i="14"/>
  <c r="W27" i="2"/>
  <c r="N115" i="14"/>
  <c r="AU27" i="2"/>
  <c r="N110" i="14"/>
  <c r="G27" i="23"/>
  <c r="AG28" i="2"/>
  <c r="M120" i="14"/>
  <c r="N124" i="14"/>
  <c r="M122" i="14"/>
  <c r="H27" i="23"/>
  <c r="M113" i="14"/>
  <c r="M124" i="14"/>
  <c r="M115" i="14"/>
  <c r="N113" i="14"/>
  <c r="N111" i="14"/>
  <c r="W28" i="2"/>
  <c r="N114" i="14"/>
  <c r="M123" i="14"/>
  <c r="N119" i="14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139" i="23"/>
  <c r="E75" i="23"/>
  <c r="N112" i="14"/>
  <c r="M112" i="14"/>
  <c r="M111" i="14"/>
  <c r="E139" i="23"/>
  <c r="M121" i="14"/>
  <c r="N120" i="14"/>
  <c r="D75" i="23"/>
  <c r="M110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AN17" i="2"/>
  <c r="AM13" i="2"/>
  <c r="R3" i="2"/>
  <c r="AL33" i="2"/>
  <c r="L11" i="2"/>
  <c r="V32" i="2"/>
  <c r="V6" i="2"/>
  <c r="B54" i="34"/>
  <c r="O3" i="2"/>
  <c r="Q3" i="2"/>
  <c r="G15" i="2"/>
  <c r="AC9" i="2"/>
  <c r="AL13" i="2"/>
  <c r="AN14" i="2"/>
  <c r="P15" i="2"/>
  <c r="H32" i="2"/>
  <c r="AJ40" i="2"/>
  <c r="AM42" i="2"/>
  <c r="O28" i="2"/>
  <c r="N117" i="14"/>
  <c r="AH14" i="2"/>
  <c r="AM12" i="2"/>
  <c r="N39" i="2"/>
  <c r="R6" i="2"/>
  <c r="L4" i="2"/>
  <c r="I32" i="2"/>
  <c r="AA17" i="2"/>
  <c r="AK9" i="2"/>
  <c r="J36" i="2"/>
  <c r="C12" i="2"/>
  <c r="AF13" i="2"/>
  <c r="L117" i="14"/>
  <c r="AC40" i="2"/>
  <c r="I27" i="2"/>
  <c r="N14" i="2"/>
  <c r="AP10" i="2"/>
  <c r="L39" i="2"/>
  <c r="AD15" i="2"/>
  <c r="AL8" i="2"/>
  <c r="P31" i="2"/>
  <c r="P9" i="2"/>
  <c r="C36" i="2"/>
  <c r="N32" i="2"/>
  <c r="AK41" i="2"/>
  <c r="AT40" i="2"/>
  <c r="R42" i="2"/>
  <c r="AN35" i="2"/>
  <c r="AC7" i="2"/>
  <c r="S40" i="2"/>
  <c r="AA7" i="2"/>
  <c r="AA27" i="2"/>
  <c r="K126" i="14"/>
  <c r="C30" i="2"/>
  <c r="AO14" i="2"/>
  <c r="I30" i="2"/>
  <c r="I18" i="2"/>
  <c r="B58" i="34"/>
  <c r="F6" i="2"/>
  <c r="AB10" i="2"/>
  <c r="R33" i="2"/>
  <c r="AH30" i="2"/>
  <c r="AG27" i="2"/>
  <c r="AL39" i="2"/>
  <c r="G8" i="2"/>
  <c r="AJ6" i="2"/>
  <c r="AJ37" i="2"/>
  <c r="D18" i="2"/>
  <c r="D31" i="2"/>
  <c r="D33" i="2"/>
  <c r="AE35" i="2"/>
  <c r="G3" i="2"/>
  <c r="AP11" i="2"/>
  <c r="N31" i="2"/>
  <c r="AH27" i="2"/>
  <c r="B55" i="34"/>
  <c r="AI30" i="2"/>
  <c r="N36" i="2"/>
  <c r="P28" i="2"/>
  <c r="AM14" i="2"/>
  <c r="I11" i="2"/>
  <c r="M117" i="14"/>
  <c r="B22" i="34"/>
  <c r="H35" i="2"/>
  <c r="J17" i="2"/>
  <c r="AH9" i="2"/>
  <c r="L10" i="2"/>
  <c r="Q30" i="2"/>
  <c r="AE3" i="2"/>
  <c r="F13" i="2"/>
  <c r="AP31" i="2"/>
  <c r="C11" i="2"/>
  <c r="AD39" i="2"/>
  <c r="D41" i="2"/>
  <c r="G15" i="23"/>
  <c r="M39" i="2"/>
  <c r="V34" i="2"/>
  <c r="AK40" i="2"/>
  <c r="C14" i="2"/>
  <c r="AN27" i="2"/>
  <c r="H37" i="2"/>
  <c r="AM34" i="2"/>
  <c r="AC39" i="2"/>
  <c r="M6" i="2"/>
  <c r="AM8" i="2"/>
  <c r="AI34" i="2"/>
  <c r="J31" i="2"/>
  <c r="AD42" i="2"/>
  <c r="R11" i="2"/>
  <c r="B16" i="34"/>
  <c r="R38" i="2"/>
  <c r="E17" i="2"/>
  <c r="J11" i="2"/>
  <c r="AP35" i="2"/>
  <c r="J39" i="2"/>
  <c r="AO34" i="2"/>
  <c r="J4" i="2"/>
  <c r="L15" i="2"/>
  <c r="AK12" i="2"/>
  <c r="P32" i="2"/>
  <c r="I3" i="2"/>
  <c r="AK31" i="2"/>
  <c r="AO39" i="2"/>
  <c r="H20" i="23"/>
  <c r="K35" i="2"/>
  <c r="S41" i="2"/>
  <c r="AT27" i="2"/>
  <c r="F14" i="2"/>
  <c r="AH18" i="2"/>
  <c r="R30" i="2"/>
  <c r="E4" i="2"/>
  <c r="AO28" i="2"/>
  <c r="AB38" i="2"/>
  <c r="M42" i="2"/>
  <c r="AD18" i="2"/>
  <c r="I31" i="2"/>
  <c r="B12" i="34"/>
  <c r="J32" i="2"/>
  <c r="AA14" i="2"/>
  <c r="AO3" i="2"/>
  <c r="Q4" i="2"/>
  <c r="AT36" i="2"/>
  <c r="P38" i="2"/>
  <c r="V15" i="2"/>
  <c r="AL14" i="2"/>
  <c r="AB11" i="2"/>
  <c r="AQ42" i="2"/>
  <c r="O30" i="2"/>
  <c r="L38" i="2"/>
  <c r="C15" i="2"/>
  <c r="AB12" i="2"/>
  <c r="M16" i="2"/>
  <c r="J41" i="2"/>
  <c r="N28" i="2"/>
  <c r="K127" i="14"/>
  <c r="R13" i="2"/>
  <c r="C27" i="2"/>
  <c r="AG13" i="2"/>
  <c r="AF16" i="2"/>
  <c r="AT16" i="2"/>
  <c r="D17" i="2"/>
  <c r="AJ9" i="2"/>
  <c r="AF27" i="2"/>
  <c r="AQ37" i="2"/>
  <c r="O32" i="2"/>
  <c r="O6" i="2"/>
  <c r="AN18" i="2"/>
  <c r="H41" i="2"/>
  <c r="AP14" i="2"/>
  <c r="AK8" i="2"/>
  <c r="AK27" i="2"/>
  <c r="AF37" i="2"/>
  <c r="I39" i="2"/>
  <c r="AP9" i="2"/>
  <c r="AF42" i="2"/>
  <c r="D4" i="2"/>
  <c r="AE13" i="2"/>
  <c r="G31" i="2"/>
  <c r="C33" i="2"/>
  <c r="AT13" i="2"/>
  <c r="B61" i="34"/>
  <c r="K30" i="2"/>
  <c r="V30" i="2"/>
  <c r="AT37" i="2"/>
  <c r="AP3" i="2"/>
  <c r="AP6" i="2"/>
  <c r="O31" i="2"/>
  <c r="J34" i="2"/>
  <c r="R7" i="2"/>
  <c r="AL16" i="2"/>
  <c r="N11" i="2"/>
  <c r="AQ33" i="2"/>
  <c r="AB15" i="2"/>
  <c r="C10" i="2"/>
  <c r="B20" i="34"/>
  <c r="R10" i="2"/>
  <c r="AO13" i="2"/>
  <c r="AM35" i="2"/>
  <c r="G16" i="23"/>
  <c r="AH36" i="2"/>
  <c r="B18" i="34"/>
  <c r="H4" i="2"/>
  <c r="AC35" i="2"/>
  <c r="AI18" i="2"/>
  <c r="AM39" i="2"/>
  <c r="AA39" i="2"/>
  <c r="AT9" i="2"/>
  <c r="E33" i="2"/>
  <c r="AE32" i="2"/>
  <c r="AI42" i="2"/>
  <c r="C3" i="2"/>
  <c r="V41" i="2"/>
  <c r="C39" i="2"/>
  <c r="L35" i="2"/>
  <c r="R40" i="2"/>
  <c r="AI28" i="2"/>
  <c r="AT38" i="2"/>
  <c r="AP34" i="2"/>
  <c r="AJ32" i="2"/>
  <c r="AK39" i="2"/>
  <c r="P7" i="2"/>
  <c r="M128" i="14"/>
  <c r="AM30" i="2"/>
  <c r="D10" i="2"/>
  <c r="AB42" i="2"/>
  <c r="AT35" i="2"/>
  <c r="B49" i="34"/>
  <c r="AF9" i="2"/>
  <c r="Q12" i="2"/>
  <c r="AT14" i="2"/>
  <c r="AL15" i="2"/>
  <c r="AJ41" i="2"/>
  <c r="AE6" i="2"/>
  <c r="AM33" i="2"/>
  <c r="AN32" i="2"/>
  <c r="E16" i="2"/>
  <c r="L3" i="2"/>
  <c r="AQ34" i="2"/>
  <c r="B17" i="34"/>
  <c r="AF41" i="2"/>
  <c r="E15" i="2"/>
  <c r="AG42" i="2"/>
  <c r="M18" i="2"/>
  <c r="AT41" i="2"/>
  <c r="AO4" i="2"/>
  <c r="R18" i="2"/>
  <c r="AK36" i="2"/>
  <c r="AI16" i="2"/>
  <c r="F34" i="2"/>
  <c r="F4" i="2"/>
  <c r="AM16" i="2"/>
  <c r="G20" i="23"/>
  <c r="AC32" i="2"/>
  <c r="D39" i="2"/>
  <c r="AC3" i="2"/>
  <c r="I40" i="2"/>
  <c r="AA18" i="2"/>
  <c r="I10" i="2"/>
  <c r="AF39" i="2"/>
  <c r="L30" i="2"/>
  <c r="AJ28" i="2"/>
  <c r="AT39" i="2"/>
  <c r="E12" i="2"/>
  <c r="AO6" i="2"/>
  <c r="AE14" i="2"/>
  <c r="L31" i="2"/>
  <c r="AJ16" i="2"/>
  <c r="H14" i="23"/>
  <c r="C8" i="2"/>
  <c r="E9" i="2"/>
  <c r="AK10" i="2"/>
  <c r="AI17" i="2"/>
  <c r="AT6" i="2"/>
  <c r="AA35" i="2"/>
  <c r="AB6" i="2"/>
  <c r="AN10" i="2"/>
  <c r="J42" i="2"/>
  <c r="M37" i="2"/>
  <c r="G21" i="23"/>
  <c r="AT18" i="2"/>
  <c r="F39" i="2"/>
  <c r="AM37" i="2"/>
  <c r="V31" i="2"/>
  <c r="H14" i="2"/>
  <c r="O7" i="2"/>
  <c r="E14" i="2"/>
  <c r="B15" i="34"/>
  <c r="AK17" i="2"/>
  <c r="L7" i="2"/>
  <c r="AC10" i="2"/>
  <c r="S27" i="2"/>
  <c r="AC36" i="2"/>
  <c r="AP39" i="2"/>
  <c r="AI13" i="2"/>
  <c r="AE8" i="2"/>
  <c r="AC41" i="2"/>
  <c r="AO8" i="2"/>
  <c r="AQ40" i="2"/>
  <c r="C13" i="2"/>
  <c r="V14" i="2"/>
  <c r="AC17" i="2"/>
  <c r="AM27" i="2"/>
  <c r="AA41" i="2"/>
  <c r="N3" i="2"/>
  <c r="F7" i="2"/>
  <c r="AB36" i="2"/>
  <c r="K15" i="2"/>
  <c r="C9" i="2"/>
  <c r="D27" i="2"/>
  <c r="I33" i="2"/>
  <c r="K10" i="2"/>
  <c r="P16" i="2"/>
  <c r="Q6" i="2"/>
  <c r="AO10" i="2"/>
  <c r="S42" i="2"/>
  <c r="B52" i="34"/>
  <c r="AK6" i="2"/>
  <c r="AI27" i="2"/>
  <c r="AI38" i="2"/>
  <c r="R27" i="2"/>
  <c r="AF6" i="2"/>
  <c r="R34" i="2"/>
  <c r="AG10" i="2"/>
  <c r="AA13" i="2"/>
  <c r="M38" i="2"/>
  <c r="AK30" i="2"/>
  <c r="AL37" i="2"/>
  <c r="B62" i="34"/>
  <c r="V37" i="2"/>
  <c r="L27" i="2"/>
  <c r="AE28" i="2"/>
  <c r="AJ12" i="2"/>
  <c r="O4" i="2"/>
  <c r="AB30" i="2"/>
  <c r="D13" i="2"/>
  <c r="AA11" i="2"/>
  <c r="I34" i="2"/>
  <c r="I7" i="2"/>
  <c r="F9" i="2"/>
  <c r="E39" i="2"/>
  <c r="AQ38" i="2"/>
  <c r="D6" i="2"/>
  <c r="Q33" i="2"/>
  <c r="O8" i="2"/>
  <c r="AP18" i="2"/>
  <c r="O40" i="2"/>
  <c r="AA4" i="2"/>
  <c r="AP32" i="2"/>
  <c r="D32" i="2"/>
  <c r="L9" i="2"/>
  <c r="B64" i="34"/>
  <c r="Q39" i="2"/>
  <c r="P11" i="2"/>
  <c r="Q35" i="2"/>
  <c r="AB3" i="2"/>
  <c r="AC6" i="2"/>
  <c r="N127" i="14"/>
  <c r="AO37" i="2"/>
  <c r="AN39" i="2"/>
  <c r="AK13" i="2"/>
  <c r="AN4" i="2"/>
  <c r="O38" i="2"/>
  <c r="N129" i="14"/>
  <c r="AL4" i="2"/>
  <c r="AC12" i="2"/>
  <c r="H33" i="2"/>
  <c r="C7" i="2"/>
  <c r="AF12" i="2"/>
  <c r="G14" i="2"/>
  <c r="R35" i="2"/>
  <c r="Q17" i="2"/>
  <c r="AE11" i="2"/>
  <c r="AM32" i="2"/>
  <c r="AJ15" i="2"/>
  <c r="AE4" i="2"/>
  <c r="O15" i="2"/>
  <c r="AQ32" i="2"/>
  <c r="L125" i="14"/>
  <c r="V27" i="2"/>
  <c r="L28" i="2"/>
  <c r="AJ8" i="2"/>
  <c r="AM41" i="2"/>
  <c r="G38" i="2"/>
  <c r="AI41" i="2"/>
  <c r="AJ38" i="2"/>
  <c r="AC30" i="2"/>
  <c r="AP40" i="2"/>
  <c r="AA16" i="2"/>
  <c r="C40" i="2"/>
  <c r="AC31" i="2"/>
  <c r="P33" i="2"/>
  <c r="AT32" i="2"/>
  <c r="AD6" i="2"/>
  <c r="M11" i="2"/>
  <c r="AT10" i="2"/>
  <c r="AM18" i="2"/>
  <c r="AA12" i="2"/>
  <c r="AA32" i="2"/>
  <c r="AP36" i="2"/>
  <c r="V4" i="2"/>
  <c r="D34" i="2"/>
  <c r="P4" i="2"/>
  <c r="AE12" i="2"/>
  <c r="K17" i="2"/>
  <c r="AO15" i="2"/>
  <c r="P8" i="2"/>
  <c r="B9" i="34"/>
  <c r="P34" i="2"/>
  <c r="F42" i="2"/>
  <c r="K116" i="14"/>
  <c r="B50" i="34"/>
  <c r="AE36" i="2"/>
  <c r="V7" i="2"/>
  <c r="F12" i="2"/>
  <c r="G16" i="2"/>
  <c r="B10" i="34"/>
  <c r="AC13" i="2"/>
  <c r="Q15" i="2"/>
  <c r="M8" i="2"/>
  <c r="AF40" i="2"/>
  <c r="P12" i="2"/>
  <c r="AF10" i="2"/>
  <c r="AO35" i="2"/>
  <c r="L18" i="2"/>
  <c r="J40" i="2"/>
  <c r="AH11" i="2"/>
  <c r="AL34" i="2"/>
  <c r="H28" i="2"/>
  <c r="AD17" i="2"/>
  <c r="Q40" i="2"/>
  <c r="AO32" i="2"/>
  <c r="AG18" i="2"/>
  <c r="N118" i="14"/>
  <c r="AL32" i="2"/>
  <c r="AT4" i="2"/>
  <c r="P3" i="2"/>
  <c r="AO17" i="2"/>
  <c r="AP30" i="2"/>
  <c r="AF31" i="2"/>
  <c r="M36" i="2"/>
  <c r="R9" i="2"/>
  <c r="AK18" i="2"/>
  <c r="AF34" i="2"/>
  <c r="J7" i="2"/>
  <c r="AN3" i="2"/>
  <c r="AJ30" i="2"/>
  <c r="D11" i="2"/>
  <c r="AM28" i="2"/>
  <c r="N33" i="2"/>
  <c r="E11" i="2"/>
  <c r="AK35" i="2"/>
  <c r="AG12" i="2"/>
  <c r="K6" i="2"/>
  <c r="AF33" i="2"/>
  <c r="V8" i="2"/>
  <c r="AG15" i="2"/>
  <c r="AI39" i="2"/>
  <c r="B21" i="34"/>
  <c r="E27" i="2"/>
  <c r="O11" i="2"/>
  <c r="V11" i="2"/>
  <c r="R17" i="2"/>
  <c r="AA30" i="2"/>
  <c r="L16" i="2"/>
  <c r="J38" i="2"/>
  <c r="C17" i="2"/>
  <c r="AO41" i="2"/>
  <c r="AB4" i="2"/>
  <c r="E41" i="2"/>
  <c r="AC34" i="2"/>
  <c r="AN42" i="2"/>
  <c r="AG7" i="2"/>
  <c r="AD33" i="2"/>
  <c r="AI4" i="2"/>
  <c r="O16" i="2"/>
  <c r="AP27" i="2"/>
  <c r="N4" i="2"/>
  <c r="AH38" i="2"/>
  <c r="G42" i="2"/>
  <c r="AE15" i="2"/>
  <c r="AH17" i="2"/>
  <c r="AF28" i="2"/>
  <c r="L14" i="2"/>
  <c r="G12" i="2"/>
  <c r="S37" i="2"/>
  <c r="AL17" i="2"/>
  <c r="AC42" i="2"/>
  <c r="G40" i="2"/>
  <c r="AJ36" i="2"/>
  <c r="AL7" i="2"/>
  <c r="V28" i="2"/>
  <c r="E10" i="2"/>
  <c r="AC28" i="2"/>
  <c r="AN41" i="2"/>
  <c r="B23" i="34"/>
  <c r="AB35" i="2"/>
  <c r="AM17" i="2"/>
  <c r="H34" i="2"/>
  <c r="D42" i="2"/>
  <c r="AQ41" i="2"/>
  <c r="AH13" i="2"/>
  <c r="AF35" i="2"/>
  <c r="F40" i="2"/>
  <c r="N30" i="2"/>
  <c r="V36" i="2"/>
  <c r="AE39" i="2"/>
  <c r="AT33" i="2"/>
  <c r="K125" i="14"/>
  <c r="AB34" i="2"/>
  <c r="G6" i="2"/>
  <c r="K42" i="2"/>
  <c r="AT42" i="2"/>
  <c r="AL6" i="2"/>
  <c r="M32" i="2"/>
  <c r="N38" i="2"/>
  <c r="AK15" i="2"/>
  <c r="AD10" i="2"/>
  <c r="AF15" i="2"/>
  <c r="L37" i="2"/>
  <c r="AD40" i="2"/>
  <c r="AM9" i="2"/>
  <c r="AH8" i="2"/>
  <c r="AH39" i="2"/>
  <c r="AI8" i="2"/>
  <c r="C31" i="2"/>
  <c r="B60" i="34"/>
  <c r="O14" i="2"/>
  <c r="G30" i="2"/>
  <c r="AD3" i="2"/>
  <c r="AC11" i="2"/>
  <c r="AB13" i="2"/>
  <c r="N18" i="2"/>
  <c r="I28" i="2"/>
  <c r="I12" i="2"/>
  <c r="AL38" i="2"/>
  <c r="Q13" i="2"/>
  <c r="AP38" i="2"/>
  <c r="AL9" i="2"/>
  <c r="F27" i="2"/>
  <c r="AF18" i="2"/>
  <c r="Q16" i="2"/>
  <c r="R28" i="2"/>
  <c r="V17" i="2"/>
  <c r="AI31" i="2"/>
  <c r="AD27" i="2"/>
  <c r="S39" i="2"/>
  <c r="AJ10" i="2"/>
  <c r="H15" i="23"/>
  <c r="Q28" i="2"/>
  <c r="AE17" i="2"/>
  <c r="L128" i="14"/>
  <c r="G34" i="2"/>
  <c r="M33" i="2"/>
  <c r="H8" i="2"/>
  <c r="AQ31" i="2"/>
  <c r="G41" i="2"/>
  <c r="AF17" i="2"/>
  <c r="AF4" i="2"/>
  <c r="AL31" i="2"/>
  <c r="M126" i="14"/>
  <c r="AF11" i="2"/>
  <c r="AL18" i="2"/>
  <c r="K18" i="2"/>
  <c r="AT15" i="2"/>
  <c r="K37" i="2"/>
  <c r="AC38" i="2"/>
  <c r="P36" i="2"/>
  <c r="L13" i="2"/>
  <c r="C18" i="2"/>
  <c r="R36" i="2"/>
  <c r="K128" i="14"/>
  <c r="AT30" i="2"/>
  <c r="AF3" i="2"/>
  <c r="AJ7" i="2"/>
  <c r="L129" i="14"/>
  <c r="B56" i="34"/>
  <c r="AN16" i="2"/>
  <c r="F31" i="2"/>
  <c r="L17" i="2"/>
  <c r="E34" i="2"/>
  <c r="G4" i="2"/>
  <c r="P30" i="2"/>
  <c r="H22" i="23"/>
  <c r="AJ3" i="2"/>
  <c r="AD9" i="2"/>
  <c r="H11" i="2"/>
  <c r="D37" i="2"/>
  <c r="AN9" i="2"/>
  <c r="AB28" i="2"/>
  <c r="O10" i="2"/>
  <c r="S31" i="2"/>
  <c r="G18" i="2"/>
  <c r="AO27" i="2"/>
  <c r="AB39" i="2"/>
  <c r="K40" i="2"/>
  <c r="O36" i="2"/>
  <c r="AH12" i="2"/>
  <c r="AB40" i="2"/>
  <c r="Q9" i="2"/>
  <c r="P39" i="2"/>
  <c r="K27" i="2"/>
  <c r="M9" i="2"/>
  <c r="AP4" i="2"/>
  <c r="N42" i="2"/>
  <c r="P42" i="2"/>
  <c r="P14" i="2"/>
  <c r="AH37" i="2"/>
  <c r="AO18" i="2"/>
  <c r="H15" i="2"/>
  <c r="P18" i="2"/>
  <c r="AG36" i="2"/>
  <c r="D36" i="2"/>
  <c r="G33" i="2"/>
  <c r="R41" i="2"/>
  <c r="Q32" i="2"/>
  <c r="AB27" i="2"/>
  <c r="N12" i="2"/>
  <c r="AH15" i="2"/>
  <c r="F37" i="2"/>
  <c r="AG31" i="2"/>
  <c r="N125" i="14"/>
  <c r="AK3" i="2"/>
  <c r="B63" i="34"/>
  <c r="AI35" i="2"/>
  <c r="AP17" i="2"/>
  <c r="C41" i="2"/>
  <c r="AK34" i="2"/>
  <c r="AM4" i="2"/>
  <c r="N6" i="2"/>
  <c r="AT11" i="2"/>
  <c r="F38" i="2"/>
  <c r="AF7" i="2"/>
  <c r="P40" i="2"/>
  <c r="R8" i="2"/>
  <c r="B13" i="34"/>
  <c r="V38" i="2"/>
  <c r="AE18" i="2"/>
  <c r="V13" i="2"/>
  <c r="AL36" i="2"/>
  <c r="AO40" i="2"/>
  <c r="M31" i="2"/>
  <c r="O13" i="2"/>
  <c r="AI6" i="2"/>
  <c r="AA15" i="2"/>
  <c r="H6" i="2"/>
  <c r="AN38" i="2"/>
  <c r="AP41" i="2"/>
  <c r="AK37" i="2"/>
  <c r="P13" i="2"/>
  <c r="AI10" i="2"/>
  <c r="M129" i="14"/>
  <c r="AH35" i="2"/>
  <c r="F41" i="2"/>
  <c r="AG34" i="2"/>
  <c r="K33" i="2"/>
  <c r="AP16" i="2"/>
  <c r="AH34" i="2"/>
  <c r="AD14" i="2"/>
  <c r="F36" i="2"/>
  <c r="AK4" i="2"/>
  <c r="M118" i="14"/>
  <c r="AD30" i="2"/>
  <c r="AI36" i="2"/>
  <c r="AK42" i="2"/>
  <c r="M4" i="2"/>
  <c r="AF14" i="2"/>
  <c r="AD38" i="2"/>
  <c r="D38" i="2"/>
  <c r="AM15" i="2"/>
  <c r="AO9" i="2"/>
  <c r="AK28" i="2"/>
  <c r="Q42" i="2"/>
  <c r="AA28" i="2"/>
  <c r="Q10" i="2"/>
  <c r="V35" i="2"/>
  <c r="AJ11" i="2"/>
  <c r="J18" i="2"/>
  <c r="AL30" i="2"/>
  <c r="P35" i="2"/>
  <c r="AG37" i="2"/>
  <c r="AN12" i="2"/>
  <c r="G36" i="2"/>
  <c r="E35" i="2"/>
  <c r="O12" i="2"/>
  <c r="AC16" i="2"/>
  <c r="AD12" i="2"/>
  <c r="AI9" i="2"/>
  <c r="V39" i="2"/>
  <c r="Q38" i="2"/>
  <c r="B51" i="34"/>
  <c r="E42" i="2"/>
  <c r="S32" i="2"/>
  <c r="AH3" i="2"/>
  <c r="C32" i="2"/>
  <c r="N27" i="2"/>
  <c r="AM40" i="2"/>
  <c r="V10" i="2"/>
  <c r="AA33" i="2"/>
  <c r="AI12" i="2"/>
  <c r="AD31" i="2"/>
  <c r="N126" i="14"/>
  <c r="AG39" i="2"/>
  <c r="K129" i="14"/>
  <c r="I15" i="2"/>
  <c r="F15" i="2"/>
  <c r="J27" i="2"/>
  <c r="AJ42" i="2"/>
  <c r="AA3" i="2"/>
  <c r="L12" i="2"/>
  <c r="AO11" i="2"/>
  <c r="Q36" i="2"/>
  <c r="I4" i="2"/>
  <c r="R32" i="2"/>
  <c r="AH33" i="2"/>
  <c r="N16" i="2"/>
  <c r="D30" i="2"/>
  <c r="D9" i="2"/>
  <c r="D15" i="2"/>
  <c r="AD13" i="2"/>
  <c r="AF38" i="2"/>
  <c r="K38" i="2"/>
  <c r="AC8" i="2"/>
  <c r="AK7" i="2"/>
  <c r="N9" i="2"/>
  <c r="Q27" i="2"/>
  <c r="N35" i="2"/>
  <c r="AC14" i="2"/>
  <c r="AJ27" i="2"/>
  <c r="D14" i="2"/>
  <c r="J28" i="2"/>
  <c r="J35" i="2"/>
  <c r="G27" i="2"/>
  <c r="N15" i="2"/>
  <c r="G9" i="2"/>
  <c r="AT28" i="2"/>
  <c r="AC4" i="2"/>
  <c r="AO42" i="2"/>
  <c r="AJ33" i="2"/>
  <c r="D3" i="2"/>
  <c r="V16" i="2"/>
  <c r="AA8" i="2"/>
  <c r="I13" i="2"/>
  <c r="AP12" i="2"/>
  <c r="E40" i="2"/>
  <c r="AH31" i="2"/>
  <c r="F8" i="2"/>
  <c r="AJ13" i="2"/>
  <c r="AG14" i="2"/>
  <c r="M15" i="2"/>
  <c r="AC15" i="2"/>
  <c r="E36" i="2"/>
  <c r="H30" i="2"/>
  <c r="H9" i="2"/>
  <c r="AB16" i="2"/>
  <c r="E38" i="2"/>
  <c r="H10" i="2"/>
  <c r="H16" i="2"/>
  <c r="C34" i="2"/>
  <c r="B59" i="34"/>
  <c r="AB17" i="2"/>
  <c r="AA34" i="2"/>
  <c r="J9" i="2"/>
  <c r="J33" i="2"/>
  <c r="K34" i="2"/>
  <c r="AA42" i="2"/>
  <c r="AK14" i="2"/>
  <c r="AL41" i="2"/>
  <c r="AF30" i="2"/>
  <c r="D12" i="2"/>
  <c r="K117" i="14"/>
  <c r="AQ27" i="2"/>
  <c r="M14" i="2"/>
  <c r="F32" i="2"/>
  <c r="H36" i="2"/>
  <c r="N8" i="2"/>
  <c r="AD41" i="2"/>
  <c r="N17" i="2"/>
  <c r="J6" i="2"/>
  <c r="AN13" i="2"/>
  <c r="AG35" i="2"/>
  <c r="G32" i="2"/>
  <c r="AH32" i="2"/>
  <c r="E7" i="2"/>
  <c r="AG6" i="2"/>
  <c r="AL28" i="2"/>
  <c r="AJ34" i="2"/>
  <c r="E30" i="2"/>
  <c r="F30" i="2"/>
  <c r="H27" i="2"/>
  <c r="AH6" i="2"/>
  <c r="Q7" i="2"/>
  <c r="AF8" i="2"/>
  <c r="AI14" i="2"/>
  <c r="K16" i="2"/>
  <c r="AB41" i="2"/>
  <c r="AG16" i="2"/>
  <c r="G7" i="2"/>
  <c r="AB31" i="2"/>
  <c r="AT31" i="2"/>
  <c r="AJ31" i="2"/>
  <c r="D16" i="2"/>
  <c r="L32" i="2"/>
  <c r="G10" i="2"/>
  <c r="AL40" i="2"/>
  <c r="AH28" i="2"/>
  <c r="G35" i="2"/>
  <c r="AE37" i="2"/>
  <c r="AP13" i="2"/>
  <c r="AI32" i="2"/>
  <c r="AK16" i="2"/>
  <c r="O27" i="2"/>
  <c r="AH10" i="2"/>
  <c r="AA37" i="2"/>
  <c r="AM3" i="2"/>
  <c r="F3" i="2"/>
  <c r="AD37" i="2"/>
  <c r="L41" i="2"/>
  <c r="I17" i="2"/>
  <c r="AO7" i="2"/>
  <c r="M7" i="2"/>
  <c r="AP42" i="2"/>
  <c r="M127" i="14"/>
  <c r="AG41" i="2"/>
  <c r="AT17" i="2"/>
  <c r="AG33" i="2"/>
  <c r="AM31" i="2"/>
  <c r="AO30" i="2"/>
  <c r="AJ17" i="2"/>
  <c r="AT12" i="2"/>
  <c r="AM38" i="2"/>
  <c r="J16" i="2"/>
  <c r="K31" i="2"/>
  <c r="P27" i="2"/>
  <c r="H31" i="2"/>
  <c r="AA10" i="2"/>
  <c r="L40" i="2"/>
  <c r="AP15" i="2"/>
  <c r="L116" i="14"/>
  <c r="K9" i="2"/>
  <c r="M116" i="14"/>
  <c r="AM6" i="2"/>
  <c r="AN6" i="2"/>
  <c r="S34" i="2"/>
  <c r="L8" i="2"/>
  <c r="AE34" i="2"/>
  <c r="K36" i="2"/>
  <c r="D7" i="2"/>
  <c r="AM11" i="2"/>
  <c r="G37" i="2"/>
  <c r="AE7" i="2"/>
  <c r="AD36" i="2"/>
  <c r="V40" i="2"/>
  <c r="E28" i="2"/>
  <c r="O42" i="2"/>
  <c r="K11" i="2"/>
  <c r="D28" i="2"/>
  <c r="AF36" i="2"/>
  <c r="AB14" i="2"/>
  <c r="P41" i="2"/>
  <c r="AO38" i="2"/>
  <c r="AQ39" i="2"/>
  <c r="I16" i="2"/>
  <c r="M27" i="2"/>
  <c r="D8" i="2"/>
  <c r="AD28" i="2"/>
  <c r="S30" i="2"/>
  <c r="AH41" i="2"/>
  <c r="AN37" i="2"/>
  <c r="AE9" i="2"/>
  <c r="AG4" i="2"/>
  <c r="AL11" i="2"/>
  <c r="AE41" i="2"/>
  <c r="AP33" i="2"/>
  <c r="AK11" i="2"/>
  <c r="H17" i="2"/>
  <c r="D35" i="2"/>
  <c r="AM36" i="2"/>
  <c r="AG11" i="2"/>
  <c r="O35" i="2"/>
  <c r="AO31" i="2"/>
  <c r="AE10" i="2"/>
  <c r="M34" i="2"/>
  <c r="K32" i="2"/>
  <c r="AK38" i="2"/>
  <c r="M125" i="14"/>
  <c r="AQ36" i="2"/>
  <c r="F28" i="2"/>
  <c r="H16" i="23"/>
  <c r="N34" i="2"/>
  <c r="N10" i="2"/>
  <c r="O18" i="2"/>
  <c r="H40" i="2"/>
  <c r="M35" i="2"/>
  <c r="O34" i="2"/>
  <c r="M30" i="2"/>
  <c r="AB32" i="2"/>
  <c r="E31" i="2"/>
  <c r="K13" i="2"/>
  <c r="AE40" i="2"/>
  <c r="AD16" i="2"/>
  <c r="AM7" i="2"/>
  <c r="R16" i="2"/>
  <c r="AE30" i="2"/>
  <c r="J37" i="2"/>
  <c r="AP8" i="2"/>
  <c r="H13" i="2"/>
  <c r="K39" i="2"/>
  <c r="AC37" i="2"/>
  <c r="AG40" i="2"/>
  <c r="AN33" i="2"/>
  <c r="AB18" i="2"/>
  <c r="J3" i="2"/>
  <c r="Q37" i="2"/>
  <c r="AB7" i="2"/>
  <c r="AD35" i="2"/>
  <c r="E37" i="2"/>
  <c r="R4" i="2"/>
  <c r="C4" i="2"/>
  <c r="M17" i="2"/>
  <c r="V33" i="2"/>
  <c r="AD4" i="2"/>
  <c r="AD8" i="2"/>
  <c r="AD32" i="2"/>
  <c r="I14" i="2"/>
  <c r="C16" i="2"/>
  <c r="F17" i="2"/>
  <c r="C37" i="2"/>
  <c r="AI15" i="2"/>
  <c r="AN11" i="2"/>
  <c r="AL27" i="2"/>
  <c r="B19" i="34"/>
  <c r="AB37" i="2"/>
  <c r="AI7" i="2"/>
  <c r="C28" i="2"/>
  <c r="AO12" i="2"/>
  <c r="S33" i="2"/>
  <c r="R14" i="2"/>
  <c r="N40" i="2"/>
  <c r="M28" i="2"/>
  <c r="C42" i="2"/>
  <c r="L36" i="2"/>
  <c r="G17" i="2"/>
  <c r="M13" i="2"/>
  <c r="P17" i="2"/>
  <c r="AQ35" i="2"/>
  <c r="Q31" i="2"/>
  <c r="F11" i="2"/>
  <c r="O37" i="2"/>
  <c r="Q18" i="2"/>
  <c r="H3" i="2"/>
  <c r="N7" i="2"/>
  <c r="R39" i="2"/>
  <c r="AG8" i="2"/>
  <c r="I38" i="2"/>
  <c r="AD34" i="2"/>
  <c r="E13" i="2"/>
  <c r="AT34" i="2"/>
  <c r="F33" i="2"/>
  <c r="AG30" i="2"/>
  <c r="AD7" i="2"/>
  <c r="AM10" i="2"/>
  <c r="AN36" i="2"/>
  <c r="AI33" i="2"/>
  <c r="AE31" i="2"/>
  <c r="AK33" i="2"/>
  <c r="AB33" i="2"/>
  <c r="M40" i="2"/>
  <c r="AN30" i="2"/>
  <c r="AE38" i="2"/>
  <c r="K28" i="2"/>
  <c r="N13" i="2"/>
  <c r="J13" i="2"/>
  <c r="E3" i="2"/>
  <c r="Q34" i="2"/>
  <c r="N41" i="2"/>
  <c r="S28" i="2"/>
  <c r="Q14" i="2"/>
  <c r="AN8" i="2"/>
  <c r="L33" i="2"/>
  <c r="AN15" i="2"/>
  <c r="AB8" i="2"/>
  <c r="AJ35" i="2"/>
  <c r="AA36" i="2"/>
  <c r="C6" i="2"/>
  <c r="AH4" i="2"/>
  <c r="P10" i="2"/>
  <c r="O33" i="2"/>
  <c r="J10" i="2"/>
  <c r="AH40" i="2"/>
  <c r="J8" i="2"/>
  <c r="R12" i="2"/>
  <c r="AD11" i="2"/>
  <c r="AL3" i="2"/>
  <c r="AE16" i="2"/>
  <c r="M12" i="2"/>
  <c r="R37" i="2"/>
  <c r="V42" i="2"/>
  <c r="F10" i="2"/>
  <c r="AN7" i="2"/>
  <c r="K3" i="2"/>
  <c r="Q8" i="2"/>
  <c r="AQ28" i="2"/>
  <c r="AG3" i="2"/>
  <c r="M41" i="2"/>
  <c r="M3" i="2"/>
  <c r="AI40" i="2"/>
  <c r="G14" i="23"/>
  <c r="AL12" i="2"/>
  <c r="I37" i="2"/>
  <c r="AA9" i="2"/>
  <c r="N128" i="14"/>
  <c r="S35" i="2"/>
  <c r="G11" i="2"/>
  <c r="Q41" i="2"/>
  <c r="H12" i="2"/>
  <c r="E6" i="2"/>
  <c r="AC33" i="2"/>
  <c r="V9" i="2"/>
  <c r="J15" i="2"/>
  <c r="AG32" i="2"/>
  <c r="R31" i="2"/>
  <c r="H42" i="2"/>
  <c r="I42" i="2"/>
  <c r="L126" i="14"/>
  <c r="I6" i="2"/>
  <c r="AO36" i="2"/>
  <c r="N116" i="14"/>
  <c r="V12" i="2"/>
  <c r="L118" i="14"/>
  <c r="C35" i="2"/>
  <c r="AG38" i="2"/>
  <c r="I8" i="2"/>
  <c r="K14" i="2"/>
  <c r="AO33" i="2"/>
  <c r="H7" i="2"/>
  <c r="AH16" i="2"/>
  <c r="L127" i="14"/>
  <c r="K41" i="2"/>
  <c r="AC18" i="2"/>
  <c r="L6" i="2"/>
  <c r="AE33" i="2"/>
  <c r="AA31" i="2"/>
  <c r="J14" i="2"/>
  <c r="I35" i="2"/>
  <c r="AA38" i="2"/>
  <c r="AK32" i="2"/>
  <c r="H21" i="23"/>
  <c r="G28" i="2"/>
  <c r="AG9" i="2"/>
  <c r="K4" i="2"/>
  <c r="AH42" i="2"/>
  <c r="AN40" i="2"/>
  <c r="G39" i="2"/>
  <c r="B8" i="34"/>
  <c r="AJ18" i="2"/>
  <c r="AN28" i="2"/>
  <c r="B14" i="34"/>
  <c r="O41" i="2"/>
  <c r="F16" i="2"/>
  <c r="AN31" i="2"/>
  <c r="AJ4" i="2"/>
  <c r="N37" i="2"/>
  <c r="AI37" i="2"/>
  <c r="K7" i="2"/>
  <c r="J30" i="2"/>
  <c r="L34" i="2"/>
  <c r="AJ39" i="2"/>
  <c r="P37" i="2"/>
  <c r="I41" i="2"/>
  <c r="AG17" i="2"/>
  <c r="E8" i="2"/>
  <c r="P6" i="2"/>
  <c r="L42" i="2"/>
  <c r="C38" i="2"/>
  <c r="O39" i="2"/>
  <c r="H18" i="2"/>
  <c r="O17" i="2"/>
  <c r="AT7" i="2"/>
  <c r="K8" i="2"/>
  <c r="V18" i="2"/>
  <c r="AP28" i="2"/>
  <c r="F18" i="2"/>
  <c r="AH7" i="2"/>
  <c r="H38" i="2"/>
  <c r="D40" i="2"/>
  <c r="B57" i="34"/>
  <c r="B11" i="34"/>
  <c r="F35" i="2"/>
  <c r="AF32" i="2"/>
  <c r="AA40" i="2"/>
  <c r="AB9" i="2"/>
  <c r="AN34" i="2"/>
  <c r="K12" i="2"/>
  <c r="AJ14" i="2"/>
  <c r="AI11" i="2"/>
  <c r="R15" i="2"/>
  <c r="AE27" i="2"/>
  <c r="AP7" i="2"/>
  <c r="O9" i="2"/>
  <c r="S36" i="2"/>
  <c r="I36" i="2"/>
  <c r="E32" i="2"/>
  <c r="AI3" i="2"/>
  <c r="S38" i="2"/>
  <c r="G22" i="23"/>
  <c r="AE42" i="2"/>
  <c r="AP37" i="2"/>
  <c r="B53" i="34"/>
  <c r="E18" i="2"/>
  <c r="M10" i="2"/>
  <c r="H39" i="2"/>
  <c r="AL10" i="2"/>
  <c r="AC27" i="2"/>
  <c r="AA6" i="2"/>
  <c r="AO16" i="2"/>
  <c r="AL35" i="2"/>
  <c r="J12" i="2"/>
  <c r="G13" i="2"/>
  <c r="AL42" i="2"/>
  <c r="I9" i="2"/>
  <c r="Q11" i="2"/>
  <c r="AQ30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E227" i="23"/>
  <c r="B227" i="23"/>
  <c r="C245" i="23"/>
  <c r="D35" i="23"/>
  <c r="D37" i="23"/>
  <c r="D227" i="23"/>
  <c r="C54" i="23"/>
  <c r="B54" i="23"/>
  <c r="C268" i="23"/>
  <c r="C34" i="23"/>
  <c r="E276" i="23"/>
  <c r="E228" i="23"/>
  <c r="D119" i="23"/>
  <c r="C37" i="23"/>
  <c r="B36" i="23"/>
  <c r="D276" i="23"/>
  <c r="B37" i="23"/>
  <c r="D34" i="23"/>
  <c r="E36" i="23"/>
  <c r="C35" i="23"/>
  <c r="E34" i="23"/>
  <c r="B245" i="23"/>
  <c r="C119" i="23"/>
  <c r="C227" i="23"/>
  <c r="C220" i="23"/>
  <c r="C235" i="23"/>
  <c r="D245" i="23"/>
  <c r="D277" i="23"/>
  <c r="E226" i="23"/>
  <c r="D228" i="23"/>
  <c r="E119" i="23"/>
  <c r="B226" i="23"/>
  <c r="E280" i="23"/>
  <c r="B214" i="23"/>
  <c r="B220" i="23"/>
  <c r="E54" i="23"/>
  <c r="B228" i="23"/>
  <c r="D54" i="23"/>
  <c r="C36" i="23"/>
  <c r="D235" i="23"/>
  <c r="B231" i="23"/>
  <c r="D275" i="23"/>
  <c r="E231" i="23"/>
  <c r="E275" i="23"/>
  <c r="B235" i="23"/>
  <c r="D280" i="23"/>
  <c r="B35" i="23"/>
  <c r="C226" i="23"/>
  <c r="B268" i="23"/>
  <c r="C231" i="23"/>
  <c r="E274" i="23"/>
  <c r="E277" i="23"/>
  <c r="D226" i="23"/>
  <c r="E245" i="23"/>
  <c r="E235" i="23"/>
  <c r="D231" i="23"/>
  <c r="E37" i="23"/>
  <c r="J536" i="33" s="1"/>
  <c r="B34" i="23"/>
  <c r="E35" i="23"/>
  <c r="D36" i="23"/>
  <c r="C228" i="23"/>
  <c r="D274" i="23"/>
  <c r="B119" i="23"/>
  <c r="C214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J3" i="33"/>
  <c r="D60" i="23"/>
  <c r="E59" i="23"/>
  <c r="B59" i="23"/>
  <c r="B125" i="23"/>
  <c r="B188" i="23"/>
  <c r="D124" i="23"/>
  <c r="E124" i="23"/>
  <c r="B60" i="23"/>
  <c r="B124" i="23"/>
  <c r="C125" i="23"/>
  <c r="J535" i="33"/>
  <c r="J2" i="33"/>
  <c r="D59" i="23"/>
  <c r="C60" i="23"/>
  <c r="D125" i="23"/>
  <c r="C124" i="23"/>
  <c r="B187" i="23"/>
  <c r="E60" i="23"/>
  <c r="C187" i="23"/>
  <c r="C188" i="23"/>
  <c r="E125" i="23"/>
  <c r="C59" i="2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D241" i="23"/>
  <c r="B241" i="23"/>
  <c r="C241" i="23"/>
  <c r="C240" i="23"/>
  <c r="D240" i="23"/>
  <c r="E241" i="23"/>
  <c r="E240" i="23"/>
  <c r="B240" i="23"/>
  <c r="M1059" i="33" l="1"/>
  <c r="M791" i="33"/>
  <c r="M868" i="33"/>
  <c r="M754" i="33"/>
  <c r="M660" i="33"/>
  <c r="M644" i="33"/>
  <c r="M919" i="33"/>
  <c r="M563" i="33"/>
  <c r="M671" i="33"/>
  <c r="M768" i="33"/>
  <c r="M788" i="33"/>
  <c r="M770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6" i="23"/>
  <c r="C152" i="23" s="1"/>
  <c r="C145" i="23"/>
  <c r="C153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C154" i="23" s="1"/>
  <c r="C156" i="23" s="1"/>
  <c r="B90" i="23"/>
  <c r="B92" i="23" s="1"/>
  <c r="B94" i="23" s="1"/>
  <c r="C170" i="23"/>
  <c r="C172" i="23" s="1"/>
  <c r="C89" i="23"/>
  <c r="C92" i="23" s="1"/>
  <c r="C94" i="23" s="1"/>
  <c r="C108" i="23"/>
  <c r="C110" i="23" s="1"/>
  <c r="B152" i="23"/>
  <c r="B151" i="23"/>
  <c r="B108" i="23"/>
  <c r="B110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368" i="33" l="1"/>
  <c r="S368" i="33" s="1"/>
  <c r="R943" i="33"/>
  <c r="S943" i="33" s="1"/>
  <c r="T943" i="33" s="1"/>
  <c r="R137" i="33"/>
  <c r="S137" i="33" s="1"/>
  <c r="R25" i="33"/>
  <c r="S25" i="33" s="1"/>
  <c r="U25" i="33" s="1"/>
  <c r="V25" i="33" s="1"/>
  <c r="R864" i="33"/>
  <c r="S864" i="33" s="1"/>
  <c r="T864" i="33" s="1"/>
  <c r="R1017" i="33"/>
  <c r="S1017" i="33" s="1"/>
  <c r="R424" i="33"/>
  <c r="S424" i="33" s="1"/>
  <c r="T424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T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U211" i="33" l="1"/>
  <c r="V211" i="33" s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N5" i="33"/>
  <c r="K10" i="33" l="1"/>
  <c r="K13" i="33"/>
  <c r="K11" i="33"/>
  <c r="L13" i="33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<sst xmlns="http://schemas.openxmlformats.org/spreadsheetml/2006/main" count="2769" uniqueCount="972">
  <si>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</si>
  <si>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</si>
  <si>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</si>
  <si>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</si>
  <si>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</si>
  <si>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</si>
  <si>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</si>
  <si>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</si>
  <si>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</si>
  <si>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</si>
  <si>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</si>
  <si>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</si>
  <si>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</si>
  <si>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</si>
  <si>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</si>
  <si>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</si>
  <si>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</si>
  <si>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</si>
  <si>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</si>
  <si>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</si>
  <si>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</si>
  <si>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</si>
  <si>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</si>
  <si>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</si>
  <si>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</si>
  <si>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</si>
  <si>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</si>
  <si>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</si>
  <si>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</si>
  <si>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</si>
  <si>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</si>
  <si>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</si>
  <si>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</si>
  <si>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</si>
  <si>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</si>
  <si>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</si>
  <si>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</si>
  <si>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</si>
  <si>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</si>
  <si>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</si>
  <si>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</si>
  <si>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</si>
  <si>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</si>
  <si>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</si>
  <si>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</si>
  <si>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</si>
  <si>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</si>
  <si>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</si>
  <si>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</si>
  <si>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</si>
  <si>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</si>
  <si>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</si>
  <si>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</si>
  <si>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</si>
  <si>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</si>
  <si>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</si>
  <si>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</si>
  <si>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</si>
  <si>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</si>
  <si>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</si>
  <si>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</si>
  <si>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</si>
  <si>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</si>
  <si>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</si>
  <si>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</si>
  <si>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</si>
  <si>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</si>
  <si>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</si>
  <si>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</si>
  <si>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</si>
  <si>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</si>
  <si>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</si>
  <si>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</si>
  <si>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</si>
  <si>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</si>
  <si>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</si>
  <si>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</si>
  <si>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</si>
  <si>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</si>
  <si>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</si>
  <si>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</si>
  <si>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</si>
  <si>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</si>
  <si>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</si>
  <si>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</si>
  <si>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</si>
  <si>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</si>
  <si>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</si>
  <si>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</si>
  <si>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</si>
  <si>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</si>
  <si>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</si>
  <si>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</si>
  <si>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</si>
  <si>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</si>
  <si>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</si>
  <si>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</si>
  <si>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</si>
  <si>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</si>
  <si>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</si>
  <si>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</si>
  <si>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</si>
  <si>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</si>
  <si>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</si>
  <si>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</si>
  <si>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</si>
  <si>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</si>
  <si>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</si>
  <si>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</si>
  <si>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</si>
  <si>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</si>
  <si>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</si>
  <si>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</si>
  <si>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</si>
  <si>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</si>
  <si>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</si>
  <si>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</si>
  <si>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</si>
  <si>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</si>
  <si>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</si>
  <si>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</si>
  <si>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</si>
  <si>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</si>
  <si>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</si>
  <si>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</si>
  <si>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</si>
  <si>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</si>
  <si>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</si>
  <si>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</si>
  <si>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</si>
  <si>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</si>
  <si>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</si>
  <si>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</si>
  <si>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</si>
  <si>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</si>
  <si>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</si>
  <si>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</si>
  <si>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</si>
  <si>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</si>
  <si>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</si>
  <si>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</si>
  <si>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</si>
  <si>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</si>
  <si>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</si>
  <si>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</si>
  <si>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</si>
  <si>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</si>
  <si>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</si>
  <si>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</si>
  <si>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</si>
  <si>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</si>
  <si>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</si>
  <si>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</si>
  <si>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</si>
  <si>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</si>
  <si>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</si>
  <si>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</si>
  <si>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</si>
  <si>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</si>
  <si>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</si>
  <si>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</si>
  <si>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</si>
  <si>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</si>
  <si>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</si>
  <si>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</si>
  <si>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</si>
  <si>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</si>
  <si>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</si>
  <si>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</si>
  <si>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</si>
  <si>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</si>
  <si>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</si>
  <si>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</si>
  <si>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</si>
  <si>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</si>
  <si>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</si>
  <si>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</si>
  <si>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</si>
  <si>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</si>
  <si>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</si>
  <si>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</si>
  <si>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</si>
  <si>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</si>
  <si>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</si>
  <si>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</si>
  <si>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</si>
  <si>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</si>
  <si>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</si>
  <si>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</si>
  <si>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</si>
  <si>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</si>
  <si>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</si>
  <si>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</si>
  <si>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</si>
  <si>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</si>
  <si>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</si>
  <si>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</si>
  <si>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</si>
  <si>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</si>
  <si>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</si>
  <si>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</si>
  <si>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</si>
  <si>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</si>
  <si>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</si>
  <si>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</si>
  <si>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</si>
  <si>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</si>
  <si>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</si>
  <si>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</si>
  <si>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</si>
  <si>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</si>
  <si>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</si>
  <si>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</si>
  <si>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</si>
  <si>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</si>
  <si>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</si>
  <si>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</si>
  <si>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</si>
  <si>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</si>
  <si>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</si>
  <si>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</si>
  <si>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</si>
  <si>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</si>
  <si>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</si>
  <si>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</si>
  <si>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</si>
  <si>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</si>
  <si>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</si>
  <si>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</si>
  <si>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</si>
  <si>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</si>
  <si>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</si>
  <si>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</si>
  <si>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</si>
  <si>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</si>
  <si>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</si>
  <si>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</si>
  <si>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</si>
  <si>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</si>
  <si>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</si>
  <si>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</si>
  <si>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</si>
  <si>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</si>
  <si>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</si>
  <si>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</si>
  <si>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</si>
  <si>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</si>
  <si>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</si>
  <si>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</si>
  <si>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</si>
  <si>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</si>
  <si>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</si>
  <si>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</si>
  <si>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</si>
  <si>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</si>
  <si>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</si>
  <si>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</si>
  <si>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</si>
  <si>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</si>
  <si>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</si>
  <si>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</si>
  <si>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</si>
  <si>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</si>
  <si>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</si>
  <si>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</si>
  <si>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</si>
  <si>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</si>
  <si>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</si>
  <si>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</si>
  <si>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</si>
  <si>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</si>
  <si>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</si>
  <si>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</si>
  <si>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</si>
  <si>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</si>
  <si>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</si>
  <si>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</si>
  <si>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</si>
  <si>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</si>
  <si>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</si>
  <si>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</si>
  <si>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</si>
  <si>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</si>
  <si>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</si>
  <si>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</si>
  <si>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</si>
  <si>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</si>
  <si>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</si>
  <si>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</si>
  <si>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</si>
  <si>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</si>
  <si>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</si>
  <si>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</si>
  <si>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</si>
  <si>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</si>
  <si>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</si>
  <si>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</si>
  <si>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</si>
  <si>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</si>
  <si>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</si>
  <si>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</si>
  <si>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</si>
  <si>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</si>
  <si>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</si>
  <si>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</si>
  <si>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</si>
  <si>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</si>
  <si>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</si>
  <si>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</si>
  <si>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</si>
  <si>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</si>
  <si>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</si>
  <si>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</si>
  <si>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</si>
  <si>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</si>
  <si>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</si>
  <si>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</si>
  <si>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</si>
  <si>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</si>
  <si>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</si>
  <si>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</si>
  <si>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</si>
  <si>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</si>
  <si>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</si>
  <si>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</si>
  <si>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</si>
  <si>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</si>
  <si>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</si>
  <si>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</si>
  <si>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</si>
  <si>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</si>
  <si>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</si>
  <si>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</si>
  <si>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</si>
  <si>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</si>
  <si>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</si>
  <si>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</si>
  <si>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</si>
  <si>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</si>
  <si>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</si>
  <si>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</si>
  <si>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</si>
  <si>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</si>
  <si>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</si>
  <si>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</si>
  <si>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</si>
  <si>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</si>
  <si>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</si>
  <si>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</si>
  <si>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</si>
  <si>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</si>
  <si>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</si>
  <si>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</si>
  <si>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</si>
  <si>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</si>
  <si>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</si>
  <si>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</si>
  <si>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</si>
  <si>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</si>
  <si>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</si>
  <si>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</si>
  <si>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</si>
  <si>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</si>
  <si>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</si>
  <si>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</si>
  <si>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</si>
  <si>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</si>
  <si>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</si>
  <si>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</si>
  <si>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</si>
  <si>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</si>
  <si>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</si>
  <si>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</si>
  <si>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</si>
  <si>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</si>
  <si>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</si>
  <si>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</si>
  <si>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</si>
  <si>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</si>
  <si>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</si>
  <si>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</si>
  <si>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</si>
  <si>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</si>
  <si>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</si>
  <si>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</si>
  <si>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</si>
  <si>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</si>
  <si>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</si>
  <si>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</si>
  <si>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</si>
  <si>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</si>
  <si>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</si>
  <si>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</si>
  <si>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</si>
  <si>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</si>
  <si>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</si>
  <si>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</si>
  <si>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</si>
  <si>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</si>
  <si>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</si>
  <si>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</si>
  <si>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</si>
  <si>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</si>
  <si>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</si>
  <si>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</si>
  <si>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</si>
  <si>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</si>
  <si>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</si>
  <si>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</si>
  <si>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</si>
  <si>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</si>
  <si>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</si>
  <si>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</si>
  <si>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</si>
  <si>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</si>
  <si>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</si>
  <si>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</si>
  <si>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</si>
  <si>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</si>
  <si>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</si>
  <si>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</si>
  <si>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</si>
  <si>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</si>
  <si>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</si>
  <si>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</si>
  <si>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</si>
  <si>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</si>
  <si>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</si>
  <si>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</si>
  <si>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</si>
  <si>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</si>
  <si>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</si>
  <si>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</si>
  <si>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</si>
  <si>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</si>
  <si>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</si>
  <si>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</si>
  <si>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</si>
  <si>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</si>
  <si>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</si>
  <si>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</si>
  <si>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</si>
  <si>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</si>
  <si>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</si>
  <si>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</si>
  <si>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</si>
  <si>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</si>
  <si>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</si>
  <si>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</si>
  <si>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</si>
  <si>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</si>
  <si>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</si>
  <si>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</si>
  <si>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</si>
  <si>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</si>
  <si>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</si>
  <si>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</si>
  <si>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</si>
  <si>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</si>
  <si>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</si>
  <si>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</si>
  <si>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</si>
  <si>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</si>
  <si>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</si>
  <si>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</si>
  <si>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</si>
  <si>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</si>
  <si>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</si>
  <si>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</si>
  <si>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</si>
  <si>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</si>
  <si>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</si>
  <si>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</si>
  <si>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</si>
  <si>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</si>
  <si>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</si>
  <si>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</si>
  <si>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</si>
  <si>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</si>
  <si>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</si>
  <si>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</si>
  <si>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</si>
  <si>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</si>
  <si>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</si>
  <si>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</si>
  <si>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</si>
  <si>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</si>
  <si>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</si>
  <si>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</si>
  <si>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</si>
  <si>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</si>
  <si>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</si>
  <si>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</si>
  <si>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</si>
  <si>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</si>
  <si>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</si>
  <si>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</si>
  <si>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</si>
  <si>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</si>
  <si>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</si>
  <si>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</si>
  <si>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</si>
  <si>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</si>
  <si>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</si>
  <si>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</si>
  <si>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</si>
  <si>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</si>
  <si>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</si>
  <si>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</si>
  <si>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</si>
  <si>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</si>
  <si>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</si>
  <si>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</si>
  <si>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</si>
  <si>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</si>
  <si>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</si>
  <si>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</si>
  <si>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</si>
  <si>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</si>
  <si>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</si>
  <si>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</si>
  <si>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</si>
  <si>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</si>
  <si>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</si>
  <si>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</si>
  <si>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</si>
  <si>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</si>
  <si>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</si>
  <si>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</si>
  <si>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</si>
  <si>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</si>
  <si>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</si>
  <si>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</si>
  <si>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</si>
  <si>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</si>
  <si>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</si>
  <si>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</si>
  <si>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</si>
  <si>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</si>
  <si>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</si>
  <si>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</si>
  <si>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</si>
  <si>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</si>
  <si>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</si>
  <si>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</si>
  <si>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</si>
  <si>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</si>
  <si>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</si>
  <si>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</si>
  <si>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</si>
  <si>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</si>
  <si>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</si>
  <si>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</si>
  <si>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</si>
  <si>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</si>
  <si>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</si>
  <si>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</si>
  <si>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</si>
  <si>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</si>
  <si>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</si>
  <si>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</si>
  <si>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</si>
  <si>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</si>
  <si>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</si>
  <si>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</si>
  <si>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</si>
  <si>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</si>
  <si>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</si>
  <si>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</si>
  <si>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</si>
  <si>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</si>
  <si>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</si>
  <si>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</si>
  <si>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</si>
  <si>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</si>
  <si>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</si>
  <si>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</si>
  <si>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</si>
  <si>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</si>
  <si>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</si>
  <si>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</si>
  <si>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</si>
  <si>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</si>
  <si>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</si>
  <si>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</si>
  <si>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</si>
  <si>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</si>
  <si>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</si>
  <si>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</si>
  <si>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</si>
  <si>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</si>
  <si>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</si>
  <si>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</si>
  <si>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</si>
  <si>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</si>
  <si>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</si>
  <si>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</si>
  <si>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</si>
  <si>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</si>
  <si>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</si>
  <si>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</si>
  <si>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</si>
  <si>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</si>
  <si>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</si>
  <si>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</si>
  <si>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</si>
  <si>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</si>
  <si>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</si>
  <si>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</si>
  <si>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</si>
  <si>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</si>
  <si>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</si>
  <si>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</si>
  <si>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</si>
  <si>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</si>
  <si>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</si>
  <si>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</si>
  <si>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</si>
  <si>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</si>
  <si>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</si>
  <si>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</si>
  <si>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</si>
  <si>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</si>
  <si>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</si>
  <si>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</si>
  <si>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</si>
  <si>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</si>
  <si>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</si>
  <si>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</si>
  <si>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</si>
  <si>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</si>
  <si>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</si>
  <si>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</si>
  <si>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</si>
  <si>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</si>
  <si>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</si>
  <si>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</si>
  <si>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</si>
  <si>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</si>
  <si>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</si>
  <si>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</si>
  <si>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</si>
  <si>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</si>
  <si>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</si>
  <si>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</si>
  <si>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</si>
  <si>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</si>
  <si>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</si>
  <si>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</si>
  <si>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</si>
  <si>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</si>
  <si>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</si>
  <si>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</si>
  <si>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</si>
  <si>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</si>
  <si>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</si>
  <si>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</si>
  <si>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</si>
  <si>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</si>
  <si>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</si>
  <si>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</si>
  <si>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</si>
  <si>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</si>
  <si>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</si>
  <si>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</si>
  <si>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</si>
  <si>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</si>
  <si>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</si>
  <si>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</si>
  <si>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</si>
  <si>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</si>
  <si>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</si>
  <si>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</si>
  <si>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</si>
  <si>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</si>
  <si>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</si>
  <si>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</si>
  <si>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</si>
  <si>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</si>
  <si>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</si>
  <si>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</si>
  <si>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</si>
  <si>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</si>
  <si>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</si>
  <si>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</si>
  <si>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</si>
  <si>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</si>
  <si>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</si>
  <si>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</si>
  <si>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</si>
  <si>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</si>
  <si>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</si>
  <si>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</si>
  <si>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</si>
  <si>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</si>
  <si>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</si>
  <si>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</si>
  <si>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</si>
  <si>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</si>
  <si>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</si>
  <si>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</si>
  <si>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</si>
  <si>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</si>
  <si>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</si>
  <si>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</si>
  <si>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</si>
  <si>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</si>
  <si>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</si>
  <si>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</si>
  <si>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</si>
  <si>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</si>
  <si>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</si>
  <si>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</si>
  <si>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</si>
  <si>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</si>
  <si>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</si>
  <si>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</si>
  <si>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</si>
  <si>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</si>
  <si>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</si>
  <si>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</si>
  <si>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</si>
  <si>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</si>
  <si>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</si>
  <si>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</si>
  <si>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</si>
  <si>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</si>
  <si>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</si>
  <si>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</si>
  <si>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</si>
  <si>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</si>
  <si>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</si>
  <si>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</si>
  <si>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</si>
  <si>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</si>
  <si>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</si>
  <si>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</si>
  <si>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</si>
  <si>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</si>
  <si>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</si>
  <si>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</si>
  <si>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</si>
  <si>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</si>
  <si>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</si>
  <si>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</si>
  <si>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</si>
  <si>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</si>
  <si>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</si>
  <si>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</si>
  <si>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</si>
  <si>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</si>
  <si>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</si>
  <si>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</si>
  <si>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</si>
  <si>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</si>
  <si>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</si>
  <si>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</si>
  <si>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</si>
  <si>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</si>
  <si>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</si>
  <si>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</si>
  <si>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</si>
  <si>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</si>
  <si>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</si>
  <si>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</si>
  <si>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</si>
  <si>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</si>
  <si>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</si>
  <si>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</si>
  <si>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</si>
  <si>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</si>
  <si>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</si>
  <si>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</si>
  <si>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</si>
  <si>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</si>
  <si>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</si>
  <si>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</si>
  <si>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</si>
  <si>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</si>
  <si>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</si>
  <si>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</si>
  <si>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</si>
  <si>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</si>
  <si>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</si>
  <si>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</si>
  <si>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</si>
  <si>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</si>
  <si>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</si>
  <si>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</si>
  <si>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</si>
  <si>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</si>
  <si>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</si>
  <si>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</si>
  <si>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</si>
  <si>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</si>
  <si>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</si>
  <si>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</si>
  <si>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</si>
  <si>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</si>
  <si>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</si>
  <si>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</si>
  <si>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</si>
  <si>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</si>
  <si>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</si>
  <si>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</si>
  <si>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</si>
  <si>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</si>
  <si>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</si>
  <si>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</si>
  <si>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</si>
  <si>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</si>
  <si>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</si>
  <si>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</si>
  <si>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</si>
  <si>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</si>
  <si>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</si>
  <si>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</si>
  <si>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</si>
  <si>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</si>
  <si>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</si>
  <si>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</si>
  <si>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</si>
  <si>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</si>
  <si>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</si>
  <si>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</si>
  <si>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</si>
  <si>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</si>
  <si>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</si>
  <si>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</si>
  <si>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</si>
  <si>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</si>
  <si>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</si>
  <si>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</si>
  <si>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</si>
  <si>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</si>
  <si>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</si>
  <si>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</si>
  <si>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</si>
  <si>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</si>
  <si>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</si>
  <si>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</si>
  <si>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</si>
  <si>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</si>
  <si>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</si>
  <si>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</si>
  <si>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</si>
  <si>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</si>
  <si>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</si>
  <si>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</si>
  <si>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</si>
  <si>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</si>
  <si>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</si>
  <si>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</si>
  <si>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</si>
  <si>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</si>
  <si>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</si>
  <si>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</si>
  <si>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</si>
  <si>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</si>
  <si>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</si>
  <si>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</si>
  <si>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</si>
  <si>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</si>
  <si>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</si>
  <si>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</si>
  <si>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</si>
  <si>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</si>
  <si>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</si>
  <si>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</si>
  <si>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</si>
  <si>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</si>
  <si>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</si>
  <si>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</si>
  <si>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</si>
  <si>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</si>
  <si>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</si>
  <si>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</si>
  <si>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</si>
  <si>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</si>
  <si>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</si>
  <si>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</si>
  <si>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</si>
  <si>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</si>
  <si>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</si>
  <si>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</si>
  <si>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</si>
  <si>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</si>
  <si>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</si>
  <si>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</si>
  <si>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</si>
  <si>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</si>
  <si>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</si>
  <si>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</si>
  <si>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</si>
  <si>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</si>
  <si>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</si>
  <si>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</si>
  <si>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</si>
  <si>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</si>
  <si>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</si>
  <si>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</si>
  <si>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</si>
  <si>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</si>
  <si>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</si>
  <si>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</si>
  <si>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</si>
  <si>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</si>
  <si>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</si>
  <si>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</si>
  <si>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</si>
  <si>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</si>
  <si>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</si>
  <si>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</si>
  <si>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</si>
  <si>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</si>
  <si>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</si>
  <si>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</si>
  <si>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</si>
  <si>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</si>
  <si>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</si>
  <si>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</si>
  <si>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</si>
  <si>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</si>
  <si>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</si>
  <si>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</si>
  <si>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</si>
  <si>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</si>
  <si>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</si>
  <si>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</si>
  <si>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</si>
  <si>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</si>
  <si>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</si>
  <si>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</si>
  <si>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</si>
  <si>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</si>
  <si>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</si>
  <si>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</si>
  <si>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</si>
  <si>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</si>
  <si>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</si>
  <si>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</si>
  <si>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</si>
  <si>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</si>
  <si>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</si>
  <si>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</si>
  <si>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</si>
  <si>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</si>
  <si>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</si>
  <si>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</si>
  <si>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</si>
  <si>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</si>
  <si>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</si>
  <si>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</si>
  <si>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</si>
  <si>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</si>
  <si>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</si>
  <si>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</si>
  <si>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</si>
  <si>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</si>
  <si>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</si>
  <si>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</si>
  <si>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</si>
  <si>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</si>
  <si>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</si>
  <si>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</si>
  <si>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</si>
  <si>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</si>
  <si>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</si>
  <si>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</si>
  <si>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</si>
  <si>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</si>
  <si>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Red Mage, Bard, Corsair and Geomancer in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</si>
</sst>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200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202" t="s">
        <v>904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200"/>
      <c r="N14" s="202" t="s">
        <v>905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894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906</v>
      </c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  <c r="N17" s="202" t="s">
        <v>971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601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1</v>
      </c>
      <c r="K30" s="10">
        <v>1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3005.4378183324829</v>
      </c>
      <c r="C33" s="7">
        <f ca="1">Data!C265</f>
        <v>3348.8551761601725</v>
      </c>
      <c r="I33" t="s">
        <v>850</v>
      </c>
      <c r="J33" s="10">
        <v>1</v>
      </c>
      <c r="K33" s="10">
        <v>1</v>
      </c>
      <c r="L33" s="202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2083.1915563893021</v>
      </c>
      <c r="C34" s="6">
        <f ca="1">Data!C273</f>
        <v>2321.228136544235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2.3185575202286515</v>
      </c>
      <c r="C36" s="4">
        <f ca="1">Data!E283</f>
        <v>2.4342531399075336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24505.12378100137</v>
      </c>
      <c r="C37" s="7">
        <f ca="1">Data!E282</f>
        <v>12283.934832972294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31473.404236275739</v>
      </c>
      <c r="C39" s="7">
        <f ca="1">Data!E285</f>
        <v>20435.89606063579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320.70013534479267</v>
      </c>
      <c r="C40" s="7">
        <f ca="1">Data!E284</f>
        <v>330.71503742324586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5888.3799726067282</v>
      </c>
      <c r="C43" s="8">
        <f ca="1">Data!E286</f>
        <v>3707.5839465652357</v>
      </c>
      <c r="D43">
        <f>B47+C47</f>
        <v>300</v>
      </c>
      <c r="E43" s="9"/>
      <c r="I43" s="9" t="s">
        <v>731</v>
      </c>
    </row>
    <row r="44" spans="1:14">
      <c r="E44" s="202"/>
      <c r="I44" s="202" t="s">
        <v>732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733</v>
      </c>
      <c r="J45" s="213">
        <v>0</v>
      </c>
      <c r="K45" s="213">
        <v>0</v>
      </c>
    </row>
    <row r="46" spans="1:14">
      <c r="A46" t="s">
        <v>195</v>
      </c>
      <c r="I46" s="26" t="s">
        <v>734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735</v>
      </c>
      <c r="J47" s="213">
        <v>0</v>
      </c>
      <c r="K47" s="213">
        <v>0</v>
      </c>
      <c r="L47" s="202" t="s">
        <v>739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4434.5159552457335</v>
      </c>
      <c r="C48" s="6"/>
      <c r="I48" s="202" t="s">
        <v>736</v>
      </c>
      <c r="J48" s="213">
        <v>1</v>
      </c>
      <c r="K48" s="213">
        <v>1</v>
      </c>
      <c r="L48" s="202" t="s">
        <v>740</v>
      </c>
      <c r="M48" s="209">
        <v>0.41799999999999998</v>
      </c>
      <c r="N48" s="209">
        <v>0.41799999999999998</v>
      </c>
    </row>
    <row r="49" spans="9:14">
      <c r="I49" s="202" t="s">
        <v>737</v>
      </c>
      <c r="J49" s="10">
        <v>0</v>
      </c>
      <c r="K49" s="10">
        <v>0</v>
      </c>
      <c r="L49" s="202" t="s">
        <v>741</v>
      </c>
      <c r="M49" s="208">
        <v>75</v>
      </c>
      <c r="N49" s="208">
        <v>75</v>
      </c>
    </row>
    <row r="50" spans="9:14">
      <c r="I50" s="202" t="s">
        <v>738</v>
      </c>
      <c r="J50" s="10">
        <v>1</v>
      </c>
      <c r="K50" s="10">
        <v>1</v>
      </c>
      <c r="L50" s="202" t="s">
        <v>742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>
      <selection activeCell="B6" sqref="B6"/>
    </sheetView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869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891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0">
        <f t="shared" ca="1" si="8"/>
        <v>0</v>
      </c>
    </row>
    <row r="4" spans="1:47">
      <c r="A4" s="32" t="s">
        <v>517</v>
      </c>
      <c r="B4" s="41" t="s">
        <v>925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925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653</v>
      </c>
      <c r="B6" s="32" t="s">
        <v>916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653</v>
      </c>
      <c r="Z6" s="32" t="s">
        <v>916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-</v>
      </c>
      <c r="Y9" t="s">
        <v>70</v>
      </c>
      <c r="Z9" s="32" t="s">
        <v>710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0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0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-</v>
      </c>
      <c r="Y15" t="s">
        <v>20</v>
      </c>
      <c r="Z15" s="32" t="s">
        <v>758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0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806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258</v>
      </c>
      <c r="G22">
        <f t="shared" ca="1" si="18"/>
        <v>186</v>
      </c>
      <c r="H22">
        <f t="shared" ca="1" si="18"/>
        <v>93</v>
      </c>
      <c r="I22">
        <f t="shared" ca="1" si="18"/>
        <v>247</v>
      </c>
      <c r="J22">
        <f t="shared" ca="1" si="18"/>
        <v>259</v>
      </c>
      <c r="K22" s="2">
        <f t="shared" ca="1" si="18"/>
        <v>0.16</v>
      </c>
      <c r="L22" s="2">
        <f t="shared" ca="1" si="18"/>
        <v>0.39000000000000007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164</v>
      </c>
      <c r="V22">
        <f ca="1">SUM(V3:V20)</f>
        <v>40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253</v>
      </c>
      <c r="AE22">
        <f t="shared" ca="1" si="21"/>
        <v>172</v>
      </c>
      <c r="AF22">
        <f t="shared" ca="1" si="21"/>
        <v>78</v>
      </c>
      <c r="AG22">
        <f t="shared" ca="1" si="21"/>
        <v>192</v>
      </c>
      <c r="AH22">
        <f t="shared" ca="1" si="21"/>
        <v>248</v>
      </c>
      <c r="AI22" s="2">
        <f t="shared" ca="1" si="21"/>
        <v>0.29000000000000004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0.23</v>
      </c>
      <c r="AN22" s="2">
        <f t="shared" ca="1" si="21"/>
        <v>0.06</v>
      </c>
      <c r="AO22" s="2">
        <f ca="1">SUM(AO3:AO20)/1024</f>
        <v>0.365234375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167</v>
      </c>
      <c r="AT22">
        <f ca="1">SUM(AT3:AT20)</f>
        <v>25</v>
      </c>
      <c r="AU22" s="200">
        <f ca="1">SUM(AU3:AU20)</f>
        <v>0.1</v>
      </c>
    </row>
    <row r="23" spans="1:47">
      <c r="A23" s="9" t="s">
        <v>102</v>
      </c>
      <c r="B23" s="8">
        <f ca="1">Data!D286</f>
        <v>5888.3799726067282</v>
      </c>
      <c r="Y23" s="9" t="s">
        <v>102</v>
      </c>
      <c r="Z23" s="8">
        <f ca="1">Data!E286</f>
        <v>3707.5839465652357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907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=</v>
      </c>
      <c r="Y30" s="210" t="s">
        <v>15</v>
      </c>
      <c r="Z30" s="32" t="s">
        <v>907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909</v>
      </c>
      <c r="C31">
        <f t="shared" ca="1" si="23"/>
        <v>0</v>
      </c>
      <c r="D31">
        <f t="shared" ca="1" si="23"/>
        <v>41</v>
      </c>
      <c r="E31">
        <f t="shared" ca="1" si="23"/>
        <v>41</v>
      </c>
      <c r="F31">
        <f t="shared" ca="1" si="23"/>
        <v>16</v>
      </c>
      <c r="G31">
        <f t="shared" ca="1" si="23"/>
        <v>16</v>
      </c>
      <c r="H31">
        <f t="shared" ca="1" si="23"/>
        <v>0</v>
      </c>
      <c r="I31">
        <f t="shared" ca="1" si="23"/>
        <v>53</v>
      </c>
      <c r="J31" s="2">
        <f t="shared" ca="1" si="23"/>
        <v>0.03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0.1</v>
      </c>
      <c r="O31" s="2">
        <f t="shared" ca="1" si="23"/>
        <v>0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789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884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0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876</v>
      </c>
      <c r="C35">
        <f t="shared" ca="1" si="23"/>
        <v>0</v>
      </c>
      <c r="D35">
        <f t="shared" ca="1" si="23"/>
        <v>19</v>
      </c>
      <c r="E35">
        <f t="shared" ca="1" si="23"/>
        <v>49</v>
      </c>
      <c r="F35">
        <f t="shared" ca="1" si="23"/>
        <v>42</v>
      </c>
      <c r="G35">
        <f t="shared" ca="1" si="23"/>
        <v>19</v>
      </c>
      <c r="H35">
        <f t="shared" ca="1" si="23"/>
        <v>0</v>
      </c>
      <c r="I35">
        <f t="shared" ca="1" si="23"/>
        <v>50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11</v>
      </c>
      <c r="W35" s="200">
        <f t="shared" ca="1" si="24"/>
        <v>0.06</v>
      </c>
      <c r="X35" t="str">
        <f t="shared" si="27"/>
        <v>-</v>
      </c>
      <c r="Y35" t="s">
        <v>18</v>
      </c>
      <c r="Z35" s="32" t="s">
        <v>941</v>
      </c>
      <c r="AA35">
        <f t="shared" ca="1" si="25"/>
        <v>0</v>
      </c>
      <c r="AB35">
        <f t="shared" ca="1" si="25"/>
        <v>35</v>
      </c>
      <c r="AC35">
        <f t="shared" ca="1" si="25"/>
        <v>24</v>
      </c>
      <c r="AD35">
        <f t="shared" ca="1" si="25"/>
        <v>33</v>
      </c>
      <c r="AE35">
        <f t="shared" ca="1" si="25"/>
        <v>42</v>
      </c>
      <c r="AF35">
        <f t="shared" ca="1" si="25"/>
        <v>55</v>
      </c>
      <c r="AG35">
        <f t="shared" ca="1" si="25"/>
        <v>40</v>
      </c>
      <c r="AH35" s="2">
        <f t="shared" ca="1" si="25"/>
        <v>0.03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0.1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0">
        <f t="shared" ca="1" si="26"/>
        <v>0</v>
      </c>
    </row>
    <row r="36" spans="1:47">
      <c r="A36" t="s">
        <v>19</v>
      </c>
      <c r="B36" s="32" t="s">
        <v>877</v>
      </c>
      <c r="C36">
        <f t="shared" ca="1" si="23"/>
        <v>0</v>
      </c>
      <c r="D36">
        <f t="shared" ca="1" si="23"/>
        <v>25</v>
      </c>
      <c r="E36">
        <f t="shared" ca="1" si="23"/>
        <v>56</v>
      </c>
      <c r="F36">
        <f t="shared" ca="1" si="23"/>
        <v>24</v>
      </c>
      <c r="G36">
        <f t="shared" ca="1" si="23"/>
        <v>11</v>
      </c>
      <c r="H36">
        <f t="shared" ca="1" si="23"/>
        <v>0</v>
      </c>
      <c r="I36">
        <f t="shared" ca="1" si="23"/>
        <v>50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12</v>
      </c>
      <c r="W36" s="200">
        <f t="shared" ca="1" si="24"/>
        <v>0.04</v>
      </c>
      <c r="X36" t="str">
        <f t="shared" si="27"/>
        <v>=</v>
      </c>
      <c r="Y36" t="s">
        <v>19</v>
      </c>
      <c r="Z36" s="32" t="s">
        <v>877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913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770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878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900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-</v>
      </c>
      <c r="Y41" t="s">
        <v>22</v>
      </c>
      <c r="Z41" s="32" t="s">
        <v>963</v>
      </c>
      <c r="AA41">
        <f t="shared" ca="1" si="29"/>
        <v>0</v>
      </c>
      <c r="AB41">
        <f t="shared" ca="1" si="29"/>
        <v>43</v>
      </c>
      <c r="AC41">
        <f t="shared" ca="1" si="29"/>
        <v>0</v>
      </c>
      <c r="AD41">
        <f t="shared" ca="1" si="29"/>
        <v>34</v>
      </c>
      <c r="AE41">
        <f t="shared" ca="1" si="25"/>
        <v>44</v>
      </c>
      <c r="AF41">
        <f t="shared" ca="1" si="29"/>
        <v>55</v>
      </c>
      <c r="AG41">
        <f t="shared" ca="1" si="29"/>
        <v>40</v>
      </c>
      <c r="AH41" s="2">
        <f t="shared" ca="1" si="29"/>
        <v>0.03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0.09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824</v>
      </c>
      <c r="C42">
        <f t="shared" ca="1" si="28"/>
        <v>0</v>
      </c>
      <c r="D42">
        <f t="shared" ca="1" si="28"/>
        <v>39</v>
      </c>
      <c r="E42">
        <f t="shared" ca="1" si="28"/>
        <v>31</v>
      </c>
      <c r="F42">
        <f t="shared" ca="1" si="28"/>
        <v>38</v>
      </c>
      <c r="G42">
        <f t="shared" ca="1" si="23"/>
        <v>0</v>
      </c>
      <c r="H42">
        <f t="shared" ca="1" si="28"/>
        <v>32</v>
      </c>
      <c r="I42">
        <f t="shared" ca="1" si="28"/>
        <v>20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900</v>
      </c>
      <c r="AA42">
        <f t="shared" ca="1" si="29"/>
        <v>0</v>
      </c>
      <c r="AB42">
        <f t="shared" ca="1" si="29"/>
        <v>26</v>
      </c>
      <c r="AC42">
        <f t="shared" ca="1" si="29"/>
        <v>29</v>
      </c>
      <c r="AD42">
        <f t="shared" ca="1" si="29"/>
        <v>42</v>
      </c>
      <c r="AE42">
        <f t="shared" ca="1" si="25"/>
        <v>10</v>
      </c>
      <c r="AF42">
        <f t="shared" ca="1" si="29"/>
        <v>0</v>
      </c>
      <c r="AG42">
        <f t="shared" ca="1" si="29"/>
        <v>60</v>
      </c>
      <c r="AH42" s="2">
        <f t="shared" ca="1" si="29"/>
        <v>0</v>
      </c>
      <c r="AI42" s="2">
        <f t="shared" ca="1" si="29"/>
        <v>0.03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8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260</v>
      </c>
      <c r="E46">
        <f t="shared" ref="E46:R46" ca="1" si="32">SUM(E27:E44)</f>
        <v>258</v>
      </c>
      <c r="F46">
        <f ca="1">SUM(F27:F44)</f>
        <v>200</v>
      </c>
      <c r="G46">
        <f ca="1">SUM(G27:G44)</f>
        <v>102</v>
      </c>
      <c r="H46">
        <f t="shared" ca="1" si="32"/>
        <v>227</v>
      </c>
      <c r="I46">
        <f t="shared" ca="1" si="32"/>
        <v>386</v>
      </c>
      <c r="J46" s="2">
        <f t="shared" ca="1" si="32"/>
        <v>0.21000000000000002</v>
      </c>
      <c r="K46" s="2">
        <f t="shared" ca="1" si="32"/>
        <v>0.14000000000000001</v>
      </c>
      <c r="L46" s="2">
        <f t="shared" ca="1" si="32"/>
        <v>0</v>
      </c>
      <c r="M46" s="2">
        <f t="shared" ca="1" si="32"/>
        <v>0</v>
      </c>
      <c r="N46" s="2">
        <f t="shared" ca="1" si="32"/>
        <v>0.15000000000000002</v>
      </c>
      <c r="O46" s="2">
        <f t="shared" ca="1" si="32"/>
        <v>0</v>
      </c>
      <c r="P46" s="2">
        <f t="shared" ca="1" si="32"/>
        <v>0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39</v>
      </c>
      <c r="W46" s="200">
        <f ca="1">SUM(W27:W44)</f>
        <v>0.2</v>
      </c>
      <c r="Y46" t="s">
        <v>7</v>
      </c>
      <c r="AA46">
        <f ca="1">SUM(AA27:AA44)</f>
        <v>0</v>
      </c>
      <c r="AB46">
        <f ca="1">SUM(AB27:AB44)</f>
        <v>258</v>
      </c>
      <c r="AC46">
        <f t="shared" ref="AC46:AU46" ca="1" si="33">SUM(AC27:AC44)</f>
        <v>198</v>
      </c>
      <c r="AD46">
        <f ca="1">SUM(AD27:AD44)</f>
        <v>205</v>
      </c>
      <c r="AE46">
        <f ca="1">SUM(AE27:AE44)</f>
        <v>146</v>
      </c>
      <c r="AF46">
        <f t="shared" ca="1" si="33"/>
        <v>269</v>
      </c>
      <c r="AG46">
        <f t="shared" ca="1" si="33"/>
        <v>318</v>
      </c>
      <c r="AH46" s="2">
        <f t="shared" ca="1" si="33"/>
        <v>0.14000000000000001</v>
      </c>
      <c r="AI46" s="2">
        <f t="shared" ca="1" si="33"/>
        <v>0.16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0.05</v>
      </c>
      <c r="AM46" s="2">
        <f t="shared" ca="1" si="33"/>
        <v>0</v>
      </c>
      <c r="AN46" s="2">
        <f t="shared" ca="1" si="33"/>
        <v>0.39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30</v>
      </c>
      <c r="AU46" s="200">
        <f t="shared" ca="1" si="33"/>
        <v>0.14000000000000001</v>
      </c>
    </row>
    <row r="47" spans="1:47">
      <c r="A47" s="9" t="s">
        <v>101</v>
      </c>
      <c r="B47" s="133">
        <f ca="1">Data!D282</f>
        <v>24505.12378100137</v>
      </c>
      <c r="Y47" s="9" t="s">
        <v>101</v>
      </c>
      <c r="Z47" s="133">
        <f ca="1">Data!E282</f>
        <v>12283.934832972294</v>
      </c>
    </row>
    <row r="48" spans="1:47">
      <c r="A48" s="31" t="s">
        <v>527</v>
      </c>
      <c r="B48" s="4">
        <f ca="1">Data!D283</f>
        <v>2.3185575202286515</v>
      </c>
      <c r="Y48" s="31" t="s">
        <v>527</v>
      </c>
      <c r="Z48" s="4">
        <f ca="1">Data!E283</f>
        <v>2.4342531399075336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750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374</v>
      </c>
      <c r="E34" s="7">
        <f ca="1">$I3+HLOOKUP($A34, INDIRECT(E$31), MATCH("Total", Slots, 0)+1, 0) + IF(AND(Setup!$K9=1,Setup!$I$9="Boost-Str"), E$32, 0) + IF(Setup!$K28=1, E$33, 0) + IF(Setup!$K29=1, E$33, 0) + IF(Setup!$K30=1, E$33, 0)</f>
        <v>372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372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312</v>
      </c>
    </row>
    <row r="36" spans="1:9">
      <c r="A36" s="24" t="s">
        <v>42</v>
      </c>
      <c r="B36" s="68">
        <f ca="1">$H5+HLOOKUP($A36, INDIRECT(B$31), MATCH("Total", Slots, 0)+1, 0)</f>
        <v>292</v>
      </c>
      <c r="C36" s="58">
        <f ca="1">$I5+HLOOKUP($A36, INDIRECT(C$31), MATCH("Total", Slots, 0)+1, 0)</f>
        <v>278</v>
      </c>
      <c r="D36" s="68">
        <f ca="1">$H5+HLOOKUP($A36, INDIRECT(D$31), MATCH("Total", Slots, 0)+1, 0)</f>
        <v>306</v>
      </c>
      <c r="E36" s="68">
        <f ca="1">$I5+HLOOKUP($A36, INDIRECT(E$31), MATCH("Total", Slots, 0)+1, 0)</f>
        <v>311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228.05</v>
      </c>
    </row>
    <row r="38" spans="1:9">
      <c r="A38" s="31" t="s">
        <v>498</v>
      </c>
      <c r="B38" s="35">
        <f ca="1">B34-$L$6</f>
        <v>13</v>
      </c>
      <c r="C38" s="67">
        <f ca="1">C34-$L$6</f>
        <v>17</v>
      </c>
      <c r="D38" s="35">
        <f ca="1">D34-$L$6</f>
        <v>93</v>
      </c>
      <c r="E38" s="35">
        <f ca="1">E34-$L$6</f>
        <v>91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58</v>
      </c>
      <c r="C44" s="88">
        <f>((IF(Setup!K$31=1,60+(6*Setup!N$31)+IF(Setup!N$32&gt;0,Setup!N$32,0),0)+(IF(Setup!K$32=1,45+(4.5*Setup!N$31)+IF(Setup!N$32&gt;0,Setup!N$32,0),0))+(IF(Setup!K$33=1,42+4*Setup!N$33,0)))*IF(Setup!K$25=1,2,1))</f>
        <v>58</v>
      </c>
      <c r="D44" s="68">
        <f>((IF(Setup!J$31=1,60+(6*Setup!M$31)+IF(Setup!M$32&gt;0,Setup!M$32,0),0)+(IF(Setup!J$32=1,45+(4.5*Setup!M$31)+IF(Setup!M$32&gt;0,Setup!M$32,0),0))+(IF(Setup!J$33=1,42+4*Setup!M$33,0)))*IF(Setup!J$25=1,2,1))</f>
        <v>58</v>
      </c>
      <c r="E44" s="68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2278</v>
      </c>
      <c r="C59" s="62">
        <f ca="1">C55 + TRUNC(C$34*C57) + C$40 + C$41 + C$43 + $F$9 + Data!$H$9 + HLOOKUP("Att", INDIRECT(C$31), MATCH("Total", Slots, 0)+1, 0)</f>
        <v>2246</v>
      </c>
      <c r="D59" s="37">
        <f ca="1">D55 + TRUNC(D$34*D57) + D$40 + D$41 + D$43 + $E$9 + $H$9 + HLOOKUP("Att", INDIRECT(D$31), MATCH("Total", Slots, 0)+1, 0)</f>
        <v>2278</v>
      </c>
      <c r="E59" s="37">
        <f ca="1">E55 + TRUNC(E$34*E57) + E$40 + E$41 + E$43 + $F$9 + $H$9 + HLOOKUP("Att", INDIRECT(E$31), MATCH("Total", Slots, 0)+1, 0)</f>
        <v>2337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1338</v>
      </c>
      <c r="C60" s="61">
        <f ca="1">C56 + TRUNC(C$35*C58) + C$44 + C$50 + C$45 + C$46 + C$47 + C$48 + C$49 + C$51 + $E$10 + $H$10 + HLOOKUP("Acc", INDIRECT(C$31), MATCH("Total", Slots, 0)+1, 0)</f>
        <v>1340</v>
      </c>
      <c r="D60" s="38">
        <f ca="1">D56 + TRUNC(D$35*D58) + D$44 + D$50 + D$45 + D$46 + D$47 + D$48 + D$49 + D$51 + $E$10 + $H$10 + HLOOKUP("Acc", INDIRECT(D$31), MATCH("Total", Slots, 0)+1, 0)</f>
        <v>1465</v>
      </c>
      <c r="E60" s="38">
        <f ca="1">E56 + TRUNC(E$35*E58) + E$44 + E$50 + E$45 + E$46 + E$47 + E$48 + E$49 + E$51 + $E$10 + $H$10 + HLOOKUP("Acc", INDIRECT(E$31), MATCH("Total", Slots, 0)+1, 0)</f>
        <v>1369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569</v>
      </c>
      <c r="C63" s="63">
        <f ca="1">IF(AND(Setup!$G$10=1, $D$1="War"), TRUNC(C59*25%), 0)</f>
        <v>561</v>
      </c>
      <c r="D63" s="29">
        <f ca="1">IF(AND(Setup!$F$10=1, $D$1="War"), TRUNC(D59*25%), 0)</f>
        <v>569</v>
      </c>
      <c r="E63" s="29">
        <f ca="1">IF(AND(Setup!$G$10=1, $D$1="War"), TRUNC(E59*25%), 0)</f>
        <v>584</v>
      </c>
    </row>
    <row r="64" spans="1:13">
      <c r="A64" s="24" t="s">
        <v>121</v>
      </c>
      <c r="B64" s="29">
        <f ca="1">IF(Setup!$J$35=1, TRUNC(B59*Setup!$M$35), 0)</f>
        <v>1594</v>
      </c>
      <c r="C64" s="63">
        <f ca="1">IF(Setup!$K$35=1, TRUNC(C59*Setup!$N$35), 0)</f>
        <v>1572</v>
      </c>
      <c r="D64" s="29">
        <f ca="1">IF(Setup!$J$35=1, TRUNC(D59*Setup!$M$35), 0)</f>
        <v>1594</v>
      </c>
      <c r="E64" s="29">
        <f ca="1">IF(Setup!$K$35=1, TRUNC(E59*Setup!$N$35), 0)</f>
        <v>1635</v>
      </c>
    </row>
    <row r="65" spans="1:13" s="200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2921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745</v>
      </c>
      <c r="B68" s="29">
        <f ca="1">IF(Setup!$J$50=1, FLOOR(Setup!$M$50*B59, 1), 0)</f>
        <v>1405</v>
      </c>
      <c r="C68" s="211">
        <f ca="1">IF(Setup!$K$50=1, FLOOR(Setup!$N$50*C59, 1), 0)</f>
        <v>1385</v>
      </c>
      <c r="D68" s="29">
        <f ca="1">IF(Setup!$J$50=1, FLOOR(Setup!$M$50*D59, 1), 0)</f>
        <v>1405</v>
      </c>
      <c r="E68" s="29">
        <f ca="1">IF(Setup!$K$50=1, FLOOR(Setup!$N$50*E59, 1), 0)</f>
        <v>1441</v>
      </c>
      <c r="M68"/>
    </row>
    <row r="69" spans="1:13" s="200" customFormat="1">
      <c r="A69" s="119" t="s">
        <v>732</v>
      </c>
      <c r="B69" s="29"/>
      <c r="C69" s="63"/>
      <c r="D69" s="29"/>
      <c r="E69" s="29"/>
    </row>
    <row r="70" spans="1:13" s="200" customFormat="1">
      <c r="A70" s="119" t="s">
        <v>756</v>
      </c>
      <c r="B70" s="29"/>
      <c r="C70" s="63"/>
      <c r="D70" s="29"/>
      <c r="E70" s="29"/>
    </row>
    <row r="71" spans="1:13" s="200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5846</v>
      </c>
      <c r="C72" s="125">
        <f ca="1">C59+C61+C63+C64+C67+C68+C65</f>
        <v>5764</v>
      </c>
      <c r="D72" s="39">
        <f ca="1">D59+D61+D63+D64+D67+D68+D65+D66</f>
        <v>5846</v>
      </c>
      <c r="E72" s="39">
        <f ca="1">E59+E61+E63+E64+E67+E66+E68+E65</f>
        <v>8918</v>
      </c>
      <c r="M72" s="200"/>
    </row>
    <row r="73" spans="1:13">
      <c r="A73" s="26" t="s">
        <v>504</v>
      </c>
      <c r="B73" s="126">
        <f ca="1">B60+B62</f>
        <v>1443</v>
      </c>
      <c r="C73" s="127">
        <f ca="1">C60+C62</f>
        <v>1445</v>
      </c>
      <c r="D73" s="126">
        <f ca="1">D60+D62</f>
        <v>1570</v>
      </c>
      <c r="E73" s="126">
        <f ca="1">E60+E62</f>
        <v>1474</v>
      </c>
    </row>
    <row r="74" spans="1:13" s="200" customFormat="1">
      <c r="A74" s="29" t="s">
        <v>843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890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0.2</v>
      </c>
      <c r="E75" s="221">
        <f ca="1">HLOOKUP($A74, INDIRECT(E$31), MATCH("Total", Slots, 0)+1, 0)</f>
        <v>0.14000000000000001</v>
      </c>
    </row>
    <row r="76" spans="1:13">
      <c r="A76" s="14" t="s">
        <v>37</v>
      </c>
      <c r="B76" s="151">
        <f ca="1">MAX(B72/$O$3-$N$3, 0)</f>
        <v>11.553359683794467</v>
      </c>
      <c r="C76" s="224">
        <f ca="1">MAX(C72/$P$3-$N$3, 0)</f>
        <v>11.391304347826088</v>
      </c>
      <c r="D76" s="151">
        <f ca="1">MAX(D72/FLOOR(($O$3-$N$3)*IF(Setup!$B$24="Blade: Kamu",0.75,1),1), 0)</f>
        <v>11.553359683794467</v>
      </c>
      <c r="E76" s="151">
        <f ca="1">MAX(E72/FLOOR(($P$3-$N$3)*IF(Setup!$C$24="Blade: Kamu",0.75,1),1), 0)</f>
        <v>23.530343007915569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5.0199999999999996</v>
      </c>
      <c r="E78" s="237">
        <f ca="1">(3.25+E74)*(1+E75)+1</f>
        <v>4.8190000000000008</v>
      </c>
      <c r="F78" s="44"/>
    </row>
    <row r="79" spans="1:13" s="200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4.0199999999999996</v>
      </c>
      <c r="E79" s="237">
        <f ca="1">(3.25+E74)*(1+E75)</f>
        <v>3.8190000000000004</v>
      </c>
    </row>
    <row r="80" spans="1:13">
      <c r="A80" s="31" t="s">
        <v>548</v>
      </c>
      <c r="B80" s="137">
        <f ca="1">B76</f>
        <v>11.553359683794467</v>
      </c>
      <c r="C80" s="139">
        <f ca="1">C76</f>
        <v>11.391304347826088</v>
      </c>
      <c r="D80" s="137">
        <f ca="1">D76</f>
        <v>11.553359683794467</v>
      </c>
      <c r="E80" s="137">
        <f ca="1">E76</f>
        <v>23.530343007915569</v>
      </c>
      <c r="F80" s="44"/>
    </row>
    <row r="81" spans="1:6">
      <c r="A81" s="31" t="s">
        <v>549</v>
      </c>
      <c r="B81" s="137">
        <f ca="1">B80+MIN(B80*(152/1024) - (752/1024), -0.375)</f>
        <v>11.178359683794467</v>
      </c>
      <c r="C81" s="139">
        <f ca="1">C80+MIN(C80*(152/1024) - (752/1024), -0.375)</f>
        <v>11.016304347826088</v>
      </c>
      <c r="D81" s="137">
        <f ca="1">D80+MIN(D80*(152/1024) - (752/1024), -0.375)</f>
        <v>11.178359683794467</v>
      </c>
      <c r="E81" s="137">
        <f ca="1">E80+MIN(E80*(152/1024) - (752/1024), -0.375)</f>
        <v>23.155343007915569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11.178359683794467</v>
      </c>
      <c r="C83" s="139">
        <f ca="1">MAX(C81,C82)</f>
        <v>11.016304347826088</v>
      </c>
      <c r="D83" s="137">
        <f ca="1">MAX(D81,D82)</f>
        <v>11.178359683794467</v>
      </c>
      <c r="E83" s="137">
        <f ca="1">MAX(E81,E82)</f>
        <v>23.155343007915569</v>
      </c>
      <c r="F83" s="44"/>
    </row>
    <row r="84" spans="1:6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4.0199999999999996</v>
      </c>
      <c r="E84" s="226">
        <f ca="1">MIN(MAX(MAX(E81,E82), 0),E$79)</f>
        <v>3.8190000000000004</v>
      </c>
      <c r="F84" s="44"/>
    </row>
    <row r="85" spans="1:6">
      <c r="A85" s="31" t="s">
        <v>553</v>
      </c>
      <c r="B85" s="137">
        <f ca="1">B80 + MAX(MIN(B80 * 0.25, 0.375), 0.25)</f>
        <v>11.928359683794467</v>
      </c>
      <c r="C85" s="139">
        <f ca="1">C80 + MAX(MIN(C80 * 0.25, 0.375), 0.25)</f>
        <v>11.766304347826088</v>
      </c>
      <c r="D85" s="137">
        <f ca="1">D80 + MAX(MIN(D80 * 0.25, 0.375), 0.25)</f>
        <v>11.928359683794467</v>
      </c>
      <c r="E85" s="137">
        <f ca="1">E80 + MAX(MIN(E80 * 0.25, 0.375), 0.25)</f>
        <v>23.905343007915569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11.928359683794467</v>
      </c>
      <c r="C87" s="139">
        <f ca="1">MAX(C85,C86)</f>
        <v>11.766304347826088</v>
      </c>
      <c r="D87" s="137">
        <f ca="1">MAX(D85,D86)</f>
        <v>11.928359683794467</v>
      </c>
      <c r="E87" s="137">
        <f ca="1">MAX(E85,E86)</f>
        <v>23.905343007915569</v>
      </c>
      <c r="F87" s="44"/>
    </row>
    <row r="88" spans="1:6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4.0199999999999996</v>
      </c>
      <c r="E88" s="226">
        <f ca="1">MIN(MAX(E85,E86),$E$79)</f>
        <v>3.8190000000000004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4.1003999999999996</v>
      </c>
      <c r="E94" s="230">
        <f t="shared" ca="1" si="3"/>
        <v>3.8953800000000003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12.553359683794467</v>
      </c>
      <c r="C96" s="139">
        <f ca="1">C76+1</f>
        <v>12.391304347826088</v>
      </c>
      <c r="D96" s="137">
        <f ca="1">D76+1</f>
        <v>12.553359683794467</v>
      </c>
      <c r="E96" s="137">
        <f ca="1">E76+1</f>
        <v>24.530343007915569</v>
      </c>
      <c r="F96" s="44"/>
    </row>
    <row r="97" spans="1:6">
      <c r="A97" s="31" t="s">
        <v>549</v>
      </c>
      <c r="B97" s="137">
        <f ca="1">B96+MIN(B96*(152/1024) - (752/1024), -0.375)</f>
        <v>12.178359683794467</v>
      </c>
      <c r="C97" s="139">
        <f ca="1">C96+MIN(C96*(152/1024) - (752/1024), -0.375)</f>
        <v>12.016304347826088</v>
      </c>
      <c r="D97" s="137">
        <f ca="1">D96+MIN(D96*(152/1024) - (752/1024), -0.375)</f>
        <v>12.178359683794467</v>
      </c>
      <c r="E97" s="137">
        <f ca="1">E96+MIN(E96*(152/1024) - (752/1024), -0.375)</f>
        <v>24.155343007915569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12.178359683794467</v>
      </c>
      <c r="C99" s="139">
        <f ca="1">MAX(C97,C98)</f>
        <v>12.016304347826088</v>
      </c>
      <c r="D99" s="137">
        <f ca="1">MAX(D97,D98)</f>
        <v>12.178359683794467</v>
      </c>
      <c r="E99" s="137">
        <f ca="1">MAX(E97,E98)</f>
        <v>24.155343007915569</v>
      </c>
      <c r="F99" s="44"/>
    </row>
    <row r="100" spans="1:6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5.0199999999999996</v>
      </c>
      <c r="E100" s="233">
        <f t="shared" ca="1" si="4"/>
        <v>4.8190000000000008</v>
      </c>
      <c r="F100" s="44"/>
    </row>
    <row r="101" spans="1:6">
      <c r="A101" s="31" t="s">
        <v>553</v>
      </c>
      <c r="B101" s="137">
        <f ca="1">B96 + MAX(MIN(B96 * 0.25, 0.375), 0.25)</f>
        <v>12.928359683794467</v>
      </c>
      <c r="C101" s="139">
        <f ca="1">C96 + MAX(MIN(C96 * 0.25, 0.375), 0.25)</f>
        <v>12.766304347826088</v>
      </c>
      <c r="D101" s="137">
        <f ca="1">D96 + MAX(MIN(D96 * 0.25, 0.375), 0.25)</f>
        <v>12.928359683794467</v>
      </c>
      <c r="E101" s="137">
        <f ca="1">E96 + MAX(MIN(E96 * 0.25, 0.375), 0.25)</f>
        <v>24.905343007915569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12.928359683794467</v>
      </c>
      <c r="C103" s="139">
        <f ca="1">MAX(C101,C102)</f>
        <v>12.766304347826088</v>
      </c>
      <c r="D103" s="137">
        <f ca="1">MAX(D101,D102)</f>
        <v>12.928359683794467</v>
      </c>
      <c r="E103" s="137">
        <f ca="1">MAX(E101,E102)</f>
        <v>24.905343007915569</v>
      </c>
      <c r="F103" s="44"/>
    </row>
    <row r="104" spans="1:6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5.0199999999999996</v>
      </c>
      <c r="E104" s="226">
        <f t="shared" ca="1" si="5"/>
        <v>4.8190000000000008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5.1204000000000001</v>
      </c>
      <c r="E110" s="228">
        <f t="shared" ca="1" si="7"/>
        <v>4.9153800000000007</v>
      </c>
      <c r="F110" s="44"/>
    </row>
    <row r="111" spans="1:6">
      <c r="A111" t="s">
        <v>39</v>
      </c>
      <c r="B111" s="5">
        <f ca="1">((B73-($N$4+$O$4))/2)/100+75%</f>
        <v>1.6949999999999998</v>
      </c>
      <c r="C111" s="130">
        <f ca="1">((C73-($N$4+$P$4))/2)/100+75%</f>
        <v>1.7050000000000001</v>
      </c>
      <c r="D111" s="45">
        <f ca="1">((D73-($N$4+$O$4))/2)/100+75%</f>
        <v>2.33</v>
      </c>
      <c r="E111" s="5">
        <f ca="1">((E73-($N$4+$P$4))/2)/100+75%</f>
        <v>1.85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23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181</v>
      </c>
      <c r="E116" s="70">
        <f ca="1">E113+E115</f>
        <v>179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2090</v>
      </c>
      <c r="C124" s="62">
        <f ca="1">C120 + TRUNC(C$34*C122) + C$40 + C$41 + C$43 + $F$9 + $H$9 + HLOOKUP("Att", INDIRECT(C$31), MATCH("Total", Slots, 0)+1, 0)</f>
        <v>2037</v>
      </c>
      <c r="D124" s="37">
        <f ca="1">D120 + TRUNC(D$34*D122) + D$40 + D$41 + D$43 + $E$9 + $H$9 + HLOOKUP("Att", INDIRECT(D$31), MATCH("Total", Slots, 0)+1, 0)</f>
        <v>2050</v>
      </c>
      <c r="E124" s="37">
        <f ca="1">E120 + TRUNC(E$34*E122) + E$40 + E$41 + E$43 + $F$9 + $H$9 + HLOOKUP("Att", INDIRECT(E$31), MATCH("Total", Slots, 0)+1, 0)</f>
        <v>2091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1301</v>
      </c>
      <c r="C125" s="61">
        <f ca="1">C121 + TRUNC(C$35*C123) + C$44 + C$45 + C$50 + C$46 + C$47 + C$48 + C$49 + C$51 + $E$10 + $H$10 + HLOOKUP("Acc", INDIRECT(C$31), MATCH("Total", Slots, 0)+1, 0)</f>
        <v>1286</v>
      </c>
      <c r="D125" s="38">
        <f ca="1">D121 + TRUNC(D$35*D123) + D$44 + D$45 + D$50 + D$46 + D$47 + D$48 + D$49 + D$51 + $E$10 + $H$10 + HLOOKUP("Acc", INDIRECT(D$31), MATCH("Total", Slots, 0)+1, 0)</f>
        <v>1428</v>
      </c>
      <c r="E125" s="38">
        <f ca="1">E121 + TRUNC(E$35*E123) + E$44 + E$45 + E$50 + E$46 + E$47 + E$48 + E$49 + E$51 + $E$10 + $H$10 + HLOOKUP("Acc", INDIRECT(E$31), MATCH("Total", Slots, 0)+1, 0)</f>
        <v>1315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522</v>
      </c>
      <c r="C128" s="63">
        <f ca="1">IF(AND(Setup!$G$10=1, $D$1="War"), TRUNC(C124*25%), 0)</f>
        <v>509</v>
      </c>
      <c r="D128" s="29">
        <f ca="1">IF(AND(Setup!$F$10=1, $D$1="War"), TRUNC(D124*25%), 0)</f>
        <v>512</v>
      </c>
      <c r="E128" s="29">
        <f ca="1">IF(AND(Setup!$G$10=1, $D$1="War"), TRUNC(E124*25%), 0)</f>
        <v>522</v>
      </c>
      <c r="F128" s="44"/>
    </row>
    <row r="129" spans="1:13">
      <c r="A129" s="24" t="s">
        <v>121</v>
      </c>
      <c r="B129" s="29">
        <f ca="1">IF(Setup!$J$35=1, TRUNC(B124*Setup!$M$35), 0)</f>
        <v>1463</v>
      </c>
      <c r="C129" s="63">
        <f ca="1">IF(Setup!$K$35=1, TRUNC(C124*Setup!$N$35), 0)</f>
        <v>1425</v>
      </c>
      <c r="D129" s="29">
        <f ca="1">IF(Setup!$J$35=1, TRUNC(D124*Setup!$M$35), 0)</f>
        <v>1435</v>
      </c>
      <c r="E129" s="29">
        <f ca="1">IF(Setup!$K$35=1, TRUNC(E124*Setup!$N$35), 0)</f>
        <v>1463</v>
      </c>
      <c r="F129" s="44"/>
    </row>
    <row r="130" spans="1:13" s="200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2613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745</v>
      </c>
      <c r="B133" s="29">
        <f ca="1">IF(Setup!$J$50=1, FLOOR(Setup!$M$50*B124, 1), 0)</f>
        <v>1289</v>
      </c>
      <c r="C133" s="211">
        <f ca="1">IF(Setup!$K$50=1, FLOOR(Setup!$N$50*C124, 1), 0)</f>
        <v>1256</v>
      </c>
      <c r="D133" s="29">
        <f ca="1">IF(Setup!$J$50=1, FLOOR(Setup!$M$50*D124, 1), 0)</f>
        <v>1264</v>
      </c>
      <c r="E133" s="29">
        <f ca="1">IF(Setup!$K$50=1, FLOOR(Setup!$N$50*E124, 1), 0)</f>
        <v>1290</v>
      </c>
      <c r="F133" s="44"/>
      <c r="M133"/>
    </row>
    <row r="134" spans="1:13" s="200" customFormat="1">
      <c r="A134" s="24" t="s">
        <v>732</v>
      </c>
      <c r="B134" s="29"/>
      <c r="C134" s="63"/>
      <c r="D134" s="29"/>
      <c r="E134" s="29"/>
      <c r="F134" s="44"/>
    </row>
    <row r="135" spans="1:13" s="200" customFormat="1">
      <c r="A135" s="24" t="s">
        <v>756</v>
      </c>
      <c r="B135" s="29"/>
      <c r="C135" s="63"/>
      <c r="D135" s="29"/>
      <c r="E135" s="29"/>
      <c r="F135" s="44"/>
    </row>
    <row r="136" spans="1:13" s="200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5364</v>
      </c>
      <c r="C137" s="125">
        <f ca="1">C124+C126+C128+C129+C132+C133+C130</f>
        <v>5227</v>
      </c>
      <c r="D137" s="39">
        <f ca="1">D124+D126+D128+D129+D132+D133+D130+D131</f>
        <v>5261</v>
      </c>
      <c r="E137" s="39">
        <f ca="1">E124+E126+E128+E129+E132+E133+E130+E131</f>
        <v>7979</v>
      </c>
      <c r="F137" s="44"/>
      <c r="M137" s="200"/>
    </row>
    <row r="138" spans="1:13">
      <c r="A138" s="26" t="s">
        <v>504</v>
      </c>
      <c r="B138" s="126">
        <f ca="1">B125+B127</f>
        <v>1406</v>
      </c>
      <c r="C138" s="127">
        <f ca="1">C125+C127</f>
        <v>1391</v>
      </c>
      <c r="D138" s="126">
        <f ca="1">D125+D127</f>
        <v>1533</v>
      </c>
      <c r="E138" s="126">
        <f ca="1">E125+E127</f>
        <v>1420</v>
      </c>
      <c r="F138" s="44"/>
    </row>
    <row r="139" spans="1:13" s="200" customFormat="1">
      <c r="A139" s="26" t="s">
        <v>843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1.2</v>
      </c>
      <c r="E139" s="221">
        <f ca="1">1+HLOOKUP($A139, INDIRECT(E$31), MATCH("Total", Slots, 0)+1, 0)</f>
        <v>1.1400000000000001</v>
      </c>
      <c r="F139" s="44" t="s">
        <v>889</v>
      </c>
    </row>
    <row r="140" spans="1:13">
      <c r="A140" s="82" t="s">
        <v>37</v>
      </c>
      <c r="B140" s="128">
        <f ca="1">MAX(B137/$O$3-$N$3, 0)</f>
        <v>10.600790513833992</v>
      </c>
      <c r="C140" s="129">
        <f ca="1">MAX(C137/$P$3-$N$3, 0)</f>
        <v>10.330039525691699</v>
      </c>
      <c r="D140" s="128">
        <f ca="1">MAX(D137/FLOOR(($O$3-$N$3)*IF(Setup!$B$24="Blade: Kamu",0.75,1),1), 0)</f>
        <v>10.397233201581027</v>
      </c>
      <c r="E140" s="128">
        <f ca="1">MAX(E137/FLOOR(($P$3-$N$3)*IF(Setup!$C$24="Blade: Kamu",0.75,1),1), 0)</f>
        <v>21.052770448548813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10.600790513833992</v>
      </c>
      <c r="C142" s="139">
        <f ca="1">C140</f>
        <v>10.330039525691699</v>
      </c>
      <c r="D142" s="137">
        <f ca="1">D140</f>
        <v>10.397233201581027</v>
      </c>
      <c r="E142" s="137">
        <f ca="1">E140</f>
        <v>21.052770448548813</v>
      </c>
      <c r="F142" s="44"/>
    </row>
    <row r="143" spans="1:13">
      <c r="A143" s="31" t="s">
        <v>549</v>
      </c>
      <c r="B143" s="137">
        <f ca="1">B142+MIN(B142*(152/1024) - (752/1024), -0.375)</f>
        <v>10.225790513833992</v>
      </c>
      <c r="C143" s="139">
        <f ca="1">C142+MIN(C142*(152/1024) - (752/1024), -0.375)</f>
        <v>9.9550395256916993</v>
      </c>
      <c r="D143" s="137">
        <f ca="1">D142+MIN(D142*(152/1024) - (752/1024), -0.375)</f>
        <v>10.022233201581027</v>
      </c>
      <c r="E143" s="137">
        <f ca="1">E142+MIN(E142*(152/1024) - (752/1024), -0.375)</f>
        <v>20.677770448548813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10.225790513833992</v>
      </c>
      <c r="C145" s="139">
        <f ca="1">MAX(C143,C144)</f>
        <v>9.9550395256916993</v>
      </c>
      <c r="D145" s="137">
        <f ca="1">MAX(D143,D144)</f>
        <v>10.022233201581027</v>
      </c>
      <c r="E145" s="137">
        <f ca="1">MAX(E143,E144)</f>
        <v>20.677770448548813</v>
      </c>
      <c r="F145" s="44"/>
    </row>
    <row r="146" spans="1:6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4.0199999999999996</v>
      </c>
      <c r="E146" s="226">
        <f t="shared" ca="1" si="8"/>
        <v>3.8190000000000004</v>
      </c>
      <c r="F146" s="44"/>
    </row>
    <row r="147" spans="1:6">
      <c r="A147" s="31" t="s">
        <v>553</v>
      </c>
      <c r="B147" s="137">
        <f ca="1">B142 + MAX(MIN(B142 * 0.25, 0.375), 0.25)</f>
        <v>10.975790513833992</v>
      </c>
      <c r="C147" s="139">
        <f ca="1">C142 + MAX(MIN(C142 * 0.25, 0.375), 0.25)</f>
        <v>10.705039525691699</v>
      </c>
      <c r="D147" s="137">
        <f ca="1">D142 + MAX(MIN(D142 * 0.25, 0.375), 0.25)</f>
        <v>10.772233201581027</v>
      </c>
      <c r="E147" s="137">
        <f ca="1">E142 + MAX(MIN(E142 * 0.25, 0.375), 0.25)</f>
        <v>21.427770448548813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10.975790513833992</v>
      </c>
      <c r="C149" s="139">
        <f ca="1">MAX(C147,C148)</f>
        <v>10.705039525691699</v>
      </c>
      <c r="D149" s="137">
        <f ca="1">MAX(D147,D148)</f>
        <v>10.772233201581027</v>
      </c>
      <c r="E149" s="137">
        <f ca="1">MAX(E147,E148)</f>
        <v>21.427770448548813</v>
      </c>
      <c r="F149" s="44"/>
    </row>
    <row r="150" spans="1:6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4.0199999999999996</v>
      </c>
      <c r="E150" s="226">
        <f t="shared" ca="1" si="9"/>
        <v>3.8190000000000004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4.1003999999999996</v>
      </c>
      <c r="E156" s="230">
        <f t="shared" ca="1" si="11"/>
        <v>3.8953800000000003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11.600790513833992</v>
      </c>
      <c r="C158" s="139">
        <f ca="1">C140+1</f>
        <v>11.330039525691699</v>
      </c>
      <c r="D158" s="137">
        <f ca="1">D140+1</f>
        <v>11.397233201581027</v>
      </c>
      <c r="E158" s="137">
        <f ca="1">E140+1</f>
        <v>22.052770448548813</v>
      </c>
      <c r="F158" s="44"/>
    </row>
    <row r="159" spans="1:6">
      <c r="A159" s="31" t="s">
        <v>549</v>
      </c>
      <c r="B159" s="137">
        <f ca="1">B158+MIN(B158*(152/1024) - (752/1024), -0.375)</f>
        <v>11.225790513833992</v>
      </c>
      <c r="C159" s="139">
        <f ca="1">C158+MIN(C158*(152/1024) - (752/1024), -0.375)</f>
        <v>10.955039525691699</v>
      </c>
      <c r="D159" s="137">
        <f ca="1">D158+MIN(D158*(152/1024) - (752/1024), -0.375)</f>
        <v>11.022233201581027</v>
      </c>
      <c r="E159" s="137">
        <f ca="1">E158+MIN(E158*(152/1024) - (752/1024), -0.375)</f>
        <v>21.677770448548813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11.225790513833992</v>
      </c>
      <c r="C161" s="139">
        <f ca="1">MAX(C159,C160)</f>
        <v>10.955039525691699</v>
      </c>
      <c r="D161" s="137">
        <f ca="1">MAX(D159,D160)</f>
        <v>11.022233201581027</v>
      </c>
      <c r="E161" s="137">
        <f ca="1">MAX(E159,E160)</f>
        <v>21.677770448548813</v>
      </c>
      <c r="F161" s="44"/>
    </row>
    <row r="162" spans="1:6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5.0199999999999996</v>
      </c>
      <c r="E162" s="226">
        <f t="shared" ca="1" si="12"/>
        <v>4.8190000000000008</v>
      </c>
      <c r="F162" s="44"/>
    </row>
    <row r="163" spans="1:6">
      <c r="A163" s="31" t="s">
        <v>553</v>
      </c>
      <c r="B163" s="137">
        <f ca="1">B158 + MAX(MIN(B158 * 0.25, 0.375), 0.25)</f>
        <v>11.975790513833992</v>
      </c>
      <c r="C163" s="139">
        <f ca="1">C158 + MAX(MIN(C158 * 0.25, 0.375), 0.25)</f>
        <v>11.705039525691699</v>
      </c>
      <c r="D163" s="137">
        <f ca="1">D158 + MAX(MIN(D158 * 0.25, 0.375), 0.25)</f>
        <v>11.772233201581027</v>
      </c>
      <c r="E163" s="137">
        <f ca="1">E158 + MAX(MIN(E158 * 0.25, 0.375), 0.25)</f>
        <v>22.427770448548813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11.975790513833992</v>
      </c>
      <c r="C165" s="139">
        <f ca="1">MAX(C163,C164)</f>
        <v>11.705039525691699</v>
      </c>
      <c r="D165" s="137">
        <f ca="1">MAX(D163,D164)</f>
        <v>11.772233201581027</v>
      </c>
      <c r="E165" s="137">
        <f ca="1">MAX(E163,E164)</f>
        <v>22.427770448548813</v>
      </c>
      <c r="F165" s="44"/>
    </row>
    <row r="166" spans="1:6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5.0199999999999996</v>
      </c>
      <c r="E166" s="226">
        <f t="shared" ca="1" si="13"/>
        <v>4.8190000000000008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5.1204000000000001</v>
      </c>
      <c r="E172" s="228">
        <f t="shared" ca="1" si="15"/>
        <v>4.9153800000000007</v>
      </c>
      <c r="F172" s="44"/>
    </row>
    <row r="173" spans="1:6">
      <c r="A173" t="s">
        <v>39</v>
      </c>
      <c r="B173" s="5">
        <f ca="1">((B138-($N$4+$O$4))/2)/100+75%</f>
        <v>1.51</v>
      </c>
      <c r="C173" s="130">
        <f ca="1">((C138-($N$4+$P$4))/2)/100+75%</f>
        <v>1.4350000000000001</v>
      </c>
      <c r="D173" s="45">
        <f ca="1">((D138-($N$4+$O$4))/2)/100+75%</f>
        <v>2.145</v>
      </c>
      <c r="E173" s="5">
        <f ca="1">((E138-($N$4+$P$4))/2)/100+75%</f>
        <v>1.58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23</v>
      </c>
      <c r="E177" s="31">
        <f ca="1">TRUNC(MAX(MIN(TRUNC((E$38+E$39)/2), (8+E176)*2), (0-E176)*2)/2)</f>
        <v>23</v>
      </c>
      <c r="F177" s="44"/>
    </row>
    <row r="178" spans="1:6">
      <c r="A178" s="26" t="s">
        <v>509</v>
      </c>
      <c r="B178" s="70">
        <f ca="1">B175+B177</f>
        <v>146</v>
      </c>
      <c r="C178" s="71">
        <f ca="1">C175+C177</f>
        <v>147</v>
      </c>
      <c r="D178" s="70">
        <f ca="1">D175+D177</f>
        <v>165</v>
      </c>
      <c r="E178" s="70">
        <f ca="1">E175+E177</f>
        <v>165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2059</v>
      </c>
      <c r="C187" s="62">
        <f ca="1">C182 + TRUNC(C$34*C184) + C186 + C$40 + C$41 + C$43 + $H$9 + HLOOKUP("R.Att", INDIRECT(C$31), MATCH("Total", Slots, 0)+1, 0)</f>
        <v>2063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1092</v>
      </c>
      <c r="C188" s="61">
        <f ca="1">C183 + TRUNC(C$36*C185) + C$45 + C$46 + C$47 + C$48 + C$51 + $H$10 + HLOOKUP("R.Acc", INDIRECT(C$31), MATCH("Total", Slots, 0)+1, 0)</f>
        <v>1084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514</v>
      </c>
      <c r="C193" s="63">
        <f ca="1">IF(AND(Setup!$G$10=1, $D$1="War"), TRUNC(C187*25%), 0)</f>
        <v>515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1441</v>
      </c>
      <c r="C194" s="63">
        <f ca="1">IF(Setup!$K$35=1, TRUNC(C187*Setup!$N$35), 0)</f>
        <v>1444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745</v>
      </c>
      <c r="B197" s="29">
        <f ca="1">IF(Setup!$J$50=1, FLOOR(Setup!$M$50*B187, 1), 0)</f>
        <v>1270</v>
      </c>
      <c r="C197" s="211">
        <f ca="1">IF(Setup!$K$50=1, FLOOR(Setup!$N$50*C187, 1), 0)</f>
        <v>1272</v>
      </c>
      <c r="D197" s="29"/>
      <c r="E197" s="29"/>
      <c r="M197"/>
    </row>
    <row r="198" spans="1:13" s="200" customFormat="1">
      <c r="A198" s="24" t="s">
        <v>732</v>
      </c>
      <c r="B198" s="29"/>
      <c r="C198" s="63"/>
      <c r="D198" s="29"/>
      <c r="E198" s="29"/>
    </row>
    <row r="199" spans="1:13" s="200" customFormat="1">
      <c r="A199" s="24" t="s">
        <v>756</v>
      </c>
      <c r="B199" s="29"/>
      <c r="C199" s="63"/>
      <c r="D199" s="29"/>
      <c r="E199" s="29"/>
    </row>
    <row r="200" spans="1:13" s="200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5284</v>
      </c>
      <c r="C201" s="125">
        <f ca="1">C187+C189+C193+C194+C196+C197</f>
        <v>5294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1355</v>
      </c>
      <c r="C202" s="127">
        <f ca="1">C188+C190+C191+C192+$C$50 + (IF(Setup!K$33=1, 42 + 4*Setup!N33, 0))*IF(Setup!K25=1, 2, 1)</f>
        <v>1347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>
      <c r="A204" s="26" t="s">
        <v>663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1.2549999999999999</v>
      </c>
      <c r="C206" s="130">
        <f ca="1">((C202-($N$4+$P$4))/2)/100+75%</f>
        <v>1.2150000000000001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125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13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134</v>
      </c>
      <c r="C211" s="71">
        <f ca="1">C208+C210</f>
        <v>135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120</v>
      </c>
      <c r="C214" s="67">
        <f ca="1">$B$18+$B$19+$D$18+HLOOKUP($A214, INDIRECT(C$31), MATCH("Total", Slots, 0)+1, 0)+IF(Setup!$K39=1, Setup!N39, 0)+IF(Setup!$G$7=1, 10, 0)</f>
        <v>105</v>
      </c>
      <c r="D214" s="66"/>
      <c r="E214" s="66"/>
    </row>
    <row r="215" spans="1:5">
      <c r="A215" s="14" t="s">
        <v>277</v>
      </c>
      <c r="B215" s="70">
        <f ca="1">TRUNC(B213*(1+B214/100))</f>
        <v>138</v>
      </c>
      <c r="C215" s="71">
        <f ca="1">TRUNC(C213*(1+C214/100))</f>
        <v>129</v>
      </c>
      <c r="D215" s="70"/>
      <c r="E215" s="70"/>
    </row>
    <row r="216" spans="1:5">
      <c r="A216" s="119" t="s">
        <v>664</v>
      </c>
      <c r="B216" s="68">
        <f ca="1">B36-$L$5</f>
        <v>2</v>
      </c>
      <c r="C216" s="88">
        <f ca="1">C36-$L$5</f>
        <v>-12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0.18000000000000002</v>
      </c>
      <c r="C220" s="152">
        <f ca="1">HLOOKUP($A220, INDIRECT(C$31), MATCH("Total", Slots, 0)+1, 0)</f>
        <v>0.23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0.53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0.31000000000000005</v>
      </c>
      <c r="E226" s="2">
        <f ca="1">MIN(MAX($B$13+$D$13+HLOOKUP($A226, INDIRECT(E$31), MATCH("Total", Slots, 0)+1, 0) + IF(Setup!$K37=1, Setup!$N37, 0), 0), 100%)</f>
        <v>0.24000000000000002</v>
      </c>
      <c r="G226" s="202" t="s">
        <v>816</v>
      </c>
      <c r="H226" s="200">
        <f ca="1">TRUNC(B234*(1+B235/100))</f>
        <v>116</v>
      </c>
      <c r="I226" s="200">
        <f ca="1">TRUNC(C234*(1+C235/100))</f>
        <v>108</v>
      </c>
    </row>
    <row r="227" spans="1:9">
      <c r="A227" s="44" t="s">
        <v>152</v>
      </c>
      <c r="B227" s="43">
        <f ca="1">$B$14+$C$14+HLOOKUP($A227, INDIRECT(B$31), MATCH("Total", Slots, 0)+1, 0)</f>
        <v>0.39000000000000007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0.14000000000000001</v>
      </c>
      <c r="E227" s="43">
        <f ca="1">$B$14+$D$14+HLOOKUP($A227, INDIRECT(E$31), MATCH("Total", Slots, 0)+1, 0)</f>
        <v>0.16</v>
      </c>
      <c r="G227" s="202" t="s">
        <v>817</v>
      </c>
      <c r="H227">
        <f ca="1">TRUNC(B213*(1+B214/100))</f>
        <v>138</v>
      </c>
      <c r="I227" s="200">
        <f ca="1">TRUNC(C213*(1+C214/100))</f>
        <v>129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814</v>
      </c>
      <c r="H229" s="200">
        <f ca="1">TRUNC(H227-H226, 1)</f>
        <v>22</v>
      </c>
      <c r="I229" s="200">
        <f ca="1">TRUNC(I227-I226, 1)</f>
        <v>21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818</v>
      </c>
      <c r="H230">
        <f ca="1">TRUNC(H229/AvgHitsPerRound1)</f>
        <v>4</v>
      </c>
      <c r="I230" s="200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277</v>
      </c>
      <c r="C232" s="58">
        <f ca="1">IF(Gear!$Z$4="None",$H15,FLOOR(($H15+$H21)*(100%-C231), 1))</f>
        <v>277</v>
      </c>
      <c r="D232" s="68">
        <f ca="1">FLOOR(($G15+$G21)*(100%-D231), 1)</f>
        <v>277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138</v>
      </c>
      <c r="C233" s="58">
        <f ca="1">FLOOR(C232/2,1)</f>
        <v>138</v>
      </c>
      <c r="D233" s="68">
        <f ca="1">FLOOR(D232/2,1)</f>
        <v>138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53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53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120</v>
      </c>
      <c r="C235" s="67">
        <f ca="1">$B$18+$B$19+$D$18+HLOOKUP($A235, INDIRECT(C$31), MATCH("Total", Slots, 0)+1, 0)+IF(Setup!$K39=1, Setup!N39, 0)+IF(Setup!$G$7=1, 10, 0)</f>
        <v>105</v>
      </c>
      <c r="D235" s="66">
        <f ca="1">$B$18+$B$19+$C$18+HLOOKUP($A235, INDIRECT(D$31), MATCH("Total", Slots, 0)+1, 0)+IF(Setup!$J39=1, Setup!M39, 0)+IF(Setup!$F$7=1, 10, 0)</f>
        <v>119</v>
      </c>
      <c r="E235" s="66">
        <f ca="1">$B$18+$B$19+$D$18+HLOOKUP($A235, INDIRECT(E$31), MATCH("Total", Slots, 0)+1, 0)+IF(Setup!$K39=1, Setup!N39, 0)+IF(Setup!$G$7=1, 10, 0)</f>
        <v>110</v>
      </c>
    </row>
    <row r="236" spans="1:9">
      <c r="A236" s="26" t="s">
        <v>819</v>
      </c>
      <c r="B236" s="70">
        <f ca="1">TRUNC(B234*(1+B235/100)+H230)</f>
        <v>120</v>
      </c>
      <c r="C236" s="71">
        <f ca="1">TRUNC(C234*(1+C235/100)+I230)</f>
        <v>112</v>
      </c>
      <c r="D236" s="70">
        <f t="shared" ref="D236" ca="1" si="17">TRUNC(D234*(1+D235/100))</f>
        <v>116</v>
      </c>
      <c r="E236" s="70">
        <f ca="1">TRUNC(E234*(1+E235/100))</f>
        <v>111</v>
      </c>
    </row>
    <row r="237" spans="1:9">
      <c r="A237" s="24" t="s">
        <v>290</v>
      </c>
      <c r="B237" s="68">
        <f ca="1">B35-$L$5</f>
        <v>82</v>
      </c>
      <c r="C237" s="88">
        <f ca="1">C35-$L$5</f>
        <v>77</v>
      </c>
      <c r="D237" s="68">
        <f ca="1">D35-$L$5</f>
        <v>82</v>
      </c>
      <c r="E237" s="68">
        <f ca="1">E35-$L$5</f>
        <v>22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0.38000000000000006</v>
      </c>
      <c r="C240" s="15">
        <f ca="1">MAX(MIN(C238+C239+Setup!$C$13+$B$16+$D$16+HLOOKUP($A240, INDIRECT(C$31), MATCH("Total", Slots, 0)+1, 0)-HLOOKUP($A240, INDIRECT(C$31), 3, 0) + IF(Setup!K38=1, Setup!N38, 0), 100%), 0)</f>
        <v>0.43</v>
      </c>
      <c r="D240" s="2">
        <f ca="1">MAX(MIN(D238+D239+Setup!$B$13+$B$16+$C$16+HLOOKUP($A240, INDIRECT(D$31), MATCH("Total", Slots, 0)+1, 0)-HLOOKUP($A240, INDIRECT(D$31), 3, 0) + IF(Setup!J38=1, Setup!M38, 0), 100%), 0)</f>
        <v>0.35000000000000003</v>
      </c>
      <c r="E240" s="2">
        <f ca="1">MAX(MIN(E238+E239+Setup!$C$13+$B$16+$D$16+HLOOKUP($A240, INDIRECT(E$31), MATCH("Total", Slots, 0)+1, 0)-HLOOKUP($A240, INDIRECT(E$31), 3, 0) + IF(Setup!K38=1, Setup!N38, 0), 100%), 0)</f>
        <v>0.13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0.48</v>
      </c>
      <c r="D241" s="2">
        <f ca="1">MAX(MIN(D238+Setup!$B$13+$B$16+$C$16+HLOOKUP($A240, INDIRECT(D$31), MATCH("Total", Slots, 0)+1, 0)-HLOOKUP($A240, INDIRECT(D$31), 2, 0) + IF(Setup!J38=1, Setup!M38, 0), 100%), 0)</f>
        <v>0.4</v>
      </c>
      <c r="E241" s="2">
        <f ca="1">MAX(MIN(E238+Setup!$C$13+$B$16+$D$16+HLOOKUP($A240, INDIRECT(E$31), MATCH("Total", Slots, 0)+1, 0)-HLOOKUP($A240, INDIRECT(E$31), 2, 0) + IF(Setup!K38=1, Setup!N38, 0), 100%), 0)</f>
        <v>0.18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0.63</v>
      </c>
      <c r="D243" s="2">
        <f ca="1">MIN(D240+D242 + $L$8, 100%)</f>
        <v>0.55000000000000004</v>
      </c>
      <c r="E243" s="2">
        <f ca="1">MIN(E240+E242 + $L$8, 100%)</f>
        <v>0.33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0.67999999999999994</v>
      </c>
      <c r="D244" s="2">
        <f ca="1">MIN(D241+D242 + $L$8, 100%)</f>
        <v>0.60000000000000009</v>
      </c>
      <c r="E244" s="2">
        <f ca="1">MIN(E241+E242 + $L$8, 100%)</f>
        <v>0.38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727.1724003600001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668.96248956000011</v>
      </c>
      <c r="C254" s="6">
        <f ca="1">C178*(C156*(100%-C244)+C172*C244*C246)</f>
        <v>683.14883112000018</v>
      </c>
      <c r="D254" s="73"/>
      <c r="E254" s="74"/>
    </row>
    <row r="255" spans="1:13">
      <c r="A255" s="119" t="s">
        <v>662</v>
      </c>
      <c r="B255" s="6">
        <f ca="1">B211*B203*(1-B221) + B211*B204*B221*B246</f>
        <v>503.43799999999999</v>
      </c>
      <c r="C255" s="6">
        <f ca="1">C211*C203*(1-C221) + C211*C204*C221*C246</f>
        <v>514.32468749999998</v>
      </c>
      <c r="D255" s="73"/>
      <c r="E255" s="74"/>
    </row>
    <row r="256" spans="1:13">
      <c r="A256" t="s">
        <v>292</v>
      </c>
      <c r="B256" s="6">
        <f ca="1">AvgHitsPerHand1Set1</f>
        <v>1.919214</v>
      </c>
      <c r="C256" s="6">
        <f ca="1">AvgHitsPerHand1Set2</f>
        <v>2.2694476859999999</v>
      </c>
      <c r="D256" s="75"/>
    </row>
    <row r="257" spans="1:5">
      <c r="A257" t="s">
        <v>293</v>
      </c>
      <c r="B257" s="6">
        <f ca="1">IF(Gear!$B$4="None",0,AvgHitsPerHand2Set1)</f>
        <v>1.8416700000000001</v>
      </c>
      <c r="C257" s="6">
        <f ca="1">IF(Gear!$Z$4="None",0,AvgHitsPerHand2Set2)</f>
        <v>1.886415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0.31402799999999992</v>
      </c>
      <c r="C262" s="6">
        <f ca="1">(1-C228)*(1-C227)*C226*C112*2</f>
        <v>0.48648599999999992</v>
      </c>
      <c r="D262" s="75"/>
    </row>
    <row r="263" spans="1:5">
      <c r="A263" s="31" t="s">
        <v>545</v>
      </c>
      <c r="B263" s="6">
        <f ca="1">IF(B119&gt;0, (1-B228)*(1-B227)*B226*B174*2, 0)</f>
        <v>0.30133999999999994</v>
      </c>
      <c r="C263" s="6">
        <f ca="1">IF(C119&gt;0, (1-C228)*(1-C227)*C226*C174*2, 0)</f>
        <v>0.46682999999999991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3005.4378183324829</v>
      </c>
      <c r="C265" s="76">
        <f ca="1">(C256*(C253+C251)) + (C257*(C254+C252)) + C255*C258 + C260 + C261 + C264</f>
        <v>3348.8551761601725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86.5625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86.5625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2083.1915563893021</v>
      </c>
      <c r="C273" s="80">
        <f ca="1">C265/(C272/60)</f>
        <v>2321.228136544235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1.4400000000000002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24505.12378100137</v>
      </c>
      <c r="E282" s="84">
        <f ca="1">Weaponskill!R3 * E278 * E279</f>
        <v>12283.934832972294</v>
      </c>
      <c r="F282" s="31"/>
    </row>
    <row r="283" spans="1:7">
      <c r="A283" t="s">
        <v>285</v>
      </c>
      <c r="D283" s="85">
        <f ca="1">Weaponskill!Q2</f>
        <v>2.3185575202286515</v>
      </c>
      <c r="E283" s="85">
        <f ca="1">Weaponskill!R2</f>
        <v>2.4342531399075336</v>
      </c>
      <c r="G283" s="31"/>
    </row>
    <row r="284" spans="1:7">
      <c r="A284" t="s">
        <v>286</v>
      </c>
      <c r="D284" s="6">
        <f ca="1">D283*$B$272+120</f>
        <v>320.70013534479267</v>
      </c>
      <c r="E284" s="6">
        <f ca="1">E283*$C$272+120</f>
        <v>330.71503742324586</v>
      </c>
    </row>
    <row r="285" spans="1:7">
      <c r="A285" t="s">
        <v>287</v>
      </c>
      <c r="D285" s="6">
        <f ca="1">B265*D283+D282</f>
        <v>31473.404236275739</v>
      </c>
      <c r="E285" s="6">
        <f ca="1">C265*E283+E282</f>
        <v>20435.89606063579</v>
      </c>
    </row>
    <row r="286" spans="1:7">
      <c r="A286" t="s">
        <v>193</v>
      </c>
      <c r="D286" s="6">
        <f ca="1">D285/(D284/60)</f>
        <v>5888.3799726067282</v>
      </c>
      <c r="E286" s="6">
        <f ca="1">E285/(E284/60)</f>
        <v>3707.5839465652357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374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2.3185575202286515</v>
      </c>
      <c r="R2" s="93">
        <f ca="1">T1064+Set2OverTP</f>
        <v>2.4342531399075336</v>
      </c>
    </row>
    <row r="3" spans="1:28">
      <c r="A3" t="s">
        <v>49</v>
      </c>
      <c r="B3" s="35">
        <f ca="1">Set1MeleeTP</f>
        <v>120</v>
      </c>
      <c r="D3" t="s">
        <v>43</v>
      </c>
      <c r="E3" s="2">
        <f ca="1">Set1DA</f>
        <v>0.31000000000000005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372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15315.702363125854</v>
      </c>
      <c r="R3" s="46">
        <f ca="1">X1064</f>
        <v>8216.6788180416679</v>
      </c>
    </row>
    <row r="4" spans="1:28">
      <c r="A4" t="s">
        <v>50</v>
      </c>
      <c r="B4">
        <f ca="1">Set1WSTP</f>
        <v>116</v>
      </c>
      <c r="D4" t="s">
        <v>150</v>
      </c>
      <c r="E4" s="2">
        <f ca="1">Set1TA</f>
        <v>0.14000000000000001</v>
      </c>
      <c r="F4" s="2"/>
      <c r="I4" t="s">
        <v>98</v>
      </c>
      <c r="J4">
        <f ca="1">TRUNC(J2*K2+J3*K3)</f>
        <v>223</v>
      </c>
    </row>
    <row r="5" spans="1:28">
      <c r="A5" t="s">
        <v>361</v>
      </c>
      <c r="B5">
        <f ca="1">Set1WSStoreTP</f>
        <v>119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1583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543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543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165</v>
      </c>
      <c r="K13">
        <f ca="1">IF(J13&gt;0, FLOOR((J13+$J$4) * IF(VLOOKUP($A$2, WeaponskillData, MATCH("FTPCarry", WeaponskillDataCols, 0), 0)=1, $L$7, 1), 1), 0)</f>
        <v>522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11.553359683794467</v>
      </c>
      <c r="K14" s="31" t="s">
        <v>565</v>
      </c>
      <c r="L14" s="6">
        <f ca="1">Data!D94</f>
        <v>4.1003999999999996</v>
      </c>
      <c r="M14" s="6">
        <f ca="1">Data!D110</f>
        <v>5.1204000000000001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4.1003999999999996</v>
      </c>
      <c r="M15" s="6">
        <f ca="1">Data!D172</f>
        <v>5.1204000000000001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0.35212355999999989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379</v>
      </c>
      <c r="M18" s="7">
        <f ca="1">MAX(Set1MinTP-(L18+Set1Regain), 0)</f>
        <v>621</v>
      </c>
      <c r="N18" s="44">
        <f ca="1">CEILING(M18/Set1MeleeTP, 1)</f>
        <v>6</v>
      </c>
      <c r="O18" s="94">
        <f ca="1">VLOOKUP(N18,AvgRoundsSet1,2)</f>
        <v>1.8066894637352093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18.066894637352092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18.066894637352092</v>
      </c>
      <c r="R18" s="94">
        <f t="shared" ref="R18:R81" ca="1" si="2">(P18+Q18)/20</f>
        <v>1.8066894637352093</v>
      </c>
      <c r="S18" s="94">
        <f ca="1">R18*Set1ConserveTP + O18*(1-Set1ConserveTP)</f>
        <v>1.8066894637352093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1627.7634327596322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20063.872259999996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0.35212355999999989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358</v>
      </c>
      <c r="M19" s="7">
        <f t="shared" ref="M19:M81" ca="1" si="12">MAX(Set1MinTP-(L19+Set1Regain), 0)</f>
        <v>642</v>
      </c>
      <c r="N19" s="44">
        <f t="shared" ref="N19:N81" ca="1" si="13">CEILING(M19/Set1MeleeTP, 1)</f>
        <v>6</v>
      </c>
      <c r="O19" s="94">
        <f t="shared" ref="O19:O81" ca="1" si="14">VLOOKUP(N19,AvgRoundsSet1,2)</f>
        <v>1.8066894637352093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18.066894637352092</v>
      </c>
      <c r="Q19" s="94">
        <f t="shared" ca="1" si="1"/>
        <v>18.066894637352092</v>
      </c>
      <c r="R19" s="94">
        <f t="shared" ca="1" si="2"/>
        <v>1.8066894637352093</v>
      </c>
      <c r="S19" s="94">
        <f ca="1">R19*Set1ConserveTP + O19*(1-Set1ConserveTP)</f>
        <v>1.8066894637352093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1606.7634327596322</v>
      </c>
      <c r="V19" s="4">
        <f t="shared" ca="1" si="4"/>
        <v>0</v>
      </c>
      <c r="W19" s="13">
        <f t="shared" ca="1" si="5"/>
        <v>17837.355059999998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0.35212355999999989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337</v>
      </c>
      <c r="M20" s="7">
        <f t="shared" ca="1" si="12"/>
        <v>663</v>
      </c>
      <c r="N20" s="44">
        <f t="shared" ca="1" si="13"/>
        <v>6</v>
      </c>
      <c r="O20" s="94">
        <f t="shared" ca="1" si="14"/>
        <v>1.8066894637352093</v>
      </c>
      <c r="P20" s="94">
        <f t="shared" ca="1" si="0"/>
        <v>18.066894637352092</v>
      </c>
      <c r="Q20" s="94">
        <f t="shared" ca="1" si="1"/>
        <v>18.066894637352092</v>
      </c>
      <c r="R20" s="94">
        <f t="shared" ca="1" si="2"/>
        <v>1.8066894637352093</v>
      </c>
      <c r="S20" s="94">
        <f t="shared" ref="S20:S81" ca="1" si="18">R20*Set1ConserveTP + O20*(1-Set1ConserveTP)</f>
        <v>1.8066894637352093</v>
      </c>
      <c r="T20" s="4">
        <f ca="1">K20*S20</f>
        <v>0</v>
      </c>
      <c r="U20" s="46">
        <f ca="1">MIN(L20+(S20+Set1OverTP)*AvgHitsPerRound1*Set1MeleeTP + Set1Regain + 10.5*Set1ConserveTP, 3000)</f>
        <v>1585.7634327596322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15610.83786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0.35212355999999989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0.31812270180059721</v>
      </c>
      <c r="L21" s="13">
        <f t="shared" ca="1" si="11"/>
        <v>316</v>
      </c>
      <c r="M21" s="7">
        <f t="shared" ca="1" si="12"/>
        <v>684</v>
      </c>
      <c r="N21" s="44">
        <f t="shared" ca="1" si="13"/>
        <v>6</v>
      </c>
      <c r="O21" s="94">
        <f t="shared" ca="1" si="14"/>
        <v>1.8066894637352093</v>
      </c>
      <c r="P21" s="94">
        <f t="shared" ca="1" si="0"/>
        <v>18.066894637352092</v>
      </c>
      <c r="Q21" s="94">
        <f t="shared" ca="1" si="1"/>
        <v>18.066894637352092</v>
      </c>
      <c r="R21" s="94">
        <f t="shared" ca="1" si="2"/>
        <v>1.8066894637352093</v>
      </c>
      <c r="S21" s="94">
        <f t="shared" ca="1" si="18"/>
        <v>1.8066894637352093</v>
      </c>
      <c r="T21" s="4">
        <f t="shared" ca="1" si="3"/>
        <v>0.57474893351811684</v>
      </c>
      <c r="U21" s="46">
        <f t="shared" ca="1" si="15"/>
        <v>1564.7634327596322</v>
      </c>
      <c r="V21" s="4">
        <f t="shared" ca="1" si="4"/>
        <v>497.78677090827131</v>
      </c>
      <c r="W21" s="13">
        <f t="shared" ca="1" si="5"/>
        <v>13384.320659999998</v>
      </c>
      <c r="X21" s="4">
        <f t="shared" ca="1" si="6"/>
        <v>4257.8562501247516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0.35212355999999989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1.285344249699384E-2</v>
      </c>
      <c r="L22" s="13">
        <f t="shared" ca="1" si="11"/>
        <v>295</v>
      </c>
      <c r="M22" s="7">
        <f t="shared" ca="1" si="12"/>
        <v>705</v>
      </c>
      <c r="N22" s="44">
        <f t="shared" ca="1" si="13"/>
        <v>6</v>
      </c>
      <c r="O22" s="94">
        <f t="shared" ca="1" si="14"/>
        <v>1.8066894637352093</v>
      </c>
      <c r="P22" s="94">
        <f t="shared" ca="1" si="0"/>
        <v>18.066894637352092</v>
      </c>
      <c r="Q22" s="94">
        <f t="shared" ca="1" si="1"/>
        <v>18.066894637352092</v>
      </c>
      <c r="R22" s="94">
        <f t="shared" ca="1" si="2"/>
        <v>1.8066894637352093</v>
      </c>
      <c r="S22" s="94">
        <f t="shared" ca="1" si="18"/>
        <v>1.8066894637352093</v>
      </c>
      <c r="T22" s="4">
        <f t="shared" ca="1" si="3"/>
        <v>2.3222179132045152E-2</v>
      </c>
      <c r="U22" s="46">
        <f t="shared" ca="1" si="15"/>
        <v>1543.7634327596322</v>
      </c>
      <c r="V22" s="4">
        <f t="shared" ca="1" si="4"/>
        <v>19.842674511937748</v>
      </c>
      <c r="W22" s="13">
        <f t="shared" ca="1" si="5"/>
        <v>11157.803459999999</v>
      </c>
      <c r="X22" s="4">
        <f t="shared" ca="1" si="6"/>
        <v>143.41618516586888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0.35212355999999989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1.9474912874233109E-4</v>
      </c>
      <c r="L23" s="13">
        <f t="shared" ca="1" si="11"/>
        <v>274</v>
      </c>
      <c r="M23" s="7">
        <f t="shared" ca="1" si="12"/>
        <v>726</v>
      </c>
      <c r="N23" s="44">
        <f t="shared" ca="1" si="13"/>
        <v>7</v>
      </c>
      <c r="O23" s="94">
        <f t="shared" ca="1" si="14"/>
        <v>2.0035934291211661</v>
      </c>
      <c r="P23" s="94">
        <f t="shared" ca="1" si="0"/>
        <v>19.051414464281876</v>
      </c>
      <c r="Q23" s="94">
        <f t="shared" ca="1" si="1"/>
        <v>18.066894637352092</v>
      </c>
      <c r="R23" s="94">
        <f t="shared" ca="1" si="2"/>
        <v>1.8559154550816985</v>
      </c>
      <c r="S23" s="94">
        <f t="shared" ca="1" si="18"/>
        <v>2.0035934291211661</v>
      </c>
      <c r="T23" s="4">
        <f t="shared" ca="1" si="3"/>
        <v>3.9019807467520658E-4</v>
      </c>
      <c r="U23" s="46">
        <f t="shared" ca="1" si="15"/>
        <v>1629.3605606370834</v>
      </c>
      <c r="V23" s="4">
        <f t="shared" ca="1" si="4"/>
        <v>0.3173165495911881</v>
      </c>
      <c r="W23" s="13">
        <f t="shared" ca="1" si="5"/>
        <v>8931.2862599999989</v>
      </c>
      <c r="X23" s="4">
        <f t="shared" ca="1" si="6"/>
        <v>1.7393602176833525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0.35212355999999989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1.311441944392803E-6</v>
      </c>
      <c r="L24" s="13">
        <f t="shared" ca="1" si="11"/>
        <v>253</v>
      </c>
      <c r="M24" s="7">
        <f t="shared" ca="1" si="12"/>
        <v>747</v>
      </c>
      <c r="N24" s="44">
        <f t="shared" ca="1" si="13"/>
        <v>7</v>
      </c>
      <c r="O24" s="94">
        <f t="shared" ca="1" si="14"/>
        <v>2.0035934291211661</v>
      </c>
      <c r="P24" s="94">
        <f t="shared" ca="1" si="0"/>
        <v>20.035934291211664</v>
      </c>
      <c r="Q24" s="94">
        <f t="shared" ca="1" si="1"/>
        <v>20.035934291211664</v>
      </c>
      <c r="R24" s="94">
        <f t="shared" ca="1" si="2"/>
        <v>2.0035934291211666</v>
      </c>
      <c r="S24" s="94">
        <f t="shared" ca="1" si="18"/>
        <v>2.0035934291211661</v>
      </c>
      <c r="T24" s="4">
        <f t="shared" ca="1" si="3"/>
        <v>2.6275964624593059E-6</v>
      </c>
      <c r="U24" s="46">
        <f ca="1">MIN(L24+(S24+Set1OverTP)*AvgHitsPerRound1*Set1MeleeTP + Set1Regain + 10.5*Set1ConserveTP, 3000)</f>
        <v>1608.3605606370834</v>
      </c>
      <c r="V24" s="4">
        <f t="shared" ca="1" si="4"/>
        <v>2.1092715009265956E-3</v>
      </c>
      <c r="W24" s="13">
        <f t="shared" ca="1" si="5"/>
        <v>6704.7690599999987</v>
      </c>
      <c r="X24" s="4">
        <f t="shared" ca="1" si="6"/>
        <v>8.7929153727511044E-3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0.35212355999999989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3.3117220818000116E-9</v>
      </c>
      <c r="L25" s="13">
        <f t="shared" ca="1" si="11"/>
        <v>232</v>
      </c>
      <c r="M25" s="7">
        <f ca="1">MAX(Set1MinTP-(L25+Set1Regain), 0)</f>
        <v>768</v>
      </c>
      <c r="N25" s="44">
        <f ca="1">CEILING(M25/Set1MeleeTP, 1)</f>
        <v>7</v>
      </c>
      <c r="O25" s="94">
        <f t="shared" ca="1" si="14"/>
        <v>2.0035934291211661</v>
      </c>
      <c r="P25" s="94">
        <f t="shared" ca="1" si="0"/>
        <v>20.035934291211664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20.035934291211664</v>
      </c>
      <c r="R25" s="94">
        <f ca="1">(P25+Q25)/20</f>
        <v>2.0035934291211666</v>
      </c>
      <c r="S25" s="94">
        <f ca="1">R25*Set1ConserveTP + O25*(1-Set1ConserveTP)</f>
        <v>2.0035934291211661</v>
      </c>
      <c r="T25" s="4">
        <f ca="1">K25*S25</f>
        <v>6.635344602169972E-9</v>
      </c>
      <c r="U25" s="46">
        <f ca="1">MIN(L25+(S25+Set1OverTP)*AvgHitsPerRound1*Set1MeleeTP + Set1Regain + 10.5*Set1ConserveTP, 3000)</f>
        <v>1587.3605606370834</v>
      </c>
      <c r="V25" s="4">
        <f ca="1">U25*K25</f>
        <v>5.2568970204402752E-6</v>
      </c>
      <c r="W25" s="13">
        <f t="shared" ca="1" si="5"/>
        <v>4478.2518599999994</v>
      </c>
      <c r="X25" s="4">
        <f t="shared" ca="1" si="6"/>
        <v>1.4830725572623971E-5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0.35212355999999989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263</v>
      </c>
      <c r="M26" s="7">
        <f t="shared" ca="1" si="12"/>
        <v>737</v>
      </c>
      <c r="N26" s="44">
        <f t="shared" ca="1" si="13"/>
        <v>7</v>
      </c>
      <c r="O26" s="94">
        <f t="shared" ca="1" si="14"/>
        <v>2.0035934291211661</v>
      </c>
      <c r="P26" s="94">
        <f t="shared" ca="1" si="0"/>
        <v>20.035934291211664</v>
      </c>
      <c r="Q26" s="94">
        <f t="shared" ca="1" si="1"/>
        <v>19.248318429667833</v>
      </c>
      <c r="R26" s="94">
        <f t="shared" ca="1" si="2"/>
        <v>1.9642126360439747</v>
      </c>
      <c r="S26" s="94">
        <f t="shared" ca="1" si="18"/>
        <v>2.0035934291211661</v>
      </c>
      <c r="T26" s="4">
        <f t="shared" ca="1" si="3"/>
        <v>0</v>
      </c>
      <c r="U26" s="46">
        <f t="shared" ca="1" si="15"/>
        <v>1618.3605606370834</v>
      </c>
      <c r="V26" s="4">
        <f t="shared" ca="1" si="4"/>
        <v>0</v>
      </c>
      <c r="W26" s="13">
        <f t="shared" ca="1" si="5"/>
        <v>17923.463459999999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0.35212355999999989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242</v>
      </c>
      <c r="M27" s="7">
        <f t="shared" ca="1" si="12"/>
        <v>758</v>
      </c>
      <c r="N27" s="44">
        <f t="shared" ca="1" si="13"/>
        <v>7</v>
      </c>
      <c r="O27" s="94">
        <f t="shared" ca="1" si="14"/>
        <v>2.0035934291211661</v>
      </c>
      <c r="P27" s="94">
        <f t="shared" ca="1" si="0"/>
        <v>20.035934291211664</v>
      </c>
      <c r="Q27" s="94">
        <f t="shared" ca="1" si="1"/>
        <v>20.035934291211664</v>
      </c>
      <c r="R27" s="94">
        <f t="shared" ca="1" si="2"/>
        <v>2.0035934291211666</v>
      </c>
      <c r="S27" s="94">
        <f t="shared" ca="1" si="18"/>
        <v>2.0035934291211661</v>
      </c>
      <c r="T27" s="4">
        <f t="shared" ca="1" si="3"/>
        <v>0</v>
      </c>
      <c r="U27" s="46">
        <f t="shared" ca="1" si="15"/>
        <v>1597.3605606370834</v>
      </c>
      <c r="V27" s="4">
        <f t="shared" ca="1" si="4"/>
        <v>0</v>
      </c>
      <c r="W27" s="13">
        <f t="shared" ca="1" si="5"/>
        <v>15696.946259999999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0.35212355999999989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221</v>
      </c>
      <c r="M28" s="7">
        <f t="shared" ca="1" si="12"/>
        <v>779</v>
      </c>
      <c r="N28" s="44">
        <f t="shared" ca="1" si="13"/>
        <v>7</v>
      </c>
      <c r="O28" s="94">
        <f t="shared" ca="1" si="14"/>
        <v>2.0035934291211661</v>
      </c>
      <c r="P28" s="94">
        <f t="shared" ca="1" si="0"/>
        <v>20.035934291211664</v>
      </c>
      <c r="Q28" s="94">
        <f t="shared" ca="1" si="1"/>
        <v>20.035934291211664</v>
      </c>
      <c r="R28" s="94">
        <f t="shared" ca="1" si="2"/>
        <v>2.0035934291211666</v>
      </c>
      <c r="S28" s="94">
        <f t="shared" ca="1" si="18"/>
        <v>2.0035934291211661</v>
      </c>
      <c r="T28" s="4">
        <f t="shared" ca="1" si="3"/>
        <v>0</v>
      </c>
      <c r="U28" s="46">
        <f t="shared" ca="1" si="15"/>
        <v>1576.3605606370834</v>
      </c>
      <c r="V28" s="4">
        <f t="shared" ca="1" si="4"/>
        <v>0</v>
      </c>
      <c r="W28" s="13">
        <f t="shared" ca="1" si="5"/>
        <v>13470.429059999999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0.35212355999999989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3.21336062424846E-3</v>
      </c>
      <c r="L29" s="13">
        <f t="shared" ca="1" si="11"/>
        <v>200</v>
      </c>
      <c r="M29" s="7">
        <f t="shared" ca="1" si="12"/>
        <v>800</v>
      </c>
      <c r="N29" s="44">
        <f t="shared" ca="1" si="13"/>
        <v>7</v>
      </c>
      <c r="O29" s="94">
        <f t="shared" ca="1" si="14"/>
        <v>2.0035934291211661</v>
      </c>
      <c r="P29" s="94">
        <f t="shared" ca="1" si="0"/>
        <v>20.035934291211664</v>
      </c>
      <c r="Q29" s="94">
        <f t="shared" ca="1" si="1"/>
        <v>20.035934291211664</v>
      </c>
      <c r="R29" s="94">
        <f t="shared" ca="1" si="2"/>
        <v>2.0035934291211666</v>
      </c>
      <c r="S29" s="94">
        <f t="shared" ca="1" si="18"/>
        <v>2.0035934291211661</v>
      </c>
      <c r="T29" s="4">
        <f t="shared" ca="1" si="3"/>
        <v>6.4382682321409025E-3</v>
      </c>
      <c r="U29" s="46">
        <f t="shared" ca="1" si="15"/>
        <v>1555.3605606370834</v>
      </c>
      <c r="V29" s="4">
        <f t="shared" ca="1" si="4"/>
        <v>4.9979343820602127</v>
      </c>
      <c r="W29" s="13">
        <f t="shared" ca="1" si="5"/>
        <v>11243.911859999998</v>
      </c>
      <c r="X29" s="4">
        <f t="shared" ca="1" si="6"/>
        <v>36.130743633444254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0.35212355999999989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1.2983275249488739E-4</v>
      </c>
      <c r="L30" s="13">
        <f t="shared" ca="1" si="11"/>
        <v>179</v>
      </c>
      <c r="M30" s="7">
        <f t="shared" ca="1" si="12"/>
        <v>821</v>
      </c>
      <c r="N30" s="44">
        <f t="shared" ca="1" si="13"/>
        <v>7</v>
      </c>
      <c r="O30" s="94">
        <f t="shared" ca="1" si="14"/>
        <v>2.0035934291211661</v>
      </c>
      <c r="P30" s="94">
        <f t="shared" ca="1" si="0"/>
        <v>20.035934291211664</v>
      </c>
      <c r="Q30" s="94">
        <f t="shared" ca="1" si="1"/>
        <v>20.035934291211664</v>
      </c>
      <c r="R30" s="94">
        <f t="shared" ca="1" si="2"/>
        <v>2.0035934291211666</v>
      </c>
      <c r="S30" s="94">
        <f t="shared" ca="1" si="18"/>
        <v>2.0035934291211661</v>
      </c>
      <c r="T30" s="4">
        <f t="shared" ca="1" si="3"/>
        <v>2.6013204978347107E-4</v>
      </c>
      <c r="U30" s="46">
        <f t="shared" ca="1" si="15"/>
        <v>1534.3605606370834</v>
      </c>
      <c r="V30" s="4">
        <f t="shared" ca="1" si="4"/>
        <v>0.19921025490711111</v>
      </c>
      <c r="W30" s="13">
        <f t="shared" ca="1" si="5"/>
        <v>9017.3946599999999</v>
      </c>
      <c r="X30" s="4">
        <f t="shared" ca="1" si="6"/>
        <v>1.1707531690404993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0.35212355999999989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1.9671629165892047E-6</v>
      </c>
      <c r="L31" s="13">
        <f t="shared" ca="1" si="11"/>
        <v>158</v>
      </c>
      <c r="M31" s="7">
        <f t="shared" ca="1" si="12"/>
        <v>842</v>
      </c>
      <c r="N31" s="44">
        <f t="shared" ca="1" si="13"/>
        <v>8</v>
      </c>
      <c r="O31" s="94">
        <f t="shared" ca="1" si="14"/>
        <v>2.224240111847489</v>
      </c>
      <c r="P31" s="94">
        <f t="shared" ca="1" si="0"/>
        <v>20.256580973937986</v>
      </c>
      <c r="Q31" s="94">
        <f t="shared" ca="1" si="1"/>
        <v>20.035934291211664</v>
      </c>
      <c r="R31" s="94">
        <f t="shared" ca="1" si="2"/>
        <v>2.0146257632574822</v>
      </c>
      <c r="S31" s="94">
        <f t="shared" ca="1" si="18"/>
        <v>2.224240111847489</v>
      </c>
      <c r="T31" s="4">
        <f t="shared" ca="1" si="3"/>
        <v>4.3754426656166058E-6</v>
      </c>
      <c r="U31" s="46">
        <f t="shared" ca="1" si="15"/>
        <v>1632.8111903296365</v>
      </c>
      <c r="V31" s="4">
        <f t="shared" ca="1" si="4"/>
        <v>3.2120056234083388E-3</v>
      </c>
      <c r="W31" s="13">
        <f t="shared" ca="1" si="5"/>
        <v>6790.8774599999997</v>
      </c>
      <c r="X31" s="4">
        <f t="shared" ca="1" si="6"/>
        <v>1.335876231041349E-2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0.35212355999999989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1.3246888327200043E-8</v>
      </c>
      <c r="L32" s="13">
        <f t="shared" ca="1" si="11"/>
        <v>137</v>
      </c>
      <c r="M32" s="7">
        <f t="shared" ca="1" si="12"/>
        <v>863</v>
      </c>
      <c r="N32" s="44">
        <f t="shared" ca="1" si="13"/>
        <v>8</v>
      </c>
      <c r="O32" s="94">
        <f t="shared" ca="1" si="14"/>
        <v>2.224240111847489</v>
      </c>
      <c r="P32" s="94">
        <f t="shared" ca="1" si="0"/>
        <v>22.242401118474891</v>
      </c>
      <c r="Q32" s="94">
        <f t="shared" ca="1" si="1"/>
        <v>22.242401118474891</v>
      </c>
      <c r="R32" s="94">
        <f t="shared" ca="1" si="2"/>
        <v>2.224240111847489</v>
      </c>
      <c r="S32" s="94">
        <f t="shared" ca="1" si="18"/>
        <v>2.224240111847489</v>
      </c>
      <c r="T32" s="4">
        <f t="shared" ca="1" si="3"/>
        <v>2.9464260374522621E-8</v>
      </c>
      <c r="U32" s="46">
        <f t="shared" ca="1" si="15"/>
        <v>1611.8111903296365</v>
      </c>
      <c r="V32" s="4">
        <f t="shared" ca="1" si="4"/>
        <v>2.1351482842828067E-5</v>
      </c>
      <c r="W32" s="13">
        <f t="shared" ca="1" si="5"/>
        <v>4564.3602599999995</v>
      </c>
      <c r="X32" s="4">
        <f t="shared" ca="1" si="6"/>
        <v>6.0463570649329744E-5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0.35212355999999989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3.3451738200000142E-11</v>
      </c>
      <c r="L33" s="13">
        <f t="shared" ca="1" si="11"/>
        <v>116</v>
      </c>
      <c r="M33" s="7">
        <f t="shared" ca="1" si="12"/>
        <v>884</v>
      </c>
      <c r="N33" s="44">
        <f t="shared" ca="1" si="13"/>
        <v>8</v>
      </c>
      <c r="O33" s="94">
        <f t="shared" ca="1" si="14"/>
        <v>2.224240111847489</v>
      </c>
      <c r="P33" s="94">
        <f t="shared" ca="1" si="0"/>
        <v>22.242401118474891</v>
      </c>
      <c r="Q33" s="94">
        <f t="shared" ca="1" si="1"/>
        <v>22.242401118474891</v>
      </c>
      <c r="R33" s="94">
        <f t="shared" ca="1" si="2"/>
        <v>2.224240111847489</v>
      </c>
      <c r="S33" s="94">
        <f t="shared" ca="1" si="18"/>
        <v>2.224240111847489</v>
      </c>
      <c r="T33" s="4">
        <f t="shared" ca="1" si="3"/>
        <v>7.4404697915461244E-11</v>
      </c>
      <c r="U33" s="46">
        <f t="shared" ca="1" si="15"/>
        <v>1590.8111903296365</v>
      </c>
      <c r="V33" s="4">
        <f t="shared" ca="1" si="4"/>
        <v>5.32153994645376E-8</v>
      </c>
      <c r="W33" s="13">
        <f t="shared" ca="1" si="5"/>
        <v>2337.8430599999997</v>
      </c>
      <c r="X33" s="4">
        <f t="shared" ca="1" si="6"/>
        <v>7.820491399580721E-8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0.35212355999999989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263</v>
      </c>
      <c r="M34" s="7">
        <f t="shared" ca="1" si="12"/>
        <v>737</v>
      </c>
      <c r="N34" s="44">
        <f t="shared" ca="1" si="13"/>
        <v>7</v>
      </c>
      <c r="O34" s="94">
        <f t="shared" ca="1" si="14"/>
        <v>2.0035934291211661</v>
      </c>
      <c r="P34" s="94">
        <f t="shared" ca="1" si="0"/>
        <v>20.035934291211664</v>
      </c>
      <c r="Q34" s="94">
        <f t="shared" ca="1" si="1"/>
        <v>19.248318429667833</v>
      </c>
      <c r="R34" s="94">
        <f t="shared" ca="1" si="2"/>
        <v>1.9642126360439747</v>
      </c>
      <c r="S34" s="94">
        <f t="shared" ca="1" si="18"/>
        <v>2.0035934291211661</v>
      </c>
      <c r="T34" s="4">
        <f t="shared" ca="1" si="3"/>
        <v>0</v>
      </c>
      <c r="U34" s="46">
        <f t="shared" ca="1" si="15"/>
        <v>1618.3605606370834</v>
      </c>
      <c r="V34" s="4">
        <f t="shared" ca="1" si="4"/>
        <v>0</v>
      </c>
      <c r="W34" s="13">
        <f t="shared" ca="1" si="5"/>
        <v>17726.029199999997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0.35212355999999989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242</v>
      </c>
      <c r="M35" s="7">
        <f t="shared" ca="1" si="12"/>
        <v>758</v>
      </c>
      <c r="N35" s="44">
        <f t="shared" ca="1" si="13"/>
        <v>7</v>
      </c>
      <c r="O35" s="94">
        <f ca="1">VLOOKUP(N35,AvgRoundsSet1,2)</f>
        <v>2.0035934291211661</v>
      </c>
      <c r="P35" s="94">
        <f t="shared" ca="1" si="0"/>
        <v>20.035934291211664</v>
      </c>
      <c r="Q35" s="94">
        <f t="shared" ca="1" si="1"/>
        <v>20.035934291211664</v>
      </c>
      <c r="R35" s="94">
        <f t="shared" ca="1" si="2"/>
        <v>2.0035934291211666</v>
      </c>
      <c r="S35" s="94">
        <f t="shared" ca="1" si="18"/>
        <v>2.0035934291211661</v>
      </c>
      <c r="T35" s="4">
        <f t="shared" ca="1" si="3"/>
        <v>0</v>
      </c>
      <c r="U35" s="46">
        <f t="shared" ca="1" si="15"/>
        <v>1597.3605606370834</v>
      </c>
      <c r="V35" s="4">
        <f t="shared" ca="1" si="4"/>
        <v>0</v>
      </c>
      <c r="W35" s="13">
        <f t="shared" ca="1" si="5"/>
        <v>15499.511999999999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0.35212355999999989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221</v>
      </c>
      <c r="M36" s="7">
        <f t="shared" ca="1" si="12"/>
        <v>779</v>
      </c>
      <c r="N36" s="44">
        <f t="shared" ca="1" si="13"/>
        <v>7</v>
      </c>
      <c r="O36" s="94">
        <f t="shared" ca="1" si="14"/>
        <v>2.0035934291211661</v>
      </c>
      <c r="P36" s="94">
        <f t="shared" ca="1" si="0"/>
        <v>20.035934291211664</v>
      </c>
      <c r="Q36" s="94">
        <f t="shared" ca="1" si="1"/>
        <v>20.035934291211664</v>
      </c>
      <c r="R36" s="94">
        <f t="shared" ca="1" si="2"/>
        <v>2.0035934291211666</v>
      </c>
      <c r="S36" s="94">
        <f t="shared" ca="1" si="18"/>
        <v>2.0035934291211661</v>
      </c>
      <c r="T36" s="4">
        <f t="shared" ca="1" si="3"/>
        <v>0</v>
      </c>
      <c r="U36" s="46">
        <f t="shared" ca="1" si="15"/>
        <v>1576.3605606370834</v>
      </c>
      <c r="V36" s="4">
        <f t="shared" ca="1" si="4"/>
        <v>0</v>
      </c>
      <c r="W36" s="13">
        <f t="shared" ca="1" si="5"/>
        <v>13272.994799999999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0.35212355999999989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1.6743300094768276E-2</v>
      </c>
      <c r="L37" s="13">
        <f t="shared" ca="1" si="11"/>
        <v>200</v>
      </c>
      <c r="M37" s="7">
        <f t="shared" ca="1" si="12"/>
        <v>800</v>
      </c>
      <c r="N37" s="44">
        <f t="shared" ca="1" si="13"/>
        <v>7</v>
      </c>
      <c r="O37" s="94">
        <f t="shared" ca="1" si="14"/>
        <v>2.0035934291211661</v>
      </c>
      <c r="P37" s="94">
        <f t="shared" ca="1" si="0"/>
        <v>20.035934291211664</v>
      </c>
      <c r="Q37" s="94">
        <f t="shared" ca="1" si="1"/>
        <v>20.035934291211664</v>
      </c>
      <c r="R37" s="94">
        <f t="shared" ca="1" si="2"/>
        <v>2.0035934291211666</v>
      </c>
      <c r="S37" s="94">
        <f t="shared" ca="1" si="18"/>
        <v>2.0035934291211661</v>
      </c>
      <c r="T37" s="4">
        <f t="shared" ca="1" si="3"/>
        <v>3.3546766051681512E-2</v>
      </c>
      <c r="U37" s="46">
        <f t="shared" ca="1" si="15"/>
        <v>1555.3605606370834</v>
      </c>
      <c r="V37" s="4">
        <f t="shared" ca="1" si="4"/>
        <v>26.041868622313718</v>
      </c>
      <c r="W37" s="13">
        <f t="shared" ca="1" si="5"/>
        <v>11046.477599999998</v>
      </c>
      <c r="X37" s="4">
        <f t="shared" ca="1" si="6"/>
        <v>184.95448944693561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0.35212355999999989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6.7649697352599166E-4</v>
      </c>
      <c r="L38" s="13">
        <f t="shared" ca="1" si="11"/>
        <v>179</v>
      </c>
      <c r="M38" s="7">
        <f t="shared" ca="1" si="12"/>
        <v>821</v>
      </c>
      <c r="N38" s="44">
        <f t="shared" ca="1" si="13"/>
        <v>7</v>
      </c>
      <c r="O38" s="94">
        <f t="shared" ca="1" si="14"/>
        <v>2.0035934291211661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20.035934291211664</v>
      </c>
      <c r="Q38" s="94">
        <f t="shared" ca="1" si="1"/>
        <v>20.035934291211664</v>
      </c>
      <c r="R38" s="94">
        <f t="shared" ca="1" si="2"/>
        <v>2.0035934291211666</v>
      </c>
      <c r="S38" s="94">
        <f t="shared" ca="1" si="18"/>
        <v>2.0035934291211661</v>
      </c>
      <c r="T38" s="4">
        <f t="shared" ca="1" si="3"/>
        <v>1.3554248909770324E-3</v>
      </c>
      <c r="U38" s="46">
        <f t="shared" ca="1" si="15"/>
        <v>1534.3605606370834</v>
      </c>
      <c r="V38" s="4">
        <f t="shared" ca="1" si="4"/>
        <v>1.0379902755686308</v>
      </c>
      <c r="W38" s="13">
        <f t="shared" ca="1" si="5"/>
        <v>8819.9603999999999</v>
      </c>
      <c r="X38" s="4">
        <f t="shared" ca="1" si="6"/>
        <v>5.9666765172190948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0.35212355999999989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1.0249954144333216E-5</v>
      </c>
      <c r="L39" s="13">
        <f t="shared" ca="1" si="11"/>
        <v>158</v>
      </c>
      <c r="M39" s="7">
        <f t="shared" ca="1" si="12"/>
        <v>842</v>
      </c>
      <c r="N39" s="44">
        <f t="shared" ca="1" si="13"/>
        <v>8</v>
      </c>
      <c r="O39" s="94">
        <f t="shared" ca="1" si="14"/>
        <v>2.224240111847489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20.256580973937986</v>
      </c>
      <c r="Q39" s="94">
        <f t="shared" ca="1" si="1"/>
        <v>20.035934291211664</v>
      </c>
      <c r="R39" s="94">
        <f ca="1">(P39+Q39)/20</f>
        <v>2.0146257632574822</v>
      </c>
      <c r="S39" s="94">
        <f t="shared" ca="1" si="18"/>
        <v>2.224240111847489</v>
      </c>
      <c r="T39" s="4">
        <f t="shared" ca="1" si="3"/>
        <v>2.2798359152423345E-5</v>
      </c>
      <c r="U39" s="46">
        <f t="shared" ca="1" si="15"/>
        <v>1632.8111903296365</v>
      </c>
      <c r="V39" s="4">
        <f t="shared" ca="1" si="4"/>
        <v>1.6736239827232907E-2</v>
      </c>
      <c r="W39" s="13">
        <f t="shared" ca="1" si="5"/>
        <v>6593.4431999999997</v>
      </c>
      <c r="X39" s="4">
        <f t="shared" ca="1" si="6"/>
        <v>6.7582490453265656E-2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0.35212355999999989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6.902326023120017E-8</v>
      </c>
      <c r="L40" s="13">
        <f t="shared" ca="1" si="11"/>
        <v>137</v>
      </c>
      <c r="M40" s="7">
        <f t="shared" ca="1" si="12"/>
        <v>863</v>
      </c>
      <c r="N40" s="44">
        <f t="shared" ca="1" si="13"/>
        <v>8</v>
      </c>
      <c r="O40" s="94">
        <f t="shared" ca="1" si="14"/>
        <v>2.224240111847489</v>
      </c>
      <c r="P40" s="94">
        <f t="shared" ca="1" si="0"/>
        <v>22.242401118474891</v>
      </c>
      <c r="Q40" s="94">
        <f t="shared" ca="1" si="1"/>
        <v>22.242401118474891</v>
      </c>
      <c r="R40" s="94">
        <f t="shared" ca="1" si="2"/>
        <v>2.224240111847489</v>
      </c>
      <c r="S40" s="94">
        <f t="shared" ca="1" si="18"/>
        <v>2.224240111847489</v>
      </c>
      <c r="T40" s="4">
        <f t="shared" ca="1" si="3"/>
        <v>1.53524304056723E-7</v>
      </c>
      <c r="U40" s="46">
        <f t="shared" ca="1" si="15"/>
        <v>1611.8111903296365</v>
      </c>
      <c r="V40" s="4">
        <f t="shared" ca="1" si="4"/>
        <v>1.11252463233683E-4</v>
      </c>
      <c r="W40" s="13">
        <f t="shared" ca="1" si="5"/>
        <v>4366.9259999999995</v>
      </c>
      <c r="X40" s="4">
        <f t="shared" ca="1" si="6"/>
        <v>3.0141946970839401E-4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0.35212355999999989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1.7430116220000058E-10</v>
      </c>
      <c r="L41" s="13">
        <f t="shared" ca="1" si="11"/>
        <v>116</v>
      </c>
      <c r="M41" s="7">
        <f t="shared" ca="1" si="12"/>
        <v>884</v>
      </c>
      <c r="N41" s="44">
        <f t="shared" ca="1" si="13"/>
        <v>8</v>
      </c>
      <c r="O41" s="94">
        <f t="shared" ca="1" si="14"/>
        <v>2.224240111847489</v>
      </c>
      <c r="P41" s="94">
        <f t="shared" ca="1" si="0"/>
        <v>22.242401118474891</v>
      </c>
      <c r="Q41" s="94">
        <f t="shared" ca="1" si="1"/>
        <v>22.242401118474891</v>
      </c>
      <c r="R41" s="94">
        <f t="shared" ca="1" si="2"/>
        <v>2.224240111847489</v>
      </c>
      <c r="S41" s="94">
        <f t="shared" ca="1" si="18"/>
        <v>2.224240111847489</v>
      </c>
      <c r="T41" s="4">
        <f t="shared" ca="1" si="3"/>
        <v>3.8768763650687662E-10</v>
      </c>
      <c r="U41" s="46">
        <f t="shared" ca="1" si="15"/>
        <v>1590.8111903296365</v>
      </c>
      <c r="V41" s="4">
        <f t="shared" ca="1" si="4"/>
        <v>2.7728023931522196E-7</v>
      </c>
      <c r="W41" s="13">
        <f t="shared" ca="1" si="5"/>
        <v>2140.4087999999997</v>
      </c>
      <c r="X41" s="4">
        <f t="shared" ca="1" si="6"/>
        <v>3.7307574142310853E-7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0.35212355999999989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147</v>
      </c>
      <c r="M42" s="7">
        <f t="shared" ca="1" si="12"/>
        <v>853</v>
      </c>
      <c r="N42" s="44">
        <f t="shared" ca="1" si="13"/>
        <v>8</v>
      </c>
      <c r="O42" s="94">
        <f t="shared" ca="1" si="14"/>
        <v>2.224240111847489</v>
      </c>
      <c r="P42" s="94">
        <f t="shared" ca="1" si="0"/>
        <v>22.242401118474891</v>
      </c>
      <c r="Q42" s="94">
        <f t="shared" ca="1" si="1"/>
        <v>20.477227656664308</v>
      </c>
      <c r="R42" s="94">
        <f t="shared" ca="1" si="2"/>
        <v>2.1359814387569598</v>
      </c>
      <c r="S42" s="94">
        <f t="shared" ca="1" si="18"/>
        <v>2.224240111847489</v>
      </c>
      <c r="T42" s="4">
        <f t="shared" ca="1" si="3"/>
        <v>0</v>
      </c>
      <c r="U42" s="46">
        <f t="shared" ca="1" si="15"/>
        <v>1621.8111903296365</v>
      </c>
      <c r="V42" s="4">
        <f t="shared" ca="1" si="4"/>
        <v>0</v>
      </c>
      <c r="W42" s="13">
        <f t="shared" ca="1" si="5"/>
        <v>15585.620399999998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0.35212355999999989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126</v>
      </c>
      <c r="M43" s="7">
        <f t="shared" ca="1" si="12"/>
        <v>874</v>
      </c>
      <c r="N43" s="44">
        <f t="shared" ca="1" si="13"/>
        <v>8</v>
      </c>
      <c r="O43" s="94">
        <f t="shared" ca="1" si="14"/>
        <v>2.224240111847489</v>
      </c>
      <c r="P43" s="94">
        <f t="shared" ca="1" si="0"/>
        <v>22.242401118474891</v>
      </c>
      <c r="Q43" s="94">
        <f t="shared" ca="1" si="1"/>
        <v>22.242401118474891</v>
      </c>
      <c r="R43" s="94">
        <f t="shared" ca="1" si="2"/>
        <v>2.224240111847489</v>
      </c>
      <c r="S43" s="94">
        <f t="shared" ca="1" si="18"/>
        <v>2.224240111847489</v>
      </c>
      <c r="T43" s="4">
        <f t="shared" ca="1" si="3"/>
        <v>0</v>
      </c>
      <c r="U43" s="46">
        <f t="shared" ca="1" si="15"/>
        <v>1600.8111903296365</v>
      </c>
      <c r="V43" s="4">
        <f t="shared" ca="1" si="4"/>
        <v>0</v>
      </c>
      <c r="W43" s="13">
        <f t="shared" ca="1" si="5"/>
        <v>13359.1032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0.35212355999999989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105</v>
      </c>
      <c r="M44" s="7">
        <f t="shared" ca="1" si="12"/>
        <v>895</v>
      </c>
      <c r="N44" s="44">
        <f t="shared" ca="1" si="13"/>
        <v>8</v>
      </c>
      <c r="O44" s="94">
        <f t="shared" ca="1" si="14"/>
        <v>2.224240111847489</v>
      </c>
      <c r="P44" s="94">
        <f t="shared" ca="1" si="0"/>
        <v>22.242401118474891</v>
      </c>
      <c r="Q44" s="94">
        <f t="shared" ca="1" si="1"/>
        <v>22.242401118474891</v>
      </c>
      <c r="R44" s="94">
        <f t="shared" ca="1" si="2"/>
        <v>2.224240111847489</v>
      </c>
      <c r="S44" s="94">
        <f t="shared" ca="1" si="18"/>
        <v>2.224240111847489</v>
      </c>
      <c r="T44" s="4">
        <f t="shared" ca="1" si="3"/>
        <v>0</v>
      </c>
      <c r="U44" s="46">
        <f t="shared" ca="1" si="15"/>
        <v>1579.8111903296365</v>
      </c>
      <c r="V44" s="4">
        <f t="shared" ca="1" si="4"/>
        <v>0</v>
      </c>
      <c r="W44" s="13">
        <f t="shared" ca="1" si="5"/>
        <v>11132.585999999999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0.35212355999999989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1.6912424338149789E-4</v>
      </c>
      <c r="L45" s="13">
        <f t="shared" ca="1" si="11"/>
        <v>84</v>
      </c>
      <c r="M45" s="7">
        <f t="shared" ca="1" si="12"/>
        <v>916</v>
      </c>
      <c r="N45" s="44">
        <f t="shared" ca="1" si="13"/>
        <v>8</v>
      </c>
      <c r="O45" s="94">
        <f t="shared" ca="1" si="14"/>
        <v>2.224240111847489</v>
      </c>
      <c r="P45" s="94">
        <f t="shared" ca="1" si="0"/>
        <v>22.242401118474891</v>
      </c>
      <c r="Q45" s="94">
        <f t="shared" ca="1" si="1"/>
        <v>22.242401118474891</v>
      </c>
      <c r="R45" s="94">
        <f t="shared" ca="1" si="2"/>
        <v>2.224240111847489</v>
      </c>
      <c r="S45" s="94">
        <f t="shared" ca="1" si="18"/>
        <v>2.224240111847489</v>
      </c>
      <c r="T45" s="4">
        <f t="shared" ca="1" si="3"/>
        <v>3.7617292601498483E-4</v>
      </c>
      <c r="U45" s="46">
        <f t="shared" ca="1" si="15"/>
        <v>1558.8111903296365</v>
      </c>
      <c r="V45" s="4">
        <f t="shared" ca="1" si="4"/>
        <v>0.26363276313911188</v>
      </c>
      <c r="W45" s="13">
        <f t="shared" ca="1" si="5"/>
        <v>8906.0687999999991</v>
      </c>
      <c r="X45" s="4">
        <f t="shared" ca="1" si="6"/>
        <v>1.5062321473035647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0.35212355999999989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6.8333027628888094E-6</v>
      </c>
      <c r="L46" s="13">
        <f t="shared" ca="1" si="11"/>
        <v>63</v>
      </c>
      <c r="M46" s="7">
        <f t="shared" ca="1" si="12"/>
        <v>937</v>
      </c>
      <c r="N46" s="44">
        <f t="shared" ca="1" si="13"/>
        <v>8</v>
      </c>
      <c r="O46" s="94">
        <f t="shared" ca="1" si="14"/>
        <v>2.224240111847489</v>
      </c>
      <c r="P46" s="94">
        <f t="shared" ca="1" si="0"/>
        <v>22.242401118474891</v>
      </c>
      <c r="Q46" s="94">
        <f t="shared" ca="1" si="1"/>
        <v>22.242401118474891</v>
      </c>
      <c r="R46" s="94">
        <f t="shared" ca="1" si="2"/>
        <v>2.224240111847489</v>
      </c>
      <c r="S46" s="94">
        <f t="shared" ca="1" si="18"/>
        <v>2.224240111847489</v>
      </c>
      <c r="T46" s="4">
        <f t="shared" ca="1" si="3"/>
        <v>1.5198906101615562E-5</v>
      </c>
      <c r="U46" s="46">
        <f t="shared" ca="1" si="15"/>
        <v>1537.8111903296365</v>
      </c>
      <c r="V46" s="4">
        <f t="shared" ca="1" si="4"/>
        <v>1.0508329455680834E-2</v>
      </c>
      <c r="W46" s="13">
        <f t="shared" ca="1" si="5"/>
        <v>6679.5515999999998</v>
      </c>
      <c r="X46" s="4">
        <f t="shared" ca="1" si="6"/>
        <v>4.5643398403138365E-2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0.35212355999999989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1.0353489034680024E-7</v>
      </c>
      <c r="L47" s="13">
        <f t="shared" ca="1" si="11"/>
        <v>42</v>
      </c>
      <c r="M47" s="7">
        <f t="shared" ca="1" si="12"/>
        <v>958</v>
      </c>
      <c r="N47" s="44">
        <f t="shared" ca="1" si="13"/>
        <v>8</v>
      </c>
      <c r="O47" s="94">
        <f t="shared" ca="1" si="14"/>
        <v>2.224240111847489</v>
      </c>
      <c r="P47" s="94">
        <f t="shared" ca="1" si="0"/>
        <v>22.242401118474891</v>
      </c>
      <c r="Q47" s="94">
        <f t="shared" ca="1" si="1"/>
        <v>22.242401118474891</v>
      </c>
      <c r="R47" s="94">
        <f t="shared" ca="1" si="2"/>
        <v>2.224240111847489</v>
      </c>
      <c r="S47" s="94">
        <f t="shared" ca="1" si="18"/>
        <v>2.224240111847489</v>
      </c>
      <c r="T47" s="4">
        <f t="shared" ca="1" si="3"/>
        <v>2.3028645608508447E-7</v>
      </c>
      <c r="U47" s="46">
        <f t="shared" ca="1" si="15"/>
        <v>1516.8111903296365</v>
      </c>
      <c r="V47" s="4">
        <f t="shared" ca="1" si="4"/>
        <v>1.5704288026757845E-4</v>
      </c>
      <c r="W47" s="13">
        <f t="shared" ca="1" si="5"/>
        <v>4453.0343999999996</v>
      </c>
      <c r="X47" s="4">
        <f t="shared" ca="1" si="6"/>
        <v>4.6104442831452938E-4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0.35212355999999989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6.9720464880000223E-10</v>
      </c>
      <c r="L48" s="13">
        <f t="shared" ca="1" si="11"/>
        <v>21</v>
      </c>
      <c r="M48" s="7">
        <f t="shared" ca="1" si="12"/>
        <v>979</v>
      </c>
      <c r="N48" s="44">
        <f t="shared" ca="1" si="13"/>
        <v>9</v>
      </c>
      <c r="O48" s="94">
        <f t="shared" ca="1" si="14"/>
        <v>2.4159196699183809</v>
      </c>
      <c r="P48" s="94">
        <f t="shared" ca="1" si="0"/>
        <v>24.159196699183809</v>
      </c>
      <c r="Q48" s="94">
        <f t="shared" ca="1" si="1"/>
        <v>23.775837583042026</v>
      </c>
      <c r="R48" s="94">
        <f t="shared" ca="1" si="2"/>
        <v>2.396751714111292</v>
      </c>
      <c r="S48" s="94">
        <f t="shared" ca="1" si="18"/>
        <v>2.4159196699183809</v>
      </c>
      <c r="T48" s="4">
        <f t="shared" ca="1" si="3"/>
        <v>1.684390424994462E-9</v>
      </c>
      <c r="U48" s="46">
        <f t="shared" ca="1" si="15"/>
        <v>1599.5800012986076</v>
      </c>
      <c r="V48" s="4">
        <f t="shared" ca="1" si="4"/>
        <v>1.1152346130329028E-6</v>
      </c>
      <c r="W48" s="13">
        <f t="shared" ca="1" si="5"/>
        <v>2226.5171999999998</v>
      </c>
      <c r="X48" s="4">
        <f t="shared" ca="1" si="6"/>
        <v>1.5523381424731641E-6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0.35212355999999989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1.7606178000000076E-12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2.4159196699183809</v>
      </c>
      <c r="P49" s="94">
        <f t="shared" ca="1" si="0"/>
        <v>24.159196699183809</v>
      </c>
      <c r="Q49" s="94">
        <f t="shared" ca="1" si="1"/>
        <v>24.159196699183809</v>
      </c>
      <c r="R49" s="94">
        <f t="shared" ca="1" si="2"/>
        <v>2.4159196699183809</v>
      </c>
      <c r="S49" s="94">
        <f t="shared" ca="1" si="18"/>
        <v>2.4159196699183809</v>
      </c>
      <c r="T49" s="4">
        <f t="shared" ca="1" si="3"/>
        <v>4.2535111742284448E-12</v>
      </c>
      <c r="U49" s="46">
        <f t="shared" ca="1" si="15"/>
        <v>1578.5800012986076</v>
      </c>
      <c r="V49" s="4">
        <f t="shared" ca="1" si="4"/>
        <v>2.7792760490103639E-9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0.15820044000000003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379</v>
      </c>
      <c r="M50" s="7">
        <f t="shared" ca="1" si="12"/>
        <v>621</v>
      </c>
      <c r="N50" s="44">
        <f t="shared" ca="1" si="13"/>
        <v>6</v>
      </c>
      <c r="O50" s="94">
        <f t="shared" ca="1" si="14"/>
        <v>1.8066894637352093</v>
      </c>
      <c r="P50" s="94">
        <f t="shared" ca="1" si="0"/>
        <v>18.066894637352092</v>
      </c>
      <c r="Q50" s="94">
        <f t="shared" ca="1" si="1"/>
        <v>18.066894637352092</v>
      </c>
      <c r="R50" s="94">
        <f t="shared" ca="1" si="2"/>
        <v>1.8066894637352093</v>
      </c>
      <c r="S50" s="94">
        <f t="shared" ca="1" si="18"/>
        <v>1.8066894637352093</v>
      </c>
      <c r="T50" s="4">
        <f t="shared" ca="1" si="3"/>
        <v>0</v>
      </c>
      <c r="U50" s="46">
        <f t="shared" ca="1" si="15"/>
        <v>1627.7634327596322</v>
      </c>
      <c r="V50" s="4">
        <f t="shared" ca="1" si="4"/>
        <v>0</v>
      </c>
      <c r="W50" s="13">
        <f t="shared" ca="1" si="5"/>
        <v>20063.872259999996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0.15820044000000003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358</v>
      </c>
      <c r="M51" s="7">
        <f t="shared" ca="1" si="12"/>
        <v>642</v>
      </c>
      <c r="N51" s="44">
        <f t="shared" ca="1" si="13"/>
        <v>6</v>
      </c>
      <c r="O51" s="94">
        <f t="shared" ca="1" si="14"/>
        <v>1.8066894637352093</v>
      </c>
      <c r="P51" s="94">
        <f t="shared" ca="1" si="0"/>
        <v>18.066894637352092</v>
      </c>
      <c r="Q51" s="94">
        <f t="shared" ca="1" si="1"/>
        <v>18.066894637352092</v>
      </c>
      <c r="R51" s="94">
        <f t="shared" ca="1" si="2"/>
        <v>1.8066894637352093</v>
      </c>
      <c r="S51" s="94">
        <f t="shared" ca="1" si="18"/>
        <v>1.8066894637352093</v>
      </c>
      <c r="T51" s="4">
        <f t="shared" ca="1" si="3"/>
        <v>0</v>
      </c>
      <c r="U51" s="46">
        <f t="shared" ca="1" si="15"/>
        <v>1606.7634327596322</v>
      </c>
      <c r="V51" s="4">
        <f t="shared" ca="1" si="4"/>
        <v>0</v>
      </c>
      <c r="W51" s="13">
        <f t="shared" ca="1" si="5"/>
        <v>17837.355059999998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0.15820044000000003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0.14149544519217874</v>
      </c>
      <c r="L52" s="13">
        <f t="shared" ca="1" si="11"/>
        <v>337</v>
      </c>
      <c r="M52" s="7">
        <f t="shared" ca="1" si="12"/>
        <v>663</v>
      </c>
      <c r="N52" s="44">
        <f t="shared" ca="1" si="13"/>
        <v>6</v>
      </c>
      <c r="O52" s="94">
        <f t="shared" ca="1" si="14"/>
        <v>1.8066894637352093</v>
      </c>
      <c r="P52" s="94">
        <f t="shared" ca="1" si="0"/>
        <v>18.066894637352092</v>
      </c>
      <c r="Q52" s="94">
        <f t="shared" ca="1" si="1"/>
        <v>18.066894637352092</v>
      </c>
      <c r="R52" s="94">
        <f t="shared" ca="1" si="2"/>
        <v>1.8066894637352093</v>
      </c>
      <c r="S52" s="94">
        <f t="shared" ca="1" si="18"/>
        <v>1.8066894637352093</v>
      </c>
      <c r="T52" s="4">
        <f t="shared" ca="1" si="3"/>
        <v>0.25563832999523212</v>
      </c>
      <c r="U52" s="46">
        <f t="shared" ca="1" si="15"/>
        <v>1585.7634327596322</v>
      </c>
      <c r="V52" s="4">
        <f t="shared" ca="1" si="4"/>
        <v>224.37830288780177</v>
      </c>
      <c r="W52" s="13">
        <f t="shared" ca="1" si="5"/>
        <v>15610.83786</v>
      </c>
      <c r="X52" s="4">
        <f t="shared" ca="1" si="6"/>
        <v>2208.8624528236187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0.15820044000000003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7.1462346056655997E-3</v>
      </c>
      <c r="L53" s="13">
        <f t="shared" ca="1" si="11"/>
        <v>316</v>
      </c>
      <c r="M53" s="7">
        <f t="shared" ca="1" si="12"/>
        <v>684</v>
      </c>
      <c r="N53" s="44">
        <f t="shared" ca="1" si="13"/>
        <v>6</v>
      </c>
      <c r="O53" s="94">
        <f t="shared" ca="1" si="14"/>
        <v>1.8066894637352093</v>
      </c>
      <c r="P53" s="94">
        <f t="shared" ca="1" si="0"/>
        <v>18.066894637352092</v>
      </c>
      <c r="Q53" s="94">
        <f t="shared" ca="1" si="1"/>
        <v>18.066894637352092</v>
      </c>
      <c r="R53" s="94">
        <f t="shared" ca="1" si="2"/>
        <v>1.8066894637352093</v>
      </c>
      <c r="S53" s="94">
        <f t="shared" ca="1" si="18"/>
        <v>1.8066894637352093</v>
      </c>
      <c r="T53" s="4">
        <f t="shared" ca="1" si="3"/>
        <v>1.2911026767435977E-2</v>
      </c>
      <c r="U53" s="46">
        <f t="shared" ca="1" si="15"/>
        <v>1564.7634327596322</v>
      </c>
      <c r="V53" s="4">
        <f t="shared" ca="1" si="4"/>
        <v>11.182166592866981</v>
      </c>
      <c r="W53" s="13">
        <f t="shared" ca="1" si="5"/>
        <v>13384.320659999998</v>
      </c>
      <c r="X53" s="4">
        <f t="shared" ca="1" si="6"/>
        <v>95.647495473817017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0.15820044000000003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1.4436837587203247E-4</v>
      </c>
      <c r="L54" s="13">
        <f t="shared" ca="1" si="11"/>
        <v>295</v>
      </c>
      <c r="M54" s="7">
        <f t="shared" ca="1" si="12"/>
        <v>705</v>
      </c>
      <c r="N54" s="44">
        <f t="shared" ca="1" si="13"/>
        <v>6</v>
      </c>
      <c r="O54" s="94">
        <f t="shared" ca="1" si="14"/>
        <v>1.8066894637352093</v>
      </c>
      <c r="P54" s="94">
        <f t="shared" ca="1" si="0"/>
        <v>18.066894637352092</v>
      </c>
      <c r="Q54" s="94">
        <f t="shared" ca="1" si="1"/>
        <v>18.066894637352092</v>
      </c>
      <c r="R54" s="94">
        <f t="shared" ca="1" si="2"/>
        <v>1.8066894637352093</v>
      </c>
      <c r="S54" s="94">
        <f t="shared" ca="1" si="18"/>
        <v>1.8066894637352093</v>
      </c>
      <c r="T54" s="4">
        <f t="shared" ca="1" si="3"/>
        <v>2.6082882358456546E-4</v>
      </c>
      <c r="U54" s="46">
        <f t="shared" ca="1" si="15"/>
        <v>1543.7634327596322</v>
      </c>
      <c r="V54" s="4">
        <f t="shared" ca="1" si="4"/>
        <v>0.22287061951814172</v>
      </c>
      <c r="W54" s="13">
        <f t="shared" ca="1" si="5"/>
        <v>11157.803459999999</v>
      </c>
      <c r="X54" s="4">
        <f t="shared" ca="1" si="6"/>
        <v>1.6108339638195444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0.15820044000000003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1.458266422949824E-6</v>
      </c>
      <c r="L55" s="13">
        <f t="shared" ca="1" si="11"/>
        <v>274</v>
      </c>
      <c r="M55" s="7">
        <f t="shared" ca="1" si="12"/>
        <v>726</v>
      </c>
      <c r="N55" s="44">
        <f t="shared" ca="1" si="13"/>
        <v>7</v>
      </c>
      <c r="O55" s="94">
        <f t="shared" ca="1" si="14"/>
        <v>2.0035934291211661</v>
      </c>
      <c r="P55" s="94">
        <f t="shared" ca="1" si="0"/>
        <v>19.051414464281876</v>
      </c>
      <c r="Q55" s="94">
        <f t="shared" ca="1" si="1"/>
        <v>18.066894637352092</v>
      </c>
      <c r="R55" s="94">
        <f t="shared" ca="1" si="2"/>
        <v>1.8559154550816985</v>
      </c>
      <c r="S55" s="94">
        <f t="shared" ca="1" si="18"/>
        <v>2.0035934291211661</v>
      </c>
      <c r="T55" s="4">
        <f t="shared" ca="1" si="3"/>
        <v>2.9217730229302949E-6</v>
      </c>
      <c r="U55" s="46">
        <f t="shared" ca="1" si="15"/>
        <v>1629.3605606370834</v>
      </c>
      <c r="V55" s="4">
        <f t="shared" ca="1" si="4"/>
        <v>2.3760417964557596E-3</v>
      </c>
      <c r="W55" s="13">
        <f t="shared" ca="1" si="5"/>
        <v>8931.2862599999989</v>
      </c>
      <c r="X55" s="4">
        <f t="shared" ca="1" si="6"/>
        <v>1.302419486671111E-2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0.15820044000000003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7.3649819340900273E-9</v>
      </c>
      <c r="L56" s="13">
        <f ca="1">MAX((G56+H56)*Set1WSTP + I56*$B$6, Set1SaveTP)</f>
        <v>253</v>
      </c>
      <c r="M56" s="7">
        <f t="shared" ca="1" si="12"/>
        <v>747</v>
      </c>
      <c r="N56" s="44">
        <f t="shared" ca="1" si="13"/>
        <v>7</v>
      </c>
      <c r="O56" s="94">
        <f t="shared" ca="1" si="14"/>
        <v>2.0035934291211661</v>
      </c>
      <c r="P56" s="94">
        <f t="shared" ca="1" si="0"/>
        <v>20.035934291211664</v>
      </c>
      <c r="Q56" s="94">
        <f t="shared" ca="1" si="1"/>
        <v>20.035934291211664</v>
      </c>
      <c r="R56" s="94">
        <f t="shared" ca="1" si="2"/>
        <v>2.0035934291211666</v>
      </c>
      <c r="S56" s="94">
        <f t="shared" ca="1" si="18"/>
        <v>2.0035934291211661</v>
      </c>
      <c r="T56" s="4">
        <f t="shared" ca="1" si="3"/>
        <v>1.4756429408738876E-8</v>
      </c>
      <c r="U56" s="46">
        <f t="shared" ca="1" si="15"/>
        <v>1608.3605606370834</v>
      </c>
      <c r="V56" s="4">
        <f t="shared" ca="1" si="4"/>
        <v>1.1845546472595027E-5</v>
      </c>
      <c r="W56" s="13">
        <f t="shared" ca="1" si="5"/>
        <v>6704.7690599999987</v>
      </c>
      <c r="X56" s="4">
        <f t="shared" ca="1" si="6"/>
        <v>4.9380502999145765E-5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0.15820044000000003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1.4878751382000069E-11</v>
      </c>
      <c r="L57" s="13">
        <f t="shared" ca="1" si="11"/>
        <v>232</v>
      </c>
      <c r="M57" s="7">
        <f t="shared" ca="1" si="12"/>
        <v>768</v>
      </c>
      <c r="N57" s="44">
        <f t="shared" ca="1" si="13"/>
        <v>7</v>
      </c>
      <c r="O57" s="94">
        <f t="shared" ca="1" si="14"/>
        <v>2.0035934291211661</v>
      </c>
      <c r="P57" s="94">
        <f t="shared" ca="1" si="0"/>
        <v>20.035934291211664</v>
      </c>
      <c r="Q57" s="94">
        <f t="shared" ca="1" si="1"/>
        <v>20.035934291211664</v>
      </c>
      <c r="R57" s="94">
        <f t="shared" ca="1" si="2"/>
        <v>2.0035934291211666</v>
      </c>
      <c r="S57" s="94">
        <f t="shared" ca="1" si="18"/>
        <v>2.0035934291211661</v>
      </c>
      <c r="T57" s="4">
        <f t="shared" ca="1" si="3"/>
        <v>2.9810968502502808E-11</v>
      </c>
      <c r="U57" s="46">
        <f t="shared" ca="1" si="15"/>
        <v>1587.3605606370834</v>
      </c>
      <c r="V57" s="4">
        <f t="shared" ca="1" si="4"/>
        <v>2.3617943135311411E-8</v>
      </c>
      <c r="W57" s="13">
        <f t="shared" ca="1" si="5"/>
        <v>4478.2518599999994</v>
      </c>
      <c r="X57" s="4">
        <f t="shared" ca="1" si="6"/>
        <v>6.663079605091937E-8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0.15820044000000003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263</v>
      </c>
      <c r="M58" s="7">
        <f t="shared" ca="1" si="12"/>
        <v>737</v>
      </c>
      <c r="N58" s="44">
        <f t="shared" ca="1" si="13"/>
        <v>7</v>
      </c>
      <c r="O58" s="94">
        <f t="shared" ca="1" si="14"/>
        <v>2.0035934291211661</v>
      </c>
      <c r="P58" s="94">
        <f t="shared" ca="1" si="0"/>
        <v>20.035934291211664</v>
      </c>
      <c r="Q58" s="94">
        <f t="shared" ca="1" si="1"/>
        <v>19.248318429667833</v>
      </c>
      <c r="R58" s="94">
        <f t="shared" ca="1" si="2"/>
        <v>1.9642126360439747</v>
      </c>
      <c r="S58" s="94">
        <f t="shared" ca="1" si="18"/>
        <v>2.0035934291211661</v>
      </c>
      <c r="T58" s="4">
        <f t="shared" ca="1" si="3"/>
        <v>0</v>
      </c>
      <c r="U58" s="46">
        <f t="shared" ca="1" si="15"/>
        <v>1618.3605606370834</v>
      </c>
      <c r="V58" s="4">
        <f t="shared" ca="1" si="4"/>
        <v>0</v>
      </c>
      <c r="W58" s="13">
        <f t="shared" ca="1" si="5"/>
        <v>17923.463459999999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0.15820044000000003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242</v>
      </c>
      <c r="M59" s="7">
        <f t="shared" ca="1" si="12"/>
        <v>758</v>
      </c>
      <c r="N59" s="44">
        <f t="shared" ca="1" si="13"/>
        <v>7</v>
      </c>
      <c r="O59" s="94">
        <f t="shared" ca="1" si="14"/>
        <v>2.0035934291211661</v>
      </c>
      <c r="P59" s="94">
        <f t="shared" ca="1" si="0"/>
        <v>20.035934291211664</v>
      </c>
      <c r="Q59" s="94">
        <f t="shared" ca="1" si="1"/>
        <v>20.035934291211664</v>
      </c>
      <c r="R59" s="94">
        <f t="shared" ca="1" si="2"/>
        <v>2.0035934291211666</v>
      </c>
      <c r="S59" s="94">
        <f t="shared" ca="1" si="18"/>
        <v>2.0035934291211661</v>
      </c>
      <c r="T59" s="4">
        <f t="shared" ca="1" si="3"/>
        <v>0</v>
      </c>
      <c r="U59" s="46">
        <f t="shared" ca="1" si="15"/>
        <v>1597.3605606370834</v>
      </c>
      <c r="V59" s="4">
        <f t="shared" ca="1" si="4"/>
        <v>0</v>
      </c>
      <c r="W59" s="13">
        <f t="shared" ca="1" si="5"/>
        <v>15696.946259999999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0.15820044000000003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1.4292469211331198E-3</v>
      </c>
      <c r="L60" s="13">
        <f t="shared" ca="1" si="11"/>
        <v>221</v>
      </c>
      <c r="M60" s="7">
        <f t="shared" ca="1" si="12"/>
        <v>779</v>
      </c>
      <c r="N60" s="44">
        <f t="shared" ca="1" si="13"/>
        <v>7</v>
      </c>
      <c r="O60" s="94">
        <f t="shared" ca="1" si="14"/>
        <v>2.0035934291211661</v>
      </c>
      <c r="P60" s="94">
        <f t="shared" ca="1" si="0"/>
        <v>20.035934291211664</v>
      </c>
      <c r="Q60" s="94">
        <f t="shared" ca="1" si="1"/>
        <v>20.035934291211664</v>
      </c>
      <c r="R60" s="94">
        <f t="shared" ca="1" si="2"/>
        <v>2.0035934291211666</v>
      </c>
      <c r="S60" s="94">
        <f t="shared" ca="1" si="18"/>
        <v>2.0035934291211661</v>
      </c>
      <c r="T60" s="4">
        <f t="shared" ca="1" si="3"/>
        <v>2.8636297397739764E-3</v>
      </c>
      <c r="U60" s="46">
        <f t="shared" ca="1" si="15"/>
        <v>1576.3605606370834</v>
      </c>
      <c r="V60" s="4">
        <f t="shared" ca="1" si="4"/>
        <v>2.25300847788623</v>
      </c>
      <c r="W60" s="13">
        <f t="shared" ca="1" si="5"/>
        <v>13470.429059999999</v>
      </c>
      <c r="X60" s="4">
        <f t="shared" ca="1" si="6"/>
        <v>19.252569260347101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0.15820044000000003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7.2184187936016222E-5</v>
      </c>
      <c r="L61" s="13">
        <f t="shared" ca="1" si="11"/>
        <v>200</v>
      </c>
      <c r="M61" s="7">
        <f t="shared" ca="1" si="12"/>
        <v>800</v>
      </c>
      <c r="N61" s="44">
        <f t="shared" ca="1" si="13"/>
        <v>7</v>
      </c>
      <c r="O61" s="94">
        <f t="shared" ca="1" si="14"/>
        <v>2.0035934291211661</v>
      </c>
      <c r="P61" s="94">
        <f t="shared" ca="1" si="0"/>
        <v>20.035934291211664</v>
      </c>
      <c r="Q61" s="94">
        <f t="shared" ca="1" si="1"/>
        <v>20.035934291211664</v>
      </c>
      <c r="R61" s="94">
        <f t="shared" ca="1" si="2"/>
        <v>2.0035934291211666</v>
      </c>
      <c r="S61" s="94">
        <f t="shared" ca="1" si="18"/>
        <v>2.0035934291211661</v>
      </c>
      <c r="T61" s="4">
        <f t="shared" ca="1" si="3"/>
        <v>1.4462776463504946E-4</v>
      </c>
      <c r="U61" s="46">
        <f t="shared" ca="1" si="15"/>
        <v>1555.3605606370834</v>
      </c>
      <c r="V61" s="4">
        <f t="shared" ca="1" si="4"/>
        <v>0.11227243901729478</v>
      </c>
      <c r="W61" s="13">
        <f t="shared" ca="1" si="5"/>
        <v>11243.911859999998</v>
      </c>
      <c r="X61" s="4">
        <f t="shared" ca="1" si="6"/>
        <v>0.81163264683824154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0.15820044000000003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1.458266422949824E-6</v>
      </c>
      <c r="L62" s="13">
        <f t="shared" ca="1" si="11"/>
        <v>179</v>
      </c>
      <c r="M62" s="7">
        <f t="shared" ca="1" si="12"/>
        <v>821</v>
      </c>
      <c r="N62" s="44">
        <f t="shared" ca="1" si="13"/>
        <v>7</v>
      </c>
      <c r="O62" s="94">
        <f t="shared" ca="1" si="14"/>
        <v>2.0035934291211661</v>
      </c>
      <c r="P62" s="94">
        <f t="shared" ca="1" si="0"/>
        <v>20.035934291211664</v>
      </c>
      <c r="Q62" s="94">
        <f t="shared" ca="1" si="1"/>
        <v>20.035934291211664</v>
      </c>
      <c r="R62" s="94">
        <f t="shared" ca="1" si="2"/>
        <v>2.0035934291211666</v>
      </c>
      <c r="S62" s="94">
        <f t="shared" ca="1" si="18"/>
        <v>2.0035934291211661</v>
      </c>
      <c r="T62" s="4">
        <f t="shared" ca="1" si="3"/>
        <v>2.9217730229302949E-6</v>
      </c>
      <c r="U62" s="46">
        <f t="shared" ca="1" si="15"/>
        <v>1534.3605606370834</v>
      </c>
      <c r="V62" s="4">
        <f t="shared" ca="1" si="4"/>
        <v>2.2375064862755261E-3</v>
      </c>
      <c r="W62" s="13">
        <f t="shared" ca="1" si="5"/>
        <v>9017.3946599999999</v>
      </c>
      <c r="X62" s="4">
        <f t="shared" ca="1" si="6"/>
        <v>1.3149763855165045E-2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0.15820044000000003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1.4729963868180055E-8</v>
      </c>
      <c r="L63" s="13">
        <f t="shared" ca="1" si="11"/>
        <v>158</v>
      </c>
      <c r="M63" s="7">
        <f t="shared" ca="1" si="12"/>
        <v>842</v>
      </c>
      <c r="N63" s="44">
        <f t="shared" ca="1" si="13"/>
        <v>8</v>
      </c>
      <c r="O63" s="94">
        <f t="shared" ca="1" si="14"/>
        <v>2.224240111847489</v>
      </c>
      <c r="P63" s="94">
        <f t="shared" ca="1" si="0"/>
        <v>20.256580973937986</v>
      </c>
      <c r="Q63" s="94">
        <f t="shared" ca="1" si="1"/>
        <v>20.035934291211664</v>
      </c>
      <c r="R63" s="94">
        <f t="shared" ca="1" si="2"/>
        <v>2.0146257632574822</v>
      </c>
      <c r="S63" s="94">
        <f t="shared" ca="1" si="18"/>
        <v>2.224240111847489</v>
      </c>
      <c r="T63" s="4">
        <f t="shared" ca="1" si="3"/>
        <v>3.2762976481670274E-8</v>
      </c>
      <c r="U63" s="46">
        <f t="shared" ca="1" si="15"/>
        <v>1632.8111903296365</v>
      </c>
      <c r="V63" s="4">
        <f t="shared" ca="1" si="4"/>
        <v>2.4051249837115613E-5</v>
      </c>
      <c r="W63" s="13">
        <f t="shared" ca="1" si="5"/>
        <v>6790.8774599999997</v>
      </c>
      <c r="X63" s="4">
        <f t="shared" ca="1" si="6"/>
        <v>1.0002937961903834E-4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0.15820044000000003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7.4393756910000337E-11</v>
      </c>
      <c r="L64" s="13">
        <f t="shared" ca="1" si="11"/>
        <v>137</v>
      </c>
      <c r="M64" s="7">
        <f t="shared" ca="1" si="12"/>
        <v>863</v>
      </c>
      <c r="N64" s="44">
        <f t="shared" ca="1" si="13"/>
        <v>8</v>
      </c>
      <c r="O64" s="94">
        <f t="shared" ca="1" si="14"/>
        <v>2.224240111847489</v>
      </c>
      <c r="P64" s="94">
        <f t="shared" ca="1" si="0"/>
        <v>22.242401118474891</v>
      </c>
      <c r="Q64" s="94">
        <f t="shared" ca="1" si="1"/>
        <v>22.242401118474891</v>
      </c>
      <c r="R64" s="94">
        <f t="shared" ca="1" si="2"/>
        <v>2.224240111847489</v>
      </c>
      <c r="S64" s="94">
        <f t="shared" ca="1" si="18"/>
        <v>2.224240111847489</v>
      </c>
      <c r="T64" s="4">
        <f t="shared" ca="1" si="3"/>
        <v>1.6546957819025405E-10</v>
      </c>
      <c r="U64" s="46">
        <f t="shared" ca="1" si="15"/>
        <v>1611.8111903296365</v>
      </c>
      <c r="V64" s="4">
        <f t="shared" ca="1" si="4"/>
        <v>1.1990868987820127E-7</v>
      </c>
      <c r="W64" s="13">
        <f t="shared" ca="1" si="5"/>
        <v>4564.3602599999995</v>
      </c>
      <c r="X64" s="4">
        <f t="shared" ca="1" si="6"/>
        <v>3.3955990763210589E-7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0.15820044000000003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1.5029041800000086E-13</v>
      </c>
      <c r="L65" s="13">
        <f t="shared" ca="1" si="11"/>
        <v>116</v>
      </c>
      <c r="M65" s="7">
        <f t="shared" ca="1" si="12"/>
        <v>884</v>
      </c>
      <c r="N65" s="44">
        <f t="shared" ca="1" si="13"/>
        <v>8</v>
      </c>
      <c r="O65" s="94">
        <f t="shared" ca="1" si="14"/>
        <v>2.224240111847489</v>
      </c>
      <c r="P65" s="94">
        <f t="shared" ca="1" si="0"/>
        <v>22.242401118474891</v>
      </c>
      <c r="Q65" s="94">
        <f t="shared" ca="1" si="1"/>
        <v>22.242401118474891</v>
      </c>
      <c r="R65" s="94">
        <f t="shared" ca="1" si="2"/>
        <v>2.224240111847489</v>
      </c>
      <c r="S65" s="94">
        <f t="shared" ca="1" si="18"/>
        <v>2.224240111847489</v>
      </c>
      <c r="T65" s="4">
        <f t="shared" ca="1" si="3"/>
        <v>3.3428197614192778E-13</v>
      </c>
      <c r="U65" s="46">
        <f t="shared" ca="1" si="15"/>
        <v>1590.8111903296365</v>
      </c>
      <c r="V65" s="4">
        <f t="shared" ca="1" si="4"/>
        <v>2.3908367875371998E-10</v>
      </c>
      <c r="W65" s="13">
        <f t="shared" ca="1" si="5"/>
        <v>2337.8430599999997</v>
      </c>
      <c r="X65" s="4">
        <f t="shared" ca="1" si="6"/>
        <v>3.5135541070580105E-10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0.15820044000000003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263</v>
      </c>
      <c r="M66" s="7">
        <f t="shared" ca="1" si="12"/>
        <v>737</v>
      </c>
      <c r="N66" s="44">
        <f t="shared" ca="1" si="13"/>
        <v>7</v>
      </c>
      <c r="O66" s="94">
        <f t="shared" ca="1" si="14"/>
        <v>2.0035934291211661</v>
      </c>
      <c r="P66" s="94">
        <f t="shared" ca="1" si="0"/>
        <v>20.035934291211664</v>
      </c>
      <c r="Q66" s="94">
        <f t="shared" ca="1" si="1"/>
        <v>19.248318429667833</v>
      </c>
      <c r="R66" s="94">
        <f t="shared" ca="1" si="2"/>
        <v>1.9642126360439747</v>
      </c>
      <c r="S66" s="94">
        <f t="shared" ca="1" si="18"/>
        <v>2.0035934291211661</v>
      </c>
      <c r="T66" s="4">
        <f t="shared" ca="1" si="3"/>
        <v>0</v>
      </c>
      <c r="U66" s="46">
        <f t="shared" ca="1" si="15"/>
        <v>1618.3605606370834</v>
      </c>
      <c r="V66" s="4">
        <f t="shared" ca="1" si="4"/>
        <v>0</v>
      </c>
      <c r="W66" s="13">
        <f t="shared" ca="1" si="5"/>
        <v>17726.029199999997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0.15820044000000003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242</v>
      </c>
      <c r="M67" s="7">
        <f t="shared" ca="1" si="12"/>
        <v>758</v>
      </c>
      <c r="N67" s="44">
        <f t="shared" ca="1" si="13"/>
        <v>7</v>
      </c>
      <c r="O67" s="94">
        <f t="shared" ca="1" si="14"/>
        <v>2.0035934291211661</v>
      </c>
      <c r="P67" s="94">
        <f t="shared" ca="1" si="0"/>
        <v>20.035934291211664</v>
      </c>
      <c r="Q67" s="94">
        <f t="shared" ca="1" si="1"/>
        <v>20.035934291211664</v>
      </c>
      <c r="R67" s="94">
        <f t="shared" ca="1" si="2"/>
        <v>2.0035934291211666</v>
      </c>
      <c r="S67" s="94">
        <f t="shared" ca="1" si="18"/>
        <v>2.0035934291211661</v>
      </c>
      <c r="T67" s="4">
        <f t="shared" ca="1" si="3"/>
        <v>0</v>
      </c>
      <c r="U67" s="46">
        <f t="shared" ca="1" si="15"/>
        <v>1597.3605606370834</v>
      </c>
      <c r="V67" s="4">
        <f t="shared" ca="1" si="4"/>
        <v>0</v>
      </c>
      <c r="W67" s="13">
        <f t="shared" ca="1" si="5"/>
        <v>15499.511999999999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0.15820044000000003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7.4471286943251979E-3</v>
      </c>
      <c r="L68" s="13">
        <f t="shared" ca="1" si="11"/>
        <v>221</v>
      </c>
      <c r="M68" s="7">
        <f t="shared" ca="1" si="12"/>
        <v>779</v>
      </c>
      <c r="N68" s="44">
        <f t="shared" ca="1" si="13"/>
        <v>7</v>
      </c>
      <c r="O68" s="94">
        <f t="shared" ca="1" si="14"/>
        <v>2.0035934291211661</v>
      </c>
      <c r="P68" s="94">
        <f t="shared" ca="1" si="0"/>
        <v>20.035934291211664</v>
      </c>
      <c r="Q68" s="94">
        <f t="shared" ca="1" si="1"/>
        <v>20.035934291211664</v>
      </c>
      <c r="R68" s="94">
        <f t="shared" ca="1" si="2"/>
        <v>2.0035934291211666</v>
      </c>
      <c r="S68" s="94">
        <f t="shared" ca="1" si="18"/>
        <v>2.0035934291211661</v>
      </c>
      <c r="T68" s="4">
        <f t="shared" ca="1" si="3"/>
        <v>1.4921018117769656E-2</v>
      </c>
      <c r="U68" s="46">
        <f t="shared" ca="1" si="15"/>
        <v>1576.3605606370834</v>
      </c>
      <c r="V68" s="4">
        <f t="shared" ca="1" si="4"/>
        <v>11.739359963722979</v>
      </c>
      <c r="W68" s="13">
        <f t="shared" ca="1" si="5"/>
        <v>13272.994799999999</v>
      </c>
      <c r="X68" s="4">
        <f t="shared" ca="1" si="6"/>
        <v>98.84570043470913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0.15820044000000003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3.7611761082450527E-4</v>
      </c>
      <c r="L69" s="13">
        <f t="shared" ca="1" si="11"/>
        <v>200</v>
      </c>
      <c r="M69" s="7">
        <f t="shared" ca="1" si="12"/>
        <v>800</v>
      </c>
      <c r="N69" s="44">
        <f t="shared" ca="1" si="13"/>
        <v>7</v>
      </c>
      <c r="O69" s="94">
        <f t="shared" ca="1" si="14"/>
        <v>2.0035934291211661</v>
      </c>
      <c r="P69" s="94">
        <f t="shared" ca="1" si="0"/>
        <v>20.035934291211664</v>
      </c>
      <c r="Q69" s="94">
        <f t="shared" ca="1" si="1"/>
        <v>20.035934291211664</v>
      </c>
      <c r="R69" s="94">
        <f t="shared" ca="1" si="2"/>
        <v>2.0035934291211666</v>
      </c>
      <c r="S69" s="94">
        <f t="shared" ca="1" si="18"/>
        <v>2.0035934291211661</v>
      </c>
      <c r="T69" s="4">
        <f t="shared" ca="1" si="3"/>
        <v>7.5358677362473078E-4</v>
      </c>
      <c r="U69" s="46">
        <f t="shared" ca="1" si="15"/>
        <v>1555.3605606370834</v>
      </c>
      <c r="V69" s="4">
        <f t="shared" ca="1" si="4"/>
        <v>0.58499849803748283</v>
      </c>
      <c r="W69" s="13">
        <f t="shared" ca="1" si="5"/>
        <v>11046.477599999998</v>
      </c>
      <c r="X69" s="4">
        <f t="shared" ca="1" si="6"/>
        <v>4.1547747629384144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0.15820044000000003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7.5983355722122347E-6</v>
      </c>
      <c r="L70" s="13">
        <f t="shared" ca="1" si="11"/>
        <v>179</v>
      </c>
      <c r="M70" s="7">
        <f t="shared" ca="1" si="12"/>
        <v>821</v>
      </c>
      <c r="N70" s="44">
        <f t="shared" ca="1" si="13"/>
        <v>7</v>
      </c>
      <c r="O70" s="94">
        <f t="shared" ca="1" si="14"/>
        <v>2.0035934291211661</v>
      </c>
      <c r="P70" s="94">
        <f t="shared" ca="1" si="0"/>
        <v>20.035934291211664</v>
      </c>
      <c r="Q70" s="94">
        <f t="shared" ca="1" si="1"/>
        <v>20.035934291211664</v>
      </c>
      <c r="R70" s="94">
        <f t="shared" ca="1" si="2"/>
        <v>2.0035934291211666</v>
      </c>
      <c r="S70" s="94">
        <f t="shared" ca="1" si="18"/>
        <v>2.0035934291211661</v>
      </c>
      <c r="T70" s="4">
        <f t="shared" ca="1" si="3"/>
        <v>1.5223975224742049E-5</v>
      </c>
      <c r="U70" s="46">
        <f t="shared" ca="1" si="15"/>
        <v>1534.3605606370834</v>
      </c>
      <c r="V70" s="4">
        <f t="shared" ca="1" si="4"/>
        <v>1.1658586428488259E-2</v>
      </c>
      <c r="W70" s="13">
        <f t="shared" ca="1" si="5"/>
        <v>8819.9603999999999</v>
      </c>
      <c r="X70" s="4">
        <f t="shared" ca="1" si="6"/>
        <v>6.7017018852823254E-2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0.15820044000000003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7.6750864365780226E-8</v>
      </c>
      <c r="L71" s="13">
        <f t="shared" ca="1" si="11"/>
        <v>158</v>
      </c>
      <c r="M71" s="7">
        <f t="shared" ca="1" si="12"/>
        <v>842</v>
      </c>
      <c r="N71" s="44">
        <f t="shared" ca="1" si="13"/>
        <v>8</v>
      </c>
      <c r="O71" s="94">
        <f t="shared" ca="1" si="14"/>
        <v>2.224240111847489</v>
      </c>
      <c r="P71" s="94">
        <f t="shared" ca="1" si="0"/>
        <v>20.256580973937986</v>
      </c>
      <c r="Q71" s="94">
        <f t="shared" ca="1" si="1"/>
        <v>20.035934291211664</v>
      </c>
      <c r="R71" s="94">
        <f t="shared" ca="1" si="2"/>
        <v>2.0146257632574822</v>
      </c>
      <c r="S71" s="94">
        <f t="shared" ca="1" si="18"/>
        <v>2.224240111847489</v>
      </c>
      <c r="T71" s="4">
        <f t="shared" ca="1" si="3"/>
        <v>1.7071235114133446E-7</v>
      </c>
      <c r="U71" s="46">
        <f t="shared" ca="1" si="15"/>
        <v>1632.8111903296365</v>
      </c>
      <c r="V71" s="4">
        <f t="shared" ca="1" si="4"/>
        <v>1.2531967020391809E-4</v>
      </c>
      <c r="W71" s="13">
        <f t="shared" ca="1" si="5"/>
        <v>6593.4431999999997</v>
      </c>
      <c r="X71" s="4">
        <f t="shared" ca="1" si="6"/>
        <v>5.0605246474667593E-4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0.15820044000000003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3.8763062811000149E-10</v>
      </c>
      <c r="L72" s="13">
        <f t="shared" ca="1" si="11"/>
        <v>137</v>
      </c>
      <c r="M72" s="7">
        <f t="shared" ca="1" si="12"/>
        <v>863</v>
      </c>
      <c r="N72" s="44">
        <f t="shared" ca="1" si="13"/>
        <v>8</v>
      </c>
      <c r="O72" s="94">
        <f t="shared" ca="1" si="14"/>
        <v>2.224240111847489</v>
      </c>
      <c r="P72" s="94">
        <f t="shared" ca="1" si="0"/>
        <v>22.242401118474891</v>
      </c>
      <c r="Q72" s="94">
        <f t="shared" ca="1" si="1"/>
        <v>22.242401118474891</v>
      </c>
      <c r="R72" s="94">
        <f t="shared" ca="1" si="2"/>
        <v>2.224240111847489</v>
      </c>
      <c r="S72" s="94">
        <f t="shared" ca="1" si="18"/>
        <v>2.224240111847489</v>
      </c>
      <c r="T72" s="4">
        <f t="shared" ca="1" si="3"/>
        <v>8.6218359162290218E-10</v>
      </c>
      <c r="U72" s="46">
        <f t="shared" ca="1" si="15"/>
        <v>1611.8111903296365</v>
      </c>
      <c r="V72" s="4">
        <f t="shared" ca="1" si="4"/>
        <v>6.2478738410220618E-7</v>
      </c>
      <c r="W72" s="13">
        <f t="shared" ca="1" si="5"/>
        <v>4366.9259999999995</v>
      </c>
      <c r="X72" s="4">
        <f t="shared" ca="1" si="6"/>
        <v>1.6927542682898962E-6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0.15820044000000003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7.8309217800000383E-13</v>
      </c>
      <c r="L73" s="13">
        <f t="shared" ca="1" si="11"/>
        <v>116</v>
      </c>
      <c r="M73" s="7">
        <f t="shared" ca="1" si="12"/>
        <v>884</v>
      </c>
      <c r="N73" s="44">
        <f t="shared" ca="1" si="13"/>
        <v>8</v>
      </c>
      <c r="O73" s="94">
        <f t="shared" ca="1" si="14"/>
        <v>2.224240111847489</v>
      </c>
      <c r="P73" s="94">
        <f t="shared" ca="1" si="0"/>
        <v>22.242401118474891</v>
      </c>
      <c r="Q73" s="94">
        <f t="shared" ca="1" si="1"/>
        <v>22.242401118474891</v>
      </c>
      <c r="R73" s="94">
        <f t="shared" ca="1" si="2"/>
        <v>2.224240111847489</v>
      </c>
      <c r="S73" s="94">
        <f t="shared" ca="1" si="18"/>
        <v>2.224240111847489</v>
      </c>
      <c r="T73" s="4">
        <f t="shared" ca="1" si="3"/>
        <v>1.7417850335816224E-12</v>
      </c>
      <c r="U73" s="46">
        <f t="shared" ca="1" si="15"/>
        <v>1590.8111903296365</v>
      </c>
      <c r="V73" s="4">
        <f t="shared" ca="1" si="4"/>
        <v>1.2457517998220136E-9</v>
      </c>
      <c r="W73" s="13">
        <f t="shared" ca="1" si="5"/>
        <v>2140.4087999999997</v>
      </c>
      <c r="X73" s="4">
        <f t="shared" ca="1" si="6"/>
        <v>1.6761373890023744E-9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0.15820044000000003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147</v>
      </c>
      <c r="M74" s="7">
        <f t="shared" ca="1" si="12"/>
        <v>853</v>
      </c>
      <c r="N74" s="44">
        <f t="shared" ca="1" si="13"/>
        <v>8</v>
      </c>
      <c r="O74" s="94">
        <f t="shared" ca="1" si="14"/>
        <v>2.224240111847489</v>
      </c>
      <c r="P74" s="94">
        <f t="shared" ca="1" si="0"/>
        <v>22.242401118474891</v>
      </c>
      <c r="Q74" s="94">
        <f t="shared" ca="1" si="1"/>
        <v>20.477227656664308</v>
      </c>
      <c r="R74" s="94">
        <f t="shared" ca="1" si="2"/>
        <v>2.1359814387569598</v>
      </c>
      <c r="S74" s="94">
        <f t="shared" ca="1" si="18"/>
        <v>2.224240111847489</v>
      </c>
      <c r="T74" s="4">
        <f t="shared" ca="1" si="3"/>
        <v>0</v>
      </c>
      <c r="U74" s="46">
        <f t="shared" ca="1" si="15"/>
        <v>1621.8111903296365</v>
      </c>
      <c r="V74" s="4">
        <f t="shared" ca="1" si="4"/>
        <v>0</v>
      </c>
      <c r="W74" s="13">
        <f t="shared" ca="1" si="5"/>
        <v>15585.620399999998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0.15820044000000003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126</v>
      </c>
      <c r="M75" s="7">
        <f t="shared" ca="1" si="12"/>
        <v>874</v>
      </c>
      <c r="N75" s="44">
        <f t="shared" ca="1" si="13"/>
        <v>8</v>
      </c>
      <c r="O75" s="94">
        <f t="shared" ca="1" si="14"/>
        <v>2.224240111847489</v>
      </c>
      <c r="P75" s="94">
        <f t="shared" ca="1" si="0"/>
        <v>22.242401118474891</v>
      </c>
      <c r="Q75" s="94">
        <f t="shared" ca="1" si="1"/>
        <v>22.242401118474891</v>
      </c>
      <c r="R75" s="94">
        <f t="shared" ca="1" si="2"/>
        <v>2.224240111847489</v>
      </c>
      <c r="S75" s="94">
        <f t="shared" ca="1" si="18"/>
        <v>2.224240111847489</v>
      </c>
      <c r="T75" s="4">
        <f t="shared" ca="1" si="3"/>
        <v>0</v>
      </c>
      <c r="U75" s="46">
        <f t="shared" ca="1" si="15"/>
        <v>1600.8111903296365</v>
      </c>
      <c r="V75" s="4">
        <f t="shared" ca="1" si="4"/>
        <v>0</v>
      </c>
      <c r="W75" s="13">
        <f t="shared" ca="1" si="5"/>
        <v>13359.1032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0.15820044000000003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7.5223522164901048E-5</v>
      </c>
      <c r="L76" s="13">
        <f t="shared" ca="1" si="11"/>
        <v>105</v>
      </c>
      <c r="M76" s="7">
        <f t="shared" ca="1" si="12"/>
        <v>895</v>
      </c>
      <c r="N76" s="44">
        <f t="shared" ca="1" si="13"/>
        <v>8</v>
      </c>
      <c r="O76" s="94">
        <f t="shared" ca="1" si="14"/>
        <v>2.224240111847489</v>
      </c>
      <c r="P76" s="94">
        <f t="shared" ca="1" si="0"/>
        <v>22.242401118474891</v>
      </c>
      <c r="Q76" s="94">
        <f t="shared" ca="1" si="1"/>
        <v>22.242401118474891</v>
      </c>
      <c r="R76" s="94">
        <f t="shared" ca="1" si="2"/>
        <v>2.224240111847489</v>
      </c>
      <c r="S76" s="94">
        <f t="shared" ca="1" si="18"/>
        <v>2.224240111847489</v>
      </c>
      <c r="T76" s="4">
        <f t="shared" ca="1" si="3"/>
        <v>1.6731517535362159E-4</v>
      </c>
      <c r="U76" s="46">
        <f t="shared" ca="1" si="15"/>
        <v>1579.8111903296365</v>
      </c>
      <c r="V76" s="4">
        <f t="shared" ca="1" si="4"/>
        <v>0.11883896209212012</v>
      </c>
      <c r="W76" s="13">
        <f t="shared" ca="1" si="5"/>
        <v>11132.585999999999</v>
      </c>
      <c r="X76" s="4">
        <f t="shared" ca="1" si="6"/>
        <v>0.83743232972366699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0.15820044000000003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3.7991677861061174E-6</v>
      </c>
      <c r="L77" s="13">
        <f t="shared" ca="1" si="11"/>
        <v>84</v>
      </c>
      <c r="M77" s="7">
        <f t="shared" ca="1" si="12"/>
        <v>916</v>
      </c>
      <c r="N77" s="44">
        <f t="shared" ca="1" si="13"/>
        <v>8</v>
      </c>
      <c r="O77" s="94">
        <f t="shared" ca="1" si="14"/>
        <v>2.224240111847489</v>
      </c>
      <c r="P77" s="94">
        <f t="shared" ca="1" si="0"/>
        <v>22.242401118474891</v>
      </c>
      <c r="Q77" s="94">
        <f t="shared" ca="1" si="1"/>
        <v>22.242401118474891</v>
      </c>
      <c r="R77" s="94">
        <f t="shared" ca="1" si="2"/>
        <v>2.224240111847489</v>
      </c>
      <c r="S77" s="94">
        <f t="shared" ca="1" si="18"/>
        <v>2.224240111847489</v>
      </c>
      <c r="T77" s="4">
        <f t="shared" ca="1" si="3"/>
        <v>8.4502613814960477E-6</v>
      </c>
      <c r="U77" s="46">
        <f t="shared" ca="1" si="15"/>
        <v>1558.8111903296365</v>
      </c>
      <c r="V77" s="4">
        <f t="shared" ca="1" si="4"/>
        <v>5.9221852589220868E-3</v>
      </c>
      <c r="W77" s="13">
        <f t="shared" ca="1" si="5"/>
        <v>8906.0687999999991</v>
      </c>
      <c r="X77" s="4">
        <f t="shared" ca="1" si="6"/>
        <v>3.3835649685804763E-2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0.15820044000000003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7.6750864365780213E-8</v>
      </c>
      <c r="L78" s="13">
        <f t="shared" ca="1" si="11"/>
        <v>63</v>
      </c>
      <c r="M78" s="7">
        <f t="shared" ca="1" si="12"/>
        <v>937</v>
      </c>
      <c r="N78" s="44">
        <f t="shared" ca="1" si="13"/>
        <v>8</v>
      </c>
      <c r="O78" s="94">
        <f t="shared" ca="1" si="14"/>
        <v>2.224240111847489</v>
      </c>
      <c r="P78" s="94">
        <f t="shared" ca="1" si="0"/>
        <v>22.242401118474891</v>
      </c>
      <c r="Q78" s="94">
        <f t="shared" ca="1" si="1"/>
        <v>22.242401118474891</v>
      </c>
      <c r="R78" s="94">
        <f t="shared" ca="1" si="2"/>
        <v>2.224240111847489</v>
      </c>
      <c r="S78" s="94">
        <f t="shared" ca="1" si="18"/>
        <v>2.224240111847489</v>
      </c>
      <c r="T78" s="4">
        <f t="shared" ca="1" si="3"/>
        <v>1.7071235114133444E-7</v>
      </c>
      <c r="U78" s="46">
        <f t="shared" ca="1" si="15"/>
        <v>1537.8111903296365</v>
      </c>
      <c r="V78" s="4">
        <f t="shared" ca="1" si="4"/>
        <v>1.1802833808916895E-4</v>
      </c>
      <c r="W78" s="13">
        <f t="shared" ca="1" si="5"/>
        <v>6679.5515999999998</v>
      </c>
      <c r="X78" s="4">
        <f t="shared" ca="1" si="6"/>
        <v>5.1266135887583018E-4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0.15820044000000003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7.7526125622000297E-10</v>
      </c>
      <c r="L79" s="13">
        <f t="shared" ca="1" si="11"/>
        <v>42</v>
      </c>
      <c r="M79" s="7">
        <f t="shared" ca="1" si="12"/>
        <v>958</v>
      </c>
      <c r="N79" s="44">
        <f t="shared" ca="1" si="13"/>
        <v>8</v>
      </c>
      <c r="O79" s="94">
        <f t="shared" ca="1" si="14"/>
        <v>2.224240111847489</v>
      </c>
      <c r="P79" s="94">
        <f t="shared" ca="1" si="0"/>
        <v>22.242401118474891</v>
      </c>
      <c r="Q79" s="94">
        <f t="shared" ca="1" si="1"/>
        <v>22.242401118474891</v>
      </c>
      <c r="R79" s="94">
        <f t="shared" ca="1" si="2"/>
        <v>2.224240111847489</v>
      </c>
      <c r="S79" s="94">
        <f t="shared" ca="1" si="18"/>
        <v>2.224240111847489</v>
      </c>
      <c r="T79" s="4">
        <f t="shared" ca="1" si="3"/>
        <v>1.7243671832458044E-9</v>
      </c>
      <c r="U79" s="46">
        <f t="shared" ca="1" si="15"/>
        <v>1516.8111903296365</v>
      </c>
      <c r="V79" s="4">
        <f t="shared" ca="1" si="4"/>
        <v>1.1759249488635121E-6</v>
      </c>
      <c r="W79" s="13">
        <f t="shared" ca="1" si="5"/>
        <v>4453.0343999999996</v>
      </c>
      <c r="X79" s="4">
        <f t="shared" ca="1" si="6"/>
        <v>3.4522650429348868E-6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0.15820044000000003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3.9154608900000186E-12</v>
      </c>
      <c r="L80" s="13">
        <f t="shared" ca="1" si="11"/>
        <v>21</v>
      </c>
      <c r="M80" s="7">
        <f t="shared" ca="1" si="12"/>
        <v>979</v>
      </c>
      <c r="N80" s="44">
        <f t="shared" ca="1" si="13"/>
        <v>9</v>
      </c>
      <c r="O80" s="94">
        <f t="shared" ca="1" si="14"/>
        <v>2.4159196699183809</v>
      </c>
      <c r="P80" s="94">
        <f t="shared" ca="1" si="0"/>
        <v>24.159196699183809</v>
      </c>
      <c r="Q80" s="94">
        <f t="shared" ca="1" si="1"/>
        <v>23.775837583042026</v>
      </c>
      <c r="R80" s="94">
        <f t="shared" ca="1" si="2"/>
        <v>2.396751714111292</v>
      </c>
      <c r="S80" s="94">
        <f t="shared" ca="1" si="18"/>
        <v>2.4159196699183809</v>
      </c>
      <c r="T80" s="4">
        <f t="shared" ca="1" si="3"/>
        <v>9.4594389809471755E-12</v>
      </c>
      <c r="U80" s="46">
        <f t="shared" ca="1" si="15"/>
        <v>1599.5800012986076</v>
      </c>
      <c r="V80" s="4">
        <f t="shared" ca="1" si="4"/>
        <v>6.2630929355108772E-9</v>
      </c>
      <c r="W80" s="13">
        <f t="shared" ca="1" si="5"/>
        <v>2226.5171999999998</v>
      </c>
      <c r="X80" s="4">
        <f t="shared" ca="1" si="6"/>
        <v>8.7178410175123479E-9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0.15820044000000003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7.9100220000000445E-15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2.4159196699183809</v>
      </c>
      <c r="P81" s="94">
        <f t="shared" ca="1" si="0"/>
        <v>24.159196699183809</v>
      </c>
      <c r="Q81" s="94">
        <f t="shared" ca="1" si="1"/>
        <v>24.159196699183809</v>
      </c>
      <c r="R81" s="94">
        <f t="shared" ca="1" si="2"/>
        <v>2.4159196699183809</v>
      </c>
      <c r="S81" s="94">
        <f t="shared" ca="1" si="18"/>
        <v>2.4159196699183809</v>
      </c>
      <c r="T81" s="4">
        <f t="shared" ca="1" si="3"/>
        <v>1.910997773928724E-14</v>
      </c>
      <c r="U81" s="46">
        <f t="shared" ca="1" si="15"/>
        <v>1578.5800012986076</v>
      </c>
      <c r="V81" s="4">
        <f t="shared" ca="1" si="4"/>
        <v>1.2486602539032085E-11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8.3075999999999997E-2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379</v>
      </c>
      <c r="M82" s="7">
        <f t="shared" ref="M82:M145" ca="1" si="26">MAX(Set1MinTP-(L82+Set1Regain), 0)</f>
        <v>621</v>
      </c>
      <c r="N82" s="44">
        <f t="shared" ref="N82:N145" ca="1" si="27">CEILING(M82/Set1MeleeTP, 1)</f>
        <v>6</v>
      </c>
      <c r="O82" s="94">
        <f t="shared" ref="O82:O145" ca="1" si="28">VLOOKUP(N82,AvgRoundsSet1,2)</f>
        <v>1.8066894637352093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18.066894637352092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18.066894637352092</v>
      </c>
      <c r="R82" s="94">
        <f t="shared" ref="R82:R145" ca="1" si="31">(P82+Q82)/20</f>
        <v>1.8066894637352093</v>
      </c>
      <c r="S82" s="94">
        <f t="shared" ref="S82:S145" ca="1" si="32">R82*Set1ConserveTP + O82*(1-Set1ConserveTP)</f>
        <v>1.8066894637352093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1627.7634327596322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20063.872259999996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8.3075999999999997E-2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7.3560647800585036E-2</v>
      </c>
      <c r="L83" s="13">
        <f t="shared" ca="1" si="25"/>
        <v>358</v>
      </c>
      <c r="M83" s="7">
        <f t="shared" ca="1" si="26"/>
        <v>642</v>
      </c>
      <c r="N83" s="44">
        <f t="shared" ca="1" si="27"/>
        <v>6</v>
      </c>
      <c r="O83" s="94">
        <f t="shared" ca="1" si="28"/>
        <v>1.8066894637352093</v>
      </c>
      <c r="P83" s="94">
        <f t="shared" ca="1" si="29"/>
        <v>18.066894637352092</v>
      </c>
      <c r="Q83" s="94">
        <f t="shared" ca="1" si="30"/>
        <v>18.066894637352092</v>
      </c>
      <c r="R83" s="94">
        <f t="shared" ca="1" si="31"/>
        <v>1.8066894637352093</v>
      </c>
      <c r="S83" s="94">
        <f t="shared" ca="1" si="32"/>
        <v>1.8066894637352093</v>
      </c>
      <c r="T83" s="4">
        <f t="shared" ca="1" si="33"/>
        <v>0.13290124732685357</v>
      </c>
      <c r="U83" s="46">
        <f t="shared" ca="1" si="34"/>
        <v>1606.7634327596322</v>
      </c>
      <c r="V83" s="4">
        <f t="shared" ca="1" si="35"/>
        <v>118.19455897609031</v>
      </c>
      <c r="W83" s="13">
        <f t="shared" ca="1" si="36"/>
        <v>17837.355059999998</v>
      </c>
      <c r="X83" s="4">
        <f t="shared" ca="1" si="37"/>
        <v>1312.1273932626432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8.3075999999999997E-2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4.4582210788233394E-3</v>
      </c>
      <c r="L84" s="13">
        <f t="shared" ca="1" si="25"/>
        <v>337</v>
      </c>
      <c r="M84" s="7">
        <f t="shared" ca="1" si="26"/>
        <v>663</v>
      </c>
      <c r="N84" s="44">
        <f t="shared" ca="1" si="27"/>
        <v>6</v>
      </c>
      <c r="O84" s="94">
        <f t="shared" ca="1" si="28"/>
        <v>1.8066894637352093</v>
      </c>
      <c r="P84" s="94">
        <f t="shared" ca="1" si="29"/>
        <v>18.066894637352092</v>
      </c>
      <c r="Q84" s="94">
        <f t="shared" ca="1" si="30"/>
        <v>18.066894637352092</v>
      </c>
      <c r="R84" s="94">
        <f t="shared" ca="1" si="31"/>
        <v>1.8066894637352093</v>
      </c>
      <c r="S84" s="94">
        <f t="shared" ca="1" si="32"/>
        <v>1.8066894637352093</v>
      </c>
      <c r="T84" s="4">
        <f t="shared" ca="1" si="33"/>
        <v>8.0546210501123462E-3</v>
      </c>
      <c r="U84" s="46">
        <f t="shared" ca="1" si="34"/>
        <v>1585.7634327596322</v>
      </c>
      <c r="V84" s="4">
        <f t="shared" ca="1" si="35"/>
        <v>7.0696839619562493</v>
      </c>
      <c r="W84" s="13">
        <f t="shared" ca="1" si="36"/>
        <v>15610.83786</v>
      </c>
      <c r="X84" s="4">
        <f t="shared" ca="1" si="37"/>
        <v>69.596566405545431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8.3075999999999997E-2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1.1258134037432688E-4</v>
      </c>
      <c r="L85" s="13">
        <f t="shared" ca="1" si="25"/>
        <v>316</v>
      </c>
      <c r="M85" s="7">
        <f t="shared" ca="1" si="26"/>
        <v>684</v>
      </c>
      <c r="N85" s="44">
        <f t="shared" ca="1" si="27"/>
        <v>6</v>
      </c>
      <c r="O85" s="94">
        <f t="shared" ca="1" si="28"/>
        <v>1.8066894637352093</v>
      </c>
      <c r="P85" s="94">
        <f t="shared" ca="1" si="29"/>
        <v>18.066894637352092</v>
      </c>
      <c r="Q85" s="94">
        <f t="shared" ca="1" si="30"/>
        <v>18.066894637352092</v>
      </c>
      <c r="R85" s="94">
        <f t="shared" ca="1" si="31"/>
        <v>1.8066894637352093</v>
      </c>
      <c r="S85" s="94">
        <f t="shared" ca="1" si="32"/>
        <v>1.8066894637352093</v>
      </c>
      <c r="T85" s="4">
        <f t="shared" ca="1" si="33"/>
        <v>2.0339952146748369E-4</v>
      </c>
      <c r="U85" s="46">
        <f t="shared" ca="1" si="34"/>
        <v>1564.7634327596322</v>
      </c>
      <c r="V85" s="4">
        <f t="shared" ca="1" si="35"/>
        <v>0.17616316462881232</v>
      </c>
      <c r="W85" s="13">
        <f t="shared" ca="1" si="36"/>
        <v>13384.320659999998</v>
      </c>
      <c r="X85" s="4">
        <f t="shared" ca="1" si="37"/>
        <v>1.5068247599025952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8.3075999999999997E-2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1.5162470084084438E-6</v>
      </c>
      <c r="L86" s="13">
        <f t="shared" ca="1" si="25"/>
        <v>295</v>
      </c>
      <c r="M86" s="7">
        <f t="shared" ca="1" si="26"/>
        <v>705</v>
      </c>
      <c r="N86" s="44">
        <f t="shared" ca="1" si="27"/>
        <v>6</v>
      </c>
      <c r="O86" s="94">
        <f t="shared" ca="1" si="28"/>
        <v>1.8066894637352093</v>
      </c>
      <c r="P86" s="94">
        <f t="shared" ca="1" si="29"/>
        <v>18.066894637352092</v>
      </c>
      <c r="Q86" s="94">
        <f t="shared" ca="1" si="30"/>
        <v>18.066894637352092</v>
      </c>
      <c r="R86" s="94">
        <f t="shared" ca="1" si="31"/>
        <v>1.8066894637352093</v>
      </c>
      <c r="S86" s="94">
        <f t="shared" ca="1" si="32"/>
        <v>1.8066894637352093</v>
      </c>
      <c r="T86" s="4">
        <f t="shared" ca="1" si="33"/>
        <v>2.7393874945115665E-6</v>
      </c>
      <c r="U86" s="46">
        <f t="shared" ca="1" si="34"/>
        <v>1543.7634327596322</v>
      </c>
      <c r="V86" s="4">
        <f t="shared" ca="1" si="35"/>
        <v>2.3407266866121421E-3</v>
      </c>
      <c r="W86" s="13">
        <f t="shared" ca="1" si="36"/>
        <v>11157.803459999999</v>
      </c>
      <c r="X86" s="4">
        <f t="shared" ca="1" si="37"/>
        <v>1.6917986116634382E-2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8.3075999999999997E-2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1.1486719760670042E-8</v>
      </c>
      <c r="L87" s="13">
        <f t="shared" ca="1" si="25"/>
        <v>274</v>
      </c>
      <c r="M87" s="7">
        <f t="shared" ca="1" si="26"/>
        <v>726</v>
      </c>
      <c r="N87" s="44">
        <f t="shared" ca="1" si="27"/>
        <v>7</v>
      </c>
      <c r="O87" s="94">
        <f t="shared" ca="1" si="28"/>
        <v>2.0035934291211661</v>
      </c>
      <c r="P87" s="94">
        <f t="shared" ca="1" si="29"/>
        <v>19.051414464281876</v>
      </c>
      <c r="Q87" s="94">
        <f t="shared" ca="1" si="30"/>
        <v>18.066894637352092</v>
      </c>
      <c r="R87" s="94">
        <f t="shared" ca="1" si="31"/>
        <v>1.8559154550816985</v>
      </c>
      <c r="S87" s="94">
        <f t="shared" ca="1" si="32"/>
        <v>2.0035934291211661</v>
      </c>
      <c r="T87" s="4">
        <f t="shared" ca="1" si="33"/>
        <v>2.3014716234634751E-8</v>
      </c>
      <c r="U87" s="46">
        <f t="shared" ca="1" si="34"/>
        <v>1629.3605606370834</v>
      </c>
      <c r="V87" s="4">
        <f t="shared" ca="1" si="35"/>
        <v>1.8716008149126405E-5</v>
      </c>
      <c r="W87" s="13">
        <f t="shared" ca="1" si="36"/>
        <v>8931.2862599999989</v>
      </c>
      <c r="X87" s="4">
        <f t="shared" ca="1" si="37"/>
        <v>1.0259118237094283E-4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8.3075999999999997E-2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4.6410988932000209E-11</v>
      </c>
      <c r="L88" s="13">
        <f t="shared" ca="1" si="25"/>
        <v>253</v>
      </c>
      <c r="M88" s="7">
        <f t="shared" ca="1" si="26"/>
        <v>747</v>
      </c>
      <c r="N88" s="44">
        <f t="shared" ca="1" si="27"/>
        <v>7</v>
      </c>
      <c r="O88" s="94">
        <f t="shared" ca="1" si="28"/>
        <v>2.0035934291211661</v>
      </c>
      <c r="P88" s="94">
        <f t="shared" ca="1" si="29"/>
        <v>20.035934291211664</v>
      </c>
      <c r="Q88" s="94">
        <f t="shared" ca="1" si="30"/>
        <v>20.035934291211664</v>
      </c>
      <c r="R88" s="94">
        <f t="shared" ca="1" si="31"/>
        <v>2.0035934291211666</v>
      </c>
      <c r="S88" s="94">
        <f t="shared" ca="1" si="32"/>
        <v>2.0035934291211661</v>
      </c>
      <c r="T88" s="4">
        <f t="shared" ca="1" si="33"/>
        <v>9.2988752463170785E-11</v>
      </c>
      <c r="U88" s="46">
        <f t="shared" ca="1" si="34"/>
        <v>1608.3605606370834</v>
      </c>
      <c r="V88" s="4">
        <f t="shared" ca="1" si="35"/>
        <v>7.4645604178393329E-8</v>
      </c>
      <c r="W88" s="13">
        <f t="shared" ca="1" si="36"/>
        <v>6704.7690599999987</v>
      </c>
      <c r="X88" s="4">
        <f t="shared" ca="1" si="37"/>
        <v>3.1117496263527741E-7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8.3075999999999997E-2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7.8132978000000427E-14</v>
      </c>
      <c r="L89" s="13">
        <f t="shared" ca="1" si="25"/>
        <v>232</v>
      </c>
      <c r="M89" s="7">
        <f t="shared" ca="1" si="26"/>
        <v>768</v>
      </c>
      <c r="N89" s="44">
        <f t="shared" ca="1" si="27"/>
        <v>7</v>
      </c>
      <c r="O89" s="94">
        <f t="shared" ca="1" si="28"/>
        <v>2.0035934291211661</v>
      </c>
      <c r="P89" s="94">
        <f t="shared" ca="1" si="29"/>
        <v>20.035934291211664</v>
      </c>
      <c r="Q89" s="94">
        <f t="shared" ca="1" si="30"/>
        <v>20.035934291211664</v>
      </c>
      <c r="R89" s="94">
        <f t="shared" ca="1" si="31"/>
        <v>2.0035934291211666</v>
      </c>
      <c r="S89" s="94">
        <f t="shared" ca="1" si="32"/>
        <v>2.0035934291211661</v>
      </c>
      <c r="T89" s="4">
        <f t="shared" ca="1" si="33"/>
        <v>1.5654672131846949E-13</v>
      </c>
      <c r="U89" s="46">
        <f t="shared" ca="1" si="34"/>
        <v>1587.3605606370834</v>
      </c>
      <c r="V89" s="4">
        <f t="shared" ca="1" si="35"/>
        <v>1.2402520776232558E-10</v>
      </c>
      <c r="W89" s="13">
        <f t="shared" ca="1" si="36"/>
        <v>4478.2518599999994</v>
      </c>
      <c r="X89" s="4">
        <f t="shared" ca="1" si="37"/>
        <v>3.4989915405584096E-10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8.3075999999999997E-2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263</v>
      </c>
      <c r="M90" s="7">
        <f t="shared" ca="1" si="26"/>
        <v>737</v>
      </c>
      <c r="N90" s="44">
        <f t="shared" ca="1" si="27"/>
        <v>7</v>
      </c>
      <c r="O90" s="94">
        <f t="shared" ca="1" si="28"/>
        <v>2.0035934291211661</v>
      </c>
      <c r="P90" s="94">
        <f t="shared" ca="1" si="29"/>
        <v>20.035934291211664</v>
      </c>
      <c r="Q90" s="94">
        <f t="shared" ca="1" si="30"/>
        <v>19.248318429667833</v>
      </c>
      <c r="R90" s="94">
        <f t="shared" ca="1" si="31"/>
        <v>1.9642126360439747</v>
      </c>
      <c r="S90" s="94">
        <f t="shared" ca="1" si="32"/>
        <v>2.0035934291211661</v>
      </c>
      <c r="T90" s="4">
        <f t="shared" ca="1" si="33"/>
        <v>0</v>
      </c>
      <c r="U90" s="46">
        <f t="shared" ca="1" si="34"/>
        <v>1618.3605606370834</v>
      </c>
      <c r="V90" s="4">
        <f t="shared" ca="1" si="35"/>
        <v>0</v>
      </c>
      <c r="W90" s="13">
        <f t="shared" ca="1" si="36"/>
        <v>17923.463459999999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8.3075999999999997E-2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7.430368464705566E-4</v>
      </c>
      <c r="L91" s="13">
        <f t="shared" ca="1" si="25"/>
        <v>242</v>
      </c>
      <c r="M91" s="7">
        <f t="shared" ca="1" si="26"/>
        <v>758</v>
      </c>
      <c r="N91" s="44">
        <f t="shared" ca="1" si="27"/>
        <v>7</v>
      </c>
      <c r="O91" s="94">
        <f t="shared" ca="1" si="28"/>
        <v>2.0035934291211661</v>
      </c>
      <c r="P91" s="94">
        <f t="shared" ca="1" si="29"/>
        <v>20.035934291211664</v>
      </c>
      <c r="Q91" s="94">
        <f t="shared" ca="1" si="30"/>
        <v>20.035934291211664</v>
      </c>
      <c r="R91" s="94">
        <f t="shared" ca="1" si="31"/>
        <v>2.0035934291211666</v>
      </c>
      <c r="S91" s="94">
        <f t="shared" ca="1" si="32"/>
        <v>2.0035934291211661</v>
      </c>
      <c r="T91" s="4">
        <f t="shared" ca="1" si="33"/>
        <v>1.4887437431833198E-3</v>
      </c>
      <c r="U91" s="46">
        <f t="shared" ca="1" si="34"/>
        <v>1597.3605606370834</v>
      </c>
      <c r="V91" s="4">
        <f t="shared" ca="1" si="35"/>
        <v>1.1868977536522187</v>
      </c>
      <c r="W91" s="13">
        <f t="shared" ca="1" si="36"/>
        <v>15696.946259999999</v>
      </c>
      <c r="X91" s="4">
        <f t="shared" ca="1" si="37"/>
        <v>11.663409448248197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8.3075999999999997E-2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4.5032536149730737E-5</v>
      </c>
      <c r="L92" s="13">
        <f t="shared" ca="1" si="25"/>
        <v>221</v>
      </c>
      <c r="M92" s="7">
        <f t="shared" ca="1" si="26"/>
        <v>779</v>
      </c>
      <c r="N92" s="44">
        <f t="shared" ca="1" si="27"/>
        <v>7</v>
      </c>
      <c r="O92" s="94">
        <f t="shared" ca="1" si="28"/>
        <v>2.0035934291211661</v>
      </c>
      <c r="P92" s="94">
        <f t="shared" ca="1" si="29"/>
        <v>20.035934291211664</v>
      </c>
      <c r="Q92" s="94">
        <f t="shared" ca="1" si="30"/>
        <v>20.035934291211664</v>
      </c>
      <c r="R92" s="94">
        <f t="shared" ca="1" si="31"/>
        <v>2.0035934291211666</v>
      </c>
      <c r="S92" s="94">
        <f t="shared" ca="1" si="32"/>
        <v>2.0035934291211661</v>
      </c>
      <c r="T92" s="4">
        <f t="shared" ca="1" si="33"/>
        <v>9.0226893526261878E-5</v>
      </c>
      <c r="U92" s="46">
        <f t="shared" ca="1" si="34"/>
        <v>1576.3605606370834</v>
      </c>
      <c r="V92" s="4">
        <f t="shared" ca="1" si="35"/>
        <v>7.0987513931899268E-2</v>
      </c>
      <c r="W92" s="13">
        <f t="shared" ca="1" si="36"/>
        <v>13470.429059999999</v>
      </c>
      <c r="X92" s="4">
        <f t="shared" ca="1" si="37"/>
        <v>0.60660758359683342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8.3075999999999997E-2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1.137185256306333E-6</v>
      </c>
      <c r="L93" s="13">
        <f t="shared" ca="1" si="25"/>
        <v>200</v>
      </c>
      <c r="M93" s="7">
        <f t="shared" ca="1" si="26"/>
        <v>800</v>
      </c>
      <c r="N93" s="44">
        <f t="shared" ca="1" si="27"/>
        <v>7</v>
      </c>
      <c r="O93" s="94">
        <f t="shared" ca="1" si="28"/>
        <v>2.0035934291211661</v>
      </c>
      <c r="P93" s="94">
        <f t="shared" ca="1" si="29"/>
        <v>20.035934291211664</v>
      </c>
      <c r="Q93" s="94">
        <f t="shared" ca="1" si="30"/>
        <v>20.035934291211664</v>
      </c>
      <c r="R93" s="94">
        <f t="shared" ca="1" si="31"/>
        <v>2.0035934291211666</v>
      </c>
      <c r="S93" s="94">
        <f t="shared" ca="1" si="32"/>
        <v>2.0035934291211661</v>
      </c>
      <c r="T93" s="4">
        <f t="shared" ca="1" si="33"/>
        <v>2.2784569072288382E-6</v>
      </c>
      <c r="U93" s="46">
        <f t="shared" ca="1" si="34"/>
        <v>1555.3605606370834</v>
      </c>
      <c r="V93" s="4">
        <f t="shared" ca="1" si="35"/>
        <v>1.7687330977968435E-3</v>
      </c>
      <c r="W93" s="13">
        <f t="shared" ca="1" si="36"/>
        <v>11243.911859999998</v>
      </c>
      <c r="X93" s="4">
        <f t="shared" ca="1" si="37"/>
        <v>1.2786410790399915E-2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8.3075999999999997E-2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1.5315626347560051E-8</v>
      </c>
      <c r="L94" s="13">
        <f t="shared" ca="1" si="25"/>
        <v>179</v>
      </c>
      <c r="M94" s="7">
        <f t="shared" ca="1" si="26"/>
        <v>821</v>
      </c>
      <c r="N94" s="44">
        <f t="shared" ca="1" si="27"/>
        <v>7</v>
      </c>
      <c r="O94" s="94">
        <f t="shared" ca="1" si="28"/>
        <v>2.0035934291211661</v>
      </c>
      <c r="P94" s="94">
        <f t="shared" ca="1" si="29"/>
        <v>20.035934291211664</v>
      </c>
      <c r="Q94" s="94">
        <f t="shared" ca="1" si="30"/>
        <v>20.035934291211664</v>
      </c>
      <c r="R94" s="94">
        <f t="shared" ca="1" si="31"/>
        <v>2.0035934291211666</v>
      </c>
      <c r="S94" s="94">
        <f t="shared" ca="1" si="32"/>
        <v>2.0035934291211661</v>
      </c>
      <c r="T94" s="4">
        <f t="shared" ca="1" si="33"/>
        <v>3.0686288312846325E-8</v>
      </c>
      <c r="U94" s="46">
        <f t="shared" ca="1" si="34"/>
        <v>1534.3605606370834</v>
      </c>
      <c r="V94" s="4">
        <f t="shared" ca="1" si="35"/>
        <v>2.3499693029150326E-5</v>
      </c>
      <c r="W94" s="13">
        <f t="shared" ca="1" si="36"/>
        <v>9017.3946599999999</v>
      </c>
      <c r="X94" s="4">
        <f t="shared" ca="1" si="37"/>
        <v>1.381070472410433E-4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8.3075999999999997E-2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1.1602747233000053E-10</v>
      </c>
      <c r="L95" s="13">
        <f t="shared" ca="1" si="25"/>
        <v>158</v>
      </c>
      <c r="M95" s="7">
        <f t="shared" ca="1" si="26"/>
        <v>842</v>
      </c>
      <c r="N95" s="44">
        <f t="shared" ca="1" si="27"/>
        <v>8</v>
      </c>
      <c r="O95" s="94">
        <f t="shared" ca="1" si="28"/>
        <v>2.224240111847489</v>
      </c>
      <c r="P95" s="94">
        <f t="shared" ca="1" si="29"/>
        <v>20.256580973937986</v>
      </c>
      <c r="Q95" s="94">
        <f t="shared" ca="1" si="30"/>
        <v>20.035934291211664</v>
      </c>
      <c r="R95" s="94">
        <f t="shared" ca="1" si="31"/>
        <v>2.0146257632574822</v>
      </c>
      <c r="S95" s="94">
        <f t="shared" ca="1" si="32"/>
        <v>2.224240111847489</v>
      </c>
      <c r="T95" s="4">
        <f t="shared" ca="1" si="33"/>
        <v>2.5807295803266183E-10</v>
      </c>
      <c r="U95" s="46">
        <f t="shared" ca="1" si="34"/>
        <v>1632.8111903296365</v>
      </c>
      <c r="V95" s="4">
        <f t="shared" ca="1" si="35"/>
        <v>1.8945095520608713E-7</v>
      </c>
      <c r="W95" s="13">
        <f t="shared" ca="1" si="36"/>
        <v>6790.8774599999997</v>
      </c>
      <c r="X95" s="4">
        <f t="shared" ca="1" si="37"/>
        <v>7.8792834658657426E-7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8.3075999999999997E-2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4.6879786800000251E-13</v>
      </c>
      <c r="L96" s="13">
        <f t="shared" ca="1" si="25"/>
        <v>137</v>
      </c>
      <c r="M96" s="7">
        <f t="shared" ca="1" si="26"/>
        <v>863</v>
      </c>
      <c r="N96" s="44">
        <f t="shared" ca="1" si="27"/>
        <v>8</v>
      </c>
      <c r="O96" s="94">
        <f t="shared" ca="1" si="28"/>
        <v>2.224240111847489</v>
      </c>
      <c r="P96" s="94">
        <f t="shared" ca="1" si="29"/>
        <v>22.242401118474891</v>
      </c>
      <c r="Q96" s="94">
        <f t="shared" ca="1" si="30"/>
        <v>22.242401118474891</v>
      </c>
      <c r="R96" s="94">
        <f t="shared" ca="1" si="31"/>
        <v>2.224240111847489</v>
      </c>
      <c r="S96" s="94">
        <f t="shared" ca="1" si="32"/>
        <v>2.224240111847489</v>
      </c>
      <c r="T96" s="4">
        <f t="shared" ca="1" si="33"/>
        <v>1.04271902235419E-12</v>
      </c>
      <c r="U96" s="46">
        <f t="shared" ca="1" si="34"/>
        <v>1611.8111903296365</v>
      </c>
      <c r="V96" s="4">
        <f t="shared" ca="1" si="35"/>
        <v>7.5561364964507982E-10</v>
      </c>
      <c r="W96" s="13">
        <f t="shared" ca="1" si="36"/>
        <v>4564.3602599999995</v>
      </c>
      <c r="X96" s="4">
        <f t="shared" ca="1" si="37"/>
        <v>2.1397623586719369E-9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8.3075999999999997E-2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7.89222000000005E-16</v>
      </c>
      <c r="L97" s="13">
        <f t="shared" ca="1" si="25"/>
        <v>116</v>
      </c>
      <c r="M97" s="7">
        <f t="shared" ca="1" si="26"/>
        <v>884</v>
      </c>
      <c r="N97" s="44">
        <f t="shared" ca="1" si="27"/>
        <v>8</v>
      </c>
      <c r="O97" s="94">
        <f t="shared" ca="1" si="28"/>
        <v>2.224240111847489</v>
      </c>
      <c r="P97" s="94">
        <f t="shared" ca="1" si="29"/>
        <v>22.242401118474891</v>
      </c>
      <c r="Q97" s="94">
        <f t="shared" ca="1" si="30"/>
        <v>22.242401118474891</v>
      </c>
      <c r="R97" s="94">
        <f t="shared" ca="1" si="31"/>
        <v>2.224240111847489</v>
      </c>
      <c r="S97" s="94">
        <f t="shared" ca="1" si="32"/>
        <v>2.224240111847489</v>
      </c>
      <c r="T97" s="4">
        <f t="shared" ca="1" si="33"/>
        <v>1.7554192295525101E-15</v>
      </c>
      <c r="U97" s="46">
        <f t="shared" ca="1" si="34"/>
        <v>1590.8111903296365</v>
      </c>
      <c r="V97" s="4">
        <f t="shared" ca="1" si="35"/>
        <v>1.2555031892543443E-12</v>
      </c>
      <c r="W97" s="13">
        <f t="shared" ca="1" si="36"/>
        <v>2337.8430599999997</v>
      </c>
      <c r="X97" s="4">
        <f t="shared" ca="1" si="37"/>
        <v>1.8450771754993316E-12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8.3075999999999997E-2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263</v>
      </c>
      <c r="M98" s="7">
        <f t="shared" ca="1" si="26"/>
        <v>737</v>
      </c>
      <c r="N98" s="44">
        <f t="shared" ca="1" si="27"/>
        <v>7</v>
      </c>
      <c r="O98" s="94">
        <f t="shared" ca="1" si="28"/>
        <v>2.0035934291211661</v>
      </c>
      <c r="P98" s="94">
        <f t="shared" ca="1" si="29"/>
        <v>20.035934291211664</v>
      </c>
      <c r="Q98" s="94">
        <f t="shared" ca="1" si="30"/>
        <v>19.248318429667833</v>
      </c>
      <c r="R98" s="94">
        <f t="shared" ca="1" si="31"/>
        <v>1.9642126360439747</v>
      </c>
      <c r="S98" s="94">
        <f t="shared" ca="1" si="32"/>
        <v>2.0035934291211661</v>
      </c>
      <c r="T98" s="4">
        <f t="shared" ca="1" si="33"/>
        <v>0</v>
      </c>
      <c r="U98" s="46">
        <f t="shared" ca="1" si="34"/>
        <v>1618.3605606370834</v>
      </c>
      <c r="V98" s="4">
        <f t="shared" ca="1" si="35"/>
        <v>0</v>
      </c>
      <c r="W98" s="13">
        <f t="shared" ca="1" si="36"/>
        <v>17726.029199999997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8.3075999999999997E-2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3.8716130421360549E-3</v>
      </c>
      <c r="L99" s="13">
        <f t="shared" ca="1" si="25"/>
        <v>242</v>
      </c>
      <c r="M99" s="7">
        <f t="shared" ca="1" si="26"/>
        <v>758</v>
      </c>
      <c r="N99" s="44">
        <f t="shared" ca="1" si="27"/>
        <v>7</v>
      </c>
      <c r="O99" s="94">
        <f t="shared" ca="1" si="28"/>
        <v>2.0035934291211661</v>
      </c>
      <c r="P99" s="94">
        <f t="shared" ca="1" si="29"/>
        <v>20.035934291211664</v>
      </c>
      <c r="Q99" s="94">
        <f t="shared" ca="1" si="30"/>
        <v>20.035934291211664</v>
      </c>
      <c r="R99" s="94">
        <f t="shared" ca="1" si="31"/>
        <v>2.0035934291211666</v>
      </c>
      <c r="S99" s="94">
        <f t="shared" ca="1" si="32"/>
        <v>2.0035934291211661</v>
      </c>
      <c r="T99" s="4">
        <f t="shared" ca="1" si="33"/>
        <v>7.7571384513236081E-3</v>
      </c>
      <c r="U99" s="46">
        <f t="shared" ca="1" si="34"/>
        <v>1597.3605606370834</v>
      </c>
      <c r="V99" s="4">
        <f t="shared" ca="1" si="35"/>
        <v>6.184361979556293</v>
      </c>
      <c r="W99" s="13">
        <f t="shared" ca="1" si="36"/>
        <v>15499.511999999999</v>
      </c>
      <c r="X99" s="4">
        <f t="shared" ca="1" si="37"/>
        <v>60.008112805944286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8.3075999999999997E-2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2.3464321467491259E-4</v>
      </c>
      <c r="L100" s="13">
        <f t="shared" ca="1" si="25"/>
        <v>221</v>
      </c>
      <c r="M100" s="7">
        <f t="shared" ca="1" si="26"/>
        <v>779</v>
      </c>
      <c r="N100" s="44">
        <f t="shared" ca="1" si="27"/>
        <v>7</v>
      </c>
      <c r="O100" s="94">
        <f t="shared" ca="1" si="28"/>
        <v>2.0035934291211661</v>
      </c>
      <c r="P100" s="94">
        <f t="shared" ca="1" si="29"/>
        <v>20.035934291211664</v>
      </c>
      <c r="Q100" s="94">
        <f t="shared" ca="1" si="30"/>
        <v>20.035934291211664</v>
      </c>
      <c r="R100" s="94">
        <f t="shared" ca="1" si="31"/>
        <v>2.0035934291211666</v>
      </c>
      <c r="S100" s="94">
        <f t="shared" ca="1" si="32"/>
        <v>2.0035934291211661</v>
      </c>
      <c r="T100" s="4">
        <f t="shared" ca="1" si="33"/>
        <v>4.7012960311052204E-4</v>
      </c>
      <c r="U100" s="46">
        <f t="shared" ca="1" si="34"/>
        <v>1576.3605606370834</v>
      </c>
      <c r="V100" s="4">
        <f t="shared" ca="1" si="35"/>
        <v>0.36988230943463274</v>
      </c>
      <c r="W100" s="13">
        <f t="shared" ca="1" si="36"/>
        <v>13272.994799999999</v>
      </c>
      <c r="X100" s="4">
        <f t="shared" ca="1" si="37"/>
        <v>3.1144181682353982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8.3075999999999997E-2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5.9253337039119417E-6</v>
      </c>
      <c r="L101" s="13">
        <f t="shared" ca="1" si="25"/>
        <v>200</v>
      </c>
      <c r="M101" s="7">
        <f t="shared" ca="1" si="26"/>
        <v>800</v>
      </c>
      <c r="N101" s="44">
        <f t="shared" ca="1" si="27"/>
        <v>7</v>
      </c>
      <c r="O101" s="94">
        <f t="shared" ca="1" si="28"/>
        <v>2.0035934291211661</v>
      </c>
      <c r="P101" s="94">
        <f t="shared" ca="1" si="29"/>
        <v>20.035934291211664</v>
      </c>
      <c r="Q101" s="94">
        <f t="shared" ca="1" si="30"/>
        <v>20.035934291211664</v>
      </c>
      <c r="R101" s="94">
        <f t="shared" ca="1" si="31"/>
        <v>2.0035934291211666</v>
      </c>
      <c r="S101" s="94">
        <f t="shared" ca="1" si="32"/>
        <v>2.0035934291211661</v>
      </c>
      <c r="T101" s="4">
        <f t="shared" ca="1" si="33"/>
        <v>1.1871959674508147E-5</v>
      </c>
      <c r="U101" s="46">
        <f t="shared" ca="1" si="34"/>
        <v>1555.3605606370834</v>
      </c>
      <c r="V101" s="4">
        <f t="shared" ca="1" si="35"/>
        <v>9.2160303516782838E-3</v>
      </c>
      <c r="W101" s="13">
        <f t="shared" ca="1" si="36"/>
        <v>11046.477599999998</v>
      </c>
      <c r="X101" s="4">
        <f t="shared" ca="1" si="37"/>
        <v>6.5454066032788291E-2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8.3075999999999997E-2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7.9802474126760202E-8</v>
      </c>
      <c r="L102" s="13">
        <f t="shared" ca="1" si="25"/>
        <v>179</v>
      </c>
      <c r="M102" s="7">
        <f t="shared" ca="1" si="26"/>
        <v>821</v>
      </c>
      <c r="N102" s="44">
        <f t="shared" ca="1" si="27"/>
        <v>7</v>
      </c>
      <c r="O102" s="94">
        <f t="shared" ca="1" si="28"/>
        <v>2.0035934291211661</v>
      </c>
      <c r="P102" s="94">
        <f t="shared" ca="1" si="29"/>
        <v>20.035934291211664</v>
      </c>
      <c r="Q102" s="94">
        <f t="shared" ca="1" si="30"/>
        <v>20.035934291211664</v>
      </c>
      <c r="R102" s="94">
        <f t="shared" ca="1" si="31"/>
        <v>2.0035934291211666</v>
      </c>
      <c r="S102" s="94">
        <f t="shared" ca="1" si="32"/>
        <v>2.0035934291211661</v>
      </c>
      <c r="T102" s="4">
        <f t="shared" ca="1" si="33"/>
        <v>1.5989171278798861E-7</v>
      </c>
      <c r="U102" s="46">
        <f t="shared" ca="1" si="34"/>
        <v>1534.3605606370834</v>
      </c>
      <c r="V102" s="4">
        <f t="shared" ca="1" si="35"/>
        <v>1.2244576894136213E-4</v>
      </c>
      <c r="W102" s="13">
        <f t="shared" ca="1" si="36"/>
        <v>8819.9603999999999</v>
      </c>
      <c r="X102" s="4">
        <f t="shared" ca="1" si="37"/>
        <v>7.0385466162004951E-4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8.3075999999999997E-2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6.0456419793000236E-10</v>
      </c>
      <c r="L103" s="13">
        <f t="shared" ca="1" si="25"/>
        <v>158</v>
      </c>
      <c r="M103" s="7">
        <f t="shared" ca="1" si="26"/>
        <v>842</v>
      </c>
      <c r="N103" s="44">
        <f t="shared" ca="1" si="27"/>
        <v>8</v>
      </c>
      <c r="O103" s="94">
        <f t="shared" ca="1" si="28"/>
        <v>2.224240111847489</v>
      </c>
      <c r="P103" s="94">
        <f t="shared" ca="1" si="29"/>
        <v>20.256580973937986</v>
      </c>
      <c r="Q103" s="94">
        <f t="shared" ca="1" si="30"/>
        <v>20.035934291211664</v>
      </c>
      <c r="R103" s="94">
        <f t="shared" ca="1" si="31"/>
        <v>2.0146257632574822</v>
      </c>
      <c r="S103" s="94">
        <f t="shared" ca="1" si="32"/>
        <v>2.224240111847489</v>
      </c>
      <c r="T103" s="4">
        <f t="shared" ca="1" si="33"/>
        <v>1.3446959392228159E-9</v>
      </c>
      <c r="U103" s="46">
        <f t="shared" ca="1" si="34"/>
        <v>1632.8111903296365</v>
      </c>
      <c r="V103" s="4">
        <f t="shared" ca="1" si="35"/>
        <v>9.8713918765276912E-7</v>
      </c>
      <c r="W103" s="13">
        <f t="shared" ca="1" si="36"/>
        <v>6593.4431999999997</v>
      </c>
      <c r="X103" s="4">
        <f t="shared" ca="1" si="37"/>
        <v>3.9861596998050282E-6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8.3075999999999997E-2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2.4426836280000107E-12</v>
      </c>
      <c r="L104" s="13">
        <f t="shared" ca="1" si="25"/>
        <v>137</v>
      </c>
      <c r="M104" s="7">
        <f t="shared" ca="1" si="26"/>
        <v>863</v>
      </c>
      <c r="N104" s="44">
        <f t="shared" ca="1" si="27"/>
        <v>8</v>
      </c>
      <c r="O104" s="94">
        <f t="shared" ca="1" si="28"/>
        <v>2.224240111847489</v>
      </c>
      <c r="P104" s="94">
        <f t="shared" ca="1" si="29"/>
        <v>22.242401118474891</v>
      </c>
      <c r="Q104" s="94">
        <f t="shared" ca="1" si="30"/>
        <v>22.242401118474891</v>
      </c>
      <c r="R104" s="94">
        <f t="shared" ca="1" si="31"/>
        <v>2.224240111847489</v>
      </c>
      <c r="S104" s="94">
        <f t="shared" ca="1" si="32"/>
        <v>2.224240111847489</v>
      </c>
      <c r="T104" s="4">
        <f t="shared" ca="1" si="33"/>
        <v>5.4331149059507745E-12</v>
      </c>
      <c r="U104" s="46">
        <f t="shared" ca="1" si="34"/>
        <v>1611.8111903296365</v>
      </c>
      <c r="V104" s="4">
        <f t="shared" ca="1" si="35"/>
        <v>3.9371448060454121E-9</v>
      </c>
      <c r="W104" s="13">
        <f t="shared" ca="1" si="36"/>
        <v>4366.9259999999995</v>
      </c>
      <c r="X104" s="4">
        <f t="shared" ca="1" si="37"/>
        <v>1.0667018644887573E-8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8.3075999999999997E-2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4.112262000000022E-15</v>
      </c>
      <c r="L105" s="13">
        <f t="shared" ca="1" si="25"/>
        <v>116</v>
      </c>
      <c r="M105" s="7">
        <f t="shared" ca="1" si="26"/>
        <v>884</v>
      </c>
      <c r="N105" s="44">
        <f t="shared" ca="1" si="27"/>
        <v>8</v>
      </c>
      <c r="O105" s="94">
        <f t="shared" ca="1" si="28"/>
        <v>2.224240111847489</v>
      </c>
      <c r="P105" s="94">
        <f t="shared" ca="1" si="29"/>
        <v>22.242401118474891</v>
      </c>
      <c r="Q105" s="94">
        <f t="shared" ca="1" si="30"/>
        <v>22.242401118474891</v>
      </c>
      <c r="R105" s="94">
        <f t="shared" ca="1" si="31"/>
        <v>2.224240111847489</v>
      </c>
      <c r="S105" s="94">
        <f t="shared" ca="1" si="32"/>
        <v>2.224240111847489</v>
      </c>
      <c r="T105" s="4">
        <f t="shared" ca="1" si="33"/>
        <v>9.1466580908262274E-15</v>
      </c>
      <c r="U105" s="46">
        <f t="shared" ca="1" si="34"/>
        <v>1590.8111903296365</v>
      </c>
      <c r="V105" s="4">
        <f t="shared" ca="1" si="35"/>
        <v>6.5418324071673669E-12</v>
      </c>
      <c r="W105" s="13">
        <f t="shared" ca="1" si="36"/>
        <v>2140.4087999999997</v>
      </c>
      <c r="X105" s="4">
        <f t="shared" ca="1" si="37"/>
        <v>8.8019217727056465E-12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8.3075999999999997E-2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147</v>
      </c>
      <c r="M106" s="7">
        <f t="shared" ca="1" si="26"/>
        <v>853</v>
      </c>
      <c r="N106" s="44">
        <f t="shared" ca="1" si="27"/>
        <v>8</v>
      </c>
      <c r="O106" s="94">
        <f t="shared" ca="1" si="28"/>
        <v>2.224240111847489</v>
      </c>
      <c r="P106" s="94">
        <f t="shared" ca="1" si="29"/>
        <v>22.242401118474891</v>
      </c>
      <c r="Q106" s="94">
        <f t="shared" ca="1" si="30"/>
        <v>20.477227656664308</v>
      </c>
      <c r="R106" s="94">
        <f t="shared" ca="1" si="31"/>
        <v>2.1359814387569598</v>
      </c>
      <c r="S106" s="94">
        <f t="shared" ca="1" si="32"/>
        <v>2.224240111847489</v>
      </c>
      <c r="T106" s="4">
        <f t="shared" ca="1" si="33"/>
        <v>0</v>
      </c>
      <c r="U106" s="46">
        <f t="shared" ca="1" si="34"/>
        <v>1621.8111903296365</v>
      </c>
      <c r="V106" s="4">
        <f t="shared" ca="1" si="35"/>
        <v>0</v>
      </c>
      <c r="W106" s="13">
        <f t="shared" ca="1" si="36"/>
        <v>15585.620399999998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8.3075999999999997E-2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3.9107202445818766E-5</v>
      </c>
      <c r="L107" s="13">
        <f t="shared" ca="1" si="25"/>
        <v>126</v>
      </c>
      <c r="M107" s="7">
        <f t="shared" ca="1" si="26"/>
        <v>874</v>
      </c>
      <c r="N107" s="44">
        <f t="shared" ca="1" si="27"/>
        <v>8</v>
      </c>
      <c r="O107" s="94">
        <f t="shared" ca="1" si="28"/>
        <v>2.224240111847489</v>
      </c>
      <c r="P107" s="94">
        <f t="shared" ca="1" si="29"/>
        <v>22.242401118474891</v>
      </c>
      <c r="Q107" s="94">
        <f t="shared" ca="1" si="30"/>
        <v>22.242401118474891</v>
      </c>
      <c r="R107" s="94">
        <f t="shared" ca="1" si="31"/>
        <v>2.224240111847489</v>
      </c>
      <c r="S107" s="94">
        <f t="shared" ca="1" si="32"/>
        <v>2.224240111847489</v>
      </c>
      <c r="T107" s="4">
        <f t="shared" ca="1" si="33"/>
        <v>8.6983808342130323E-5</v>
      </c>
      <c r="U107" s="46">
        <f t="shared" ca="1" si="34"/>
        <v>1600.8111903296365</v>
      </c>
      <c r="V107" s="4">
        <f t="shared" ca="1" si="35"/>
        <v>6.2603247297753212E-2</v>
      </c>
      <c r="W107" s="13">
        <f t="shared" ca="1" si="36"/>
        <v>13359.1032</v>
      </c>
      <c r="X107" s="4">
        <f t="shared" ca="1" si="37"/>
        <v>0.52243715333698526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8.3075999999999997E-2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2.3701334815647759E-6</v>
      </c>
      <c r="L108" s="13">
        <f t="shared" ca="1" si="25"/>
        <v>105</v>
      </c>
      <c r="M108" s="7">
        <f t="shared" ca="1" si="26"/>
        <v>895</v>
      </c>
      <c r="N108" s="44">
        <f t="shared" ca="1" si="27"/>
        <v>8</v>
      </c>
      <c r="O108" s="94">
        <f t="shared" ca="1" si="28"/>
        <v>2.224240111847489</v>
      </c>
      <c r="P108" s="94">
        <f t="shared" ca="1" si="29"/>
        <v>22.242401118474891</v>
      </c>
      <c r="Q108" s="94">
        <f t="shared" ca="1" si="30"/>
        <v>22.242401118474891</v>
      </c>
      <c r="R108" s="94">
        <f t="shared" ca="1" si="31"/>
        <v>2.224240111847489</v>
      </c>
      <c r="S108" s="94">
        <f t="shared" ca="1" si="32"/>
        <v>2.224240111847489</v>
      </c>
      <c r="T108" s="4">
        <f t="shared" ca="1" si="33"/>
        <v>5.2717459601291155E-6</v>
      </c>
      <c r="U108" s="46">
        <f t="shared" ca="1" si="34"/>
        <v>1579.8111903296365</v>
      </c>
      <c r="V108" s="4">
        <f t="shared" ca="1" si="35"/>
        <v>3.7443633967509742E-3</v>
      </c>
      <c r="W108" s="13">
        <f t="shared" ca="1" si="36"/>
        <v>11132.585999999999</v>
      </c>
      <c r="X108" s="4">
        <f t="shared" ca="1" si="37"/>
        <v>2.6385714814999281E-2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8.3075999999999997E-2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5.9851855595070162E-8</v>
      </c>
      <c r="L109" s="13">
        <f t="shared" ca="1" si="25"/>
        <v>84</v>
      </c>
      <c r="M109" s="7">
        <f t="shared" ca="1" si="26"/>
        <v>916</v>
      </c>
      <c r="N109" s="44">
        <f t="shared" ca="1" si="27"/>
        <v>8</v>
      </c>
      <c r="O109" s="94">
        <f t="shared" ca="1" si="28"/>
        <v>2.224240111847489</v>
      </c>
      <c r="P109" s="94">
        <f t="shared" ca="1" si="29"/>
        <v>22.242401118474891</v>
      </c>
      <c r="Q109" s="94">
        <f t="shared" ca="1" si="30"/>
        <v>22.242401118474891</v>
      </c>
      <c r="R109" s="94">
        <f t="shared" ca="1" si="31"/>
        <v>2.224240111847489</v>
      </c>
      <c r="S109" s="94">
        <f t="shared" ca="1" si="32"/>
        <v>2.224240111847489</v>
      </c>
      <c r="T109" s="4">
        <f t="shared" ca="1" si="33"/>
        <v>1.3312489798305862E-7</v>
      </c>
      <c r="U109" s="46">
        <f t="shared" ca="1" si="34"/>
        <v>1558.8111903296365</v>
      </c>
      <c r="V109" s="4">
        <f t="shared" ca="1" si="35"/>
        <v>9.3297742263588834E-5</v>
      </c>
      <c r="W109" s="13">
        <f t="shared" ca="1" si="36"/>
        <v>8906.0687999999991</v>
      </c>
      <c r="X109" s="4">
        <f t="shared" ca="1" si="37"/>
        <v>5.3304474373735977E-4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8.3075999999999997E-2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8.060855972400028E-10</v>
      </c>
      <c r="L110" s="13">
        <f t="shared" ca="1" si="25"/>
        <v>63</v>
      </c>
      <c r="M110" s="7">
        <f t="shared" ca="1" si="26"/>
        <v>937</v>
      </c>
      <c r="N110" s="44">
        <f t="shared" ca="1" si="27"/>
        <v>8</v>
      </c>
      <c r="O110" s="94">
        <f t="shared" ca="1" si="28"/>
        <v>2.224240111847489</v>
      </c>
      <c r="P110" s="94">
        <f t="shared" ca="1" si="29"/>
        <v>22.242401118474891</v>
      </c>
      <c r="Q110" s="94">
        <f t="shared" ca="1" si="30"/>
        <v>22.242401118474891</v>
      </c>
      <c r="R110" s="94">
        <f t="shared" ca="1" si="31"/>
        <v>2.224240111847489</v>
      </c>
      <c r="S110" s="94">
        <f t="shared" ca="1" si="32"/>
        <v>2.224240111847489</v>
      </c>
      <c r="T110" s="4">
        <f t="shared" ca="1" si="33"/>
        <v>1.7929279189637538E-9</v>
      </c>
      <c r="U110" s="46">
        <f t="shared" ca="1" si="34"/>
        <v>1537.8111903296365</v>
      </c>
      <c r="V110" s="4">
        <f t="shared" ca="1" si="35"/>
        <v>1.2396074517992247E-6</v>
      </c>
      <c r="W110" s="13">
        <f t="shared" ca="1" si="36"/>
        <v>6679.5515999999998</v>
      </c>
      <c r="X110" s="4">
        <f t="shared" ca="1" si="37"/>
        <v>5.3842903407814162E-6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8.3075999999999997E-2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6.1067090700000282E-12</v>
      </c>
      <c r="L111" s="13">
        <f t="shared" ca="1" si="25"/>
        <v>42</v>
      </c>
      <c r="M111" s="7">
        <f t="shared" ca="1" si="26"/>
        <v>958</v>
      </c>
      <c r="N111" s="44">
        <f t="shared" ca="1" si="27"/>
        <v>8</v>
      </c>
      <c r="O111" s="94">
        <f t="shared" ca="1" si="28"/>
        <v>2.224240111847489</v>
      </c>
      <c r="P111" s="94">
        <f t="shared" ca="1" si="29"/>
        <v>22.242401118474891</v>
      </c>
      <c r="Q111" s="94">
        <f t="shared" ca="1" si="30"/>
        <v>22.242401118474891</v>
      </c>
      <c r="R111" s="94">
        <f t="shared" ca="1" si="31"/>
        <v>2.224240111847489</v>
      </c>
      <c r="S111" s="94">
        <f t="shared" ca="1" si="32"/>
        <v>2.224240111847489</v>
      </c>
      <c r="T111" s="4">
        <f t="shared" ca="1" si="33"/>
        <v>1.3582787264876938E-11</v>
      </c>
      <c r="U111" s="46">
        <f t="shared" ca="1" si="34"/>
        <v>1516.8111903296365</v>
      </c>
      <c r="V111" s="4">
        <f t="shared" ca="1" si="35"/>
        <v>9.26272465346353E-9</v>
      </c>
      <c r="W111" s="13">
        <f t="shared" ca="1" si="36"/>
        <v>4453.0343999999996</v>
      </c>
      <c r="X111" s="4">
        <f t="shared" ca="1" si="37"/>
        <v>2.7193385559502132E-8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8.3075999999999997E-2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2.4673572000000134E-14</v>
      </c>
      <c r="L112" s="13">
        <f t="shared" ca="1" si="25"/>
        <v>21</v>
      </c>
      <c r="M112" s="7">
        <f t="shared" ca="1" si="26"/>
        <v>979</v>
      </c>
      <c r="N112" s="44">
        <f t="shared" ca="1" si="27"/>
        <v>9</v>
      </c>
      <c r="O112" s="94">
        <f t="shared" ca="1" si="28"/>
        <v>2.4159196699183809</v>
      </c>
      <c r="P112" s="94">
        <f t="shared" ca="1" si="29"/>
        <v>24.159196699183809</v>
      </c>
      <c r="Q112" s="94">
        <f t="shared" ca="1" si="30"/>
        <v>23.775837583042026</v>
      </c>
      <c r="R112" s="94">
        <f t="shared" ca="1" si="31"/>
        <v>2.396751714111292</v>
      </c>
      <c r="S112" s="94">
        <f t="shared" ca="1" si="32"/>
        <v>2.4159196699183809</v>
      </c>
      <c r="T112" s="4">
        <f t="shared" ca="1" si="33"/>
        <v>5.9609367921947727E-14</v>
      </c>
      <c r="U112" s="46">
        <f t="shared" ca="1" si="34"/>
        <v>1599.5800012986076</v>
      </c>
      <c r="V112" s="4">
        <f t="shared" ca="1" si="35"/>
        <v>3.9467352331801502E-11</v>
      </c>
      <c r="W112" s="13">
        <f t="shared" ca="1" si="36"/>
        <v>2226.5171999999998</v>
      </c>
      <c r="X112" s="4">
        <f t="shared" ca="1" si="37"/>
        <v>5.4936132443438695E-11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8.3075999999999997E-2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4.1538000000000267E-17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2.4159196699183809</v>
      </c>
      <c r="P113" s="94">
        <f t="shared" ca="1" si="29"/>
        <v>24.159196699183809</v>
      </c>
      <c r="Q113" s="94">
        <f t="shared" ca="1" si="30"/>
        <v>24.159196699183809</v>
      </c>
      <c r="R113" s="94">
        <f t="shared" ca="1" si="31"/>
        <v>2.4159196699183809</v>
      </c>
      <c r="S113" s="94">
        <f t="shared" ca="1" si="32"/>
        <v>2.4159196699183809</v>
      </c>
      <c r="T113" s="4">
        <f t="shared" ca="1" si="33"/>
        <v>1.0035247124907036E-16</v>
      </c>
      <c r="U113" s="46">
        <f t="shared" ca="1" si="34"/>
        <v>1578.5800012986076</v>
      </c>
      <c r="V113" s="4">
        <f t="shared" ca="1" si="35"/>
        <v>6.5571056093941978E-14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379</v>
      </c>
      <c r="M114" s="7">
        <f t="shared" ca="1" si="26"/>
        <v>621</v>
      </c>
      <c r="N114" s="44">
        <f t="shared" ca="1" si="27"/>
        <v>6</v>
      </c>
      <c r="O114" s="94">
        <f t="shared" ca="1" si="28"/>
        <v>1.8066894637352093</v>
      </c>
      <c r="P114" s="94">
        <f t="shared" ca="1" si="29"/>
        <v>18.066894637352092</v>
      </c>
      <c r="Q114" s="94">
        <f t="shared" ca="1" si="30"/>
        <v>18.066894637352092</v>
      </c>
      <c r="R114" s="94">
        <f t="shared" ca="1" si="31"/>
        <v>1.8066894637352093</v>
      </c>
      <c r="S114" s="94">
        <f t="shared" ca="1" si="32"/>
        <v>1.8066894637352093</v>
      </c>
      <c r="T114" s="4">
        <f t="shared" ca="1" si="33"/>
        <v>0</v>
      </c>
      <c r="U114" s="46">
        <f t="shared" ca="1" si="34"/>
        <v>1627.7634327596322</v>
      </c>
      <c r="V114" s="4">
        <f t="shared" ca="1" si="35"/>
        <v>0</v>
      </c>
      <c r="W114" s="13">
        <f t="shared" ca="1" si="36"/>
        <v>20063.872259999996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358</v>
      </c>
      <c r="M115" s="7">
        <f t="shared" ca="1" si="26"/>
        <v>642</v>
      </c>
      <c r="N115" s="44">
        <f t="shared" ca="1" si="27"/>
        <v>6</v>
      </c>
      <c r="O115" s="94">
        <f t="shared" ca="1" si="28"/>
        <v>1.8066894637352093</v>
      </c>
      <c r="P115" s="94">
        <f t="shared" ca="1" si="29"/>
        <v>18.066894637352092</v>
      </c>
      <c r="Q115" s="94">
        <f t="shared" ca="1" si="30"/>
        <v>18.066894637352092</v>
      </c>
      <c r="R115" s="94">
        <f t="shared" ca="1" si="31"/>
        <v>1.8066894637352093</v>
      </c>
      <c r="S115" s="94">
        <f t="shared" ca="1" si="32"/>
        <v>1.8066894637352093</v>
      </c>
      <c r="T115" s="4">
        <f t="shared" ca="1" si="33"/>
        <v>0</v>
      </c>
      <c r="U115" s="46">
        <f t="shared" ca="1" si="34"/>
        <v>1606.7634327596322</v>
      </c>
      <c r="V115" s="4">
        <f t="shared" ca="1" si="35"/>
        <v>0</v>
      </c>
      <c r="W115" s="13">
        <f t="shared" ca="1" si="36"/>
        <v>17837.355059999998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337</v>
      </c>
      <c r="M116" s="7">
        <f t="shared" ca="1" si="26"/>
        <v>663</v>
      </c>
      <c r="N116" s="44">
        <f t="shared" ca="1" si="27"/>
        <v>6</v>
      </c>
      <c r="O116" s="94">
        <f t="shared" ca="1" si="28"/>
        <v>1.8066894637352093</v>
      </c>
      <c r="P116" s="94">
        <f t="shared" ca="1" si="29"/>
        <v>18.066894637352092</v>
      </c>
      <c r="Q116" s="94">
        <f t="shared" ca="1" si="30"/>
        <v>18.066894637352092</v>
      </c>
      <c r="R116" s="94">
        <f t="shared" ca="1" si="31"/>
        <v>1.8066894637352093</v>
      </c>
      <c r="S116" s="94">
        <f t="shared" ca="1" si="32"/>
        <v>1.8066894637352093</v>
      </c>
      <c r="T116" s="4">
        <f t="shared" ca="1" si="33"/>
        <v>0</v>
      </c>
      <c r="U116" s="46">
        <f t="shared" ca="1" si="34"/>
        <v>1585.7634327596322</v>
      </c>
      <c r="V116" s="4">
        <f t="shared" ca="1" si="35"/>
        <v>0</v>
      </c>
      <c r="W116" s="13">
        <f t="shared" ca="1" si="36"/>
        <v>15610.83786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316</v>
      </c>
      <c r="M117" s="7">
        <f t="shared" ca="1" si="26"/>
        <v>684</v>
      </c>
      <c r="N117" s="44">
        <f t="shared" ca="1" si="27"/>
        <v>6</v>
      </c>
      <c r="O117" s="94">
        <f t="shared" ca="1" si="28"/>
        <v>1.8066894637352093</v>
      </c>
      <c r="P117" s="94">
        <f t="shared" ca="1" si="29"/>
        <v>18.066894637352092</v>
      </c>
      <c r="Q117" s="94">
        <f t="shared" ca="1" si="30"/>
        <v>18.066894637352092</v>
      </c>
      <c r="R117" s="94">
        <f t="shared" ca="1" si="31"/>
        <v>1.8066894637352093</v>
      </c>
      <c r="S117" s="94">
        <f t="shared" ca="1" si="32"/>
        <v>1.8066894637352093</v>
      </c>
      <c r="T117" s="4">
        <f t="shared" ca="1" si="33"/>
        <v>0</v>
      </c>
      <c r="U117" s="46">
        <f t="shared" ca="1" si="34"/>
        <v>1564.7634327596322</v>
      </c>
      <c r="V117" s="4">
        <f t="shared" ca="1" si="35"/>
        <v>0</v>
      </c>
      <c r="W117" s="13">
        <f t="shared" ca="1" si="36"/>
        <v>13384.320659999998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295</v>
      </c>
      <c r="M118" s="7">
        <f t="shared" ca="1" si="26"/>
        <v>705</v>
      </c>
      <c r="N118" s="44">
        <f t="shared" ca="1" si="27"/>
        <v>6</v>
      </c>
      <c r="O118" s="94">
        <f t="shared" ca="1" si="28"/>
        <v>1.8066894637352093</v>
      </c>
      <c r="P118" s="94">
        <f t="shared" ca="1" si="29"/>
        <v>18.066894637352092</v>
      </c>
      <c r="Q118" s="94">
        <f t="shared" ca="1" si="30"/>
        <v>18.066894637352092</v>
      </c>
      <c r="R118" s="94">
        <f t="shared" ca="1" si="31"/>
        <v>1.8066894637352093</v>
      </c>
      <c r="S118" s="94">
        <f t="shared" ca="1" si="32"/>
        <v>1.8066894637352093</v>
      </c>
      <c r="T118" s="4">
        <f t="shared" ca="1" si="33"/>
        <v>0</v>
      </c>
      <c r="U118" s="46">
        <f t="shared" ca="1" si="34"/>
        <v>1543.7634327596322</v>
      </c>
      <c r="V118" s="4">
        <f t="shared" ca="1" si="35"/>
        <v>0</v>
      </c>
      <c r="W118" s="13">
        <f t="shared" ca="1" si="36"/>
        <v>11157.803459999999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274</v>
      </c>
      <c r="M119" s="7">
        <f t="shared" ca="1" si="26"/>
        <v>726</v>
      </c>
      <c r="N119" s="44">
        <f t="shared" ca="1" si="27"/>
        <v>7</v>
      </c>
      <c r="O119" s="94">
        <f t="shared" ca="1" si="28"/>
        <v>2.0035934291211661</v>
      </c>
      <c r="P119" s="94">
        <f t="shared" ca="1" si="29"/>
        <v>19.051414464281876</v>
      </c>
      <c r="Q119" s="94">
        <f t="shared" ca="1" si="30"/>
        <v>18.066894637352092</v>
      </c>
      <c r="R119" s="94">
        <f t="shared" ca="1" si="31"/>
        <v>1.8559154550816985</v>
      </c>
      <c r="S119" s="94">
        <f t="shared" ca="1" si="32"/>
        <v>2.0035934291211661</v>
      </c>
      <c r="T119" s="4">
        <f t="shared" ca="1" si="33"/>
        <v>0</v>
      </c>
      <c r="U119" s="46">
        <f t="shared" ca="1" si="34"/>
        <v>1629.3605606370834</v>
      </c>
      <c r="V119" s="4">
        <f t="shared" ca="1" si="35"/>
        <v>0</v>
      </c>
      <c r="W119" s="13">
        <f t="shared" ca="1" si="36"/>
        <v>8931.2862599999989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253</v>
      </c>
      <c r="M120" s="7">
        <f t="shared" ca="1" si="26"/>
        <v>747</v>
      </c>
      <c r="N120" s="44">
        <f t="shared" ca="1" si="27"/>
        <v>7</v>
      </c>
      <c r="O120" s="94">
        <f t="shared" ca="1" si="28"/>
        <v>2.0035934291211661</v>
      </c>
      <c r="P120" s="94">
        <f t="shared" ca="1" si="29"/>
        <v>20.035934291211664</v>
      </c>
      <c r="Q120" s="94">
        <f t="shared" ca="1" si="30"/>
        <v>20.035934291211664</v>
      </c>
      <c r="R120" s="94">
        <f t="shared" ca="1" si="31"/>
        <v>2.0035934291211666</v>
      </c>
      <c r="S120" s="94">
        <f t="shared" ca="1" si="32"/>
        <v>2.0035934291211661</v>
      </c>
      <c r="T120" s="4">
        <f t="shared" ca="1" si="33"/>
        <v>0</v>
      </c>
      <c r="U120" s="46">
        <f t="shared" ca="1" si="34"/>
        <v>1608.3605606370834</v>
      </c>
      <c r="V120" s="4">
        <f t="shared" ca="1" si="35"/>
        <v>0</v>
      </c>
      <c r="W120" s="13">
        <f t="shared" ca="1" si="36"/>
        <v>6704.7690599999987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232</v>
      </c>
      <c r="M121" s="7">
        <f t="shared" ca="1" si="26"/>
        <v>768</v>
      </c>
      <c r="N121" s="44">
        <f t="shared" ca="1" si="27"/>
        <v>7</v>
      </c>
      <c r="O121" s="94">
        <f t="shared" ca="1" si="28"/>
        <v>2.0035934291211661</v>
      </c>
      <c r="P121" s="94">
        <f t="shared" ca="1" si="29"/>
        <v>20.035934291211664</v>
      </c>
      <c r="Q121" s="94">
        <f t="shared" ca="1" si="30"/>
        <v>20.035934291211664</v>
      </c>
      <c r="R121" s="94">
        <f t="shared" ca="1" si="31"/>
        <v>2.0035934291211666</v>
      </c>
      <c r="S121" s="94">
        <f t="shared" ca="1" si="32"/>
        <v>2.0035934291211661</v>
      </c>
      <c r="T121" s="4">
        <f t="shared" ca="1" si="33"/>
        <v>0</v>
      </c>
      <c r="U121" s="46">
        <f t="shared" ca="1" si="34"/>
        <v>1587.3605606370834</v>
      </c>
      <c r="V121" s="4">
        <f t="shared" ca="1" si="35"/>
        <v>0</v>
      </c>
      <c r="W121" s="13">
        <f t="shared" ca="1" si="36"/>
        <v>4478.2518599999994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263</v>
      </c>
      <c r="M122" s="7">
        <f t="shared" ca="1" si="26"/>
        <v>737</v>
      </c>
      <c r="N122" s="44">
        <f t="shared" ca="1" si="27"/>
        <v>7</v>
      </c>
      <c r="O122" s="94">
        <f t="shared" ca="1" si="28"/>
        <v>2.0035934291211661</v>
      </c>
      <c r="P122" s="94">
        <f t="shared" ca="1" si="29"/>
        <v>20.035934291211664</v>
      </c>
      <c r="Q122" s="94">
        <f t="shared" ca="1" si="30"/>
        <v>19.248318429667833</v>
      </c>
      <c r="R122" s="94">
        <f t="shared" ca="1" si="31"/>
        <v>1.9642126360439747</v>
      </c>
      <c r="S122" s="94">
        <f t="shared" ca="1" si="32"/>
        <v>2.0035934291211661</v>
      </c>
      <c r="T122" s="4">
        <f t="shared" ca="1" si="33"/>
        <v>0</v>
      </c>
      <c r="U122" s="46">
        <f t="shared" ca="1" si="34"/>
        <v>1618.3605606370834</v>
      </c>
      <c r="V122" s="4">
        <f t="shared" ca="1" si="35"/>
        <v>0</v>
      </c>
      <c r="W122" s="13">
        <f t="shared" ca="1" si="36"/>
        <v>17923.463459999999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242</v>
      </c>
      <c r="M123" s="7">
        <f t="shared" ca="1" si="26"/>
        <v>758</v>
      </c>
      <c r="N123" s="44">
        <f t="shared" ca="1" si="27"/>
        <v>7</v>
      </c>
      <c r="O123" s="94">
        <f t="shared" ca="1" si="28"/>
        <v>2.0035934291211661</v>
      </c>
      <c r="P123" s="94">
        <f t="shared" ca="1" si="29"/>
        <v>20.035934291211664</v>
      </c>
      <c r="Q123" s="94">
        <f t="shared" ca="1" si="30"/>
        <v>20.035934291211664</v>
      </c>
      <c r="R123" s="94">
        <f t="shared" ca="1" si="31"/>
        <v>2.0035934291211666</v>
      </c>
      <c r="S123" s="94">
        <f t="shared" ca="1" si="32"/>
        <v>2.0035934291211661</v>
      </c>
      <c r="T123" s="4">
        <f t="shared" ca="1" si="33"/>
        <v>0</v>
      </c>
      <c r="U123" s="46">
        <f t="shared" ca="1" si="34"/>
        <v>1597.3605606370834</v>
      </c>
      <c r="V123" s="4">
        <f t="shared" ca="1" si="35"/>
        <v>0</v>
      </c>
      <c r="W123" s="13">
        <f t="shared" ca="1" si="36"/>
        <v>15696.946259999999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221</v>
      </c>
      <c r="M124" s="7">
        <f t="shared" ca="1" si="26"/>
        <v>779</v>
      </c>
      <c r="N124" s="44">
        <f t="shared" ca="1" si="27"/>
        <v>7</v>
      </c>
      <c r="O124" s="94">
        <f t="shared" ca="1" si="28"/>
        <v>2.0035934291211661</v>
      </c>
      <c r="P124" s="94">
        <f t="shared" ca="1" si="29"/>
        <v>20.035934291211664</v>
      </c>
      <c r="Q124" s="94">
        <f t="shared" ca="1" si="30"/>
        <v>20.035934291211664</v>
      </c>
      <c r="R124" s="94">
        <f t="shared" ca="1" si="31"/>
        <v>2.0035934291211666</v>
      </c>
      <c r="S124" s="94">
        <f t="shared" ca="1" si="32"/>
        <v>2.0035934291211661</v>
      </c>
      <c r="T124" s="4">
        <f t="shared" ca="1" si="33"/>
        <v>0</v>
      </c>
      <c r="U124" s="46">
        <f t="shared" ca="1" si="34"/>
        <v>1576.3605606370834</v>
      </c>
      <c r="V124" s="4">
        <f t="shared" ca="1" si="35"/>
        <v>0</v>
      </c>
      <c r="W124" s="13">
        <f t="shared" ca="1" si="36"/>
        <v>13470.429059999999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200</v>
      </c>
      <c r="M125" s="7">
        <f t="shared" ca="1" si="26"/>
        <v>800</v>
      </c>
      <c r="N125" s="44">
        <f t="shared" ca="1" si="27"/>
        <v>7</v>
      </c>
      <c r="O125" s="94">
        <f t="shared" ca="1" si="28"/>
        <v>2.0035934291211661</v>
      </c>
      <c r="P125" s="94">
        <f t="shared" ca="1" si="29"/>
        <v>20.035934291211664</v>
      </c>
      <c r="Q125" s="94">
        <f t="shared" ca="1" si="30"/>
        <v>20.035934291211664</v>
      </c>
      <c r="R125" s="94">
        <f t="shared" ca="1" si="31"/>
        <v>2.0035934291211666</v>
      </c>
      <c r="S125" s="94">
        <f t="shared" ca="1" si="32"/>
        <v>2.0035934291211661</v>
      </c>
      <c r="T125" s="4">
        <f t="shared" ca="1" si="33"/>
        <v>0</v>
      </c>
      <c r="U125" s="46">
        <f t="shared" ca="1" si="34"/>
        <v>1555.3605606370834</v>
      </c>
      <c r="V125" s="4">
        <f t="shared" ca="1" si="35"/>
        <v>0</v>
      </c>
      <c r="W125" s="13">
        <f t="shared" ca="1" si="36"/>
        <v>11243.911859999998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179</v>
      </c>
      <c r="M126" s="7">
        <f t="shared" ca="1" si="26"/>
        <v>821</v>
      </c>
      <c r="N126" s="44">
        <f t="shared" ca="1" si="27"/>
        <v>7</v>
      </c>
      <c r="O126" s="94">
        <f t="shared" ca="1" si="28"/>
        <v>2.0035934291211661</v>
      </c>
      <c r="P126" s="94">
        <f t="shared" ca="1" si="29"/>
        <v>20.035934291211664</v>
      </c>
      <c r="Q126" s="94">
        <f t="shared" ca="1" si="30"/>
        <v>20.035934291211664</v>
      </c>
      <c r="R126" s="94">
        <f t="shared" ca="1" si="31"/>
        <v>2.0035934291211666</v>
      </c>
      <c r="S126" s="94">
        <f t="shared" ca="1" si="32"/>
        <v>2.0035934291211661</v>
      </c>
      <c r="T126" s="4">
        <f t="shared" ca="1" si="33"/>
        <v>0</v>
      </c>
      <c r="U126" s="46">
        <f t="shared" ca="1" si="34"/>
        <v>1534.3605606370834</v>
      </c>
      <c r="V126" s="4">
        <f t="shared" ca="1" si="35"/>
        <v>0</v>
      </c>
      <c r="W126" s="13">
        <f t="shared" ca="1" si="36"/>
        <v>9017.3946599999999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158</v>
      </c>
      <c r="M127" s="7">
        <f t="shared" ca="1" si="26"/>
        <v>842</v>
      </c>
      <c r="N127" s="44">
        <f t="shared" ca="1" si="27"/>
        <v>8</v>
      </c>
      <c r="O127" s="94">
        <f t="shared" ca="1" si="28"/>
        <v>2.224240111847489</v>
      </c>
      <c r="P127" s="94">
        <f t="shared" ca="1" si="29"/>
        <v>20.256580973937986</v>
      </c>
      <c r="Q127" s="94">
        <f t="shared" ca="1" si="30"/>
        <v>20.035934291211664</v>
      </c>
      <c r="R127" s="94">
        <f t="shared" ca="1" si="31"/>
        <v>2.0146257632574822</v>
      </c>
      <c r="S127" s="94">
        <f t="shared" ca="1" si="32"/>
        <v>2.224240111847489</v>
      </c>
      <c r="T127" s="4">
        <f t="shared" ca="1" si="33"/>
        <v>0</v>
      </c>
      <c r="U127" s="46">
        <f t="shared" ca="1" si="34"/>
        <v>1632.8111903296365</v>
      </c>
      <c r="V127" s="4">
        <f t="shared" ca="1" si="35"/>
        <v>0</v>
      </c>
      <c r="W127" s="13">
        <f t="shared" ca="1" si="36"/>
        <v>6790.8774599999997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137</v>
      </c>
      <c r="M128" s="7">
        <f t="shared" ca="1" si="26"/>
        <v>863</v>
      </c>
      <c r="N128" s="44">
        <f t="shared" ca="1" si="27"/>
        <v>8</v>
      </c>
      <c r="O128" s="94">
        <f t="shared" ca="1" si="28"/>
        <v>2.224240111847489</v>
      </c>
      <c r="P128" s="94">
        <f t="shared" ca="1" si="29"/>
        <v>22.242401118474891</v>
      </c>
      <c r="Q128" s="94">
        <f t="shared" ca="1" si="30"/>
        <v>22.242401118474891</v>
      </c>
      <c r="R128" s="94">
        <f t="shared" ca="1" si="31"/>
        <v>2.224240111847489</v>
      </c>
      <c r="S128" s="94">
        <f t="shared" ca="1" si="32"/>
        <v>2.224240111847489</v>
      </c>
      <c r="T128" s="4">
        <f t="shared" ca="1" si="33"/>
        <v>0</v>
      </c>
      <c r="U128" s="46">
        <f t="shared" ca="1" si="34"/>
        <v>1611.8111903296365</v>
      </c>
      <c r="V128" s="4">
        <f t="shared" ca="1" si="35"/>
        <v>0</v>
      </c>
      <c r="W128" s="13">
        <f t="shared" ca="1" si="36"/>
        <v>4564.3602599999995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116</v>
      </c>
      <c r="M129" s="7">
        <f t="shared" ca="1" si="26"/>
        <v>884</v>
      </c>
      <c r="N129" s="44">
        <f t="shared" ca="1" si="27"/>
        <v>8</v>
      </c>
      <c r="O129" s="94">
        <f t="shared" ca="1" si="28"/>
        <v>2.224240111847489</v>
      </c>
      <c r="P129" s="94">
        <f t="shared" ca="1" si="29"/>
        <v>22.242401118474891</v>
      </c>
      <c r="Q129" s="94">
        <f t="shared" ca="1" si="30"/>
        <v>22.242401118474891</v>
      </c>
      <c r="R129" s="94">
        <f t="shared" ca="1" si="31"/>
        <v>2.224240111847489</v>
      </c>
      <c r="S129" s="94">
        <f t="shared" ca="1" si="32"/>
        <v>2.224240111847489</v>
      </c>
      <c r="T129" s="4">
        <f t="shared" ca="1" si="33"/>
        <v>0</v>
      </c>
      <c r="U129" s="46">
        <f t="shared" ca="1" si="34"/>
        <v>1590.8111903296365</v>
      </c>
      <c r="V129" s="4">
        <f t="shared" ca="1" si="35"/>
        <v>0</v>
      </c>
      <c r="W129" s="13">
        <f t="shared" ca="1" si="36"/>
        <v>2337.8430599999997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263</v>
      </c>
      <c r="M130" s="7">
        <f t="shared" ca="1" si="26"/>
        <v>737</v>
      </c>
      <c r="N130" s="44">
        <f t="shared" ca="1" si="27"/>
        <v>7</v>
      </c>
      <c r="O130" s="94">
        <f t="shared" ca="1" si="28"/>
        <v>2.0035934291211661</v>
      </c>
      <c r="P130" s="94">
        <f t="shared" ca="1" si="29"/>
        <v>20.035934291211664</v>
      </c>
      <c r="Q130" s="94">
        <f t="shared" ca="1" si="30"/>
        <v>19.248318429667833</v>
      </c>
      <c r="R130" s="94">
        <f t="shared" ca="1" si="31"/>
        <v>1.9642126360439747</v>
      </c>
      <c r="S130" s="94">
        <f t="shared" ca="1" si="32"/>
        <v>2.0035934291211661</v>
      </c>
      <c r="T130" s="4">
        <f t="shared" ca="1" si="33"/>
        <v>0</v>
      </c>
      <c r="U130" s="46">
        <f t="shared" ca="1" si="34"/>
        <v>1618.3605606370834</v>
      </c>
      <c r="V130" s="4">
        <f t="shared" ca="1" si="35"/>
        <v>0</v>
      </c>
      <c r="W130" s="13">
        <f t="shared" ca="1" si="36"/>
        <v>17726.029199999997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242</v>
      </c>
      <c r="M131" s="7">
        <f t="shared" ca="1" si="26"/>
        <v>758</v>
      </c>
      <c r="N131" s="44">
        <f t="shared" ca="1" si="27"/>
        <v>7</v>
      </c>
      <c r="O131" s="94">
        <f t="shared" ca="1" si="28"/>
        <v>2.0035934291211661</v>
      </c>
      <c r="P131" s="94">
        <f t="shared" ca="1" si="29"/>
        <v>20.035934291211664</v>
      </c>
      <c r="Q131" s="94">
        <f t="shared" ca="1" si="30"/>
        <v>20.035934291211664</v>
      </c>
      <c r="R131" s="94">
        <f t="shared" ca="1" si="31"/>
        <v>2.0035934291211666</v>
      </c>
      <c r="S131" s="94">
        <f t="shared" ca="1" si="32"/>
        <v>2.0035934291211661</v>
      </c>
      <c r="T131" s="4">
        <f t="shared" ca="1" si="33"/>
        <v>0</v>
      </c>
      <c r="U131" s="46">
        <f t="shared" ca="1" si="34"/>
        <v>1597.3605606370834</v>
      </c>
      <c r="V131" s="4">
        <f t="shared" ca="1" si="35"/>
        <v>0</v>
      </c>
      <c r="W131" s="13">
        <f t="shared" ca="1" si="36"/>
        <v>15499.511999999999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221</v>
      </c>
      <c r="M132" s="7">
        <f t="shared" ca="1" si="26"/>
        <v>779</v>
      </c>
      <c r="N132" s="44">
        <f t="shared" ca="1" si="27"/>
        <v>7</v>
      </c>
      <c r="O132" s="94">
        <f t="shared" ca="1" si="28"/>
        <v>2.0035934291211661</v>
      </c>
      <c r="P132" s="94">
        <f t="shared" ca="1" si="29"/>
        <v>20.035934291211664</v>
      </c>
      <c r="Q132" s="94">
        <f t="shared" ca="1" si="30"/>
        <v>20.035934291211664</v>
      </c>
      <c r="R132" s="94">
        <f t="shared" ca="1" si="31"/>
        <v>2.0035934291211666</v>
      </c>
      <c r="S132" s="94">
        <f t="shared" ca="1" si="32"/>
        <v>2.0035934291211661</v>
      </c>
      <c r="T132" s="4">
        <f t="shared" ca="1" si="33"/>
        <v>0</v>
      </c>
      <c r="U132" s="46">
        <f t="shared" ca="1" si="34"/>
        <v>1576.3605606370834</v>
      </c>
      <c r="V132" s="4">
        <f t="shared" ca="1" si="35"/>
        <v>0</v>
      </c>
      <c r="W132" s="13">
        <f t="shared" ca="1" si="36"/>
        <v>13272.994799999999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200</v>
      </c>
      <c r="M133" s="7">
        <f t="shared" ca="1" si="26"/>
        <v>800</v>
      </c>
      <c r="N133" s="44">
        <f t="shared" ca="1" si="27"/>
        <v>7</v>
      </c>
      <c r="O133" s="94">
        <f t="shared" ca="1" si="28"/>
        <v>2.0035934291211661</v>
      </c>
      <c r="P133" s="94">
        <f t="shared" ca="1" si="29"/>
        <v>20.035934291211664</v>
      </c>
      <c r="Q133" s="94">
        <f t="shared" ca="1" si="30"/>
        <v>20.035934291211664</v>
      </c>
      <c r="R133" s="94">
        <f t="shared" ca="1" si="31"/>
        <v>2.0035934291211666</v>
      </c>
      <c r="S133" s="94">
        <f t="shared" ca="1" si="32"/>
        <v>2.0035934291211661</v>
      </c>
      <c r="T133" s="4">
        <f t="shared" ca="1" si="33"/>
        <v>0</v>
      </c>
      <c r="U133" s="46">
        <f t="shared" ca="1" si="34"/>
        <v>1555.3605606370834</v>
      </c>
      <c r="V133" s="4">
        <f t="shared" ca="1" si="35"/>
        <v>0</v>
      </c>
      <c r="W133" s="13">
        <f t="shared" ca="1" si="36"/>
        <v>11046.477599999998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179</v>
      </c>
      <c r="M134" s="7">
        <f t="shared" ca="1" si="26"/>
        <v>821</v>
      </c>
      <c r="N134" s="44">
        <f t="shared" ca="1" si="27"/>
        <v>7</v>
      </c>
      <c r="O134" s="94">
        <f t="shared" ca="1" si="28"/>
        <v>2.0035934291211661</v>
      </c>
      <c r="P134" s="94">
        <f t="shared" ca="1" si="29"/>
        <v>20.035934291211664</v>
      </c>
      <c r="Q134" s="94">
        <f t="shared" ca="1" si="30"/>
        <v>20.035934291211664</v>
      </c>
      <c r="R134" s="94">
        <f t="shared" ca="1" si="31"/>
        <v>2.0035934291211666</v>
      </c>
      <c r="S134" s="94">
        <f t="shared" ca="1" si="32"/>
        <v>2.0035934291211661</v>
      </c>
      <c r="T134" s="4">
        <f t="shared" ca="1" si="33"/>
        <v>0</v>
      </c>
      <c r="U134" s="46">
        <f t="shared" ca="1" si="34"/>
        <v>1534.3605606370834</v>
      </c>
      <c r="V134" s="4">
        <f t="shared" ca="1" si="35"/>
        <v>0</v>
      </c>
      <c r="W134" s="13">
        <f t="shared" ca="1" si="36"/>
        <v>8819.9603999999999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158</v>
      </c>
      <c r="M135" s="7">
        <f t="shared" ca="1" si="26"/>
        <v>842</v>
      </c>
      <c r="N135" s="44">
        <f t="shared" ca="1" si="27"/>
        <v>8</v>
      </c>
      <c r="O135" s="94">
        <f t="shared" ca="1" si="28"/>
        <v>2.224240111847489</v>
      </c>
      <c r="P135" s="94">
        <f t="shared" ca="1" si="29"/>
        <v>20.256580973937986</v>
      </c>
      <c r="Q135" s="94">
        <f t="shared" ca="1" si="30"/>
        <v>20.035934291211664</v>
      </c>
      <c r="R135" s="94">
        <f t="shared" ca="1" si="31"/>
        <v>2.0146257632574822</v>
      </c>
      <c r="S135" s="94">
        <f t="shared" ca="1" si="32"/>
        <v>2.224240111847489</v>
      </c>
      <c r="T135" s="4">
        <f t="shared" ca="1" si="33"/>
        <v>0</v>
      </c>
      <c r="U135" s="46">
        <f t="shared" ca="1" si="34"/>
        <v>1632.8111903296365</v>
      </c>
      <c r="V135" s="4">
        <f t="shared" ca="1" si="35"/>
        <v>0</v>
      </c>
      <c r="W135" s="13">
        <f t="shared" ca="1" si="36"/>
        <v>6593.4431999999997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137</v>
      </c>
      <c r="M136" s="7">
        <f t="shared" ca="1" si="26"/>
        <v>863</v>
      </c>
      <c r="N136" s="44">
        <f t="shared" ca="1" si="27"/>
        <v>8</v>
      </c>
      <c r="O136" s="94">
        <f t="shared" ca="1" si="28"/>
        <v>2.224240111847489</v>
      </c>
      <c r="P136" s="94">
        <f t="shared" ca="1" si="29"/>
        <v>22.242401118474891</v>
      </c>
      <c r="Q136" s="94">
        <f t="shared" ca="1" si="30"/>
        <v>22.242401118474891</v>
      </c>
      <c r="R136" s="94">
        <f t="shared" ca="1" si="31"/>
        <v>2.224240111847489</v>
      </c>
      <c r="S136" s="94">
        <f t="shared" ca="1" si="32"/>
        <v>2.224240111847489</v>
      </c>
      <c r="T136" s="4">
        <f t="shared" ca="1" si="33"/>
        <v>0</v>
      </c>
      <c r="U136" s="46">
        <f t="shared" ca="1" si="34"/>
        <v>1611.8111903296365</v>
      </c>
      <c r="V136" s="4">
        <f t="shared" ca="1" si="35"/>
        <v>0</v>
      </c>
      <c r="W136" s="13">
        <f t="shared" ca="1" si="36"/>
        <v>4366.9259999999995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116</v>
      </c>
      <c r="M137" s="7">
        <f t="shared" ca="1" si="26"/>
        <v>884</v>
      </c>
      <c r="N137" s="44">
        <f t="shared" ca="1" si="27"/>
        <v>8</v>
      </c>
      <c r="O137" s="94">
        <f t="shared" ca="1" si="28"/>
        <v>2.224240111847489</v>
      </c>
      <c r="P137" s="94">
        <f t="shared" ca="1" si="29"/>
        <v>22.242401118474891</v>
      </c>
      <c r="Q137" s="94">
        <f t="shared" ca="1" si="30"/>
        <v>22.242401118474891</v>
      </c>
      <c r="R137" s="94">
        <f t="shared" ca="1" si="31"/>
        <v>2.224240111847489</v>
      </c>
      <c r="S137" s="94">
        <f t="shared" ca="1" si="32"/>
        <v>2.224240111847489</v>
      </c>
      <c r="T137" s="4">
        <f t="shared" ca="1" si="33"/>
        <v>0</v>
      </c>
      <c r="U137" s="46">
        <f t="shared" ca="1" si="34"/>
        <v>1590.8111903296365</v>
      </c>
      <c r="V137" s="4">
        <f t="shared" ca="1" si="35"/>
        <v>0</v>
      </c>
      <c r="W137" s="13">
        <f t="shared" ca="1" si="36"/>
        <v>2140.4087999999997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147</v>
      </c>
      <c r="M138" s="7">
        <f t="shared" ca="1" si="26"/>
        <v>853</v>
      </c>
      <c r="N138" s="44">
        <f t="shared" ca="1" si="27"/>
        <v>8</v>
      </c>
      <c r="O138" s="94">
        <f t="shared" ca="1" si="28"/>
        <v>2.224240111847489</v>
      </c>
      <c r="P138" s="94">
        <f t="shared" ca="1" si="29"/>
        <v>22.242401118474891</v>
      </c>
      <c r="Q138" s="94">
        <f t="shared" ca="1" si="30"/>
        <v>20.477227656664308</v>
      </c>
      <c r="R138" s="94">
        <f t="shared" ca="1" si="31"/>
        <v>2.1359814387569598</v>
      </c>
      <c r="S138" s="94">
        <f t="shared" ca="1" si="32"/>
        <v>2.224240111847489</v>
      </c>
      <c r="T138" s="4">
        <f t="shared" ca="1" si="33"/>
        <v>0</v>
      </c>
      <c r="U138" s="46">
        <f t="shared" ca="1" si="34"/>
        <v>1621.8111903296365</v>
      </c>
      <c r="V138" s="4">
        <f t="shared" ca="1" si="35"/>
        <v>0</v>
      </c>
      <c r="W138" s="13">
        <f t="shared" ca="1" si="36"/>
        <v>15585.620399999998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126</v>
      </c>
      <c r="M139" s="7">
        <f t="shared" ca="1" si="26"/>
        <v>874</v>
      </c>
      <c r="N139" s="44">
        <f t="shared" ca="1" si="27"/>
        <v>8</v>
      </c>
      <c r="O139" s="94">
        <f t="shared" ca="1" si="28"/>
        <v>2.224240111847489</v>
      </c>
      <c r="P139" s="94">
        <f t="shared" ca="1" si="29"/>
        <v>22.242401118474891</v>
      </c>
      <c r="Q139" s="94">
        <f t="shared" ca="1" si="30"/>
        <v>22.242401118474891</v>
      </c>
      <c r="R139" s="94">
        <f t="shared" ca="1" si="31"/>
        <v>2.224240111847489</v>
      </c>
      <c r="S139" s="94">
        <f t="shared" ca="1" si="32"/>
        <v>2.224240111847489</v>
      </c>
      <c r="T139" s="4">
        <f t="shared" ca="1" si="33"/>
        <v>0</v>
      </c>
      <c r="U139" s="46">
        <f t="shared" ca="1" si="34"/>
        <v>1600.8111903296365</v>
      </c>
      <c r="V139" s="4">
        <f t="shared" ca="1" si="35"/>
        <v>0</v>
      </c>
      <c r="W139" s="13">
        <f t="shared" ca="1" si="36"/>
        <v>13359.1032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105</v>
      </c>
      <c r="M140" s="7">
        <f t="shared" ca="1" si="26"/>
        <v>895</v>
      </c>
      <c r="N140" s="44">
        <f t="shared" ca="1" si="27"/>
        <v>8</v>
      </c>
      <c r="O140" s="94">
        <f t="shared" ca="1" si="28"/>
        <v>2.224240111847489</v>
      </c>
      <c r="P140" s="94">
        <f t="shared" ca="1" si="29"/>
        <v>22.242401118474891</v>
      </c>
      <c r="Q140" s="94">
        <f t="shared" ca="1" si="30"/>
        <v>22.242401118474891</v>
      </c>
      <c r="R140" s="94">
        <f t="shared" ca="1" si="31"/>
        <v>2.224240111847489</v>
      </c>
      <c r="S140" s="94">
        <f t="shared" ca="1" si="32"/>
        <v>2.224240111847489</v>
      </c>
      <c r="T140" s="4">
        <f t="shared" ca="1" si="33"/>
        <v>0</v>
      </c>
      <c r="U140" s="46">
        <f t="shared" ca="1" si="34"/>
        <v>1579.8111903296365</v>
      </c>
      <c r="V140" s="4">
        <f t="shared" ca="1" si="35"/>
        <v>0</v>
      </c>
      <c r="W140" s="13">
        <f t="shared" ca="1" si="36"/>
        <v>11132.585999999999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84</v>
      </c>
      <c r="M141" s="7">
        <f t="shared" ca="1" si="26"/>
        <v>916</v>
      </c>
      <c r="N141" s="44">
        <f t="shared" ca="1" si="27"/>
        <v>8</v>
      </c>
      <c r="O141" s="94">
        <f t="shared" ca="1" si="28"/>
        <v>2.224240111847489</v>
      </c>
      <c r="P141" s="94">
        <f t="shared" ca="1" si="29"/>
        <v>22.242401118474891</v>
      </c>
      <c r="Q141" s="94">
        <f t="shared" ca="1" si="30"/>
        <v>22.242401118474891</v>
      </c>
      <c r="R141" s="94">
        <f t="shared" ca="1" si="31"/>
        <v>2.224240111847489</v>
      </c>
      <c r="S141" s="94">
        <f t="shared" ca="1" si="32"/>
        <v>2.224240111847489</v>
      </c>
      <c r="T141" s="4">
        <f t="shared" ca="1" si="33"/>
        <v>0</v>
      </c>
      <c r="U141" s="46">
        <f t="shared" ca="1" si="34"/>
        <v>1558.8111903296365</v>
      </c>
      <c r="V141" s="4">
        <f t="shared" ca="1" si="35"/>
        <v>0</v>
      </c>
      <c r="W141" s="13">
        <f t="shared" ca="1" si="36"/>
        <v>8906.0687999999991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63</v>
      </c>
      <c r="M142" s="7">
        <f t="shared" ca="1" si="26"/>
        <v>937</v>
      </c>
      <c r="N142" s="44">
        <f t="shared" ca="1" si="27"/>
        <v>8</v>
      </c>
      <c r="O142" s="94">
        <f t="shared" ca="1" si="28"/>
        <v>2.224240111847489</v>
      </c>
      <c r="P142" s="94">
        <f t="shared" ca="1" si="29"/>
        <v>22.242401118474891</v>
      </c>
      <c r="Q142" s="94">
        <f t="shared" ca="1" si="30"/>
        <v>22.242401118474891</v>
      </c>
      <c r="R142" s="94">
        <f t="shared" ca="1" si="31"/>
        <v>2.224240111847489</v>
      </c>
      <c r="S142" s="94">
        <f t="shared" ca="1" si="32"/>
        <v>2.224240111847489</v>
      </c>
      <c r="T142" s="4">
        <f t="shared" ca="1" si="33"/>
        <v>0</v>
      </c>
      <c r="U142" s="46">
        <f t="shared" ca="1" si="34"/>
        <v>1537.8111903296365</v>
      </c>
      <c r="V142" s="4">
        <f t="shared" ca="1" si="35"/>
        <v>0</v>
      </c>
      <c r="W142" s="13">
        <f t="shared" ca="1" si="36"/>
        <v>6679.5515999999998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42</v>
      </c>
      <c r="M143" s="7">
        <f t="shared" ca="1" si="26"/>
        <v>958</v>
      </c>
      <c r="N143" s="44">
        <f t="shared" ca="1" si="27"/>
        <v>8</v>
      </c>
      <c r="O143" s="94">
        <f t="shared" ca="1" si="28"/>
        <v>2.224240111847489</v>
      </c>
      <c r="P143" s="94">
        <f t="shared" ca="1" si="29"/>
        <v>22.242401118474891</v>
      </c>
      <c r="Q143" s="94">
        <f t="shared" ca="1" si="30"/>
        <v>22.242401118474891</v>
      </c>
      <c r="R143" s="94">
        <f t="shared" ca="1" si="31"/>
        <v>2.224240111847489</v>
      </c>
      <c r="S143" s="94">
        <f t="shared" ca="1" si="32"/>
        <v>2.224240111847489</v>
      </c>
      <c r="T143" s="4">
        <f t="shared" ca="1" si="33"/>
        <v>0</v>
      </c>
      <c r="U143" s="46">
        <f t="shared" ca="1" si="34"/>
        <v>1516.8111903296365</v>
      </c>
      <c r="V143" s="4">
        <f t="shared" ca="1" si="35"/>
        <v>0</v>
      </c>
      <c r="W143" s="13">
        <f t="shared" ca="1" si="36"/>
        <v>4453.0343999999996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21</v>
      </c>
      <c r="M144" s="7">
        <f t="shared" ca="1" si="26"/>
        <v>979</v>
      </c>
      <c r="N144" s="44">
        <f t="shared" ca="1" si="27"/>
        <v>9</v>
      </c>
      <c r="O144" s="94">
        <f t="shared" ca="1" si="28"/>
        <v>2.4159196699183809</v>
      </c>
      <c r="P144" s="94">
        <f t="shared" ca="1" si="29"/>
        <v>24.159196699183809</v>
      </c>
      <c r="Q144" s="94">
        <f t="shared" ca="1" si="30"/>
        <v>23.775837583042026</v>
      </c>
      <c r="R144" s="94">
        <f t="shared" ca="1" si="31"/>
        <v>2.396751714111292</v>
      </c>
      <c r="S144" s="94">
        <f t="shared" ca="1" si="32"/>
        <v>2.4159196699183809</v>
      </c>
      <c r="T144" s="4">
        <f t="shared" ca="1" si="33"/>
        <v>0</v>
      </c>
      <c r="U144" s="46">
        <f t="shared" ca="1" si="34"/>
        <v>1599.5800012986076</v>
      </c>
      <c r="V144" s="4">
        <f t="shared" ca="1" si="35"/>
        <v>0</v>
      </c>
      <c r="W144" s="13">
        <f t="shared" ca="1" si="36"/>
        <v>2226.5171999999998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2.4159196699183809</v>
      </c>
      <c r="P145" s="94">
        <f t="shared" ca="1" si="29"/>
        <v>24.159196699183809</v>
      </c>
      <c r="Q145" s="94">
        <f t="shared" ca="1" si="30"/>
        <v>24.159196699183809</v>
      </c>
      <c r="R145" s="94">
        <f t="shared" ca="1" si="31"/>
        <v>2.4159196699183809</v>
      </c>
      <c r="S145" s="94">
        <f t="shared" ca="1" si="32"/>
        <v>2.4159196699183809</v>
      </c>
      <c r="T145" s="4">
        <f t="shared" ca="1" si="33"/>
        <v>0</v>
      </c>
      <c r="U145" s="46">
        <f t="shared" ca="1" si="34"/>
        <v>1578.5800012986076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0.15820044000000003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379</v>
      </c>
      <c r="M146" s="7">
        <f t="shared" ref="M146:M209" ca="1" si="45">MAX(Set1MinTP-(L146+Set1Regain), 0)</f>
        <v>621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1.8066894637352093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18.066894637352092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18.066894637352092</v>
      </c>
      <c r="R146" s="94">
        <f t="shared" ref="R146:R209" ca="1" si="50">(P146+Q146)/20</f>
        <v>1.8066894637352093</v>
      </c>
      <c r="S146" s="94">
        <f t="shared" ref="S146:S209" ca="1" si="51">R146*Set1ConserveTP + O146*(1-Set1ConserveTP)</f>
        <v>1.8066894637352093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1627.7634327596322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20063.872259999996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0.15820044000000003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358</v>
      </c>
      <c r="M147" s="7">
        <f t="shared" ca="1" si="45"/>
        <v>642</v>
      </c>
      <c r="N147" s="44">
        <f t="shared" ca="1" si="46"/>
        <v>6</v>
      </c>
      <c r="O147" s="94">
        <f t="shared" ca="1" si="47"/>
        <v>1.8066894637352093</v>
      </c>
      <c r="P147" s="94">
        <f t="shared" ca="1" si="48"/>
        <v>18.066894637352092</v>
      </c>
      <c r="Q147" s="94">
        <f t="shared" ca="1" si="49"/>
        <v>18.066894637352092</v>
      </c>
      <c r="R147" s="94">
        <f t="shared" ca="1" si="50"/>
        <v>1.8066894637352093</v>
      </c>
      <c r="S147" s="94">
        <f t="shared" ca="1" si="51"/>
        <v>1.8066894637352093</v>
      </c>
      <c r="T147" s="4">
        <f t="shared" ca="1" si="52"/>
        <v>0</v>
      </c>
      <c r="U147" s="46">
        <f t="shared" ca="1" si="53"/>
        <v>1606.7634327596322</v>
      </c>
      <c r="V147" s="4">
        <f t="shared" ca="1" si="54"/>
        <v>0</v>
      </c>
      <c r="W147" s="13">
        <f t="shared" ca="1" si="55"/>
        <v>17837.355059999998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0.15820044000000003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0.14149544519217874</v>
      </c>
      <c r="L148" s="13">
        <f t="shared" ca="1" si="44"/>
        <v>337</v>
      </c>
      <c r="M148" s="7">
        <f t="shared" ca="1" si="45"/>
        <v>663</v>
      </c>
      <c r="N148" s="44">
        <f t="shared" ca="1" si="46"/>
        <v>6</v>
      </c>
      <c r="O148" s="94">
        <f t="shared" ca="1" si="47"/>
        <v>1.8066894637352093</v>
      </c>
      <c r="P148" s="94">
        <f t="shared" ca="1" si="48"/>
        <v>18.066894637352092</v>
      </c>
      <c r="Q148" s="94">
        <f t="shared" ca="1" si="49"/>
        <v>18.066894637352092</v>
      </c>
      <c r="R148" s="94">
        <f t="shared" ca="1" si="50"/>
        <v>1.8066894637352093</v>
      </c>
      <c r="S148" s="94">
        <f t="shared" ca="1" si="51"/>
        <v>1.8066894637352093</v>
      </c>
      <c r="T148" s="4">
        <f t="shared" ca="1" si="52"/>
        <v>0.25563832999523212</v>
      </c>
      <c r="U148" s="46">
        <f t="shared" ca="1" si="53"/>
        <v>1585.7634327596322</v>
      </c>
      <c r="V148" s="4">
        <f t="shared" ca="1" si="54"/>
        <v>224.37830288780177</v>
      </c>
      <c r="W148" s="13">
        <f t="shared" ca="1" si="55"/>
        <v>15610.83786</v>
      </c>
      <c r="X148" s="4">
        <f t="shared" ca="1" si="56"/>
        <v>2208.8624528236187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0.15820044000000003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7.1462346056655997E-3</v>
      </c>
      <c r="L149" s="13">
        <f t="shared" ca="1" si="44"/>
        <v>316</v>
      </c>
      <c r="M149" s="7">
        <f t="shared" ca="1" si="45"/>
        <v>684</v>
      </c>
      <c r="N149" s="44">
        <f t="shared" ca="1" si="46"/>
        <v>6</v>
      </c>
      <c r="O149" s="94">
        <f t="shared" ca="1" si="47"/>
        <v>1.8066894637352093</v>
      </c>
      <c r="P149" s="94">
        <f t="shared" ca="1" si="48"/>
        <v>18.066894637352092</v>
      </c>
      <c r="Q149" s="94">
        <f t="shared" ca="1" si="49"/>
        <v>18.066894637352092</v>
      </c>
      <c r="R149" s="94">
        <f t="shared" ca="1" si="50"/>
        <v>1.8066894637352093</v>
      </c>
      <c r="S149" s="94">
        <f t="shared" ca="1" si="51"/>
        <v>1.8066894637352093</v>
      </c>
      <c r="T149" s="4">
        <f t="shared" ca="1" si="52"/>
        <v>1.2911026767435977E-2</v>
      </c>
      <c r="U149" s="46">
        <f t="shared" ca="1" si="53"/>
        <v>1564.7634327596322</v>
      </c>
      <c r="V149" s="4">
        <f t="shared" ca="1" si="54"/>
        <v>11.182166592866981</v>
      </c>
      <c r="W149" s="13">
        <f t="shared" ca="1" si="55"/>
        <v>13384.320659999998</v>
      </c>
      <c r="X149" s="4">
        <f t="shared" ca="1" si="56"/>
        <v>95.647495473817017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0.15820044000000003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1.4436837587203247E-4</v>
      </c>
      <c r="L150" s="13">
        <f t="shared" ca="1" si="44"/>
        <v>295</v>
      </c>
      <c r="M150" s="7">
        <f t="shared" ca="1" si="45"/>
        <v>705</v>
      </c>
      <c r="N150" s="44">
        <f t="shared" ca="1" si="46"/>
        <v>6</v>
      </c>
      <c r="O150" s="94">
        <f t="shared" ca="1" si="47"/>
        <v>1.8066894637352093</v>
      </c>
      <c r="P150" s="94">
        <f t="shared" ca="1" si="48"/>
        <v>18.066894637352092</v>
      </c>
      <c r="Q150" s="94">
        <f t="shared" ca="1" si="49"/>
        <v>18.066894637352092</v>
      </c>
      <c r="R150" s="94">
        <f t="shared" ca="1" si="50"/>
        <v>1.8066894637352093</v>
      </c>
      <c r="S150" s="94">
        <f t="shared" ca="1" si="51"/>
        <v>1.8066894637352093</v>
      </c>
      <c r="T150" s="4">
        <f t="shared" ca="1" si="52"/>
        <v>2.6082882358456546E-4</v>
      </c>
      <c r="U150" s="46">
        <f t="shared" ca="1" si="53"/>
        <v>1543.7634327596322</v>
      </c>
      <c r="V150" s="4">
        <f t="shared" ca="1" si="54"/>
        <v>0.22287061951814172</v>
      </c>
      <c r="W150" s="13">
        <f t="shared" ca="1" si="55"/>
        <v>11157.803459999999</v>
      </c>
      <c r="X150" s="4">
        <f t="shared" ca="1" si="56"/>
        <v>1.6108339638195444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0.15820044000000003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1.458266422949824E-6</v>
      </c>
      <c r="L151" s="13">
        <f t="shared" ca="1" si="44"/>
        <v>274</v>
      </c>
      <c r="M151" s="7">
        <f t="shared" ca="1" si="45"/>
        <v>726</v>
      </c>
      <c r="N151" s="44">
        <f t="shared" ca="1" si="46"/>
        <v>7</v>
      </c>
      <c r="O151" s="94">
        <f t="shared" ca="1" si="47"/>
        <v>2.0035934291211661</v>
      </c>
      <c r="P151" s="94">
        <f t="shared" ca="1" si="48"/>
        <v>19.051414464281876</v>
      </c>
      <c r="Q151" s="94">
        <f t="shared" ca="1" si="49"/>
        <v>18.066894637352092</v>
      </c>
      <c r="R151" s="94">
        <f t="shared" ca="1" si="50"/>
        <v>1.8559154550816985</v>
      </c>
      <c r="S151" s="94">
        <f t="shared" ca="1" si="51"/>
        <v>2.0035934291211661</v>
      </c>
      <c r="T151" s="4">
        <f t="shared" ca="1" si="52"/>
        <v>2.9217730229302949E-6</v>
      </c>
      <c r="U151" s="46">
        <f t="shared" ca="1" si="53"/>
        <v>1629.3605606370834</v>
      </c>
      <c r="V151" s="4">
        <f t="shared" ca="1" si="54"/>
        <v>2.3760417964557596E-3</v>
      </c>
      <c r="W151" s="13">
        <f t="shared" ca="1" si="55"/>
        <v>8931.2862599999989</v>
      </c>
      <c r="X151" s="4">
        <f t="shared" ca="1" si="56"/>
        <v>1.302419486671111E-2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0.15820044000000003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7.3649819340900273E-9</v>
      </c>
      <c r="L152" s="13">
        <f t="shared" ca="1" si="44"/>
        <v>253</v>
      </c>
      <c r="M152" s="7">
        <f t="shared" ca="1" si="45"/>
        <v>747</v>
      </c>
      <c r="N152" s="44">
        <f t="shared" ca="1" si="46"/>
        <v>7</v>
      </c>
      <c r="O152" s="94">
        <f t="shared" ca="1" si="47"/>
        <v>2.0035934291211661</v>
      </c>
      <c r="P152" s="94">
        <f t="shared" ca="1" si="48"/>
        <v>20.035934291211664</v>
      </c>
      <c r="Q152" s="94">
        <f t="shared" ca="1" si="49"/>
        <v>20.035934291211664</v>
      </c>
      <c r="R152" s="94">
        <f t="shared" ca="1" si="50"/>
        <v>2.0035934291211666</v>
      </c>
      <c r="S152" s="94">
        <f t="shared" ca="1" si="51"/>
        <v>2.0035934291211661</v>
      </c>
      <c r="T152" s="4">
        <f t="shared" ca="1" si="52"/>
        <v>1.4756429408738876E-8</v>
      </c>
      <c r="U152" s="46">
        <f t="shared" ca="1" si="53"/>
        <v>1608.3605606370834</v>
      </c>
      <c r="V152" s="4">
        <f t="shared" ca="1" si="54"/>
        <v>1.1845546472595027E-5</v>
      </c>
      <c r="W152" s="13">
        <f t="shared" ca="1" si="55"/>
        <v>6704.7690599999987</v>
      </c>
      <c r="X152" s="4">
        <f t="shared" ca="1" si="56"/>
        <v>4.9380502999145765E-5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0.15820044000000003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1.4878751382000069E-11</v>
      </c>
      <c r="L153" s="13">
        <f t="shared" ca="1" si="44"/>
        <v>232</v>
      </c>
      <c r="M153" s="7">
        <f t="shared" ca="1" si="45"/>
        <v>768</v>
      </c>
      <c r="N153" s="44">
        <f t="shared" ca="1" si="46"/>
        <v>7</v>
      </c>
      <c r="O153" s="94">
        <f t="shared" ca="1" si="47"/>
        <v>2.0035934291211661</v>
      </c>
      <c r="P153" s="94">
        <f t="shared" ca="1" si="48"/>
        <v>20.035934291211664</v>
      </c>
      <c r="Q153" s="94">
        <f t="shared" ca="1" si="49"/>
        <v>20.035934291211664</v>
      </c>
      <c r="R153" s="94">
        <f t="shared" ca="1" si="50"/>
        <v>2.0035934291211666</v>
      </c>
      <c r="S153" s="94">
        <f t="shared" ca="1" si="51"/>
        <v>2.0035934291211661</v>
      </c>
      <c r="T153" s="4">
        <f t="shared" ca="1" si="52"/>
        <v>2.9810968502502808E-11</v>
      </c>
      <c r="U153" s="46">
        <f t="shared" ca="1" si="53"/>
        <v>1587.3605606370834</v>
      </c>
      <c r="V153" s="4">
        <f t="shared" ca="1" si="54"/>
        <v>2.3617943135311411E-8</v>
      </c>
      <c r="W153" s="13">
        <f t="shared" ca="1" si="55"/>
        <v>4478.2518599999994</v>
      </c>
      <c r="X153" s="4">
        <f t="shared" ca="1" si="56"/>
        <v>6.663079605091937E-8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0.15820044000000003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263</v>
      </c>
      <c r="M154" s="7">
        <f t="shared" ca="1" si="45"/>
        <v>737</v>
      </c>
      <c r="N154" s="44">
        <f t="shared" ca="1" si="46"/>
        <v>7</v>
      </c>
      <c r="O154" s="94">
        <f t="shared" ca="1" si="47"/>
        <v>2.0035934291211661</v>
      </c>
      <c r="P154" s="94">
        <f t="shared" ca="1" si="48"/>
        <v>20.035934291211664</v>
      </c>
      <c r="Q154" s="94">
        <f t="shared" ca="1" si="49"/>
        <v>19.248318429667833</v>
      </c>
      <c r="R154" s="94">
        <f t="shared" ca="1" si="50"/>
        <v>1.9642126360439747</v>
      </c>
      <c r="S154" s="94">
        <f t="shared" ca="1" si="51"/>
        <v>2.0035934291211661</v>
      </c>
      <c r="T154" s="4">
        <f t="shared" ca="1" si="52"/>
        <v>0</v>
      </c>
      <c r="U154" s="46">
        <f t="shared" ca="1" si="53"/>
        <v>1618.3605606370834</v>
      </c>
      <c r="V154" s="4">
        <f t="shared" ca="1" si="54"/>
        <v>0</v>
      </c>
      <c r="W154" s="13">
        <f t="shared" ca="1" si="55"/>
        <v>17923.463459999999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0.15820044000000003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242</v>
      </c>
      <c r="M155" s="7">
        <f t="shared" ca="1" si="45"/>
        <v>758</v>
      </c>
      <c r="N155" s="44">
        <f t="shared" ca="1" si="46"/>
        <v>7</v>
      </c>
      <c r="O155" s="94">
        <f t="shared" ca="1" si="47"/>
        <v>2.0035934291211661</v>
      </c>
      <c r="P155" s="94">
        <f t="shared" ca="1" si="48"/>
        <v>20.035934291211664</v>
      </c>
      <c r="Q155" s="94">
        <f t="shared" ca="1" si="49"/>
        <v>20.035934291211664</v>
      </c>
      <c r="R155" s="94">
        <f t="shared" ca="1" si="50"/>
        <v>2.0035934291211666</v>
      </c>
      <c r="S155" s="94">
        <f t="shared" ca="1" si="51"/>
        <v>2.0035934291211661</v>
      </c>
      <c r="T155" s="4">
        <f t="shared" ca="1" si="52"/>
        <v>0</v>
      </c>
      <c r="U155" s="46">
        <f t="shared" ca="1" si="53"/>
        <v>1597.3605606370834</v>
      </c>
      <c r="V155" s="4">
        <f t="shared" ca="1" si="54"/>
        <v>0</v>
      </c>
      <c r="W155" s="13">
        <f t="shared" ca="1" si="55"/>
        <v>15696.946259999999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0.15820044000000003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1.4292469211331198E-3</v>
      </c>
      <c r="L156" s="13">
        <f t="shared" ca="1" si="44"/>
        <v>221</v>
      </c>
      <c r="M156" s="7">
        <f t="shared" ca="1" si="45"/>
        <v>779</v>
      </c>
      <c r="N156" s="44">
        <f t="shared" ca="1" si="46"/>
        <v>7</v>
      </c>
      <c r="O156" s="94">
        <f t="shared" ca="1" si="47"/>
        <v>2.0035934291211661</v>
      </c>
      <c r="P156" s="94">
        <f t="shared" ca="1" si="48"/>
        <v>20.035934291211664</v>
      </c>
      <c r="Q156" s="94">
        <f t="shared" ca="1" si="49"/>
        <v>20.035934291211664</v>
      </c>
      <c r="R156" s="94">
        <f t="shared" ca="1" si="50"/>
        <v>2.0035934291211666</v>
      </c>
      <c r="S156" s="94">
        <f t="shared" ca="1" si="51"/>
        <v>2.0035934291211661</v>
      </c>
      <c r="T156" s="4">
        <f t="shared" ca="1" si="52"/>
        <v>2.8636297397739764E-3</v>
      </c>
      <c r="U156" s="46">
        <f t="shared" ca="1" si="53"/>
        <v>1576.3605606370834</v>
      </c>
      <c r="V156" s="4">
        <f t="shared" ca="1" si="54"/>
        <v>2.25300847788623</v>
      </c>
      <c r="W156" s="13">
        <f t="shared" ca="1" si="55"/>
        <v>13470.429059999999</v>
      </c>
      <c r="X156" s="4">
        <f t="shared" ca="1" si="56"/>
        <v>19.252569260347101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0.15820044000000003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7.2184187936016222E-5</v>
      </c>
      <c r="L157" s="13">
        <f t="shared" ca="1" si="44"/>
        <v>200</v>
      </c>
      <c r="M157" s="7">
        <f t="shared" ca="1" si="45"/>
        <v>800</v>
      </c>
      <c r="N157" s="44">
        <f t="shared" ca="1" si="46"/>
        <v>7</v>
      </c>
      <c r="O157" s="94">
        <f t="shared" ca="1" si="47"/>
        <v>2.0035934291211661</v>
      </c>
      <c r="P157" s="94">
        <f t="shared" ca="1" si="48"/>
        <v>20.035934291211664</v>
      </c>
      <c r="Q157" s="94">
        <f t="shared" ca="1" si="49"/>
        <v>20.035934291211664</v>
      </c>
      <c r="R157" s="94">
        <f t="shared" ca="1" si="50"/>
        <v>2.0035934291211666</v>
      </c>
      <c r="S157" s="94">
        <f t="shared" ca="1" si="51"/>
        <v>2.0035934291211661</v>
      </c>
      <c r="T157" s="4">
        <f t="shared" ca="1" si="52"/>
        <v>1.4462776463504946E-4</v>
      </c>
      <c r="U157" s="46">
        <f t="shared" ca="1" si="53"/>
        <v>1555.3605606370834</v>
      </c>
      <c r="V157" s="4">
        <f t="shared" ca="1" si="54"/>
        <v>0.11227243901729478</v>
      </c>
      <c r="W157" s="13">
        <f t="shared" ca="1" si="55"/>
        <v>11243.911859999998</v>
      </c>
      <c r="X157" s="4">
        <f t="shared" ca="1" si="56"/>
        <v>0.81163264683824154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0.15820044000000003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1.458266422949824E-6</v>
      </c>
      <c r="L158" s="13">
        <f t="shared" ca="1" si="44"/>
        <v>179</v>
      </c>
      <c r="M158" s="7">
        <f t="shared" ca="1" si="45"/>
        <v>821</v>
      </c>
      <c r="N158" s="44">
        <f t="shared" ca="1" si="46"/>
        <v>7</v>
      </c>
      <c r="O158" s="94">
        <f t="shared" ca="1" si="47"/>
        <v>2.0035934291211661</v>
      </c>
      <c r="P158" s="94">
        <f t="shared" ca="1" si="48"/>
        <v>20.035934291211664</v>
      </c>
      <c r="Q158" s="94">
        <f t="shared" ca="1" si="49"/>
        <v>20.035934291211664</v>
      </c>
      <c r="R158" s="94">
        <f t="shared" ca="1" si="50"/>
        <v>2.0035934291211666</v>
      </c>
      <c r="S158" s="94">
        <f t="shared" ca="1" si="51"/>
        <v>2.0035934291211661</v>
      </c>
      <c r="T158" s="4">
        <f t="shared" ca="1" si="52"/>
        <v>2.9217730229302949E-6</v>
      </c>
      <c r="U158" s="46">
        <f t="shared" ca="1" si="53"/>
        <v>1534.3605606370834</v>
      </c>
      <c r="V158" s="4">
        <f t="shared" ca="1" si="54"/>
        <v>2.2375064862755261E-3</v>
      </c>
      <c r="W158" s="13">
        <f t="shared" ca="1" si="55"/>
        <v>9017.3946599999999</v>
      </c>
      <c r="X158" s="4">
        <f t="shared" ca="1" si="56"/>
        <v>1.3149763855165045E-2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0.15820044000000003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1.4729963868180055E-8</v>
      </c>
      <c r="L159" s="13">
        <f t="shared" ca="1" si="44"/>
        <v>158</v>
      </c>
      <c r="M159" s="7">
        <f t="shared" ca="1" si="45"/>
        <v>842</v>
      </c>
      <c r="N159" s="44">
        <f t="shared" ca="1" si="46"/>
        <v>8</v>
      </c>
      <c r="O159" s="94">
        <f t="shared" ca="1" si="47"/>
        <v>2.224240111847489</v>
      </c>
      <c r="P159" s="94">
        <f t="shared" ca="1" si="48"/>
        <v>20.256580973937986</v>
      </c>
      <c r="Q159" s="94">
        <f t="shared" ca="1" si="49"/>
        <v>20.035934291211664</v>
      </c>
      <c r="R159" s="94">
        <f t="shared" ca="1" si="50"/>
        <v>2.0146257632574822</v>
      </c>
      <c r="S159" s="94">
        <f t="shared" ca="1" si="51"/>
        <v>2.224240111847489</v>
      </c>
      <c r="T159" s="4">
        <f t="shared" ca="1" si="52"/>
        <v>3.2762976481670274E-8</v>
      </c>
      <c r="U159" s="46">
        <f t="shared" ca="1" si="53"/>
        <v>1632.8111903296365</v>
      </c>
      <c r="V159" s="4">
        <f t="shared" ca="1" si="54"/>
        <v>2.4051249837115613E-5</v>
      </c>
      <c r="W159" s="13">
        <f t="shared" ca="1" si="55"/>
        <v>6790.8774599999997</v>
      </c>
      <c r="X159" s="4">
        <f t="shared" ca="1" si="56"/>
        <v>1.0002937961903834E-4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0.15820044000000003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7.4393756910000337E-11</v>
      </c>
      <c r="L160" s="13">
        <f t="shared" ca="1" si="44"/>
        <v>137</v>
      </c>
      <c r="M160" s="7">
        <f t="shared" ca="1" si="45"/>
        <v>863</v>
      </c>
      <c r="N160" s="44">
        <f t="shared" ca="1" si="46"/>
        <v>8</v>
      </c>
      <c r="O160" s="94">
        <f t="shared" ca="1" si="47"/>
        <v>2.224240111847489</v>
      </c>
      <c r="P160" s="94">
        <f t="shared" ca="1" si="48"/>
        <v>22.242401118474891</v>
      </c>
      <c r="Q160" s="94">
        <f t="shared" ca="1" si="49"/>
        <v>22.242401118474891</v>
      </c>
      <c r="R160" s="94">
        <f t="shared" ca="1" si="50"/>
        <v>2.224240111847489</v>
      </c>
      <c r="S160" s="94">
        <f t="shared" ca="1" si="51"/>
        <v>2.224240111847489</v>
      </c>
      <c r="T160" s="4">
        <f t="shared" ca="1" si="52"/>
        <v>1.6546957819025405E-10</v>
      </c>
      <c r="U160" s="46">
        <f t="shared" ca="1" si="53"/>
        <v>1611.8111903296365</v>
      </c>
      <c r="V160" s="4">
        <f t="shared" ca="1" si="54"/>
        <v>1.1990868987820127E-7</v>
      </c>
      <c r="W160" s="13">
        <f t="shared" ca="1" si="55"/>
        <v>4564.3602599999995</v>
      </c>
      <c r="X160" s="4">
        <f t="shared" ca="1" si="56"/>
        <v>3.3955990763210589E-7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0.15820044000000003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1.5029041800000086E-13</v>
      </c>
      <c r="L161" s="13">
        <f t="shared" ca="1" si="44"/>
        <v>116</v>
      </c>
      <c r="M161" s="7">
        <f t="shared" ca="1" si="45"/>
        <v>884</v>
      </c>
      <c r="N161" s="44">
        <f t="shared" ca="1" si="46"/>
        <v>8</v>
      </c>
      <c r="O161" s="94">
        <f t="shared" ca="1" si="47"/>
        <v>2.224240111847489</v>
      </c>
      <c r="P161" s="94">
        <f t="shared" ca="1" si="48"/>
        <v>22.242401118474891</v>
      </c>
      <c r="Q161" s="94">
        <f t="shared" ca="1" si="49"/>
        <v>22.242401118474891</v>
      </c>
      <c r="R161" s="94">
        <f t="shared" ca="1" si="50"/>
        <v>2.224240111847489</v>
      </c>
      <c r="S161" s="94">
        <f t="shared" ca="1" si="51"/>
        <v>2.224240111847489</v>
      </c>
      <c r="T161" s="4">
        <f t="shared" ca="1" si="52"/>
        <v>3.3428197614192778E-13</v>
      </c>
      <c r="U161" s="46">
        <f t="shared" ca="1" si="53"/>
        <v>1590.8111903296365</v>
      </c>
      <c r="V161" s="4">
        <f t="shared" ca="1" si="54"/>
        <v>2.3908367875371998E-10</v>
      </c>
      <c r="W161" s="13">
        <f t="shared" ca="1" si="55"/>
        <v>2337.8430599999997</v>
      </c>
      <c r="X161" s="4">
        <f t="shared" ca="1" si="56"/>
        <v>3.5135541070580105E-10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0.15820044000000003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263</v>
      </c>
      <c r="M162" s="7">
        <f t="shared" ca="1" si="45"/>
        <v>737</v>
      </c>
      <c r="N162" s="44">
        <f t="shared" ca="1" si="46"/>
        <v>7</v>
      </c>
      <c r="O162" s="94">
        <f t="shared" ca="1" si="47"/>
        <v>2.0035934291211661</v>
      </c>
      <c r="P162" s="94">
        <f t="shared" ca="1" si="48"/>
        <v>20.035934291211664</v>
      </c>
      <c r="Q162" s="94">
        <f t="shared" ca="1" si="49"/>
        <v>19.248318429667833</v>
      </c>
      <c r="R162" s="94">
        <f t="shared" ca="1" si="50"/>
        <v>1.9642126360439747</v>
      </c>
      <c r="S162" s="94">
        <f t="shared" ca="1" si="51"/>
        <v>2.0035934291211661</v>
      </c>
      <c r="T162" s="4">
        <f t="shared" ca="1" si="52"/>
        <v>0</v>
      </c>
      <c r="U162" s="46">
        <f t="shared" ca="1" si="53"/>
        <v>1618.3605606370834</v>
      </c>
      <c r="V162" s="4">
        <f t="shared" ca="1" si="54"/>
        <v>0</v>
      </c>
      <c r="W162" s="13">
        <f t="shared" ca="1" si="55"/>
        <v>17726.029199999997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0.15820044000000003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242</v>
      </c>
      <c r="M163" s="7">
        <f t="shared" ca="1" si="45"/>
        <v>758</v>
      </c>
      <c r="N163" s="44">
        <f t="shared" ca="1" si="46"/>
        <v>7</v>
      </c>
      <c r="O163" s="94">
        <f t="shared" ca="1" si="47"/>
        <v>2.0035934291211661</v>
      </c>
      <c r="P163" s="94">
        <f t="shared" ca="1" si="48"/>
        <v>20.035934291211664</v>
      </c>
      <c r="Q163" s="94">
        <f t="shared" ca="1" si="49"/>
        <v>20.035934291211664</v>
      </c>
      <c r="R163" s="94">
        <f t="shared" ca="1" si="50"/>
        <v>2.0035934291211666</v>
      </c>
      <c r="S163" s="94">
        <f t="shared" ca="1" si="51"/>
        <v>2.0035934291211661</v>
      </c>
      <c r="T163" s="4">
        <f t="shared" ca="1" si="52"/>
        <v>0</v>
      </c>
      <c r="U163" s="46">
        <f t="shared" ca="1" si="53"/>
        <v>1597.3605606370834</v>
      </c>
      <c r="V163" s="4">
        <f t="shared" ca="1" si="54"/>
        <v>0</v>
      </c>
      <c r="W163" s="13">
        <f t="shared" ca="1" si="55"/>
        <v>15499.511999999999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0.15820044000000003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7.4471286943251979E-3</v>
      </c>
      <c r="L164" s="13">
        <f t="shared" ca="1" si="44"/>
        <v>221</v>
      </c>
      <c r="M164" s="7">
        <f t="shared" ca="1" si="45"/>
        <v>779</v>
      </c>
      <c r="N164" s="44">
        <f t="shared" ca="1" si="46"/>
        <v>7</v>
      </c>
      <c r="O164" s="94">
        <f t="shared" ca="1" si="47"/>
        <v>2.0035934291211661</v>
      </c>
      <c r="P164" s="94">
        <f t="shared" ca="1" si="48"/>
        <v>20.035934291211664</v>
      </c>
      <c r="Q164" s="94">
        <f t="shared" ca="1" si="49"/>
        <v>20.035934291211664</v>
      </c>
      <c r="R164" s="94">
        <f t="shared" ca="1" si="50"/>
        <v>2.0035934291211666</v>
      </c>
      <c r="S164" s="94">
        <f t="shared" ca="1" si="51"/>
        <v>2.0035934291211661</v>
      </c>
      <c r="T164" s="4">
        <f t="shared" ca="1" si="52"/>
        <v>1.4921018117769656E-2</v>
      </c>
      <c r="U164" s="46">
        <f t="shared" ca="1" si="53"/>
        <v>1576.3605606370834</v>
      </c>
      <c r="V164" s="4">
        <f t="shared" ca="1" si="54"/>
        <v>11.739359963722979</v>
      </c>
      <c r="W164" s="13">
        <f t="shared" ca="1" si="55"/>
        <v>13272.994799999999</v>
      </c>
      <c r="X164" s="4">
        <f t="shared" ca="1" si="56"/>
        <v>98.84570043470913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0.15820044000000003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3.7611761082450527E-4</v>
      </c>
      <c r="L165" s="13">
        <f t="shared" ca="1" si="44"/>
        <v>200</v>
      </c>
      <c r="M165" s="7">
        <f t="shared" ca="1" si="45"/>
        <v>800</v>
      </c>
      <c r="N165" s="44">
        <f t="shared" ca="1" si="46"/>
        <v>7</v>
      </c>
      <c r="O165" s="94">
        <f t="shared" ca="1" si="47"/>
        <v>2.0035934291211661</v>
      </c>
      <c r="P165" s="94">
        <f t="shared" ca="1" si="48"/>
        <v>20.035934291211664</v>
      </c>
      <c r="Q165" s="94">
        <f t="shared" ca="1" si="49"/>
        <v>20.035934291211664</v>
      </c>
      <c r="R165" s="94">
        <f t="shared" ca="1" si="50"/>
        <v>2.0035934291211666</v>
      </c>
      <c r="S165" s="94">
        <f t="shared" ca="1" si="51"/>
        <v>2.0035934291211661</v>
      </c>
      <c r="T165" s="4">
        <f t="shared" ca="1" si="52"/>
        <v>7.5358677362473078E-4</v>
      </c>
      <c r="U165" s="46">
        <f t="shared" ca="1" si="53"/>
        <v>1555.3605606370834</v>
      </c>
      <c r="V165" s="4">
        <f t="shared" ca="1" si="54"/>
        <v>0.58499849803748283</v>
      </c>
      <c r="W165" s="13">
        <f t="shared" ca="1" si="55"/>
        <v>11046.477599999998</v>
      </c>
      <c r="X165" s="4">
        <f t="shared" ca="1" si="56"/>
        <v>4.1547747629384144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0.15820044000000003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7.5983355722122347E-6</v>
      </c>
      <c r="L166" s="13">
        <f t="shared" ca="1" si="44"/>
        <v>179</v>
      </c>
      <c r="M166" s="7">
        <f t="shared" ca="1" si="45"/>
        <v>821</v>
      </c>
      <c r="N166" s="44">
        <f t="shared" ca="1" si="46"/>
        <v>7</v>
      </c>
      <c r="O166" s="94">
        <f t="shared" ca="1" si="47"/>
        <v>2.0035934291211661</v>
      </c>
      <c r="P166" s="94">
        <f t="shared" ca="1" si="48"/>
        <v>20.035934291211664</v>
      </c>
      <c r="Q166" s="94">
        <f t="shared" ca="1" si="49"/>
        <v>20.035934291211664</v>
      </c>
      <c r="R166" s="94">
        <f t="shared" ca="1" si="50"/>
        <v>2.0035934291211666</v>
      </c>
      <c r="S166" s="94">
        <f t="shared" ca="1" si="51"/>
        <v>2.0035934291211661</v>
      </c>
      <c r="T166" s="4">
        <f t="shared" ca="1" si="52"/>
        <v>1.5223975224742049E-5</v>
      </c>
      <c r="U166" s="46">
        <f t="shared" ca="1" si="53"/>
        <v>1534.3605606370834</v>
      </c>
      <c r="V166" s="4">
        <f t="shared" ca="1" si="54"/>
        <v>1.1658586428488259E-2</v>
      </c>
      <c r="W166" s="13">
        <f t="shared" ca="1" si="55"/>
        <v>8819.9603999999999</v>
      </c>
      <c r="X166" s="4">
        <f t="shared" ca="1" si="56"/>
        <v>6.7017018852823254E-2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0.15820044000000003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7.6750864365780226E-8</v>
      </c>
      <c r="L167" s="13">
        <f t="shared" ca="1" si="44"/>
        <v>158</v>
      </c>
      <c r="M167" s="7">
        <f t="shared" ca="1" si="45"/>
        <v>842</v>
      </c>
      <c r="N167" s="44">
        <f t="shared" ca="1" si="46"/>
        <v>8</v>
      </c>
      <c r="O167" s="94">
        <f t="shared" ca="1" si="47"/>
        <v>2.224240111847489</v>
      </c>
      <c r="P167" s="94">
        <f t="shared" ca="1" si="48"/>
        <v>20.256580973937986</v>
      </c>
      <c r="Q167" s="94">
        <f t="shared" ca="1" si="49"/>
        <v>20.035934291211664</v>
      </c>
      <c r="R167" s="94">
        <f t="shared" ca="1" si="50"/>
        <v>2.0146257632574822</v>
      </c>
      <c r="S167" s="94">
        <f t="shared" ca="1" si="51"/>
        <v>2.224240111847489</v>
      </c>
      <c r="T167" s="4">
        <f t="shared" ca="1" si="52"/>
        <v>1.7071235114133446E-7</v>
      </c>
      <c r="U167" s="46">
        <f t="shared" ca="1" si="53"/>
        <v>1632.8111903296365</v>
      </c>
      <c r="V167" s="4">
        <f t="shared" ca="1" si="54"/>
        <v>1.2531967020391809E-4</v>
      </c>
      <c r="W167" s="13">
        <f t="shared" ca="1" si="55"/>
        <v>6593.4431999999997</v>
      </c>
      <c r="X167" s="4">
        <f t="shared" ca="1" si="56"/>
        <v>5.0605246474667593E-4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0.15820044000000003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3.8763062811000149E-10</v>
      </c>
      <c r="L168" s="13">
        <f t="shared" ca="1" si="44"/>
        <v>137</v>
      </c>
      <c r="M168" s="7">
        <f t="shared" ca="1" si="45"/>
        <v>863</v>
      </c>
      <c r="N168" s="44">
        <f t="shared" ca="1" si="46"/>
        <v>8</v>
      </c>
      <c r="O168" s="94">
        <f t="shared" ca="1" si="47"/>
        <v>2.224240111847489</v>
      </c>
      <c r="P168" s="94">
        <f t="shared" ca="1" si="48"/>
        <v>22.242401118474891</v>
      </c>
      <c r="Q168" s="94">
        <f t="shared" ca="1" si="49"/>
        <v>22.242401118474891</v>
      </c>
      <c r="R168" s="94">
        <f t="shared" ca="1" si="50"/>
        <v>2.224240111847489</v>
      </c>
      <c r="S168" s="94">
        <f t="shared" ca="1" si="51"/>
        <v>2.224240111847489</v>
      </c>
      <c r="T168" s="4">
        <f t="shared" ca="1" si="52"/>
        <v>8.6218359162290218E-10</v>
      </c>
      <c r="U168" s="46">
        <f t="shared" ca="1" si="53"/>
        <v>1611.8111903296365</v>
      </c>
      <c r="V168" s="4">
        <f t="shared" ca="1" si="54"/>
        <v>6.2478738410220618E-7</v>
      </c>
      <c r="W168" s="13">
        <f t="shared" ca="1" si="55"/>
        <v>4366.9259999999995</v>
      </c>
      <c r="X168" s="4">
        <f t="shared" ca="1" si="56"/>
        <v>1.6927542682898962E-6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0.15820044000000003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7.8309217800000383E-13</v>
      </c>
      <c r="L169" s="13">
        <f t="shared" ca="1" si="44"/>
        <v>116</v>
      </c>
      <c r="M169" s="7">
        <f t="shared" ca="1" si="45"/>
        <v>884</v>
      </c>
      <c r="N169" s="44">
        <f t="shared" ca="1" si="46"/>
        <v>8</v>
      </c>
      <c r="O169" s="94">
        <f t="shared" ca="1" si="47"/>
        <v>2.224240111847489</v>
      </c>
      <c r="P169" s="94">
        <f t="shared" ca="1" si="48"/>
        <v>22.242401118474891</v>
      </c>
      <c r="Q169" s="94">
        <f t="shared" ca="1" si="49"/>
        <v>22.242401118474891</v>
      </c>
      <c r="R169" s="94">
        <f t="shared" ca="1" si="50"/>
        <v>2.224240111847489</v>
      </c>
      <c r="S169" s="94">
        <f t="shared" ca="1" si="51"/>
        <v>2.224240111847489</v>
      </c>
      <c r="T169" s="4">
        <f t="shared" ca="1" si="52"/>
        <v>1.7417850335816224E-12</v>
      </c>
      <c r="U169" s="46">
        <f t="shared" ca="1" si="53"/>
        <v>1590.8111903296365</v>
      </c>
      <c r="V169" s="4">
        <f t="shared" ca="1" si="54"/>
        <v>1.2457517998220136E-9</v>
      </c>
      <c r="W169" s="13">
        <f t="shared" ca="1" si="55"/>
        <v>2140.4087999999997</v>
      </c>
      <c r="X169" s="4">
        <f t="shared" ca="1" si="56"/>
        <v>1.6761373890023744E-9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0.15820044000000003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147</v>
      </c>
      <c r="M170" s="7">
        <f t="shared" ca="1" si="45"/>
        <v>853</v>
      </c>
      <c r="N170" s="44">
        <f t="shared" ca="1" si="46"/>
        <v>8</v>
      </c>
      <c r="O170" s="94">
        <f t="shared" ca="1" si="47"/>
        <v>2.224240111847489</v>
      </c>
      <c r="P170" s="94">
        <f t="shared" ca="1" si="48"/>
        <v>22.242401118474891</v>
      </c>
      <c r="Q170" s="94">
        <f t="shared" ca="1" si="49"/>
        <v>20.477227656664308</v>
      </c>
      <c r="R170" s="94">
        <f t="shared" ca="1" si="50"/>
        <v>2.1359814387569598</v>
      </c>
      <c r="S170" s="94">
        <f t="shared" ca="1" si="51"/>
        <v>2.224240111847489</v>
      </c>
      <c r="T170" s="4">
        <f t="shared" ca="1" si="52"/>
        <v>0</v>
      </c>
      <c r="U170" s="46">
        <f t="shared" ca="1" si="53"/>
        <v>1621.8111903296365</v>
      </c>
      <c r="V170" s="4">
        <f t="shared" ca="1" si="54"/>
        <v>0</v>
      </c>
      <c r="W170" s="13">
        <f t="shared" ca="1" si="55"/>
        <v>15585.620399999998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0.15820044000000003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126</v>
      </c>
      <c r="M171" s="7">
        <f t="shared" ca="1" si="45"/>
        <v>874</v>
      </c>
      <c r="N171" s="44">
        <f t="shared" ca="1" si="46"/>
        <v>8</v>
      </c>
      <c r="O171" s="94">
        <f t="shared" ca="1" si="47"/>
        <v>2.224240111847489</v>
      </c>
      <c r="P171" s="94">
        <f t="shared" ca="1" si="48"/>
        <v>22.242401118474891</v>
      </c>
      <c r="Q171" s="94">
        <f t="shared" ca="1" si="49"/>
        <v>22.242401118474891</v>
      </c>
      <c r="R171" s="94">
        <f t="shared" ca="1" si="50"/>
        <v>2.224240111847489</v>
      </c>
      <c r="S171" s="94">
        <f t="shared" ca="1" si="51"/>
        <v>2.224240111847489</v>
      </c>
      <c r="T171" s="4">
        <f t="shared" ca="1" si="52"/>
        <v>0</v>
      </c>
      <c r="U171" s="46">
        <f t="shared" ca="1" si="53"/>
        <v>1600.8111903296365</v>
      </c>
      <c r="V171" s="4">
        <f t="shared" ca="1" si="54"/>
        <v>0</v>
      </c>
      <c r="W171" s="13">
        <f t="shared" ca="1" si="55"/>
        <v>13359.1032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0.15820044000000003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7.5223522164901048E-5</v>
      </c>
      <c r="L172" s="13">
        <f t="shared" ca="1" si="44"/>
        <v>105</v>
      </c>
      <c r="M172" s="7">
        <f t="shared" ca="1" si="45"/>
        <v>895</v>
      </c>
      <c r="N172" s="44">
        <f t="shared" ca="1" si="46"/>
        <v>8</v>
      </c>
      <c r="O172" s="94">
        <f t="shared" ca="1" si="47"/>
        <v>2.224240111847489</v>
      </c>
      <c r="P172" s="94">
        <f t="shared" ca="1" si="48"/>
        <v>22.242401118474891</v>
      </c>
      <c r="Q172" s="94">
        <f t="shared" ca="1" si="49"/>
        <v>22.242401118474891</v>
      </c>
      <c r="R172" s="94">
        <f t="shared" ca="1" si="50"/>
        <v>2.224240111847489</v>
      </c>
      <c r="S172" s="94">
        <f t="shared" ca="1" si="51"/>
        <v>2.224240111847489</v>
      </c>
      <c r="T172" s="4">
        <f t="shared" ca="1" si="52"/>
        <v>1.6731517535362159E-4</v>
      </c>
      <c r="U172" s="46">
        <f t="shared" ca="1" si="53"/>
        <v>1579.8111903296365</v>
      </c>
      <c r="V172" s="4">
        <f t="shared" ca="1" si="54"/>
        <v>0.11883896209212012</v>
      </c>
      <c r="W172" s="13">
        <f t="shared" ca="1" si="55"/>
        <v>11132.585999999999</v>
      </c>
      <c r="X172" s="4">
        <f t="shared" ca="1" si="56"/>
        <v>0.83743232972366699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0.15820044000000003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3.7991677861061174E-6</v>
      </c>
      <c r="L173" s="13">
        <f t="shared" ca="1" si="44"/>
        <v>84</v>
      </c>
      <c r="M173" s="7">
        <f t="shared" ca="1" si="45"/>
        <v>916</v>
      </c>
      <c r="N173" s="44">
        <f t="shared" ca="1" si="46"/>
        <v>8</v>
      </c>
      <c r="O173" s="94">
        <f t="shared" ca="1" si="47"/>
        <v>2.224240111847489</v>
      </c>
      <c r="P173" s="94">
        <f t="shared" ca="1" si="48"/>
        <v>22.242401118474891</v>
      </c>
      <c r="Q173" s="94">
        <f t="shared" ca="1" si="49"/>
        <v>22.242401118474891</v>
      </c>
      <c r="R173" s="94">
        <f t="shared" ca="1" si="50"/>
        <v>2.224240111847489</v>
      </c>
      <c r="S173" s="94">
        <f t="shared" ca="1" si="51"/>
        <v>2.224240111847489</v>
      </c>
      <c r="T173" s="4">
        <f t="shared" ca="1" si="52"/>
        <v>8.4502613814960477E-6</v>
      </c>
      <c r="U173" s="46">
        <f t="shared" ca="1" si="53"/>
        <v>1558.8111903296365</v>
      </c>
      <c r="V173" s="4">
        <f t="shared" ca="1" si="54"/>
        <v>5.9221852589220868E-3</v>
      </c>
      <c r="W173" s="13">
        <f t="shared" ca="1" si="55"/>
        <v>8906.0687999999991</v>
      </c>
      <c r="X173" s="4">
        <f t="shared" ca="1" si="56"/>
        <v>3.3835649685804763E-2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0.15820044000000003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7.6750864365780213E-8</v>
      </c>
      <c r="L174" s="13">
        <f t="shared" ca="1" si="44"/>
        <v>63</v>
      </c>
      <c r="M174" s="7">
        <f t="shared" ca="1" si="45"/>
        <v>937</v>
      </c>
      <c r="N174" s="44">
        <f t="shared" ca="1" si="46"/>
        <v>8</v>
      </c>
      <c r="O174" s="94">
        <f t="shared" ca="1" si="47"/>
        <v>2.224240111847489</v>
      </c>
      <c r="P174" s="94">
        <f t="shared" ca="1" si="48"/>
        <v>22.242401118474891</v>
      </c>
      <c r="Q174" s="94">
        <f t="shared" ca="1" si="49"/>
        <v>22.242401118474891</v>
      </c>
      <c r="R174" s="94">
        <f t="shared" ca="1" si="50"/>
        <v>2.224240111847489</v>
      </c>
      <c r="S174" s="94">
        <f t="shared" ca="1" si="51"/>
        <v>2.224240111847489</v>
      </c>
      <c r="T174" s="4">
        <f t="shared" ca="1" si="52"/>
        <v>1.7071235114133444E-7</v>
      </c>
      <c r="U174" s="46">
        <f t="shared" ca="1" si="53"/>
        <v>1537.8111903296365</v>
      </c>
      <c r="V174" s="4">
        <f t="shared" ca="1" si="54"/>
        <v>1.1802833808916895E-4</v>
      </c>
      <c r="W174" s="13">
        <f t="shared" ca="1" si="55"/>
        <v>6679.5515999999998</v>
      </c>
      <c r="X174" s="4">
        <f t="shared" ca="1" si="56"/>
        <v>5.1266135887583018E-4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0.15820044000000003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7.7526125622000297E-10</v>
      </c>
      <c r="L175" s="13">
        <f t="shared" ca="1" si="44"/>
        <v>42</v>
      </c>
      <c r="M175" s="7">
        <f t="shared" ca="1" si="45"/>
        <v>958</v>
      </c>
      <c r="N175" s="44">
        <f t="shared" ca="1" si="46"/>
        <v>8</v>
      </c>
      <c r="O175" s="94">
        <f t="shared" ca="1" si="47"/>
        <v>2.224240111847489</v>
      </c>
      <c r="P175" s="94">
        <f t="shared" ca="1" si="48"/>
        <v>22.242401118474891</v>
      </c>
      <c r="Q175" s="94">
        <f t="shared" ca="1" si="49"/>
        <v>22.242401118474891</v>
      </c>
      <c r="R175" s="94">
        <f t="shared" ca="1" si="50"/>
        <v>2.224240111847489</v>
      </c>
      <c r="S175" s="94">
        <f t="shared" ca="1" si="51"/>
        <v>2.224240111847489</v>
      </c>
      <c r="T175" s="4">
        <f t="shared" ca="1" si="52"/>
        <v>1.7243671832458044E-9</v>
      </c>
      <c r="U175" s="46">
        <f t="shared" ca="1" si="53"/>
        <v>1516.8111903296365</v>
      </c>
      <c r="V175" s="4">
        <f t="shared" ca="1" si="54"/>
        <v>1.1759249488635121E-6</v>
      </c>
      <c r="W175" s="13">
        <f t="shared" ca="1" si="55"/>
        <v>4453.0343999999996</v>
      </c>
      <c r="X175" s="4">
        <f t="shared" ca="1" si="56"/>
        <v>3.4522650429348868E-6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0.15820044000000003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3.9154608900000186E-12</v>
      </c>
      <c r="L176" s="13">
        <f t="shared" ca="1" si="44"/>
        <v>21</v>
      </c>
      <c r="M176" s="7">
        <f t="shared" ca="1" si="45"/>
        <v>979</v>
      </c>
      <c r="N176" s="44">
        <f t="shared" ca="1" si="46"/>
        <v>9</v>
      </c>
      <c r="O176" s="94">
        <f t="shared" ca="1" si="47"/>
        <v>2.4159196699183809</v>
      </c>
      <c r="P176" s="94">
        <f t="shared" ca="1" si="48"/>
        <v>24.159196699183809</v>
      </c>
      <c r="Q176" s="94">
        <f t="shared" ca="1" si="49"/>
        <v>23.775837583042026</v>
      </c>
      <c r="R176" s="94">
        <f t="shared" ca="1" si="50"/>
        <v>2.396751714111292</v>
      </c>
      <c r="S176" s="94">
        <f t="shared" ca="1" si="51"/>
        <v>2.4159196699183809</v>
      </c>
      <c r="T176" s="4">
        <f t="shared" ca="1" si="52"/>
        <v>9.4594389809471755E-12</v>
      </c>
      <c r="U176" s="46">
        <f t="shared" ca="1" si="53"/>
        <v>1599.5800012986076</v>
      </c>
      <c r="V176" s="4">
        <f t="shared" ca="1" si="54"/>
        <v>6.2630929355108772E-9</v>
      </c>
      <c r="W176" s="13">
        <f t="shared" ca="1" si="55"/>
        <v>2226.5171999999998</v>
      </c>
      <c r="X176" s="4">
        <f t="shared" ca="1" si="56"/>
        <v>8.7178410175123479E-9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0.15820044000000003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7.9100220000000445E-15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2.4159196699183809</v>
      </c>
      <c r="P177" s="94">
        <f t="shared" ca="1" si="48"/>
        <v>24.159196699183809</v>
      </c>
      <c r="Q177" s="94">
        <f t="shared" ca="1" si="49"/>
        <v>24.159196699183809</v>
      </c>
      <c r="R177" s="94">
        <f t="shared" ca="1" si="50"/>
        <v>2.4159196699183809</v>
      </c>
      <c r="S177" s="94">
        <f t="shared" ca="1" si="51"/>
        <v>2.4159196699183809</v>
      </c>
      <c r="T177" s="4">
        <f t="shared" ca="1" si="52"/>
        <v>1.910997773928724E-14</v>
      </c>
      <c r="U177" s="46">
        <f t="shared" ca="1" si="53"/>
        <v>1578.5800012986076</v>
      </c>
      <c r="V177" s="4">
        <f t="shared" ca="1" si="54"/>
        <v>1.2486602539032085E-11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7.1075560000000038E-2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379</v>
      </c>
      <c r="M178" s="7">
        <f t="shared" ca="1" si="45"/>
        <v>621</v>
      </c>
      <c r="N178" s="44">
        <f t="shared" ca="1" si="46"/>
        <v>6</v>
      </c>
      <c r="O178" s="94">
        <f t="shared" ca="1" si="47"/>
        <v>1.8066894637352093</v>
      </c>
      <c r="P178" s="94">
        <f t="shared" ca="1" si="48"/>
        <v>18.066894637352092</v>
      </c>
      <c r="Q178" s="94">
        <f t="shared" ca="1" si="49"/>
        <v>18.066894637352092</v>
      </c>
      <c r="R178" s="94">
        <f t="shared" ca="1" si="50"/>
        <v>1.8066894637352093</v>
      </c>
      <c r="S178" s="94">
        <f t="shared" ca="1" si="51"/>
        <v>1.8066894637352093</v>
      </c>
      <c r="T178" s="4">
        <f t="shared" ca="1" si="52"/>
        <v>0</v>
      </c>
      <c r="U178" s="46">
        <f t="shared" ca="1" si="53"/>
        <v>1627.7634327596322</v>
      </c>
      <c r="V178" s="4">
        <f t="shared" ca="1" si="54"/>
        <v>0</v>
      </c>
      <c r="W178" s="13">
        <f t="shared" ca="1" si="55"/>
        <v>20063.872259999996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7.1075560000000038E-2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6.2934713231129966E-2</v>
      </c>
      <c r="L179" s="13">
        <f t="shared" ca="1" si="44"/>
        <v>358</v>
      </c>
      <c r="M179" s="7">
        <f t="shared" ca="1" si="45"/>
        <v>642</v>
      </c>
      <c r="N179" s="44">
        <f t="shared" ca="1" si="46"/>
        <v>6</v>
      </c>
      <c r="O179" s="94">
        <f t="shared" ca="1" si="47"/>
        <v>1.8066894637352093</v>
      </c>
      <c r="P179" s="94">
        <f t="shared" ca="1" si="48"/>
        <v>18.066894637352092</v>
      </c>
      <c r="Q179" s="94">
        <f t="shared" ca="1" si="49"/>
        <v>18.066894637352092</v>
      </c>
      <c r="R179" s="94">
        <f t="shared" ca="1" si="50"/>
        <v>1.8066894637352093</v>
      </c>
      <c r="S179" s="94">
        <f t="shared" ca="1" si="51"/>
        <v>1.8066894637352093</v>
      </c>
      <c r="T179" s="4">
        <f t="shared" ca="1" si="52"/>
        <v>0.11370348329787938</v>
      </c>
      <c r="U179" s="46">
        <f t="shared" ca="1" si="53"/>
        <v>1606.7634327596322</v>
      </c>
      <c r="V179" s="4">
        <f t="shared" ca="1" si="54"/>
        <v>101.12119587099343</v>
      </c>
      <c r="W179" s="13">
        <f t="shared" ca="1" si="55"/>
        <v>17837.355059999998</v>
      </c>
      <c r="X179" s="4">
        <f t="shared" ca="1" si="56"/>
        <v>1122.5888255029449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7.1075560000000038E-2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3.8142250443109101E-3</v>
      </c>
      <c r="L180" s="13">
        <f t="shared" ca="1" si="44"/>
        <v>337</v>
      </c>
      <c r="M180" s="7">
        <f t="shared" ca="1" si="45"/>
        <v>663</v>
      </c>
      <c r="N180" s="44">
        <f t="shared" ca="1" si="46"/>
        <v>6</v>
      </c>
      <c r="O180" s="94">
        <f t="shared" ca="1" si="47"/>
        <v>1.8066894637352093</v>
      </c>
      <c r="P180" s="94">
        <f t="shared" ca="1" si="48"/>
        <v>18.066894637352092</v>
      </c>
      <c r="Q180" s="94">
        <f t="shared" ca="1" si="49"/>
        <v>18.066894637352092</v>
      </c>
      <c r="R180" s="94">
        <f t="shared" ca="1" si="50"/>
        <v>1.8066894637352093</v>
      </c>
      <c r="S180" s="94">
        <f t="shared" ca="1" si="51"/>
        <v>1.8066894637352093</v>
      </c>
      <c r="T180" s="4">
        <f t="shared" ca="1" si="52"/>
        <v>6.8911201998714828E-3</v>
      </c>
      <c r="U180" s="46">
        <f t="shared" ca="1" si="53"/>
        <v>1585.7634327596322</v>
      </c>
      <c r="V180" s="4">
        <f t="shared" ca="1" si="54"/>
        <v>6.0484585995842295</v>
      </c>
      <c r="W180" s="13">
        <f t="shared" ca="1" si="55"/>
        <v>15610.83786</v>
      </c>
      <c r="X180" s="4">
        <f t="shared" ca="1" si="56"/>
        <v>59.54324872828893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7.1075560000000038E-2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9.6318814250275612E-5</v>
      </c>
      <c r="L181" s="13">
        <f t="shared" ca="1" si="44"/>
        <v>316</v>
      </c>
      <c r="M181" s="7">
        <f t="shared" ca="1" si="45"/>
        <v>684</v>
      </c>
      <c r="N181" s="44">
        <f t="shared" ca="1" si="46"/>
        <v>6</v>
      </c>
      <c r="O181" s="94">
        <f t="shared" ca="1" si="47"/>
        <v>1.8066894637352093</v>
      </c>
      <c r="P181" s="94">
        <f t="shared" ca="1" si="48"/>
        <v>18.066894637352092</v>
      </c>
      <c r="Q181" s="94">
        <f t="shared" ca="1" si="49"/>
        <v>18.066894637352092</v>
      </c>
      <c r="R181" s="94">
        <f t="shared" ca="1" si="50"/>
        <v>1.8066894637352093</v>
      </c>
      <c r="S181" s="94">
        <f t="shared" ca="1" si="51"/>
        <v>1.8066894637352093</v>
      </c>
      <c r="T181" s="4">
        <f t="shared" ca="1" si="52"/>
        <v>1.7401818686544167E-4</v>
      </c>
      <c r="U181" s="46">
        <f t="shared" ca="1" si="53"/>
        <v>1564.7634327596322</v>
      </c>
      <c r="V181" s="4">
        <f t="shared" ca="1" si="54"/>
        <v>0.15071615842559866</v>
      </c>
      <c r="W181" s="13">
        <f t="shared" ca="1" si="55"/>
        <v>13384.320659999998</v>
      </c>
      <c r="X181" s="4">
        <f t="shared" ca="1" si="56"/>
        <v>1.2891618955166662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7.1075560000000038E-2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1.2972230875458003E-6</v>
      </c>
      <c r="L182" s="13">
        <f t="shared" ca="1" si="44"/>
        <v>295</v>
      </c>
      <c r="M182" s="7">
        <f t="shared" ca="1" si="45"/>
        <v>705</v>
      </c>
      <c r="N182" s="44">
        <f t="shared" ca="1" si="46"/>
        <v>6</v>
      </c>
      <c r="O182" s="94">
        <f t="shared" ca="1" si="47"/>
        <v>1.8066894637352093</v>
      </c>
      <c r="P182" s="94">
        <f t="shared" ca="1" si="48"/>
        <v>18.066894637352092</v>
      </c>
      <c r="Q182" s="94">
        <f t="shared" ca="1" si="49"/>
        <v>18.066894637352092</v>
      </c>
      <c r="R182" s="94">
        <f t="shared" ca="1" si="50"/>
        <v>1.8066894637352093</v>
      </c>
      <c r="S182" s="94">
        <f t="shared" ca="1" si="51"/>
        <v>1.8066894637352093</v>
      </c>
      <c r="T182" s="4">
        <f t="shared" ca="1" si="52"/>
        <v>2.3436792843830545E-6</v>
      </c>
      <c r="U182" s="46">
        <f t="shared" ca="1" si="53"/>
        <v>1543.7634327596322</v>
      </c>
      <c r="V182" s="4">
        <f t="shared" ca="1" si="54"/>
        <v>2.0026055666847536E-3</v>
      </c>
      <c r="W182" s="13">
        <f t="shared" ca="1" si="55"/>
        <v>11157.803459999999</v>
      </c>
      <c r="X182" s="4">
        <f t="shared" ca="1" si="56"/>
        <v>1.4474160254610412E-2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7.1075560000000038E-2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9.827447632922741E-9</v>
      </c>
      <c r="L183" s="13">
        <f t="shared" ca="1" si="44"/>
        <v>274</v>
      </c>
      <c r="M183" s="7">
        <f t="shared" ca="1" si="45"/>
        <v>726</v>
      </c>
      <c r="N183" s="44">
        <f t="shared" ca="1" si="46"/>
        <v>7</v>
      </c>
      <c r="O183" s="94">
        <f t="shared" ca="1" si="47"/>
        <v>2.0035934291211661</v>
      </c>
      <c r="P183" s="94">
        <f t="shared" ca="1" si="48"/>
        <v>19.051414464281876</v>
      </c>
      <c r="Q183" s="94">
        <f t="shared" ca="1" si="49"/>
        <v>18.066894637352092</v>
      </c>
      <c r="R183" s="94">
        <f t="shared" ca="1" si="50"/>
        <v>1.8559154550816985</v>
      </c>
      <c r="S183" s="94">
        <f t="shared" ca="1" si="51"/>
        <v>2.0035934291211661</v>
      </c>
      <c r="T183" s="4">
        <f t="shared" ca="1" si="52"/>
        <v>1.9690209502356362E-8</v>
      </c>
      <c r="U183" s="46">
        <f t="shared" ca="1" si="53"/>
        <v>1629.3605606370834</v>
      </c>
      <c r="V183" s="4">
        <f t="shared" ca="1" si="54"/>
        <v>1.6012455584810574E-5</v>
      </c>
      <c r="W183" s="13">
        <f t="shared" ca="1" si="55"/>
        <v>8931.2862599999989</v>
      </c>
      <c r="X183" s="4">
        <f t="shared" ca="1" si="56"/>
        <v>8.7771748014792383E-5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7.1075560000000038E-2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3.9706859122920203E-11</v>
      </c>
      <c r="L184" s="13">
        <f t="shared" ca="1" si="44"/>
        <v>253</v>
      </c>
      <c r="M184" s="7">
        <f t="shared" ca="1" si="45"/>
        <v>747</v>
      </c>
      <c r="N184" s="44">
        <f t="shared" ca="1" si="46"/>
        <v>7</v>
      </c>
      <c r="O184" s="94">
        <f t="shared" ca="1" si="47"/>
        <v>2.0035934291211661</v>
      </c>
      <c r="P184" s="94">
        <f t="shared" ca="1" si="48"/>
        <v>20.035934291211664</v>
      </c>
      <c r="Q184" s="94">
        <f t="shared" ca="1" si="49"/>
        <v>20.035934291211664</v>
      </c>
      <c r="R184" s="94">
        <f t="shared" ca="1" si="50"/>
        <v>2.0035934291211666</v>
      </c>
      <c r="S184" s="94">
        <f t="shared" ca="1" si="51"/>
        <v>2.0035934291211661</v>
      </c>
      <c r="T184" s="4">
        <f t="shared" ca="1" si="52"/>
        <v>7.9556402029722743E-11</v>
      </c>
      <c r="U184" s="46">
        <f t="shared" ca="1" si="53"/>
        <v>1608.3605606370834</v>
      </c>
      <c r="V184" s="4">
        <f t="shared" ca="1" si="54"/>
        <v>6.3862946200077623E-8</v>
      </c>
      <c r="W184" s="13">
        <f t="shared" ca="1" si="55"/>
        <v>6704.7690599999987</v>
      </c>
      <c r="X184" s="4">
        <f t="shared" ca="1" si="56"/>
        <v>2.6622532051713404E-7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7.1075560000000038E-2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6.6846564180000401E-14</v>
      </c>
      <c r="L185" s="13">
        <f t="shared" ca="1" si="44"/>
        <v>232</v>
      </c>
      <c r="M185" s="7">
        <f t="shared" ca="1" si="45"/>
        <v>768</v>
      </c>
      <c r="N185" s="44">
        <f t="shared" ca="1" si="46"/>
        <v>7</v>
      </c>
      <c r="O185" s="94">
        <f t="shared" ca="1" si="47"/>
        <v>2.0035934291211661</v>
      </c>
      <c r="P185" s="94">
        <f t="shared" ca="1" si="48"/>
        <v>20.035934291211664</v>
      </c>
      <c r="Q185" s="94">
        <f t="shared" ca="1" si="49"/>
        <v>20.035934291211664</v>
      </c>
      <c r="R185" s="94">
        <f t="shared" ca="1" si="50"/>
        <v>2.0035934291211666</v>
      </c>
      <c r="S185" s="94">
        <f t="shared" ca="1" si="51"/>
        <v>2.0035934291211661</v>
      </c>
      <c r="T185" s="4">
        <f t="shared" ca="1" si="52"/>
        <v>1.3393333675037512E-13</v>
      </c>
      <c r="U185" s="46">
        <f t="shared" ca="1" si="53"/>
        <v>1587.3605606370834</v>
      </c>
      <c r="V185" s="4">
        <f t="shared" ca="1" si="54"/>
        <v>1.0610959959342822E-10</v>
      </c>
      <c r="W185" s="13">
        <f t="shared" ca="1" si="55"/>
        <v>4478.2518599999994</v>
      </c>
      <c r="X185" s="4">
        <f t="shared" ca="1" si="56"/>
        <v>2.9935575037369614E-10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7.1075560000000038E-2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263</v>
      </c>
      <c r="M186" s="7">
        <f t="shared" ca="1" si="45"/>
        <v>737</v>
      </c>
      <c r="N186" s="44">
        <f t="shared" ca="1" si="46"/>
        <v>7</v>
      </c>
      <c r="O186" s="94">
        <f t="shared" ca="1" si="47"/>
        <v>2.0035934291211661</v>
      </c>
      <c r="P186" s="94">
        <f t="shared" ca="1" si="48"/>
        <v>20.035934291211664</v>
      </c>
      <c r="Q186" s="94">
        <f t="shared" ca="1" si="49"/>
        <v>19.248318429667833</v>
      </c>
      <c r="R186" s="94">
        <f t="shared" ca="1" si="50"/>
        <v>1.9642126360439747</v>
      </c>
      <c r="S186" s="94">
        <f t="shared" ca="1" si="51"/>
        <v>2.0035934291211661</v>
      </c>
      <c r="T186" s="4">
        <f t="shared" ca="1" si="52"/>
        <v>0</v>
      </c>
      <c r="U186" s="46">
        <f t="shared" ca="1" si="53"/>
        <v>1618.3605606370834</v>
      </c>
      <c r="V186" s="4">
        <f t="shared" ca="1" si="54"/>
        <v>0</v>
      </c>
      <c r="W186" s="13">
        <f t="shared" ca="1" si="55"/>
        <v>17923.463459999999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7.1075560000000038E-2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6.3570417405181838E-4</v>
      </c>
      <c r="L187" s="13">
        <f t="shared" ca="1" si="44"/>
        <v>242</v>
      </c>
      <c r="M187" s="7">
        <f t="shared" ca="1" si="45"/>
        <v>758</v>
      </c>
      <c r="N187" s="44">
        <f t="shared" ca="1" si="46"/>
        <v>7</v>
      </c>
      <c r="O187" s="94">
        <f t="shared" ca="1" si="47"/>
        <v>2.0035934291211661</v>
      </c>
      <c r="P187" s="94">
        <f t="shared" ca="1" si="48"/>
        <v>20.035934291211664</v>
      </c>
      <c r="Q187" s="94">
        <f t="shared" ca="1" si="49"/>
        <v>20.035934291211664</v>
      </c>
      <c r="R187" s="94">
        <f t="shared" ca="1" si="50"/>
        <v>2.0035934291211666</v>
      </c>
      <c r="S187" s="94">
        <f t="shared" ca="1" si="51"/>
        <v>2.0035934291211661</v>
      </c>
      <c r="T187" s="4">
        <f t="shared" ca="1" si="52"/>
        <v>1.2736927059951214E-3</v>
      </c>
      <c r="U187" s="46">
        <f t="shared" ca="1" si="53"/>
        <v>1597.3605606370834</v>
      </c>
      <c r="V187" s="4">
        <f t="shared" ca="1" si="54"/>
        <v>1.0154487758627466</v>
      </c>
      <c r="W187" s="13">
        <f t="shared" ca="1" si="55"/>
        <v>15696.946259999999</v>
      </c>
      <c r="X187" s="4">
        <f t="shared" ca="1" si="56"/>
        <v>9.9786142573490793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7.1075560000000038E-2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3.8527525700110233E-5</v>
      </c>
      <c r="L188" s="13">
        <f t="shared" ca="1" si="44"/>
        <v>221</v>
      </c>
      <c r="M188" s="7">
        <f t="shared" ca="1" si="45"/>
        <v>779</v>
      </c>
      <c r="N188" s="44">
        <f t="shared" ca="1" si="46"/>
        <v>7</v>
      </c>
      <c r="O188" s="94">
        <f t="shared" ca="1" si="47"/>
        <v>2.0035934291211661</v>
      </c>
      <c r="P188" s="94">
        <f t="shared" ca="1" si="48"/>
        <v>20.035934291211664</v>
      </c>
      <c r="Q188" s="94">
        <f t="shared" ca="1" si="49"/>
        <v>20.035934291211664</v>
      </c>
      <c r="R188" s="94">
        <f t="shared" ca="1" si="50"/>
        <v>2.0035934291211666</v>
      </c>
      <c r="S188" s="94">
        <f t="shared" ca="1" si="51"/>
        <v>2.0035934291211661</v>
      </c>
      <c r="T188" s="4">
        <f t="shared" ca="1" si="52"/>
        <v>7.7193497333037712E-5</v>
      </c>
      <c r="U188" s="46">
        <f t="shared" ca="1" si="53"/>
        <v>1576.3605606370834</v>
      </c>
      <c r="V188" s="4">
        <f t="shared" ca="1" si="54"/>
        <v>6.0733272012585403E-2</v>
      </c>
      <c r="W188" s="13">
        <f t="shared" ca="1" si="55"/>
        <v>13470.429059999999</v>
      </c>
      <c r="X188" s="4">
        <f t="shared" ca="1" si="56"/>
        <v>0.51898230180066163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7.1075560000000038E-2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9.7291731565935041E-7</v>
      </c>
      <c r="L189" s="13">
        <f t="shared" ca="1" si="44"/>
        <v>200</v>
      </c>
      <c r="M189" s="7">
        <f t="shared" ca="1" si="45"/>
        <v>800</v>
      </c>
      <c r="N189" s="44">
        <f t="shared" ca="1" si="46"/>
        <v>7</v>
      </c>
      <c r="O189" s="94">
        <f t="shared" ca="1" si="47"/>
        <v>2.0035934291211661</v>
      </c>
      <c r="P189" s="94">
        <f t="shared" ca="1" si="48"/>
        <v>20.035934291211664</v>
      </c>
      <c r="Q189" s="94">
        <f t="shared" ca="1" si="49"/>
        <v>20.035934291211664</v>
      </c>
      <c r="R189" s="94">
        <f t="shared" ca="1" si="50"/>
        <v>2.0035934291211666</v>
      </c>
      <c r="S189" s="94">
        <f t="shared" ca="1" si="51"/>
        <v>2.0035934291211661</v>
      </c>
      <c r="T189" s="4">
        <f t="shared" ca="1" si="52"/>
        <v>1.9493307407332779E-6</v>
      </c>
      <c r="U189" s="46">
        <f t="shared" ca="1" si="53"/>
        <v>1555.3605606370834</v>
      </c>
      <c r="V189" s="4">
        <f t="shared" ca="1" si="54"/>
        <v>1.5132372215374535E-3</v>
      </c>
      <c r="W189" s="13">
        <f t="shared" ca="1" si="55"/>
        <v>11243.911859999998</v>
      </c>
      <c r="X189" s="4">
        <f t="shared" ca="1" si="56"/>
        <v>1.0939396544341532E-2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7.1075560000000038E-2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1.3103263510563652E-8</v>
      </c>
      <c r="L190" s="13">
        <f t="shared" ca="1" si="44"/>
        <v>179</v>
      </c>
      <c r="M190" s="7">
        <f t="shared" ca="1" si="45"/>
        <v>821</v>
      </c>
      <c r="N190" s="44">
        <f t="shared" ca="1" si="46"/>
        <v>7</v>
      </c>
      <c r="O190" s="94">
        <f t="shared" ca="1" si="47"/>
        <v>2.0035934291211661</v>
      </c>
      <c r="P190" s="94">
        <f t="shared" ca="1" si="48"/>
        <v>20.035934291211664</v>
      </c>
      <c r="Q190" s="94">
        <f t="shared" ca="1" si="49"/>
        <v>20.035934291211664</v>
      </c>
      <c r="R190" s="94">
        <f t="shared" ca="1" si="50"/>
        <v>2.0035934291211666</v>
      </c>
      <c r="S190" s="94">
        <f t="shared" ca="1" si="51"/>
        <v>2.0035934291211661</v>
      </c>
      <c r="T190" s="4">
        <f t="shared" ca="1" si="52"/>
        <v>2.6253612669808475E-8</v>
      </c>
      <c r="U190" s="46">
        <f t="shared" ca="1" si="53"/>
        <v>1534.3605606370834</v>
      </c>
      <c r="V190" s="4">
        <f t="shared" ca="1" si="54"/>
        <v>2.0105130746243881E-5</v>
      </c>
      <c r="W190" s="13">
        <f t="shared" ca="1" si="55"/>
        <v>9017.3946599999999</v>
      </c>
      <c r="X190" s="4">
        <f t="shared" ca="1" si="56"/>
        <v>1.1815729840872953E-4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7.1075560000000038E-2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9.9267147807300513E-11</v>
      </c>
      <c r="L191" s="13">
        <f t="shared" ca="1" si="44"/>
        <v>158</v>
      </c>
      <c r="M191" s="7">
        <f t="shared" ca="1" si="45"/>
        <v>842</v>
      </c>
      <c r="N191" s="44">
        <f t="shared" ca="1" si="46"/>
        <v>8</v>
      </c>
      <c r="O191" s="94">
        <f t="shared" ca="1" si="47"/>
        <v>2.224240111847489</v>
      </c>
      <c r="P191" s="94">
        <f t="shared" ca="1" si="48"/>
        <v>20.256580973937986</v>
      </c>
      <c r="Q191" s="94">
        <f t="shared" ca="1" si="49"/>
        <v>20.035934291211664</v>
      </c>
      <c r="R191" s="94">
        <f t="shared" ca="1" si="50"/>
        <v>2.0146257632574822</v>
      </c>
      <c r="S191" s="94">
        <f t="shared" ca="1" si="51"/>
        <v>2.224240111847489</v>
      </c>
      <c r="T191" s="4">
        <f t="shared" ca="1" si="52"/>
        <v>2.2079397194169133E-10</v>
      </c>
      <c r="U191" s="46">
        <f t="shared" ca="1" si="53"/>
        <v>1632.8111903296365</v>
      </c>
      <c r="V191" s="4">
        <f t="shared" ca="1" si="54"/>
        <v>1.6208450977186632E-7</v>
      </c>
      <c r="W191" s="13">
        <f t="shared" ca="1" si="55"/>
        <v>6790.8774599999997</v>
      </c>
      <c r="X191" s="4">
        <f t="shared" ca="1" si="56"/>
        <v>6.7411103656308542E-7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7.1075560000000038E-2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4.0107938508000238E-13</v>
      </c>
      <c r="L192" s="13">
        <f t="shared" ca="1" si="44"/>
        <v>137</v>
      </c>
      <c r="M192" s="7">
        <f t="shared" ca="1" si="45"/>
        <v>863</v>
      </c>
      <c r="N192" s="44">
        <f t="shared" ca="1" si="46"/>
        <v>8</v>
      </c>
      <c r="O192" s="94">
        <f t="shared" ca="1" si="47"/>
        <v>2.224240111847489</v>
      </c>
      <c r="P192" s="94">
        <f t="shared" ca="1" si="48"/>
        <v>22.242401118474891</v>
      </c>
      <c r="Q192" s="94">
        <f t="shared" ca="1" si="49"/>
        <v>22.242401118474891</v>
      </c>
      <c r="R192" s="94">
        <f t="shared" ca="1" si="50"/>
        <v>2.224240111847489</v>
      </c>
      <c r="S192" s="94">
        <f t="shared" ca="1" si="51"/>
        <v>2.224240111847489</v>
      </c>
      <c r="T192" s="4">
        <f t="shared" ca="1" si="52"/>
        <v>8.9209685633006659E-13</v>
      </c>
      <c r="U192" s="46">
        <f t="shared" ca="1" si="53"/>
        <v>1611.8111903296365</v>
      </c>
      <c r="V192" s="4">
        <f t="shared" ca="1" si="54"/>
        <v>6.4646424108247732E-10</v>
      </c>
      <c r="W192" s="13">
        <f t="shared" ca="1" si="55"/>
        <v>4564.3602599999995</v>
      </c>
      <c r="X192" s="4">
        <f t="shared" ca="1" si="56"/>
        <v>1.8306708063643995E-9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7.1075560000000038E-2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6.7521782000000469E-16</v>
      </c>
      <c r="L193" s="13">
        <f t="shared" ca="1" si="44"/>
        <v>116</v>
      </c>
      <c r="M193" s="7">
        <f t="shared" ca="1" si="45"/>
        <v>884</v>
      </c>
      <c r="N193" s="44">
        <f t="shared" ca="1" si="46"/>
        <v>8</v>
      </c>
      <c r="O193" s="94">
        <f t="shared" ca="1" si="47"/>
        <v>2.224240111847489</v>
      </c>
      <c r="P193" s="94">
        <f t="shared" ca="1" si="48"/>
        <v>22.242401118474891</v>
      </c>
      <c r="Q193" s="94">
        <f t="shared" ca="1" si="49"/>
        <v>22.242401118474891</v>
      </c>
      <c r="R193" s="94">
        <f t="shared" ca="1" si="50"/>
        <v>2.224240111847489</v>
      </c>
      <c r="S193" s="94">
        <f t="shared" ca="1" si="51"/>
        <v>2.224240111847489</v>
      </c>
      <c r="T193" s="4">
        <f t="shared" ca="1" si="52"/>
        <v>1.5018465594782282E-15</v>
      </c>
      <c r="U193" s="46">
        <f t="shared" ca="1" si="53"/>
        <v>1590.8111903296365</v>
      </c>
      <c r="V193" s="4">
        <f t="shared" ca="1" si="54"/>
        <v>1.0741440639659896E-12</v>
      </c>
      <c r="W193" s="13">
        <f t="shared" ca="1" si="55"/>
        <v>2337.8430599999997</v>
      </c>
      <c r="X193" s="4">
        <f t="shared" ca="1" si="56"/>
        <v>1.5785532944753399E-12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7.1075560000000038E-2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263</v>
      </c>
      <c r="M194" s="7">
        <f t="shared" ca="1" si="45"/>
        <v>737</v>
      </c>
      <c r="N194" s="44">
        <f t="shared" ca="1" si="46"/>
        <v>7</v>
      </c>
      <c r="O194" s="94">
        <f t="shared" ca="1" si="47"/>
        <v>2.0035934291211661</v>
      </c>
      <c r="P194" s="94">
        <f t="shared" ca="1" si="48"/>
        <v>20.035934291211664</v>
      </c>
      <c r="Q194" s="94">
        <f t="shared" ca="1" si="49"/>
        <v>19.248318429667833</v>
      </c>
      <c r="R194" s="94">
        <f t="shared" ca="1" si="50"/>
        <v>1.9642126360439747</v>
      </c>
      <c r="S194" s="94">
        <f t="shared" ca="1" si="51"/>
        <v>2.0035934291211661</v>
      </c>
      <c r="T194" s="4">
        <f t="shared" ca="1" si="52"/>
        <v>0</v>
      </c>
      <c r="U194" s="46">
        <f t="shared" ca="1" si="53"/>
        <v>1618.3605606370834</v>
      </c>
      <c r="V194" s="4">
        <f t="shared" ca="1" si="54"/>
        <v>0</v>
      </c>
      <c r="W194" s="13">
        <f t="shared" ca="1" si="55"/>
        <v>17726.029199999997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7.1075560000000038E-2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3.312353327954209E-3</v>
      </c>
      <c r="L195" s="13">
        <f t="shared" ca="1" si="44"/>
        <v>242</v>
      </c>
      <c r="M195" s="7">
        <f t="shared" ca="1" si="45"/>
        <v>758</v>
      </c>
      <c r="N195" s="44">
        <f t="shared" ca="1" si="46"/>
        <v>7</v>
      </c>
      <c r="O195" s="94">
        <f t="shared" ca="1" si="47"/>
        <v>2.0035934291211661</v>
      </c>
      <c r="P195" s="94">
        <f t="shared" ca="1" si="48"/>
        <v>20.035934291211664</v>
      </c>
      <c r="Q195" s="94">
        <f t="shared" ca="1" si="49"/>
        <v>20.035934291211664</v>
      </c>
      <c r="R195" s="94">
        <f t="shared" ca="1" si="50"/>
        <v>2.0035934291211666</v>
      </c>
      <c r="S195" s="94">
        <f t="shared" ca="1" si="51"/>
        <v>2.0035934291211661</v>
      </c>
      <c r="T195" s="4">
        <f t="shared" ca="1" si="52"/>
        <v>6.6366093628166803E-3</v>
      </c>
      <c r="U195" s="46">
        <f t="shared" ca="1" si="53"/>
        <v>1597.3605606370834</v>
      </c>
      <c r="V195" s="4">
        <f t="shared" ca="1" si="54"/>
        <v>5.2910225689690442</v>
      </c>
      <c r="W195" s="13">
        <f t="shared" ca="1" si="55"/>
        <v>15499.511999999999</v>
      </c>
      <c r="X195" s="4">
        <f t="shared" ca="1" si="56"/>
        <v>51.339860154866194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7.1075560000000038E-2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2.0074868654267947E-4</v>
      </c>
      <c r="L196" s="13">
        <f t="shared" ca="1" si="44"/>
        <v>221</v>
      </c>
      <c r="M196" s="7">
        <f t="shared" ca="1" si="45"/>
        <v>779</v>
      </c>
      <c r="N196" s="44">
        <f t="shared" ca="1" si="46"/>
        <v>7</v>
      </c>
      <c r="O196" s="94">
        <f t="shared" ca="1" si="47"/>
        <v>2.0035934291211661</v>
      </c>
      <c r="P196" s="94">
        <f t="shared" ca="1" si="48"/>
        <v>20.035934291211664</v>
      </c>
      <c r="Q196" s="94">
        <f t="shared" ca="1" si="49"/>
        <v>20.035934291211664</v>
      </c>
      <c r="R196" s="94">
        <f t="shared" ca="1" si="50"/>
        <v>2.0035934291211666</v>
      </c>
      <c r="S196" s="94">
        <f t="shared" ca="1" si="51"/>
        <v>2.0035934291211661</v>
      </c>
      <c r="T196" s="4">
        <f t="shared" ca="1" si="52"/>
        <v>4.0221874926161724E-4</v>
      </c>
      <c r="U196" s="46">
        <f t="shared" ca="1" si="53"/>
        <v>1576.3605606370834</v>
      </c>
      <c r="V196" s="4">
        <f t="shared" ca="1" si="54"/>
        <v>0.31645231206557634</v>
      </c>
      <c r="W196" s="13">
        <f t="shared" ca="1" si="55"/>
        <v>13272.994799999999</v>
      </c>
      <c r="X196" s="4">
        <f t="shared" ca="1" si="56"/>
        <v>2.6645362725878146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7.1075560000000038E-2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5.0694112763302962E-6</v>
      </c>
      <c r="L197" s="13">
        <f t="shared" ca="1" si="44"/>
        <v>200</v>
      </c>
      <c r="M197" s="7">
        <f t="shared" ca="1" si="45"/>
        <v>800</v>
      </c>
      <c r="N197" s="44">
        <f t="shared" ca="1" si="46"/>
        <v>7</v>
      </c>
      <c r="O197" s="94">
        <f t="shared" ca="1" si="47"/>
        <v>2.0035934291211661</v>
      </c>
      <c r="P197" s="94">
        <f t="shared" ca="1" si="48"/>
        <v>20.035934291211664</v>
      </c>
      <c r="Q197" s="94">
        <f t="shared" ca="1" si="49"/>
        <v>20.035934291211664</v>
      </c>
      <c r="R197" s="94">
        <f t="shared" ca="1" si="50"/>
        <v>2.0035934291211666</v>
      </c>
      <c r="S197" s="94">
        <f t="shared" ca="1" si="51"/>
        <v>2.0035934291211661</v>
      </c>
      <c r="T197" s="4">
        <f t="shared" ca="1" si="52"/>
        <v>1.0157039122768125E-5</v>
      </c>
      <c r="U197" s="46">
        <f t="shared" ca="1" si="53"/>
        <v>1555.3605606370834</v>
      </c>
      <c r="V197" s="4">
        <f t="shared" ca="1" si="54"/>
        <v>7.8847623648530419E-3</v>
      </c>
      <c r="W197" s="13">
        <f t="shared" ca="1" si="55"/>
        <v>11046.477599999998</v>
      </c>
      <c r="X197" s="4">
        <f t="shared" ca="1" si="56"/>
        <v>5.5999138109170017E-2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7.1075560000000038E-2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6.8274899344515813E-8</v>
      </c>
      <c r="L198" s="13">
        <f t="shared" ca="1" si="44"/>
        <v>179</v>
      </c>
      <c r="M198" s="7">
        <f t="shared" ca="1" si="45"/>
        <v>821</v>
      </c>
      <c r="N198" s="44">
        <f t="shared" ca="1" si="46"/>
        <v>7</v>
      </c>
      <c r="O198" s="94">
        <f t="shared" ca="1" si="47"/>
        <v>2.0035934291211661</v>
      </c>
      <c r="P198" s="94">
        <f t="shared" ca="1" si="48"/>
        <v>20.035934291211664</v>
      </c>
      <c r="Q198" s="94">
        <f t="shared" ca="1" si="49"/>
        <v>20.035934291211664</v>
      </c>
      <c r="R198" s="94">
        <f t="shared" ca="1" si="50"/>
        <v>2.0035934291211666</v>
      </c>
      <c r="S198" s="94">
        <f t="shared" ca="1" si="51"/>
        <v>2.0035934291211661</v>
      </c>
      <c r="T198" s="4">
        <f t="shared" ca="1" si="52"/>
        <v>1.367951397005809E-7</v>
      </c>
      <c r="U198" s="46">
        <f t="shared" ca="1" si="53"/>
        <v>1534.3605606370834</v>
      </c>
      <c r="V198" s="4">
        <f t="shared" ca="1" si="54"/>
        <v>1.0475831283569172E-4</v>
      </c>
      <c r="W198" s="13">
        <f t="shared" ca="1" si="55"/>
        <v>8819.9603999999999</v>
      </c>
      <c r="X198" s="4">
        <f t="shared" ca="1" si="56"/>
        <v>6.0218190853261538E-4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7.1075560000000038E-2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5.1723408594330228E-10</v>
      </c>
      <c r="L199" s="13">
        <f t="shared" ca="1" si="44"/>
        <v>158</v>
      </c>
      <c r="M199" s="7">
        <f t="shared" ca="1" si="45"/>
        <v>842</v>
      </c>
      <c r="N199" s="44">
        <f t="shared" ca="1" si="46"/>
        <v>8</v>
      </c>
      <c r="O199" s="94">
        <f t="shared" ca="1" si="47"/>
        <v>2.224240111847489</v>
      </c>
      <c r="P199" s="94">
        <f t="shared" ca="1" si="48"/>
        <v>20.256580973937986</v>
      </c>
      <c r="Q199" s="94">
        <f t="shared" ca="1" si="49"/>
        <v>20.035934291211664</v>
      </c>
      <c r="R199" s="94">
        <f t="shared" ca="1" si="50"/>
        <v>2.0146257632574822</v>
      </c>
      <c r="S199" s="94">
        <f t="shared" ca="1" si="51"/>
        <v>2.224240111847489</v>
      </c>
      <c r="T199" s="4">
        <f t="shared" ca="1" si="52"/>
        <v>1.1504528011698643E-9</v>
      </c>
      <c r="U199" s="46">
        <f t="shared" ca="1" si="53"/>
        <v>1632.8111903296365</v>
      </c>
      <c r="V199" s="4">
        <f t="shared" ca="1" si="54"/>
        <v>8.4454560354814484E-7</v>
      </c>
      <c r="W199" s="13">
        <f t="shared" ca="1" si="55"/>
        <v>6593.4431999999997</v>
      </c>
      <c r="X199" s="4">
        <f t="shared" ca="1" si="56"/>
        <v>3.4103535667710819E-6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7.1075560000000038E-2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2.0898346906800103E-12</v>
      </c>
      <c r="L200" s="13">
        <f t="shared" ca="1" si="44"/>
        <v>137</v>
      </c>
      <c r="M200" s="7">
        <f t="shared" ca="1" si="45"/>
        <v>863</v>
      </c>
      <c r="N200" s="44">
        <f t="shared" ca="1" si="46"/>
        <v>8</v>
      </c>
      <c r="O200" s="94">
        <f t="shared" ca="1" si="47"/>
        <v>2.224240111847489</v>
      </c>
      <c r="P200" s="94">
        <f t="shared" ca="1" si="48"/>
        <v>22.242401118474891</v>
      </c>
      <c r="Q200" s="94">
        <f t="shared" ca="1" si="49"/>
        <v>22.242401118474891</v>
      </c>
      <c r="R200" s="94">
        <f t="shared" ca="1" si="50"/>
        <v>2.224240111847489</v>
      </c>
      <c r="S200" s="94">
        <f t="shared" ca="1" si="51"/>
        <v>2.224240111847489</v>
      </c>
      <c r="T200" s="4">
        <f t="shared" ca="1" si="52"/>
        <v>4.6482941461408686E-12</v>
      </c>
      <c r="U200" s="46">
        <f t="shared" ca="1" si="53"/>
        <v>1611.8111903296365</v>
      </c>
      <c r="V200" s="4">
        <f t="shared" ca="1" si="54"/>
        <v>3.368418940377115E-9</v>
      </c>
      <c r="W200" s="13">
        <f t="shared" ca="1" si="55"/>
        <v>4366.9259999999995</v>
      </c>
      <c r="X200" s="4">
        <f t="shared" ca="1" si="56"/>
        <v>9.1261534464324943E-9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7.1075560000000038E-2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3.518240220000021E-15</v>
      </c>
      <c r="L201" s="13">
        <f t="shared" ca="1" si="44"/>
        <v>116</v>
      </c>
      <c r="M201" s="7">
        <f t="shared" ca="1" si="45"/>
        <v>884</v>
      </c>
      <c r="N201" s="44">
        <f t="shared" ca="1" si="46"/>
        <v>8</v>
      </c>
      <c r="O201" s="94">
        <f t="shared" ca="1" si="47"/>
        <v>2.224240111847489</v>
      </c>
      <c r="P201" s="94">
        <f t="shared" ca="1" si="48"/>
        <v>22.242401118474891</v>
      </c>
      <c r="Q201" s="94">
        <f t="shared" ca="1" si="49"/>
        <v>22.242401118474891</v>
      </c>
      <c r="R201" s="94">
        <f t="shared" ca="1" si="50"/>
        <v>2.224240111847489</v>
      </c>
      <c r="S201" s="94">
        <f t="shared" ca="1" si="51"/>
        <v>2.224240111847489</v>
      </c>
      <c r="T201" s="4">
        <f t="shared" ca="1" si="52"/>
        <v>7.8254110204391818E-15</v>
      </c>
      <c r="U201" s="46">
        <f t="shared" ca="1" si="53"/>
        <v>1590.8111903296365</v>
      </c>
      <c r="V201" s="4">
        <f t="shared" ca="1" si="54"/>
        <v>5.5968559122438358E-12</v>
      </c>
      <c r="W201" s="13">
        <f t="shared" ca="1" si="55"/>
        <v>2140.4087999999997</v>
      </c>
      <c r="X201" s="4">
        <f t="shared" ca="1" si="56"/>
        <v>7.5304723274019799E-12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7.1075560000000038E-2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147</v>
      </c>
      <c r="M202" s="7">
        <f t="shared" ca="1" si="45"/>
        <v>853</v>
      </c>
      <c r="N202" s="44">
        <f t="shared" ca="1" si="46"/>
        <v>8</v>
      </c>
      <c r="O202" s="94">
        <f t="shared" ca="1" si="47"/>
        <v>2.224240111847489</v>
      </c>
      <c r="P202" s="94">
        <f t="shared" ca="1" si="48"/>
        <v>22.242401118474891</v>
      </c>
      <c r="Q202" s="94">
        <f t="shared" ca="1" si="49"/>
        <v>20.477227656664308</v>
      </c>
      <c r="R202" s="94">
        <f t="shared" ca="1" si="50"/>
        <v>2.1359814387569598</v>
      </c>
      <c r="S202" s="94">
        <f t="shared" ca="1" si="51"/>
        <v>2.224240111847489</v>
      </c>
      <c r="T202" s="4">
        <f t="shared" ca="1" si="52"/>
        <v>0</v>
      </c>
      <c r="U202" s="46">
        <f t="shared" ca="1" si="53"/>
        <v>1621.8111903296365</v>
      </c>
      <c r="V202" s="4">
        <f t="shared" ca="1" si="54"/>
        <v>0</v>
      </c>
      <c r="W202" s="13">
        <f t="shared" ca="1" si="55"/>
        <v>15585.620399999998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7.1075560000000038E-2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3.3458114423779917E-5</v>
      </c>
      <c r="L203" s="13">
        <f t="shared" ca="1" si="44"/>
        <v>126</v>
      </c>
      <c r="M203" s="7">
        <f t="shared" ca="1" si="45"/>
        <v>874</v>
      </c>
      <c r="N203" s="44">
        <f t="shared" ca="1" si="46"/>
        <v>8</v>
      </c>
      <c r="O203" s="94">
        <f t="shared" ca="1" si="47"/>
        <v>2.224240111847489</v>
      </c>
      <c r="P203" s="94">
        <f t="shared" ca="1" si="48"/>
        <v>22.242401118474891</v>
      </c>
      <c r="Q203" s="94">
        <f t="shared" ca="1" si="49"/>
        <v>22.242401118474891</v>
      </c>
      <c r="R203" s="94">
        <f t="shared" ca="1" si="50"/>
        <v>2.224240111847489</v>
      </c>
      <c r="S203" s="94">
        <f t="shared" ca="1" si="51"/>
        <v>2.224240111847489</v>
      </c>
      <c r="T203" s="4">
        <f t="shared" ca="1" si="52"/>
        <v>7.4418880168154335E-5</v>
      </c>
      <c r="U203" s="46">
        <f t="shared" ca="1" si="53"/>
        <v>1600.8111903296365</v>
      </c>
      <c r="V203" s="4">
        <f t="shared" ca="1" si="54"/>
        <v>5.3560123976916306E-2</v>
      </c>
      <c r="W203" s="13">
        <f t="shared" ca="1" si="55"/>
        <v>13359.1032</v>
      </c>
      <c r="X203" s="4">
        <f t="shared" ca="1" si="56"/>
        <v>0.44697040346468442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7.1075560000000038E-2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2.0277645105321176E-6</v>
      </c>
      <c r="L204" s="13">
        <f t="shared" ca="1" si="44"/>
        <v>105</v>
      </c>
      <c r="M204" s="7">
        <f t="shared" ca="1" si="45"/>
        <v>895</v>
      </c>
      <c r="N204" s="44">
        <f t="shared" ca="1" si="46"/>
        <v>8</v>
      </c>
      <c r="O204" s="94">
        <f t="shared" ca="1" si="47"/>
        <v>2.224240111847489</v>
      </c>
      <c r="P204" s="94">
        <f t="shared" ca="1" si="48"/>
        <v>22.242401118474891</v>
      </c>
      <c r="Q204" s="94">
        <f t="shared" ca="1" si="49"/>
        <v>22.242401118474891</v>
      </c>
      <c r="R204" s="94">
        <f t="shared" ca="1" si="50"/>
        <v>2.224240111847489</v>
      </c>
      <c r="S204" s="94">
        <f t="shared" ca="1" si="51"/>
        <v>2.224240111847489</v>
      </c>
      <c r="T204" s="4">
        <f t="shared" ca="1" si="52"/>
        <v>4.5102351617063259E-6</v>
      </c>
      <c r="U204" s="46">
        <f t="shared" ca="1" si="53"/>
        <v>1579.8111903296365</v>
      </c>
      <c r="V204" s="4">
        <f t="shared" ca="1" si="54"/>
        <v>3.2034850650919373E-3</v>
      </c>
      <c r="W204" s="13">
        <f t="shared" ca="1" si="55"/>
        <v>11132.585999999999</v>
      </c>
      <c r="X204" s="4">
        <f t="shared" ca="1" si="56"/>
        <v>2.2574262801246706E-2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7.1075560000000038E-2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5.1206174508386863E-8</v>
      </c>
      <c r="L205" s="13">
        <f t="shared" ca="1" si="44"/>
        <v>84</v>
      </c>
      <c r="M205" s="7">
        <f t="shared" ca="1" si="45"/>
        <v>916</v>
      </c>
      <c r="N205" s="44">
        <f t="shared" ca="1" si="46"/>
        <v>8</v>
      </c>
      <c r="O205" s="94">
        <f t="shared" ca="1" si="47"/>
        <v>2.224240111847489</v>
      </c>
      <c r="P205" s="94">
        <f t="shared" ca="1" si="48"/>
        <v>22.242401118474891</v>
      </c>
      <c r="Q205" s="94">
        <f t="shared" ca="1" si="49"/>
        <v>22.242401118474891</v>
      </c>
      <c r="R205" s="94">
        <f t="shared" ca="1" si="50"/>
        <v>2.224240111847489</v>
      </c>
      <c r="S205" s="94">
        <f t="shared" ca="1" si="51"/>
        <v>2.224240111847489</v>
      </c>
      <c r="T205" s="4">
        <f t="shared" ca="1" si="52"/>
        <v>1.1389482731581644E-7</v>
      </c>
      <c r="U205" s="46">
        <f t="shared" ca="1" si="53"/>
        <v>1558.8111903296365</v>
      </c>
      <c r="V205" s="4">
        <f t="shared" ca="1" si="54"/>
        <v>7.9820757837645615E-5</v>
      </c>
      <c r="W205" s="13">
        <f t="shared" ca="1" si="55"/>
        <v>8906.0687999999991</v>
      </c>
      <c r="X205" s="4">
        <f t="shared" ca="1" si="56"/>
        <v>4.5604571315649954E-4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7.1075560000000038E-2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6.8964544792440283E-10</v>
      </c>
      <c r="L206" s="13">
        <f t="shared" ca="1" si="44"/>
        <v>63</v>
      </c>
      <c r="M206" s="7">
        <f t="shared" ca="1" si="45"/>
        <v>937</v>
      </c>
      <c r="N206" s="44">
        <f t="shared" ca="1" si="46"/>
        <v>8</v>
      </c>
      <c r="O206" s="94">
        <f t="shared" ca="1" si="47"/>
        <v>2.224240111847489</v>
      </c>
      <c r="P206" s="94">
        <f t="shared" ca="1" si="48"/>
        <v>22.242401118474891</v>
      </c>
      <c r="Q206" s="94">
        <f t="shared" ca="1" si="49"/>
        <v>22.242401118474891</v>
      </c>
      <c r="R206" s="94">
        <f t="shared" ca="1" si="50"/>
        <v>2.224240111847489</v>
      </c>
      <c r="S206" s="94">
        <f t="shared" ca="1" si="51"/>
        <v>2.224240111847489</v>
      </c>
      <c r="T206" s="4">
        <f t="shared" ca="1" si="52"/>
        <v>1.5339370682264854E-9</v>
      </c>
      <c r="U206" s="46">
        <f t="shared" ca="1" si="53"/>
        <v>1537.8111903296365</v>
      </c>
      <c r="V206" s="4">
        <f t="shared" ca="1" si="54"/>
        <v>1.0605444871780412E-6</v>
      </c>
      <c r="W206" s="13">
        <f t="shared" ca="1" si="55"/>
        <v>6679.5515999999998</v>
      </c>
      <c r="X206" s="4">
        <f t="shared" ca="1" si="56"/>
        <v>4.6065223551161618E-6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7.1075560000000038E-2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5.2245867267000272E-12</v>
      </c>
      <c r="L207" s="13">
        <f t="shared" ca="1" si="44"/>
        <v>42</v>
      </c>
      <c r="M207" s="7">
        <f t="shared" ca="1" si="45"/>
        <v>958</v>
      </c>
      <c r="N207" s="44">
        <f t="shared" ca="1" si="46"/>
        <v>8</v>
      </c>
      <c r="O207" s="94">
        <f t="shared" ca="1" si="47"/>
        <v>2.224240111847489</v>
      </c>
      <c r="P207" s="94">
        <f t="shared" ca="1" si="48"/>
        <v>22.242401118474891</v>
      </c>
      <c r="Q207" s="94">
        <f t="shared" ca="1" si="49"/>
        <v>22.242401118474891</v>
      </c>
      <c r="R207" s="94">
        <f t="shared" ca="1" si="50"/>
        <v>2.224240111847489</v>
      </c>
      <c r="S207" s="94">
        <f t="shared" ca="1" si="51"/>
        <v>2.224240111847489</v>
      </c>
      <c r="T207" s="4">
        <f t="shared" ca="1" si="52"/>
        <v>1.1620735365352175E-11</v>
      </c>
      <c r="U207" s="46">
        <f t="shared" ca="1" si="53"/>
        <v>1516.8111903296365</v>
      </c>
      <c r="V207" s="4">
        <f t="shared" ca="1" si="54"/>
        <v>7.9247116119062877E-9</v>
      </c>
      <c r="W207" s="13">
        <f t="shared" ca="1" si="55"/>
        <v>4453.0343999999996</v>
      </c>
      <c r="X207" s="4">
        <f t="shared" ca="1" si="56"/>
        <v>2.3265264419778618E-8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7.1075560000000038E-2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2.1109441320000127E-14</v>
      </c>
      <c r="L208" s="13">
        <f t="shared" ca="1" si="44"/>
        <v>21</v>
      </c>
      <c r="M208" s="7">
        <f t="shared" ca="1" si="45"/>
        <v>979</v>
      </c>
      <c r="N208" s="44">
        <f t="shared" ca="1" si="46"/>
        <v>9</v>
      </c>
      <c r="O208" s="94">
        <f t="shared" ca="1" si="47"/>
        <v>2.4159196699183809</v>
      </c>
      <c r="P208" s="94">
        <f t="shared" ca="1" si="48"/>
        <v>24.159196699183809</v>
      </c>
      <c r="Q208" s="94">
        <f t="shared" ca="1" si="49"/>
        <v>23.775837583042026</v>
      </c>
      <c r="R208" s="94">
        <f t="shared" ca="1" si="50"/>
        <v>2.396751714111292</v>
      </c>
      <c r="S208" s="94">
        <f t="shared" ca="1" si="51"/>
        <v>2.4159196699183809</v>
      </c>
      <c r="T208" s="4">
        <f t="shared" ca="1" si="52"/>
        <v>5.0998714505976137E-14</v>
      </c>
      <c r="U208" s="46">
        <f t="shared" ca="1" si="53"/>
        <v>1599.5800012986076</v>
      </c>
      <c r="V208" s="4">
        <f t="shared" ca="1" si="54"/>
        <v>3.3766240174058683E-11</v>
      </c>
      <c r="W208" s="13">
        <f t="shared" ca="1" si="55"/>
        <v>2226.5171999999998</v>
      </c>
      <c r="X208" s="4">
        <f t="shared" ca="1" si="56"/>
        <v>4.7000534181370979E-11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7.1075560000000038E-2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3.5537780000000246E-17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2.4159196699183809</v>
      </c>
      <c r="P209" s="94">
        <f t="shared" ca="1" si="48"/>
        <v>24.159196699183809</v>
      </c>
      <c r="Q209" s="94">
        <f t="shared" ca="1" si="49"/>
        <v>24.159196699183809</v>
      </c>
      <c r="R209" s="94">
        <f t="shared" ca="1" si="50"/>
        <v>2.4159196699183809</v>
      </c>
      <c r="S209" s="94">
        <f t="shared" ca="1" si="51"/>
        <v>2.4159196699183809</v>
      </c>
      <c r="T209" s="4">
        <f t="shared" ca="1" si="52"/>
        <v>8.5856421727232628E-17</v>
      </c>
      <c r="U209" s="46">
        <f t="shared" ca="1" si="53"/>
        <v>1578.5800012986076</v>
      </c>
      <c r="V209" s="4">
        <f t="shared" ca="1" si="54"/>
        <v>5.6099228798550019E-14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3.732400000000001E-2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379</v>
      </c>
      <c r="M210" s="7">
        <f t="shared" ref="M210:M273" ca="1" si="64">MAX(Set1MinTP-(L210+Set1Regain), 0)</f>
        <v>621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1.8066894637352093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18.066894637352092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18.066894637352092</v>
      </c>
      <c r="R210" s="94">
        <f t="shared" ref="R210:R273" ca="1" si="69">(P210+Q210)/20</f>
        <v>1.8066894637352093</v>
      </c>
      <c r="S210" s="94">
        <f t="shared" ref="S210:S273" ca="1" si="70">R210*Set1ConserveTP + O210*(1-Set1ConserveTP)</f>
        <v>1.8066894637352093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1627.7634327596322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20063.872259999996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3.732400000000001E-2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3.3048986693016473E-2</v>
      </c>
      <c r="L211" s="13">
        <f t="shared" ca="1" si="63"/>
        <v>358</v>
      </c>
      <c r="M211" s="7">
        <f t="shared" ca="1" si="64"/>
        <v>642</v>
      </c>
      <c r="N211" s="44">
        <f t="shared" ca="1" si="65"/>
        <v>6</v>
      </c>
      <c r="O211" s="94">
        <f t="shared" ca="1" si="66"/>
        <v>1.8066894637352093</v>
      </c>
      <c r="P211" s="94">
        <f t="shared" ca="1" si="67"/>
        <v>18.066894637352092</v>
      </c>
      <c r="Q211" s="94">
        <f t="shared" ca="1" si="68"/>
        <v>18.066894637352092</v>
      </c>
      <c r="R211" s="94">
        <f t="shared" ca="1" si="69"/>
        <v>1.8066894637352093</v>
      </c>
      <c r="S211" s="94">
        <f t="shared" ca="1" si="70"/>
        <v>1.8066894637352093</v>
      </c>
      <c r="T211" s="4">
        <f t="shared" ca="1" si="71"/>
        <v>5.9709256045398E-2</v>
      </c>
      <c r="U211" s="46">
        <f t="shared" ca="1" si="72"/>
        <v>1606.7634327596322</v>
      </c>
      <c r="V211" s="4">
        <f t="shared" ca="1" si="73"/>
        <v>53.101903308098557</v>
      </c>
      <c r="W211" s="13">
        <f t="shared" ca="1" si="74"/>
        <v>17837.355059999998</v>
      </c>
      <c r="X211" s="4">
        <f t="shared" ca="1" si="75"/>
        <v>589.50651001655001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3.732400000000001E-2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2.0029688904858486E-3</v>
      </c>
      <c r="L212" s="13">
        <f t="shared" ca="1" si="63"/>
        <v>337</v>
      </c>
      <c r="M212" s="7">
        <f t="shared" ca="1" si="64"/>
        <v>663</v>
      </c>
      <c r="N212" s="44">
        <f t="shared" ca="1" si="65"/>
        <v>6</v>
      </c>
      <c r="O212" s="94">
        <f t="shared" ca="1" si="66"/>
        <v>1.8066894637352093</v>
      </c>
      <c r="P212" s="94">
        <f t="shared" ca="1" si="67"/>
        <v>18.066894637352092</v>
      </c>
      <c r="Q212" s="94">
        <f t="shared" ca="1" si="68"/>
        <v>18.066894637352092</v>
      </c>
      <c r="R212" s="94">
        <f t="shared" ca="1" si="69"/>
        <v>1.8066894637352093</v>
      </c>
      <c r="S212" s="94">
        <f t="shared" ca="1" si="70"/>
        <v>1.8066894637352093</v>
      </c>
      <c r="T212" s="4">
        <f t="shared" ca="1" si="71"/>
        <v>3.6187427906301849E-3</v>
      </c>
      <c r="U212" s="46">
        <f t="shared" ca="1" si="72"/>
        <v>1585.7634327596322</v>
      </c>
      <c r="V212" s="4">
        <f t="shared" ca="1" si="73"/>
        <v>3.176234823487591</v>
      </c>
      <c r="W212" s="13">
        <f t="shared" ca="1" si="74"/>
        <v>15610.83786</v>
      </c>
      <c r="X212" s="4">
        <f t="shared" ca="1" si="75"/>
        <v>31.268022587998679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3.732400000000001E-2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5.058002248701644E-5</v>
      </c>
      <c r="L213" s="13">
        <f t="shared" ca="1" si="63"/>
        <v>316</v>
      </c>
      <c r="M213" s="7">
        <f t="shared" ca="1" si="64"/>
        <v>684</v>
      </c>
      <c r="N213" s="44">
        <f t="shared" ca="1" si="65"/>
        <v>6</v>
      </c>
      <c r="O213" s="94">
        <f t="shared" ca="1" si="66"/>
        <v>1.8066894637352093</v>
      </c>
      <c r="P213" s="94">
        <f t="shared" ca="1" si="67"/>
        <v>18.066894637352092</v>
      </c>
      <c r="Q213" s="94">
        <f t="shared" ca="1" si="68"/>
        <v>18.066894637352092</v>
      </c>
      <c r="R213" s="94">
        <f t="shared" ca="1" si="69"/>
        <v>1.8066894637352093</v>
      </c>
      <c r="S213" s="94">
        <f t="shared" ca="1" si="70"/>
        <v>1.8066894637352093</v>
      </c>
      <c r="T213" s="4">
        <f t="shared" ca="1" si="71"/>
        <v>9.1382393702782561E-5</v>
      </c>
      <c r="U213" s="46">
        <f t="shared" ca="1" si="72"/>
        <v>1564.7634327596322</v>
      </c>
      <c r="V213" s="4">
        <f t="shared" ca="1" si="73"/>
        <v>7.9145769615843242E-2</v>
      </c>
      <c r="W213" s="13">
        <f t="shared" ca="1" si="74"/>
        <v>13384.320659999998</v>
      </c>
      <c r="X213" s="4">
        <f t="shared" ca="1" si="75"/>
        <v>0.67697923995623865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3.732400000000001E-2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6.8121242406756189E-7</v>
      </c>
      <c r="L214" s="13">
        <f t="shared" ca="1" si="63"/>
        <v>295</v>
      </c>
      <c r="M214" s="7">
        <f t="shared" ca="1" si="64"/>
        <v>705</v>
      </c>
      <c r="N214" s="44">
        <f t="shared" ca="1" si="65"/>
        <v>6</v>
      </c>
      <c r="O214" s="94">
        <f t="shared" ca="1" si="66"/>
        <v>1.8066894637352093</v>
      </c>
      <c r="P214" s="94">
        <f t="shared" ca="1" si="67"/>
        <v>18.066894637352092</v>
      </c>
      <c r="Q214" s="94">
        <f t="shared" ca="1" si="68"/>
        <v>18.066894637352092</v>
      </c>
      <c r="R214" s="94">
        <f t="shared" ca="1" si="69"/>
        <v>1.8066894637352093</v>
      </c>
      <c r="S214" s="94">
        <f t="shared" ca="1" si="70"/>
        <v>1.8066894637352093</v>
      </c>
      <c r="T214" s="4">
        <f t="shared" ca="1" si="71"/>
        <v>1.2307393091283853E-6</v>
      </c>
      <c r="U214" s="46">
        <f t="shared" ca="1" si="72"/>
        <v>1543.7634327596322</v>
      </c>
      <c r="V214" s="4">
        <f t="shared" ca="1" si="73"/>
        <v>1.0516308302170496E-3</v>
      </c>
      <c r="W214" s="13">
        <f t="shared" ca="1" si="74"/>
        <v>11157.803459999999</v>
      </c>
      <c r="X214" s="4">
        <f t="shared" ca="1" si="75"/>
        <v>7.600834342256029E-3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3.732400000000001E-2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5.1607001823300203E-9</v>
      </c>
      <c r="L215" s="13">
        <f t="shared" ca="1" si="63"/>
        <v>274</v>
      </c>
      <c r="M215" s="7">
        <f t="shared" ca="1" si="64"/>
        <v>726</v>
      </c>
      <c r="N215" s="44">
        <f t="shared" ca="1" si="65"/>
        <v>7</v>
      </c>
      <c r="O215" s="94">
        <f t="shared" ca="1" si="66"/>
        <v>2.0035934291211661</v>
      </c>
      <c r="P215" s="94">
        <f t="shared" ca="1" si="67"/>
        <v>19.051414464281876</v>
      </c>
      <c r="Q215" s="94">
        <f t="shared" ca="1" si="68"/>
        <v>18.066894637352092</v>
      </c>
      <c r="R215" s="94">
        <f t="shared" ca="1" si="69"/>
        <v>1.8559154550816985</v>
      </c>
      <c r="S215" s="94">
        <f t="shared" ca="1" si="70"/>
        <v>2.0035934291211661</v>
      </c>
      <c r="T215" s="4">
        <f t="shared" ca="1" si="71"/>
        <v>1.0339944974980833E-8</v>
      </c>
      <c r="U215" s="46">
        <f t="shared" ca="1" si="72"/>
        <v>1629.3605606370834</v>
      </c>
      <c r="V215" s="4">
        <f t="shared" ca="1" si="73"/>
        <v>8.4086413423611406E-6</v>
      </c>
      <c r="W215" s="13">
        <f t="shared" ca="1" si="74"/>
        <v>8931.2862599999989</v>
      </c>
      <c r="X215" s="4">
        <f t="shared" ca="1" si="75"/>
        <v>4.6091690630423601E-5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3.732400000000001E-2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2.0851313868000101E-11</v>
      </c>
      <c r="L216" s="13">
        <f t="shared" ca="1" si="63"/>
        <v>253</v>
      </c>
      <c r="M216" s="7">
        <f t="shared" ca="1" si="64"/>
        <v>747</v>
      </c>
      <c r="N216" s="44">
        <f t="shared" ca="1" si="65"/>
        <v>7</v>
      </c>
      <c r="O216" s="94">
        <f t="shared" ca="1" si="66"/>
        <v>2.0035934291211661</v>
      </c>
      <c r="P216" s="94">
        <f t="shared" ca="1" si="67"/>
        <v>20.035934291211664</v>
      </c>
      <c r="Q216" s="94">
        <f t="shared" ca="1" si="68"/>
        <v>20.035934291211664</v>
      </c>
      <c r="R216" s="94">
        <f t="shared" ca="1" si="69"/>
        <v>2.0035934291211666</v>
      </c>
      <c r="S216" s="94">
        <f t="shared" ca="1" si="70"/>
        <v>2.0035934291211661</v>
      </c>
      <c r="T216" s="4">
        <f t="shared" ca="1" si="71"/>
        <v>4.1777555454468048E-11</v>
      </c>
      <c r="U216" s="46">
        <f t="shared" ca="1" si="72"/>
        <v>1608.3605606370834</v>
      </c>
      <c r="V216" s="4">
        <f t="shared" ca="1" si="73"/>
        <v>3.3536430862756435E-8</v>
      </c>
      <c r="W216" s="13">
        <f t="shared" ca="1" si="74"/>
        <v>6704.7690599999987</v>
      </c>
      <c r="X216" s="4">
        <f t="shared" ca="1" si="75"/>
        <v>1.3980324408251597E-7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3.732400000000001E-2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3.5103222000000199E-14</v>
      </c>
      <c r="L217" s="13">
        <f t="shared" ca="1" si="63"/>
        <v>232</v>
      </c>
      <c r="M217" s="7">
        <f t="shared" ca="1" si="64"/>
        <v>768</v>
      </c>
      <c r="N217" s="44">
        <f t="shared" ca="1" si="65"/>
        <v>7</v>
      </c>
      <c r="O217" s="94">
        <f t="shared" ca="1" si="66"/>
        <v>2.0035934291211661</v>
      </c>
      <c r="P217" s="94">
        <f t="shared" ca="1" si="67"/>
        <v>20.035934291211664</v>
      </c>
      <c r="Q217" s="94">
        <f t="shared" ca="1" si="68"/>
        <v>20.035934291211664</v>
      </c>
      <c r="R217" s="94">
        <f t="shared" ca="1" si="69"/>
        <v>2.0035934291211666</v>
      </c>
      <c r="S217" s="94">
        <f t="shared" ca="1" si="70"/>
        <v>2.0035934291211661</v>
      </c>
      <c r="T217" s="4">
        <f t="shared" ca="1" si="71"/>
        <v>7.0332584940181962E-14</v>
      </c>
      <c r="U217" s="46">
        <f t="shared" ca="1" si="72"/>
        <v>1587.3605606370834</v>
      </c>
      <c r="V217" s="4">
        <f t="shared" ca="1" si="73"/>
        <v>5.5721470154088314E-11</v>
      </c>
      <c r="W217" s="13">
        <f t="shared" ca="1" si="74"/>
        <v>4478.2518599999994</v>
      </c>
      <c r="X217" s="4">
        <f t="shared" ca="1" si="75"/>
        <v>1.5720106921349379E-10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3.732400000000001E-2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263</v>
      </c>
      <c r="M218" s="7">
        <f t="shared" ca="1" si="64"/>
        <v>737</v>
      </c>
      <c r="N218" s="44">
        <f t="shared" ca="1" si="65"/>
        <v>7</v>
      </c>
      <c r="O218" s="94">
        <f t="shared" ca="1" si="66"/>
        <v>2.0035934291211661</v>
      </c>
      <c r="P218" s="94">
        <f t="shared" ca="1" si="67"/>
        <v>20.035934291211664</v>
      </c>
      <c r="Q218" s="94">
        <f t="shared" ca="1" si="68"/>
        <v>19.248318429667833</v>
      </c>
      <c r="R218" s="94">
        <f t="shared" ca="1" si="69"/>
        <v>1.9642126360439747</v>
      </c>
      <c r="S218" s="94">
        <f t="shared" ca="1" si="70"/>
        <v>2.0035934291211661</v>
      </c>
      <c r="T218" s="4">
        <f t="shared" ca="1" si="71"/>
        <v>0</v>
      </c>
      <c r="U218" s="46">
        <f t="shared" ca="1" si="72"/>
        <v>1618.3605606370834</v>
      </c>
      <c r="V218" s="4">
        <f t="shared" ca="1" si="73"/>
        <v>0</v>
      </c>
      <c r="W218" s="13">
        <f t="shared" ca="1" si="74"/>
        <v>17923.463459999999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3.732400000000001E-2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3.3382814841430812E-4</v>
      </c>
      <c r="L219" s="13">
        <f t="shared" ca="1" si="63"/>
        <v>242</v>
      </c>
      <c r="M219" s="7">
        <f t="shared" ca="1" si="64"/>
        <v>758</v>
      </c>
      <c r="N219" s="44">
        <f t="shared" ca="1" si="65"/>
        <v>7</v>
      </c>
      <c r="O219" s="94">
        <f t="shared" ca="1" si="66"/>
        <v>2.0035934291211661</v>
      </c>
      <c r="P219" s="94">
        <f t="shared" ca="1" si="67"/>
        <v>20.035934291211664</v>
      </c>
      <c r="Q219" s="94">
        <f t="shared" ca="1" si="68"/>
        <v>20.035934291211664</v>
      </c>
      <c r="R219" s="94">
        <f t="shared" ca="1" si="69"/>
        <v>2.0035934291211666</v>
      </c>
      <c r="S219" s="94">
        <f t="shared" ca="1" si="70"/>
        <v>2.0035934291211661</v>
      </c>
      <c r="T219" s="4">
        <f t="shared" ca="1" si="71"/>
        <v>6.6885588461859321E-4</v>
      </c>
      <c r="U219" s="46">
        <f t="shared" ca="1" si="72"/>
        <v>1597.3605606370834</v>
      </c>
      <c r="V219" s="4">
        <f t="shared" ca="1" si="73"/>
        <v>0.53324391830751872</v>
      </c>
      <c r="W219" s="13">
        <f t="shared" ca="1" si="74"/>
        <v>15696.946259999999</v>
      </c>
      <c r="X219" s="4">
        <f t="shared" ca="1" si="75"/>
        <v>5.2400825057346987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3.732400000000001E-2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2.023200899480657E-5</v>
      </c>
      <c r="L220" s="13">
        <f t="shared" ca="1" si="63"/>
        <v>221</v>
      </c>
      <c r="M220" s="7">
        <f t="shared" ca="1" si="64"/>
        <v>779</v>
      </c>
      <c r="N220" s="44">
        <f t="shared" ca="1" si="65"/>
        <v>7</v>
      </c>
      <c r="O220" s="94">
        <f t="shared" ca="1" si="66"/>
        <v>2.0035934291211661</v>
      </c>
      <c r="P220" s="94">
        <f t="shared" ca="1" si="67"/>
        <v>20.035934291211664</v>
      </c>
      <c r="Q220" s="94">
        <f t="shared" ca="1" si="68"/>
        <v>20.035934291211664</v>
      </c>
      <c r="R220" s="94">
        <f t="shared" ca="1" si="69"/>
        <v>2.0035934291211666</v>
      </c>
      <c r="S220" s="94">
        <f t="shared" ca="1" si="70"/>
        <v>2.0035934291211661</v>
      </c>
      <c r="T220" s="4">
        <f t="shared" ca="1" si="71"/>
        <v>4.0536720279914772E-5</v>
      </c>
      <c r="U220" s="46">
        <f t="shared" ca="1" si="72"/>
        <v>1576.3605606370834</v>
      </c>
      <c r="V220" s="4">
        <f t="shared" ca="1" si="73"/>
        <v>3.1892941041867802E-2</v>
      </c>
      <c r="W220" s="13">
        <f t="shared" ca="1" si="74"/>
        <v>13470.429059999999</v>
      </c>
      <c r="X220" s="4">
        <f t="shared" ca="1" si="75"/>
        <v>0.2725338419058238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3.732400000000001E-2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5.109093180506715E-7</v>
      </c>
      <c r="L221" s="13">
        <f t="shared" ca="1" si="63"/>
        <v>200</v>
      </c>
      <c r="M221" s="7">
        <f t="shared" ca="1" si="64"/>
        <v>800</v>
      </c>
      <c r="N221" s="44">
        <f t="shared" ca="1" si="65"/>
        <v>7</v>
      </c>
      <c r="O221" s="94">
        <f t="shared" ca="1" si="66"/>
        <v>2.0035934291211661</v>
      </c>
      <c r="P221" s="94">
        <f t="shared" ca="1" si="67"/>
        <v>20.035934291211664</v>
      </c>
      <c r="Q221" s="94">
        <f t="shared" ca="1" si="68"/>
        <v>20.035934291211664</v>
      </c>
      <c r="R221" s="94">
        <f t="shared" ca="1" si="69"/>
        <v>2.0035934291211666</v>
      </c>
      <c r="S221" s="94">
        <f t="shared" ca="1" si="70"/>
        <v>2.0035934291211661</v>
      </c>
      <c r="T221" s="4">
        <f t="shared" ca="1" si="71"/>
        <v>1.0236545525231014E-6</v>
      </c>
      <c r="U221" s="46">
        <f t="shared" ca="1" si="72"/>
        <v>1555.3605606370834</v>
      </c>
      <c r="V221" s="4">
        <f t="shared" ca="1" si="73"/>
        <v>7.9464820335800232E-4</v>
      </c>
      <c r="W221" s="13">
        <f t="shared" ca="1" si="74"/>
        <v>11243.911859999998</v>
      </c>
      <c r="X221" s="4">
        <f t="shared" ca="1" si="75"/>
        <v>5.7446193406144562E-3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3.732400000000001E-2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6.8809335764400251E-9</v>
      </c>
      <c r="L222" s="13">
        <f t="shared" ca="1" si="63"/>
        <v>179</v>
      </c>
      <c r="M222" s="7">
        <f t="shared" ca="1" si="64"/>
        <v>821</v>
      </c>
      <c r="N222" s="44">
        <f t="shared" ca="1" si="65"/>
        <v>7</v>
      </c>
      <c r="O222" s="94">
        <f t="shared" ca="1" si="66"/>
        <v>2.0035934291211661</v>
      </c>
      <c r="P222" s="94">
        <f t="shared" ca="1" si="67"/>
        <v>20.035934291211664</v>
      </c>
      <c r="Q222" s="94">
        <f t="shared" ca="1" si="68"/>
        <v>20.035934291211664</v>
      </c>
      <c r="R222" s="94">
        <f t="shared" ca="1" si="69"/>
        <v>2.0035934291211666</v>
      </c>
      <c r="S222" s="94">
        <f t="shared" ca="1" si="70"/>
        <v>2.0035934291211661</v>
      </c>
      <c r="T222" s="4">
        <f t="shared" ca="1" si="71"/>
        <v>1.3786593299974439E-8</v>
      </c>
      <c r="U222" s="46">
        <f t="shared" ca="1" si="72"/>
        <v>1534.3605606370834</v>
      </c>
      <c r="V222" s="4">
        <f t="shared" ca="1" si="73"/>
        <v>1.0557833100053049E-5</v>
      </c>
      <c r="W222" s="13">
        <f t="shared" ca="1" si="74"/>
        <v>9017.3946599999999</v>
      </c>
      <c r="X222" s="4">
        <f t="shared" ca="1" si="75"/>
        <v>6.2048093688004985E-5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3.732400000000001E-2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5.2128284670000253E-11</v>
      </c>
      <c r="L223" s="13">
        <f t="shared" ca="1" si="63"/>
        <v>158</v>
      </c>
      <c r="M223" s="7">
        <f t="shared" ca="1" si="64"/>
        <v>842</v>
      </c>
      <c r="N223" s="44">
        <f t="shared" ca="1" si="65"/>
        <v>8</v>
      </c>
      <c r="O223" s="94">
        <f t="shared" ca="1" si="66"/>
        <v>2.224240111847489</v>
      </c>
      <c r="P223" s="94">
        <f t="shared" ca="1" si="67"/>
        <v>20.256580973937986</v>
      </c>
      <c r="Q223" s="94">
        <f t="shared" ca="1" si="68"/>
        <v>20.035934291211664</v>
      </c>
      <c r="R223" s="94">
        <f t="shared" ca="1" si="69"/>
        <v>2.0146257632574822</v>
      </c>
      <c r="S223" s="94">
        <f t="shared" ca="1" si="70"/>
        <v>2.224240111847489</v>
      </c>
      <c r="T223" s="4">
        <f t="shared" ca="1" si="71"/>
        <v>1.1594582172481911E-10</v>
      </c>
      <c r="U223" s="46">
        <f t="shared" ca="1" si="72"/>
        <v>1632.8111903296365</v>
      </c>
      <c r="V223" s="4">
        <f t="shared" ca="1" si="73"/>
        <v>8.5115646541865259E-8</v>
      </c>
      <c r="W223" s="13">
        <f t="shared" ca="1" si="74"/>
        <v>6790.8774599999997</v>
      </c>
      <c r="X223" s="4">
        <f t="shared" ca="1" si="75"/>
        <v>3.5399679339396824E-7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3.732400000000001E-2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2.106193320000012E-13</v>
      </c>
      <c r="L224" s="13">
        <f t="shared" ca="1" si="63"/>
        <v>137</v>
      </c>
      <c r="M224" s="7">
        <f t="shared" ca="1" si="64"/>
        <v>863</v>
      </c>
      <c r="N224" s="44">
        <f t="shared" ca="1" si="65"/>
        <v>8</v>
      </c>
      <c r="O224" s="94">
        <f t="shared" ca="1" si="66"/>
        <v>2.224240111847489</v>
      </c>
      <c r="P224" s="94">
        <f t="shared" ca="1" si="67"/>
        <v>22.242401118474891</v>
      </c>
      <c r="Q224" s="94">
        <f t="shared" ca="1" si="68"/>
        <v>22.242401118474891</v>
      </c>
      <c r="R224" s="94">
        <f t="shared" ca="1" si="69"/>
        <v>2.224240111847489</v>
      </c>
      <c r="S224" s="94">
        <f t="shared" ca="1" si="70"/>
        <v>2.224240111847489</v>
      </c>
      <c r="T224" s="4">
        <f t="shared" ca="1" si="71"/>
        <v>4.6846796656492614E-13</v>
      </c>
      <c r="U224" s="46">
        <f t="shared" ca="1" si="72"/>
        <v>1611.8111903296365</v>
      </c>
      <c r="V224" s="4">
        <f t="shared" ca="1" si="73"/>
        <v>3.3947859621735483E-10</v>
      </c>
      <c r="W224" s="13">
        <f t="shared" ca="1" si="74"/>
        <v>4564.3602599999995</v>
      </c>
      <c r="X224" s="4">
        <f t="shared" ca="1" si="75"/>
        <v>9.6134250896855161E-10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3.732400000000001E-2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3.5457800000000237E-16</v>
      </c>
      <c r="L225" s="13">
        <f t="shared" ca="1" si="63"/>
        <v>116</v>
      </c>
      <c r="M225" s="7">
        <f t="shared" ca="1" si="64"/>
        <v>884</v>
      </c>
      <c r="N225" s="44">
        <f t="shared" ca="1" si="65"/>
        <v>8</v>
      </c>
      <c r="O225" s="94">
        <f t="shared" ca="1" si="66"/>
        <v>2.224240111847489</v>
      </c>
      <c r="P225" s="94">
        <f t="shared" ca="1" si="67"/>
        <v>22.242401118474891</v>
      </c>
      <c r="Q225" s="94">
        <f t="shared" ca="1" si="68"/>
        <v>22.242401118474891</v>
      </c>
      <c r="R225" s="94">
        <f t="shared" ca="1" si="69"/>
        <v>2.224240111847489</v>
      </c>
      <c r="S225" s="94">
        <f t="shared" ca="1" si="70"/>
        <v>2.224240111847489</v>
      </c>
      <c r="T225" s="4">
        <f t="shared" ca="1" si="71"/>
        <v>7.8866661037866425E-16</v>
      </c>
      <c r="U225" s="46">
        <f t="shared" ca="1" si="72"/>
        <v>1590.8111903296365</v>
      </c>
      <c r="V225" s="4">
        <f t="shared" ca="1" si="73"/>
        <v>5.6406665024470564E-13</v>
      </c>
      <c r="W225" s="13">
        <f t="shared" ca="1" si="74"/>
        <v>2337.8430599999997</v>
      </c>
      <c r="X225" s="4">
        <f t="shared" ca="1" si="75"/>
        <v>8.2894771652868544E-13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3.732400000000001E-2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263</v>
      </c>
      <c r="M226" s="7">
        <f t="shared" ca="1" si="64"/>
        <v>737</v>
      </c>
      <c r="N226" s="44">
        <f t="shared" ca="1" si="65"/>
        <v>7</v>
      </c>
      <c r="O226" s="94">
        <f t="shared" ca="1" si="66"/>
        <v>2.0035934291211661</v>
      </c>
      <c r="P226" s="94">
        <f t="shared" ca="1" si="67"/>
        <v>20.035934291211664</v>
      </c>
      <c r="Q226" s="94">
        <f t="shared" ca="1" si="68"/>
        <v>19.248318429667833</v>
      </c>
      <c r="R226" s="94">
        <f t="shared" ca="1" si="69"/>
        <v>1.9642126360439747</v>
      </c>
      <c r="S226" s="94">
        <f t="shared" ca="1" si="70"/>
        <v>2.0035934291211661</v>
      </c>
      <c r="T226" s="4">
        <f t="shared" ca="1" si="71"/>
        <v>0</v>
      </c>
      <c r="U226" s="46">
        <f t="shared" ca="1" si="72"/>
        <v>1618.3605606370834</v>
      </c>
      <c r="V226" s="4">
        <f t="shared" ca="1" si="73"/>
        <v>0</v>
      </c>
      <c r="W226" s="13">
        <f t="shared" ca="1" si="74"/>
        <v>17726.029199999997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3.732400000000001E-2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1.7394203522640252E-3</v>
      </c>
      <c r="L227" s="13">
        <f t="shared" ca="1" si="63"/>
        <v>242</v>
      </c>
      <c r="M227" s="7">
        <f t="shared" ca="1" si="64"/>
        <v>758</v>
      </c>
      <c r="N227" s="44">
        <f t="shared" ca="1" si="65"/>
        <v>7</v>
      </c>
      <c r="O227" s="94">
        <f t="shared" ca="1" si="66"/>
        <v>2.0035934291211661</v>
      </c>
      <c r="P227" s="94">
        <f t="shared" ca="1" si="67"/>
        <v>20.035934291211664</v>
      </c>
      <c r="Q227" s="94">
        <f t="shared" ca="1" si="68"/>
        <v>20.035934291211664</v>
      </c>
      <c r="R227" s="94">
        <f t="shared" ca="1" si="69"/>
        <v>2.0035934291211666</v>
      </c>
      <c r="S227" s="94">
        <f t="shared" ca="1" si="70"/>
        <v>2.0035934291211661</v>
      </c>
      <c r="T227" s="4">
        <f t="shared" ca="1" si="71"/>
        <v>3.4850911882758251E-3</v>
      </c>
      <c r="U227" s="46">
        <f t="shared" ca="1" si="72"/>
        <v>1597.3605606370834</v>
      </c>
      <c r="V227" s="4">
        <f t="shared" ca="1" si="73"/>
        <v>2.7784814690760165</v>
      </c>
      <c r="W227" s="13">
        <f t="shared" ca="1" si="74"/>
        <v>15499.511999999999</v>
      </c>
      <c r="X227" s="4">
        <f t="shared" ca="1" si="75"/>
        <v>26.960166622960482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3.732400000000001E-2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1.0541941528872888E-4</v>
      </c>
      <c r="L228" s="13">
        <f t="shared" ca="1" si="63"/>
        <v>221</v>
      </c>
      <c r="M228" s="7">
        <f t="shared" ca="1" si="64"/>
        <v>779</v>
      </c>
      <c r="N228" s="44">
        <f t="shared" ca="1" si="65"/>
        <v>7</v>
      </c>
      <c r="O228" s="94">
        <f t="shared" ca="1" si="66"/>
        <v>2.0035934291211661</v>
      </c>
      <c r="P228" s="94">
        <f t="shared" ca="1" si="67"/>
        <v>20.035934291211664</v>
      </c>
      <c r="Q228" s="94">
        <f t="shared" ca="1" si="68"/>
        <v>20.035934291211664</v>
      </c>
      <c r="R228" s="94">
        <f t="shared" ca="1" si="69"/>
        <v>2.0035934291211666</v>
      </c>
      <c r="S228" s="94">
        <f t="shared" ca="1" si="70"/>
        <v>2.0035934291211661</v>
      </c>
      <c r="T228" s="4">
        <f t="shared" ca="1" si="71"/>
        <v>2.1121764777429257E-4</v>
      </c>
      <c r="U228" s="46">
        <f t="shared" ca="1" si="72"/>
        <v>1576.3605606370834</v>
      </c>
      <c r="V228" s="4">
        <f t="shared" ca="1" si="73"/>
        <v>0.16617900858657417</v>
      </c>
      <c r="W228" s="13">
        <f t="shared" ca="1" si="74"/>
        <v>13272.994799999999</v>
      </c>
      <c r="X228" s="4">
        <f t="shared" ca="1" si="75"/>
        <v>1.3992313509463388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3.732400000000001E-2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2.6621064466850758E-6</v>
      </c>
      <c r="L229" s="13">
        <f t="shared" ca="1" si="63"/>
        <v>200</v>
      </c>
      <c r="M229" s="7">
        <f t="shared" ca="1" si="64"/>
        <v>800</v>
      </c>
      <c r="N229" s="44">
        <f t="shared" ca="1" si="65"/>
        <v>7</v>
      </c>
      <c r="O229" s="94">
        <f t="shared" ca="1" si="66"/>
        <v>2.0035934291211661</v>
      </c>
      <c r="P229" s="94">
        <f t="shared" ca="1" si="67"/>
        <v>20.035934291211664</v>
      </c>
      <c r="Q229" s="94">
        <f t="shared" ca="1" si="68"/>
        <v>20.035934291211664</v>
      </c>
      <c r="R229" s="94">
        <f t="shared" ca="1" si="69"/>
        <v>2.0035934291211666</v>
      </c>
      <c r="S229" s="94">
        <f t="shared" ca="1" si="70"/>
        <v>2.0035934291211661</v>
      </c>
      <c r="T229" s="4">
        <f t="shared" ca="1" si="71"/>
        <v>5.3337789841993141E-6</v>
      </c>
      <c r="U229" s="46">
        <f t="shared" ca="1" si="72"/>
        <v>1555.3605606370834</v>
      </c>
      <c r="V229" s="4">
        <f t="shared" ca="1" si="73"/>
        <v>4.1405353753916933E-3</v>
      </c>
      <c r="W229" s="13">
        <f t="shared" ca="1" si="74"/>
        <v>11046.477599999998</v>
      </c>
      <c r="X229" s="4">
        <f t="shared" ca="1" si="75"/>
        <v>2.940689923212228E-2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3.732400000000001E-2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3.5853285477240099E-8</v>
      </c>
      <c r="L230" s="13">
        <f t="shared" ca="1" si="63"/>
        <v>179</v>
      </c>
      <c r="M230" s="7">
        <f t="shared" ca="1" si="64"/>
        <v>821</v>
      </c>
      <c r="N230" s="44">
        <f t="shared" ca="1" si="65"/>
        <v>7</v>
      </c>
      <c r="O230" s="94">
        <f t="shared" ca="1" si="66"/>
        <v>2.0035934291211661</v>
      </c>
      <c r="P230" s="94">
        <f t="shared" ca="1" si="67"/>
        <v>20.035934291211664</v>
      </c>
      <c r="Q230" s="94">
        <f t="shared" ca="1" si="68"/>
        <v>20.035934291211664</v>
      </c>
      <c r="R230" s="94">
        <f t="shared" ca="1" si="69"/>
        <v>2.0035934291211666</v>
      </c>
      <c r="S230" s="94">
        <f t="shared" ca="1" si="70"/>
        <v>2.0035934291211661</v>
      </c>
      <c r="T230" s="4">
        <f t="shared" ca="1" si="71"/>
        <v>7.1835407194603598E-8</v>
      </c>
      <c r="U230" s="46">
        <f t="shared" ca="1" si="72"/>
        <v>1534.3605606370834</v>
      </c>
      <c r="V230" s="4">
        <f t="shared" ca="1" si="73"/>
        <v>5.5011867205539521E-5</v>
      </c>
      <c r="W230" s="13">
        <f t="shared" ca="1" si="74"/>
        <v>8819.9603999999999</v>
      </c>
      <c r="X230" s="4">
        <f t="shared" ca="1" si="75"/>
        <v>3.1622455811915277E-4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3.732400000000001E-2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2.7161579907000114E-10</v>
      </c>
      <c r="L231" s="13">
        <f t="shared" ca="1" si="63"/>
        <v>158</v>
      </c>
      <c r="M231" s="7">
        <f t="shared" ca="1" si="64"/>
        <v>842</v>
      </c>
      <c r="N231" s="44">
        <f t="shared" ca="1" si="65"/>
        <v>8</v>
      </c>
      <c r="O231" s="94">
        <f t="shared" ca="1" si="66"/>
        <v>2.224240111847489</v>
      </c>
      <c r="P231" s="94">
        <f t="shared" ca="1" si="67"/>
        <v>20.256580973937986</v>
      </c>
      <c r="Q231" s="94">
        <f t="shared" ca="1" si="68"/>
        <v>20.035934291211664</v>
      </c>
      <c r="R231" s="94">
        <f t="shared" ca="1" si="69"/>
        <v>2.0146257632574822</v>
      </c>
      <c r="S231" s="94">
        <f t="shared" ca="1" si="70"/>
        <v>2.224240111847489</v>
      </c>
      <c r="T231" s="4">
        <f t="shared" ca="1" si="71"/>
        <v>6.0413875530300441E-10</v>
      </c>
      <c r="U231" s="46">
        <f t="shared" ca="1" si="72"/>
        <v>1632.8111903296365</v>
      </c>
      <c r="V231" s="4">
        <f t="shared" ca="1" si="73"/>
        <v>4.4349731619182392E-7</v>
      </c>
      <c r="W231" s="13">
        <f t="shared" ca="1" si="74"/>
        <v>6593.4431999999997</v>
      </c>
      <c r="X231" s="4">
        <f t="shared" ca="1" si="75"/>
        <v>1.7908833433906653E-6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3.732400000000001E-2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1.0974375720000052E-12</v>
      </c>
      <c r="L232" s="13">
        <f t="shared" ca="1" si="63"/>
        <v>137</v>
      </c>
      <c r="M232" s="7">
        <f t="shared" ca="1" si="64"/>
        <v>863</v>
      </c>
      <c r="N232" s="44">
        <f t="shared" ca="1" si="65"/>
        <v>8</v>
      </c>
      <c r="O232" s="94">
        <f t="shared" ca="1" si="66"/>
        <v>2.224240111847489</v>
      </c>
      <c r="P232" s="94">
        <f t="shared" ca="1" si="67"/>
        <v>22.242401118474891</v>
      </c>
      <c r="Q232" s="94">
        <f t="shared" ca="1" si="68"/>
        <v>22.242401118474891</v>
      </c>
      <c r="R232" s="94">
        <f t="shared" ca="1" si="69"/>
        <v>2.224240111847489</v>
      </c>
      <c r="S232" s="94">
        <f t="shared" ca="1" si="70"/>
        <v>2.224240111847489</v>
      </c>
      <c r="T232" s="4">
        <f t="shared" ca="1" si="71"/>
        <v>2.4409646678909283E-12</v>
      </c>
      <c r="U232" s="46">
        <f t="shared" ca="1" si="72"/>
        <v>1611.8111903296365</v>
      </c>
      <c r="V232" s="4">
        <f t="shared" ca="1" si="73"/>
        <v>1.7688621592377946E-9</v>
      </c>
      <c r="W232" s="13">
        <f t="shared" ca="1" si="74"/>
        <v>4366.9259999999995</v>
      </c>
      <c r="X232" s="4">
        <f t="shared" ca="1" si="75"/>
        <v>4.7924286665436943E-9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3.732400000000001E-2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1.8475380000000107E-15</v>
      </c>
      <c r="L233" s="13">
        <f t="shared" ca="1" si="63"/>
        <v>116</v>
      </c>
      <c r="M233" s="7">
        <f t="shared" ca="1" si="64"/>
        <v>884</v>
      </c>
      <c r="N233" s="44">
        <f t="shared" ca="1" si="65"/>
        <v>8</v>
      </c>
      <c r="O233" s="94">
        <f t="shared" ca="1" si="66"/>
        <v>2.224240111847489</v>
      </c>
      <c r="P233" s="94">
        <f t="shared" ca="1" si="67"/>
        <v>22.242401118474891</v>
      </c>
      <c r="Q233" s="94">
        <f t="shared" ca="1" si="68"/>
        <v>22.242401118474891</v>
      </c>
      <c r="R233" s="94">
        <f t="shared" ca="1" si="69"/>
        <v>2.224240111847489</v>
      </c>
      <c r="S233" s="94">
        <f t="shared" ca="1" si="70"/>
        <v>2.224240111847489</v>
      </c>
      <c r="T233" s="4">
        <f t="shared" ca="1" si="71"/>
        <v>4.1093681277625099E-15</v>
      </c>
      <c r="U233" s="46">
        <f t="shared" ca="1" si="72"/>
        <v>1590.8111903296365</v>
      </c>
      <c r="V233" s="4">
        <f t="shared" ca="1" si="73"/>
        <v>2.9390841249592529E-12</v>
      </c>
      <c r="W233" s="13">
        <f t="shared" ca="1" si="74"/>
        <v>2140.4087999999997</v>
      </c>
      <c r="X233" s="4">
        <f t="shared" ca="1" si="75"/>
        <v>3.954486593534422E-12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3.732400000000001E-2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147</v>
      </c>
      <c r="M234" s="7">
        <f t="shared" ca="1" si="64"/>
        <v>853</v>
      </c>
      <c r="N234" s="44">
        <f t="shared" ca="1" si="65"/>
        <v>8</v>
      </c>
      <c r="O234" s="94">
        <f t="shared" ca="1" si="66"/>
        <v>2.224240111847489</v>
      </c>
      <c r="P234" s="94">
        <f t="shared" ca="1" si="67"/>
        <v>22.242401118474891</v>
      </c>
      <c r="Q234" s="94">
        <f t="shared" ca="1" si="68"/>
        <v>20.477227656664308</v>
      </c>
      <c r="R234" s="94">
        <f t="shared" ca="1" si="69"/>
        <v>2.1359814387569598</v>
      </c>
      <c r="S234" s="94">
        <f t="shared" ca="1" si="70"/>
        <v>2.224240111847489</v>
      </c>
      <c r="T234" s="4">
        <f t="shared" ca="1" si="71"/>
        <v>0</v>
      </c>
      <c r="U234" s="46">
        <f t="shared" ca="1" si="72"/>
        <v>1621.8111903296365</v>
      </c>
      <c r="V234" s="4">
        <f t="shared" ca="1" si="73"/>
        <v>0</v>
      </c>
      <c r="W234" s="13">
        <f t="shared" ca="1" si="74"/>
        <v>15585.620399999998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3.732400000000001E-2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1.7569902548121479E-5</v>
      </c>
      <c r="L235" s="13">
        <f t="shared" ca="1" si="63"/>
        <v>126</v>
      </c>
      <c r="M235" s="7">
        <f t="shared" ca="1" si="64"/>
        <v>874</v>
      </c>
      <c r="N235" s="44">
        <f t="shared" ca="1" si="65"/>
        <v>8</v>
      </c>
      <c r="O235" s="94">
        <f t="shared" ca="1" si="66"/>
        <v>2.224240111847489</v>
      </c>
      <c r="P235" s="94">
        <f t="shared" ca="1" si="67"/>
        <v>22.242401118474891</v>
      </c>
      <c r="Q235" s="94">
        <f t="shared" ca="1" si="68"/>
        <v>22.242401118474891</v>
      </c>
      <c r="R235" s="94">
        <f t="shared" ca="1" si="69"/>
        <v>2.224240111847489</v>
      </c>
      <c r="S235" s="94">
        <f t="shared" ca="1" si="70"/>
        <v>2.224240111847489</v>
      </c>
      <c r="T235" s="4">
        <f t="shared" ca="1" si="71"/>
        <v>3.9079682008783205E-5</v>
      </c>
      <c r="U235" s="46">
        <f t="shared" ca="1" si="72"/>
        <v>1600.8111903296365</v>
      </c>
      <c r="V235" s="4">
        <f t="shared" ca="1" si="73"/>
        <v>2.8126096612034059E-2</v>
      </c>
      <c r="W235" s="13">
        <f t="shared" ca="1" si="74"/>
        <v>13359.1032</v>
      </c>
      <c r="X235" s="4">
        <f t="shared" ca="1" si="75"/>
        <v>0.2347181413542978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3.732400000000001E-2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1.0648425786740301E-6</v>
      </c>
      <c r="L236" s="13">
        <f t="shared" ca="1" si="63"/>
        <v>105</v>
      </c>
      <c r="M236" s="7">
        <f t="shared" ca="1" si="64"/>
        <v>895</v>
      </c>
      <c r="N236" s="44">
        <f t="shared" ca="1" si="65"/>
        <v>8</v>
      </c>
      <c r="O236" s="94">
        <f t="shared" ca="1" si="66"/>
        <v>2.224240111847489</v>
      </c>
      <c r="P236" s="94">
        <f t="shared" ca="1" si="67"/>
        <v>22.242401118474891</v>
      </c>
      <c r="Q236" s="94">
        <f t="shared" ca="1" si="68"/>
        <v>22.242401118474891</v>
      </c>
      <c r="R236" s="94">
        <f t="shared" ca="1" si="69"/>
        <v>2.224240111847489</v>
      </c>
      <c r="S236" s="94">
        <f t="shared" ca="1" si="70"/>
        <v>2.224240111847489</v>
      </c>
      <c r="T236" s="4">
        <f t="shared" ca="1" si="71"/>
        <v>2.3684655762898936E-6</v>
      </c>
      <c r="U236" s="46">
        <f t="shared" ca="1" si="72"/>
        <v>1579.8111903296365</v>
      </c>
      <c r="V236" s="4">
        <f t="shared" ca="1" si="73"/>
        <v>1.6822502217286991E-3</v>
      </c>
      <c r="W236" s="13">
        <f t="shared" ca="1" si="74"/>
        <v>11132.585999999999</v>
      </c>
      <c r="X236" s="4">
        <f t="shared" ca="1" si="75"/>
        <v>1.1854451583550406E-2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3.732400000000001E-2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2.6889964107930079E-8</v>
      </c>
      <c r="L237" s="13">
        <f t="shared" ca="1" si="63"/>
        <v>84</v>
      </c>
      <c r="M237" s="7">
        <f t="shared" ca="1" si="64"/>
        <v>916</v>
      </c>
      <c r="N237" s="44">
        <f t="shared" ca="1" si="65"/>
        <v>8</v>
      </c>
      <c r="O237" s="94">
        <f t="shared" ca="1" si="66"/>
        <v>2.224240111847489</v>
      </c>
      <c r="P237" s="94">
        <f t="shared" ca="1" si="67"/>
        <v>22.242401118474891</v>
      </c>
      <c r="Q237" s="94">
        <f t="shared" ca="1" si="68"/>
        <v>22.242401118474891</v>
      </c>
      <c r="R237" s="94">
        <f t="shared" ca="1" si="69"/>
        <v>2.224240111847489</v>
      </c>
      <c r="S237" s="94">
        <f t="shared" ca="1" si="70"/>
        <v>2.224240111847489</v>
      </c>
      <c r="T237" s="4">
        <f t="shared" ca="1" si="71"/>
        <v>5.9809736774997361E-8</v>
      </c>
      <c r="U237" s="46">
        <f t="shared" ca="1" si="72"/>
        <v>1558.8111903296365</v>
      </c>
      <c r="V237" s="4">
        <f t="shared" ca="1" si="73"/>
        <v>4.1916376959003688E-5</v>
      </c>
      <c r="W237" s="13">
        <f t="shared" ca="1" si="74"/>
        <v>8906.0687999999991</v>
      </c>
      <c r="X237" s="4">
        <f t="shared" ca="1" si="75"/>
        <v>2.3948387037475588E-4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3.732400000000001E-2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3.6215439876000135E-10</v>
      </c>
      <c r="L238" s="13">
        <f t="shared" ca="1" si="63"/>
        <v>63</v>
      </c>
      <c r="M238" s="7">
        <f t="shared" ca="1" si="64"/>
        <v>937</v>
      </c>
      <c r="N238" s="44">
        <f t="shared" ca="1" si="65"/>
        <v>8</v>
      </c>
      <c r="O238" s="94">
        <f t="shared" ca="1" si="66"/>
        <v>2.224240111847489</v>
      </c>
      <c r="P238" s="94">
        <f t="shared" ca="1" si="67"/>
        <v>22.242401118474891</v>
      </c>
      <c r="Q238" s="94">
        <f t="shared" ca="1" si="68"/>
        <v>22.242401118474891</v>
      </c>
      <c r="R238" s="94">
        <f t="shared" ca="1" si="69"/>
        <v>2.224240111847489</v>
      </c>
      <c r="S238" s="94">
        <f t="shared" ca="1" si="70"/>
        <v>2.224240111847489</v>
      </c>
      <c r="T238" s="4">
        <f t="shared" ca="1" si="71"/>
        <v>8.0551834040400553E-10</v>
      </c>
      <c r="U238" s="46">
        <f t="shared" ca="1" si="72"/>
        <v>1537.8111903296365</v>
      </c>
      <c r="V238" s="4">
        <f t="shared" ca="1" si="73"/>
        <v>5.5692508704023149E-7</v>
      </c>
      <c r="W238" s="13">
        <f t="shared" ca="1" si="74"/>
        <v>6679.5515999999998</v>
      </c>
      <c r="X238" s="4">
        <f t="shared" ca="1" si="75"/>
        <v>2.4190289936844048E-6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3.732400000000001E-2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2.7435939300000134E-12</v>
      </c>
      <c r="L239" s="13">
        <f t="shared" ca="1" si="63"/>
        <v>42</v>
      </c>
      <c r="M239" s="7">
        <f t="shared" ca="1" si="64"/>
        <v>958</v>
      </c>
      <c r="N239" s="44">
        <f t="shared" ca="1" si="65"/>
        <v>8</v>
      </c>
      <c r="O239" s="94">
        <f t="shared" ca="1" si="66"/>
        <v>2.224240111847489</v>
      </c>
      <c r="P239" s="94">
        <f t="shared" ca="1" si="67"/>
        <v>22.242401118474891</v>
      </c>
      <c r="Q239" s="94">
        <f t="shared" ca="1" si="68"/>
        <v>22.242401118474891</v>
      </c>
      <c r="R239" s="94">
        <f t="shared" ca="1" si="69"/>
        <v>2.224240111847489</v>
      </c>
      <c r="S239" s="94">
        <f t="shared" ca="1" si="70"/>
        <v>2.224240111847489</v>
      </c>
      <c r="T239" s="4">
        <f t="shared" ca="1" si="71"/>
        <v>6.102411669727322E-12</v>
      </c>
      <c r="U239" s="46">
        <f t="shared" ca="1" si="72"/>
        <v>1516.8111903296365</v>
      </c>
      <c r="V239" s="4">
        <f t="shared" ca="1" si="73"/>
        <v>4.161513974744486E-9</v>
      </c>
      <c r="W239" s="13">
        <f t="shared" ca="1" si="74"/>
        <v>4453.0343999999996</v>
      </c>
      <c r="X239" s="4">
        <f t="shared" ca="1" si="75"/>
        <v>1.221731814992125E-8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3.732400000000001E-2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1.1085228000000062E-14</v>
      </c>
      <c r="L240" s="13">
        <f t="shared" ca="1" si="63"/>
        <v>21</v>
      </c>
      <c r="M240" s="7">
        <f t="shared" ca="1" si="64"/>
        <v>979</v>
      </c>
      <c r="N240" s="44">
        <f t="shared" ca="1" si="65"/>
        <v>9</v>
      </c>
      <c r="O240" s="94">
        <f t="shared" ca="1" si="66"/>
        <v>2.4159196699183809</v>
      </c>
      <c r="P240" s="94">
        <f t="shared" ca="1" si="67"/>
        <v>24.159196699183809</v>
      </c>
      <c r="Q240" s="94">
        <f t="shared" ca="1" si="68"/>
        <v>23.775837583042026</v>
      </c>
      <c r="R240" s="94">
        <f t="shared" ca="1" si="69"/>
        <v>2.396751714111292</v>
      </c>
      <c r="S240" s="94">
        <f t="shared" ca="1" si="70"/>
        <v>2.4159196699183809</v>
      </c>
      <c r="T240" s="4">
        <f t="shared" ca="1" si="71"/>
        <v>2.6781020370730146E-14</v>
      </c>
      <c r="U240" s="46">
        <f t="shared" ca="1" si="72"/>
        <v>1599.5800012986076</v>
      </c>
      <c r="V240" s="4">
        <f t="shared" ca="1" si="73"/>
        <v>1.7731709018635462E-11</v>
      </c>
      <c r="W240" s="13">
        <f t="shared" ca="1" si="74"/>
        <v>2226.5171999999998</v>
      </c>
      <c r="X240" s="4">
        <f t="shared" ca="1" si="75"/>
        <v>2.4681450807921737E-11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3.732400000000001E-2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1.8662000000000125E-17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2.4159196699183809</v>
      </c>
      <c r="P241" s="94">
        <f t="shared" ca="1" si="67"/>
        <v>24.159196699183809</v>
      </c>
      <c r="Q241" s="94">
        <f t="shared" ca="1" si="68"/>
        <v>24.159196699183809</v>
      </c>
      <c r="R241" s="94">
        <f t="shared" ca="1" si="69"/>
        <v>2.4159196699183809</v>
      </c>
      <c r="S241" s="94">
        <f t="shared" ca="1" si="70"/>
        <v>2.4159196699183809</v>
      </c>
      <c r="T241" s="4">
        <f t="shared" ca="1" si="71"/>
        <v>4.5085892880017128E-17</v>
      </c>
      <c r="U241" s="46">
        <f t="shared" ca="1" si="72"/>
        <v>1578.5800012986076</v>
      </c>
      <c r="V241" s="4">
        <f t="shared" ca="1" si="73"/>
        <v>2.9459459984234814E-14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379</v>
      </c>
      <c r="M242" s="7">
        <f t="shared" ca="1" si="64"/>
        <v>621</v>
      </c>
      <c r="N242" s="44">
        <f t="shared" ca="1" si="65"/>
        <v>6</v>
      </c>
      <c r="O242" s="94">
        <f t="shared" ca="1" si="66"/>
        <v>1.8066894637352093</v>
      </c>
      <c r="P242" s="94">
        <f t="shared" ca="1" si="67"/>
        <v>18.066894637352092</v>
      </c>
      <c r="Q242" s="94">
        <f t="shared" ca="1" si="68"/>
        <v>18.066894637352092</v>
      </c>
      <c r="R242" s="94">
        <f t="shared" ca="1" si="69"/>
        <v>1.8066894637352093</v>
      </c>
      <c r="S242" s="94">
        <f t="shared" ca="1" si="70"/>
        <v>1.8066894637352093</v>
      </c>
      <c r="T242" s="4">
        <f t="shared" ca="1" si="71"/>
        <v>0</v>
      </c>
      <c r="U242" s="46">
        <f t="shared" ca="1" si="72"/>
        <v>1627.7634327596322</v>
      </c>
      <c r="V242" s="4">
        <f t="shared" ca="1" si="73"/>
        <v>0</v>
      </c>
      <c r="W242" s="13">
        <f t="shared" ca="1" si="74"/>
        <v>20063.872259999996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358</v>
      </c>
      <c r="M243" s="7">
        <f t="shared" ca="1" si="64"/>
        <v>642</v>
      </c>
      <c r="N243" s="44">
        <f t="shared" ca="1" si="65"/>
        <v>6</v>
      </c>
      <c r="O243" s="94">
        <f t="shared" ca="1" si="66"/>
        <v>1.8066894637352093</v>
      </c>
      <c r="P243" s="94">
        <f t="shared" ca="1" si="67"/>
        <v>18.066894637352092</v>
      </c>
      <c r="Q243" s="94">
        <f t="shared" ca="1" si="68"/>
        <v>18.066894637352092</v>
      </c>
      <c r="R243" s="94">
        <f t="shared" ca="1" si="69"/>
        <v>1.8066894637352093</v>
      </c>
      <c r="S243" s="94">
        <f t="shared" ca="1" si="70"/>
        <v>1.8066894637352093</v>
      </c>
      <c r="T243" s="4">
        <f t="shared" ca="1" si="71"/>
        <v>0</v>
      </c>
      <c r="U243" s="46">
        <f t="shared" ca="1" si="72"/>
        <v>1606.7634327596322</v>
      </c>
      <c r="V243" s="4">
        <f t="shared" ca="1" si="73"/>
        <v>0</v>
      </c>
      <c r="W243" s="13">
        <f t="shared" ca="1" si="74"/>
        <v>17837.355059999998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337</v>
      </c>
      <c r="M244" s="7">
        <f t="shared" ca="1" si="64"/>
        <v>663</v>
      </c>
      <c r="N244" s="44">
        <f t="shared" ca="1" si="65"/>
        <v>6</v>
      </c>
      <c r="O244" s="94">
        <f t="shared" ca="1" si="66"/>
        <v>1.8066894637352093</v>
      </c>
      <c r="P244" s="94">
        <f t="shared" ca="1" si="67"/>
        <v>18.066894637352092</v>
      </c>
      <c r="Q244" s="94">
        <f t="shared" ca="1" si="68"/>
        <v>18.066894637352092</v>
      </c>
      <c r="R244" s="94">
        <f t="shared" ca="1" si="69"/>
        <v>1.8066894637352093</v>
      </c>
      <c r="S244" s="94">
        <f t="shared" ca="1" si="70"/>
        <v>1.8066894637352093</v>
      </c>
      <c r="T244" s="4">
        <f t="shared" ca="1" si="71"/>
        <v>0</v>
      </c>
      <c r="U244" s="46">
        <f t="shared" ca="1" si="72"/>
        <v>1585.7634327596322</v>
      </c>
      <c r="V244" s="4">
        <f t="shared" ca="1" si="73"/>
        <v>0</v>
      </c>
      <c r="W244" s="13">
        <f t="shared" ca="1" si="74"/>
        <v>15610.83786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316</v>
      </c>
      <c r="M245" s="7">
        <f t="shared" ca="1" si="64"/>
        <v>684</v>
      </c>
      <c r="N245" s="44">
        <f t="shared" ca="1" si="65"/>
        <v>6</v>
      </c>
      <c r="O245" s="94">
        <f t="shared" ca="1" si="66"/>
        <v>1.8066894637352093</v>
      </c>
      <c r="P245" s="94">
        <f t="shared" ca="1" si="67"/>
        <v>18.066894637352092</v>
      </c>
      <c r="Q245" s="94">
        <f t="shared" ca="1" si="68"/>
        <v>18.066894637352092</v>
      </c>
      <c r="R245" s="94">
        <f t="shared" ca="1" si="69"/>
        <v>1.8066894637352093</v>
      </c>
      <c r="S245" s="94">
        <f t="shared" ca="1" si="70"/>
        <v>1.8066894637352093</v>
      </c>
      <c r="T245" s="4">
        <f t="shared" ca="1" si="71"/>
        <v>0</v>
      </c>
      <c r="U245" s="46">
        <f t="shared" ca="1" si="72"/>
        <v>1564.7634327596322</v>
      </c>
      <c r="V245" s="4">
        <f t="shared" ca="1" si="73"/>
        <v>0</v>
      </c>
      <c r="W245" s="13">
        <f t="shared" ca="1" si="74"/>
        <v>13384.320659999998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295</v>
      </c>
      <c r="M246" s="7">
        <f t="shared" ca="1" si="64"/>
        <v>705</v>
      </c>
      <c r="N246" s="44">
        <f t="shared" ca="1" si="65"/>
        <v>6</v>
      </c>
      <c r="O246" s="94">
        <f t="shared" ca="1" si="66"/>
        <v>1.8066894637352093</v>
      </c>
      <c r="P246" s="94">
        <f t="shared" ca="1" si="67"/>
        <v>18.066894637352092</v>
      </c>
      <c r="Q246" s="94">
        <f t="shared" ca="1" si="68"/>
        <v>18.066894637352092</v>
      </c>
      <c r="R246" s="94">
        <f t="shared" ca="1" si="69"/>
        <v>1.8066894637352093</v>
      </c>
      <c r="S246" s="94">
        <f t="shared" ca="1" si="70"/>
        <v>1.8066894637352093</v>
      </c>
      <c r="T246" s="4">
        <f t="shared" ca="1" si="71"/>
        <v>0</v>
      </c>
      <c r="U246" s="46">
        <f t="shared" ca="1" si="72"/>
        <v>1543.7634327596322</v>
      </c>
      <c r="V246" s="4">
        <f t="shared" ca="1" si="73"/>
        <v>0</v>
      </c>
      <c r="W246" s="13">
        <f t="shared" ca="1" si="74"/>
        <v>11157.803459999999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274</v>
      </c>
      <c r="M247" s="7">
        <f t="shared" ca="1" si="64"/>
        <v>726</v>
      </c>
      <c r="N247" s="44">
        <f t="shared" ca="1" si="65"/>
        <v>7</v>
      </c>
      <c r="O247" s="94">
        <f t="shared" ca="1" si="66"/>
        <v>2.0035934291211661</v>
      </c>
      <c r="P247" s="94">
        <f t="shared" ca="1" si="67"/>
        <v>19.051414464281876</v>
      </c>
      <c r="Q247" s="94">
        <f t="shared" ca="1" si="68"/>
        <v>18.066894637352092</v>
      </c>
      <c r="R247" s="94">
        <f t="shared" ca="1" si="69"/>
        <v>1.8559154550816985</v>
      </c>
      <c r="S247" s="94">
        <f t="shared" ca="1" si="70"/>
        <v>2.0035934291211661</v>
      </c>
      <c r="T247" s="4">
        <f t="shared" ca="1" si="71"/>
        <v>0</v>
      </c>
      <c r="U247" s="46">
        <f t="shared" ca="1" si="72"/>
        <v>1629.3605606370834</v>
      </c>
      <c r="V247" s="4">
        <f t="shared" ca="1" si="73"/>
        <v>0</v>
      </c>
      <c r="W247" s="13">
        <f t="shared" ca="1" si="74"/>
        <v>8931.2862599999989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253</v>
      </c>
      <c r="M248" s="7">
        <f t="shared" ca="1" si="64"/>
        <v>747</v>
      </c>
      <c r="N248" s="44">
        <f t="shared" ca="1" si="65"/>
        <v>7</v>
      </c>
      <c r="O248" s="94">
        <f t="shared" ca="1" si="66"/>
        <v>2.0035934291211661</v>
      </c>
      <c r="P248" s="94">
        <f t="shared" ca="1" si="67"/>
        <v>20.035934291211664</v>
      </c>
      <c r="Q248" s="94">
        <f t="shared" ca="1" si="68"/>
        <v>20.035934291211664</v>
      </c>
      <c r="R248" s="94">
        <f t="shared" ca="1" si="69"/>
        <v>2.0035934291211666</v>
      </c>
      <c r="S248" s="94">
        <f t="shared" ca="1" si="70"/>
        <v>2.0035934291211661</v>
      </c>
      <c r="T248" s="4">
        <f t="shared" ca="1" si="71"/>
        <v>0</v>
      </c>
      <c r="U248" s="46">
        <f t="shared" ca="1" si="72"/>
        <v>1608.3605606370834</v>
      </c>
      <c r="V248" s="4">
        <f t="shared" ca="1" si="73"/>
        <v>0</v>
      </c>
      <c r="W248" s="13">
        <f t="shared" ca="1" si="74"/>
        <v>6704.7690599999987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232</v>
      </c>
      <c r="M249" s="7">
        <f t="shared" ca="1" si="64"/>
        <v>768</v>
      </c>
      <c r="N249" s="44">
        <f t="shared" ca="1" si="65"/>
        <v>7</v>
      </c>
      <c r="O249" s="94">
        <f t="shared" ca="1" si="66"/>
        <v>2.0035934291211661</v>
      </c>
      <c r="P249" s="94">
        <f t="shared" ca="1" si="67"/>
        <v>20.035934291211664</v>
      </c>
      <c r="Q249" s="94">
        <f t="shared" ca="1" si="68"/>
        <v>20.035934291211664</v>
      </c>
      <c r="R249" s="94">
        <f t="shared" ca="1" si="69"/>
        <v>2.0035934291211666</v>
      </c>
      <c r="S249" s="94">
        <f t="shared" ca="1" si="70"/>
        <v>2.0035934291211661</v>
      </c>
      <c r="T249" s="4">
        <f t="shared" ca="1" si="71"/>
        <v>0</v>
      </c>
      <c r="U249" s="46">
        <f t="shared" ca="1" si="72"/>
        <v>1587.3605606370834</v>
      </c>
      <c r="V249" s="4">
        <f t="shared" ca="1" si="73"/>
        <v>0</v>
      </c>
      <c r="W249" s="13">
        <f t="shared" ca="1" si="74"/>
        <v>4478.2518599999994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263</v>
      </c>
      <c r="M250" s="7">
        <f t="shared" ca="1" si="64"/>
        <v>737</v>
      </c>
      <c r="N250" s="44">
        <f t="shared" ca="1" si="65"/>
        <v>7</v>
      </c>
      <c r="O250" s="94">
        <f t="shared" ca="1" si="66"/>
        <v>2.0035934291211661</v>
      </c>
      <c r="P250" s="94">
        <f t="shared" ca="1" si="67"/>
        <v>20.035934291211664</v>
      </c>
      <c r="Q250" s="94">
        <f t="shared" ca="1" si="68"/>
        <v>19.248318429667833</v>
      </c>
      <c r="R250" s="94">
        <f t="shared" ca="1" si="69"/>
        <v>1.9642126360439747</v>
      </c>
      <c r="S250" s="94">
        <f t="shared" ca="1" si="70"/>
        <v>2.0035934291211661</v>
      </c>
      <c r="T250" s="4">
        <f t="shared" ca="1" si="71"/>
        <v>0</v>
      </c>
      <c r="U250" s="46">
        <f t="shared" ca="1" si="72"/>
        <v>1618.3605606370834</v>
      </c>
      <c r="V250" s="4">
        <f t="shared" ca="1" si="73"/>
        <v>0</v>
      </c>
      <c r="W250" s="13">
        <f t="shared" ca="1" si="74"/>
        <v>17923.463459999999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242</v>
      </c>
      <c r="M251" s="7">
        <f t="shared" ca="1" si="64"/>
        <v>758</v>
      </c>
      <c r="N251" s="44">
        <f t="shared" ca="1" si="65"/>
        <v>7</v>
      </c>
      <c r="O251" s="94">
        <f t="shared" ca="1" si="66"/>
        <v>2.0035934291211661</v>
      </c>
      <c r="P251" s="94">
        <f t="shared" ca="1" si="67"/>
        <v>20.035934291211664</v>
      </c>
      <c r="Q251" s="94">
        <f t="shared" ca="1" si="68"/>
        <v>20.035934291211664</v>
      </c>
      <c r="R251" s="94">
        <f t="shared" ca="1" si="69"/>
        <v>2.0035934291211666</v>
      </c>
      <c r="S251" s="94">
        <f t="shared" ca="1" si="70"/>
        <v>2.0035934291211661</v>
      </c>
      <c r="T251" s="4">
        <f t="shared" ca="1" si="71"/>
        <v>0</v>
      </c>
      <c r="U251" s="46">
        <f t="shared" ca="1" si="72"/>
        <v>1597.3605606370834</v>
      </c>
      <c r="V251" s="4">
        <f t="shared" ca="1" si="73"/>
        <v>0</v>
      </c>
      <c r="W251" s="13">
        <f t="shared" ca="1" si="74"/>
        <v>15696.946259999999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221</v>
      </c>
      <c r="M252" s="7">
        <f t="shared" ca="1" si="64"/>
        <v>779</v>
      </c>
      <c r="N252" s="44">
        <f t="shared" ca="1" si="65"/>
        <v>7</v>
      </c>
      <c r="O252" s="94">
        <f t="shared" ca="1" si="66"/>
        <v>2.0035934291211661</v>
      </c>
      <c r="P252" s="94">
        <f t="shared" ca="1" si="67"/>
        <v>20.035934291211664</v>
      </c>
      <c r="Q252" s="94">
        <f t="shared" ca="1" si="68"/>
        <v>20.035934291211664</v>
      </c>
      <c r="R252" s="94">
        <f t="shared" ca="1" si="69"/>
        <v>2.0035934291211666</v>
      </c>
      <c r="S252" s="94">
        <f t="shared" ca="1" si="70"/>
        <v>2.0035934291211661</v>
      </c>
      <c r="T252" s="4">
        <f t="shared" ca="1" si="71"/>
        <v>0</v>
      </c>
      <c r="U252" s="46">
        <f t="shared" ca="1" si="72"/>
        <v>1576.3605606370834</v>
      </c>
      <c r="V252" s="4">
        <f t="shared" ca="1" si="73"/>
        <v>0</v>
      </c>
      <c r="W252" s="13">
        <f t="shared" ca="1" si="74"/>
        <v>13470.429059999999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200</v>
      </c>
      <c r="M253" s="7">
        <f t="shared" ca="1" si="64"/>
        <v>800</v>
      </c>
      <c r="N253" s="44">
        <f t="shared" ca="1" si="65"/>
        <v>7</v>
      </c>
      <c r="O253" s="94">
        <f t="shared" ca="1" si="66"/>
        <v>2.0035934291211661</v>
      </c>
      <c r="P253" s="94">
        <f t="shared" ca="1" si="67"/>
        <v>20.035934291211664</v>
      </c>
      <c r="Q253" s="94">
        <f t="shared" ca="1" si="68"/>
        <v>20.035934291211664</v>
      </c>
      <c r="R253" s="94">
        <f t="shared" ca="1" si="69"/>
        <v>2.0035934291211666</v>
      </c>
      <c r="S253" s="94">
        <f t="shared" ca="1" si="70"/>
        <v>2.0035934291211661</v>
      </c>
      <c r="T253" s="4">
        <f t="shared" ca="1" si="71"/>
        <v>0</v>
      </c>
      <c r="U253" s="46">
        <f t="shared" ca="1" si="72"/>
        <v>1555.3605606370834</v>
      </c>
      <c r="V253" s="4">
        <f t="shared" ca="1" si="73"/>
        <v>0</v>
      </c>
      <c r="W253" s="13">
        <f t="shared" ca="1" si="74"/>
        <v>11243.911859999998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179</v>
      </c>
      <c r="M254" s="7">
        <f t="shared" ca="1" si="64"/>
        <v>821</v>
      </c>
      <c r="N254" s="44">
        <f t="shared" ca="1" si="65"/>
        <v>7</v>
      </c>
      <c r="O254" s="94">
        <f t="shared" ca="1" si="66"/>
        <v>2.0035934291211661</v>
      </c>
      <c r="P254" s="94">
        <f t="shared" ca="1" si="67"/>
        <v>20.035934291211664</v>
      </c>
      <c r="Q254" s="94">
        <f t="shared" ca="1" si="68"/>
        <v>20.035934291211664</v>
      </c>
      <c r="R254" s="94">
        <f t="shared" ca="1" si="69"/>
        <v>2.0035934291211666</v>
      </c>
      <c r="S254" s="94">
        <f t="shared" ca="1" si="70"/>
        <v>2.0035934291211661</v>
      </c>
      <c r="T254" s="4">
        <f t="shared" ca="1" si="71"/>
        <v>0</v>
      </c>
      <c r="U254" s="46">
        <f t="shared" ca="1" si="72"/>
        <v>1534.3605606370834</v>
      </c>
      <c r="V254" s="4">
        <f t="shared" ca="1" si="73"/>
        <v>0</v>
      </c>
      <c r="W254" s="13">
        <f t="shared" ca="1" si="74"/>
        <v>9017.3946599999999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158</v>
      </c>
      <c r="M255" s="7">
        <f t="shared" ca="1" si="64"/>
        <v>842</v>
      </c>
      <c r="N255" s="44">
        <f t="shared" ca="1" si="65"/>
        <v>8</v>
      </c>
      <c r="O255" s="94">
        <f t="shared" ca="1" si="66"/>
        <v>2.224240111847489</v>
      </c>
      <c r="P255" s="94">
        <f t="shared" ca="1" si="67"/>
        <v>20.256580973937986</v>
      </c>
      <c r="Q255" s="94">
        <f t="shared" ca="1" si="68"/>
        <v>20.035934291211664</v>
      </c>
      <c r="R255" s="94">
        <f t="shared" ca="1" si="69"/>
        <v>2.0146257632574822</v>
      </c>
      <c r="S255" s="94">
        <f t="shared" ca="1" si="70"/>
        <v>2.224240111847489</v>
      </c>
      <c r="T255" s="4">
        <f t="shared" ca="1" si="71"/>
        <v>0</v>
      </c>
      <c r="U255" s="46">
        <f t="shared" ca="1" si="72"/>
        <v>1632.8111903296365</v>
      </c>
      <c r="V255" s="4">
        <f t="shared" ca="1" si="73"/>
        <v>0</v>
      </c>
      <c r="W255" s="13">
        <f t="shared" ca="1" si="74"/>
        <v>6790.8774599999997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137</v>
      </c>
      <c r="M256" s="7">
        <f t="shared" ca="1" si="64"/>
        <v>863</v>
      </c>
      <c r="N256" s="44">
        <f t="shared" ca="1" si="65"/>
        <v>8</v>
      </c>
      <c r="O256" s="94">
        <f t="shared" ca="1" si="66"/>
        <v>2.224240111847489</v>
      </c>
      <c r="P256" s="94">
        <f t="shared" ca="1" si="67"/>
        <v>22.242401118474891</v>
      </c>
      <c r="Q256" s="94">
        <f t="shared" ca="1" si="68"/>
        <v>22.242401118474891</v>
      </c>
      <c r="R256" s="94">
        <f t="shared" ca="1" si="69"/>
        <v>2.224240111847489</v>
      </c>
      <c r="S256" s="94">
        <f t="shared" ca="1" si="70"/>
        <v>2.224240111847489</v>
      </c>
      <c r="T256" s="4">
        <f t="shared" ca="1" si="71"/>
        <v>0</v>
      </c>
      <c r="U256" s="46">
        <f t="shared" ca="1" si="72"/>
        <v>1611.8111903296365</v>
      </c>
      <c r="V256" s="4">
        <f t="shared" ca="1" si="73"/>
        <v>0</v>
      </c>
      <c r="W256" s="13">
        <f t="shared" ca="1" si="74"/>
        <v>4564.3602599999995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116</v>
      </c>
      <c r="M257" s="7">
        <f t="shared" ca="1" si="64"/>
        <v>884</v>
      </c>
      <c r="N257" s="44">
        <f t="shared" ca="1" si="65"/>
        <v>8</v>
      </c>
      <c r="O257" s="94">
        <f t="shared" ca="1" si="66"/>
        <v>2.224240111847489</v>
      </c>
      <c r="P257" s="94">
        <f t="shared" ca="1" si="67"/>
        <v>22.242401118474891</v>
      </c>
      <c r="Q257" s="94">
        <f t="shared" ca="1" si="68"/>
        <v>22.242401118474891</v>
      </c>
      <c r="R257" s="94">
        <f t="shared" ca="1" si="69"/>
        <v>2.224240111847489</v>
      </c>
      <c r="S257" s="94">
        <f t="shared" ca="1" si="70"/>
        <v>2.224240111847489</v>
      </c>
      <c r="T257" s="4">
        <f t="shared" ca="1" si="71"/>
        <v>0</v>
      </c>
      <c r="U257" s="46">
        <f t="shared" ca="1" si="72"/>
        <v>1590.8111903296365</v>
      </c>
      <c r="V257" s="4">
        <f t="shared" ca="1" si="73"/>
        <v>0</v>
      </c>
      <c r="W257" s="13">
        <f t="shared" ca="1" si="74"/>
        <v>2337.8430599999997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263</v>
      </c>
      <c r="M258" s="7">
        <f t="shared" ca="1" si="64"/>
        <v>737</v>
      </c>
      <c r="N258" s="44">
        <f t="shared" ca="1" si="65"/>
        <v>7</v>
      </c>
      <c r="O258" s="94">
        <f t="shared" ca="1" si="66"/>
        <v>2.0035934291211661</v>
      </c>
      <c r="P258" s="94">
        <f t="shared" ca="1" si="67"/>
        <v>20.035934291211664</v>
      </c>
      <c r="Q258" s="94">
        <f t="shared" ca="1" si="68"/>
        <v>19.248318429667833</v>
      </c>
      <c r="R258" s="94">
        <f t="shared" ca="1" si="69"/>
        <v>1.9642126360439747</v>
      </c>
      <c r="S258" s="94">
        <f t="shared" ca="1" si="70"/>
        <v>2.0035934291211661</v>
      </c>
      <c r="T258" s="4">
        <f t="shared" ca="1" si="71"/>
        <v>0</v>
      </c>
      <c r="U258" s="46">
        <f t="shared" ca="1" si="72"/>
        <v>1618.3605606370834</v>
      </c>
      <c r="V258" s="4">
        <f t="shared" ca="1" si="73"/>
        <v>0</v>
      </c>
      <c r="W258" s="13">
        <f t="shared" ca="1" si="74"/>
        <v>17726.029199999997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242</v>
      </c>
      <c r="M259" s="7">
        <f t="shared" ca="1" si="64"/>
        <v>758</v>
      </c>
      <c r="N259" s="44">
        <f t="shared" ca="1" si="65"/>
        <v>7</v>
      </c>
      <c r="O259" s="94">
        <f t="shared" ca="1" si="66"/>
        <v>2.0035934291211661</v>
      </c>
      <c r="P259" s="94">
        <f t="shared" ca="1" si="67"/>
        <v>20.035934291211664</v>
      </c>
      <c r="Q259" s="94">
        <f t="shared" ca="1" si="68"/>
        <v>20.035934291211664</v>
      </c>
      <c r="R259" s="94">
        <f t="shared" ca="1" si="69"/>
        <v>2.0035934291211666</v>
      </c>
      <c r="S259" s="94">
        <f t="shared" ca="1" si="70"/>
        <v>2.0035934291211661</v>
      </c>
      <c r="T259" s="4">
        <f t="shared" ca="1" si="71"/>
        <v>0</v>
      </c>
      <c r="U259" s="46">
        <f t="shared" ca="1" si="72"/>
        <v>1597.3605606370834</v>
      </c>
      <c r="V259" s="4">
        <f t="shared" ca="1" si="73"/>
        <v>0</v>
      </c>
      <c r="W259" s="13">
        <f t="shared" ca="1" si="74"/>
        <v>15499.511999999999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221</v>
      </c>
      <c r="M260" s="7">
        <f t="shared" ca="1" si="64"/>
        <v>779</v>
      </c>
      <c r="N260" s="44">
        <f t="shared" ca="1" si="65"/>
        <v>7</v>
      </c>
      <c r="O260" s="94">
        <f t="shared" ca="1" si="66"/>
        <v>2.0035934291211661</v>
      </c>
      <c r="P260" s="94">
        <f t="shared" ca="1" si="67"/>
        <v>20.035934291211664</v>
      </c>
      <c r="Q260" s="94">
        <f t="shared" ca="1" si="68"/>
        <v>20.035934291211664</v>
      </c>
      <c r="R260" s="94">
        <f t="shared" ca="1" si="69"/>
        <v>2.0035934291211666</v>
      </c>
      <c r="S260" s="94">
        <f t="shared" ca="1" si="70"/>
        <v>2.0035934291211661</v>
      </c>
      <c r="T260" s="4">
        <f t="shared" ca="1" si="71"/>
        <v>0</v>
      </c>
      <c r="U260" s="46">
        <f t="shared" ca="1" si="72"/>
        <v>1576.3605606370834</v>
      </c>
      <c r="V260" s="4">
        <f t="shared" ca="1" si="73"/>
        <v>0</v>
      </c>
      <c r="W260" s="13">
        <f t="shared" ca="1" si="74"/>
        <v>13272.994799999999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200</v>
      </c>
      <c r="M261" s="7">
        <f t="shared" ca="1" si="64"/>
        <v>800</v>
      </c>
      <c r="N261" s="44">
        <f t="shared" ca="1" si="65"/>
        <v>7</v>
      </c>
      <c r="O261" s="94">
        <f t="shared" ca="1" si="66"/>
        <v>2.0035934291211661</v>
      </c>
      <c r="P261" s="94">
        <f t="shared" ca="1" si="67"/>
        <v>20.035934291211664</v>
      </c>
      <c r="Q261" s="94">
        <f t="shared" ca="1" si="68"/>
        <v>20.035934291211664</v>
      </c>
      <c r="R261" s="94">
        <f t="shared" ca="1" si="69"/>
        <v>2.0035934291211666</v>
      </c>
      <c r="S261" s="94">
        <f t="shared" ca="1" si="70"/>
        <v>2.0035934291211661</v>
      </c>
      <c r="T261" s="4">
        <f t="shared" ca="1" si="71"/>
        <v>0</v>
      </c>
      <c r="U261" s="46">
        <f t="shared" ca="1" si="72"/>
        <v>1555.3605606370834</v>
      </c>
      <c r="V261" s="4">
        <f t="shared" ca="1" si="73"/>
        <v>0</v>
      </c>
      <c r="W261" s="13">
        <f t="shared" ca="1" si="74"/>
        <v>11046.477599999998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179</v>
      </c>
      <c r="M262" s="7">
        <f t="shared" ca="1" si="64"/>
        <v>821</v>
      </c>
      <c r="N262" s="44">
        <f t="shared" ca="1" si="65"/>
        <v>7</v>
      </c>
      <c r="O262" s="94">
        <f t="shared" ca="1" si="66"/>
        <v>2.0035934291211661</v>
      </c>
      <c r="P262" s="94">
        <f t="shared" ca="1" si="67"/>
        <v>20.035934291211664</v>
      </c>
      <c r="Q262" s="94">
        <f t="shared" ca="1" si="68"/>
        <v>20.035934291211664</v>
      </c>
      <c r="R262" s="94">
        <f t="shared" ca="1" si="69"/>
        <v>2.0035934291211666</v>
      </c>
      <c r="S262" s="94">
        <f t="shared" ca="1" si="70"/>
        <v>2.0035934291211661</v>
      </c>
      <c r="T262" s="4">
        <f t="shared" ca="1" si="71"/>
        <v>0</v>
      </c>
      <c r="U262" s="46">
        <f t="shared" ca="1" si="72"/>
        <v>1534.3605606370834</v>
      </c>
      <c r="V262" s="4">
        <f t="shared" ca="1" si="73"/>
        <v>0</v>
      </c>
      <c r="W262" s="13">
        <f t="shared" ca="1" si="74"/>
        <v>8819.9603999999999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158</v>
      </c>
      <c r="M263" s="7">
        <f t="shared" ca="1" si="64"/>
        <v>842</v>
      </c>
      <c r="N263" s="44">
        <f t="shared" ca="1" si="65"/>
        <v>8</v>
      </c>
      <c r="O263" s="94">
        <f t="shared" ca="1" si="66"/>
        <v>2.224240111847489</v>
      </c>
      <c r="P263" s="94">
        <f t="shared" ca="1" si="67"/>
        <v>20.256580973937986</v>
      </c>
      <c r="Q263" s="94">
        <f t="shared" ca="1" si="68"/>
        <v>20.035934291211664</v>
      </c>
      <c r="R263" s="94">
        <f t="shared" ca="1" si="69"/>
        <v>2.0146257632574822</v>
      </c>
      <c r="S263" s="94">
        <f t="shared" ca="1" si="70"/>
        <v>2.224240111847489</v>
      </c>
      <c r="T263" s="4">
        <f t="shared" ca="1" si="71"/>
        <v>0</v>
      </c>
      <c r="U263" s="46">
        <f t="shared" ca="1" si="72"/>
        <v>1632.8111903296365</v>
      </c>
      <c r="V263" s="4">
        <f t="shared" ca="1" si="73"/>
        <v>0</v>
      </c>
      <c r="W263" s="13">
        <f t="shared" ca="1" si="74"/>
        <v>6593.4431999999997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137</v>
      </c>
      <c r="M264" s="7">
        <f t="shared" ca="1" si="64"/>
        <v>863</v>
      </c>
      <c r="N264" s="44">
        <f t="shared" ca="1" si="65"/>
        <v>8</v>
      </c>
      <c r="O264" s="94">
        <f t="shared" ca="1" si="66"/>
        <v>2.224240111847489</v>
      </c>
      <c r="P264" s="94">
        <f t="shared" ca="1" si="67"/>
        <v>22.242401118474891</v>
      </c>
      <c r="Q264" s="94">
        <f t="shared" ca="1" si="68"/>
        <v>22.242401118474891</v>
      </c>
      <c r="R264" s="94">
        <f t="shared" ca="1" si="69"/>
        <v>2.224240111847489</v>
      </c>
      <c r="S264" s="94">
        <f t="shared" ca="1" si="70"/>
        <v>2.224240111847489</v>
      </c>
      <c r="T264" s="4">
        <f t="shared" ca="1" si="71"/>
        <v>0</v>
      </c>
      <c r="U264" s="46">
        <f t="shared" ca="1" si="72"/>
        <v>1611.8111903296365</v>
      </c>
      <c r="V264" s="4">
        <f t="shared" ca="1" si="73"/>
        <v>0</v>
      </c>
      <c r="W264" s="13">
        <f t="shared" ca="1" si="74"/>
        <v>4366.9259999999995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116</v>
      </c>
      <c r="M265" s="7">
        <f t="shared" ca="1" si="64"/>
        <v>884</v>
      </c>
      <c r="N265" s="44">
        <f t="shared" ca="1" si="65"/>
        <v>8</v>
      </c>
      <c r="O265" s="94">
        <f t="shared" ca="1" si="66"/>
        <v>2.224240111847489</v>
      </c>
      <c r="P265" s="94">
        <f t="shared" ca="1" si="67"/>
        <v>22.242401118474891</v>
      </c>
      <c r="Q265" s="94">
        <f t="shared" ca="1" si="68"/>
        <v>22.242401118474891</v>
      </c>
      <c r="R265" s="94">
        <f t="shared" ca="1" si="69"/>
        <v>2.224240111847489</v>
      </c>
      <c r="S265" s="94">
        <f t="shared" ca="1" si="70"/>
        <v>2.224240111847489</v>
      </c>
      <c r="T265" s="4">
        <f t="shared" ca="1" si="71"/>
        <v>0</v>
      </c>
      <c r="U265" s="46">
        <f t="shared" ca="1" si="72"/>
        <v>1590.8111903296365</v>
      </c>
      <c r="V265" s="4">
        <f t="shared" ca="1" si="73"/>
        <v>0</v>
      </c>
      <c r="W265" s="13">
        <f t="shared" ca="1" si="74"/>
        <v>2140.4087999999997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147</v>
      </c>
      <c r="M266" s="7">
        <f t="shared" ca="1" si="64"/>
        <v>853</v>
      </c>
      <c r="N266" s="44">
        <f t="shared" ca="1" si="65"/>
        <v>8</v>
      </c>
      <c r="O266" s="94">
        <f t="shared" ca="1" si="66"/>
        <v>2.224240111847489</v>
      </c>
      <c r="P266" s="94">
        <f t="shared" ca="1" si="67"/>
        <v>22.242401118474891</v>
      </c>
      <c r="Q266" s="94">
        <f t="shared" ca="1" si="68"/>
        <v>20.477227656664308</v>
      </c>
      <c r="R266" s="94">
        <f t="shared" ca="1" si="69"/>
        <v>2.1359814387569598</v>
      </c>
      <c r="S266" s="94">
        <f t="shared" ca="1" si="70"/>
        <v>2.224240111847489</v>
      </c>
      <c r="T266" s="4">
        <f t="shared" ca="1" si="71"/>
        <v>0</v>
      </c>
      <c r="U266" s="46">
        <f t="shared" ca="1" si="72"/>
        <v>1621.8111903296365</v>
      </c>
      <c r="V266" s="4">
        <f t="shared" ca="1" si="73"/>
        <v>0</v>
      </c>
      <c r="W266" s="13">
        <f t="shared" ca="1" si="74"/>
        <v>15585.620399999998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126</v>
      </c>
      <c r="M267" s="7">
        <f t="shared" ca="1" si="64"/>
        <v>874</v>
      </c>
      <c r="N267" s="44">
        <f t="shared" ca="1" si="65"/>
        <v>8</v>
      </c>
      <c r="O267" s="94">
        <f t="shared" ca="1" si="66"/>
        <v>2.224240111847489</v>
      </c>
      <c r="P267" s="94">
        <f t="shared" ca="1" si="67"/>
        <v>22.242401118474891</v>
      </c>
      <c r="Q267" s="94">
        <f t="shared" ca="1" si="68"/>
        <v>22.242401118474891</v>
      </c>
      <c r="R267" s="94">
        <f t="shared" ca="1" si="69"/>
        <v>2.224240111847489</v>
      </c>
      <c r="S267" s="94">
        <f t="shared" ca="1" si="70"/>
        <v>2.224240111847489</v>
      </c>
      <c r="T267" s="4">
        <f t="shared" ca="1" si="71"/>
        <v>0</v>
      </c>
      <c r="U267" s="46">
        <f t="shared" ca="1" si="72"/>
        <v>1600.8111903296365</v>
      </c>
      <c r="V267" s="4">
        <f t="shared" ca="1" si="73"/>
        <v>0</v>
      </c>
      <c r="W267" s="13">
        <f t="shared" ca="1" si="74"/>
        <v>13359.1032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105</v>
      </c>
      <c r="M268" s="7">
        <f t="shared" ca="1" si="64"/>
        <v>895</v>
      </c>
      <c r="N268" s="44">
        <f t="shared" ca="1" si="65"/>
        <v>8</v>
      </c>
      <c r="O268" s="94">
        <f t="shared" ca="1" si="66"/>
        <v>2.224240111847489</v>
      </c>
      <c r="P268" s="94">
        <f t="shared" ca="1" si="67"/>
        <v>22.242401118474891</v>
      </c>
      <c r="Q268" s="94">
        <f t="shared" ca="1" si="68"/>
        <v>22.242401118474891</v>
      </c>
      <c r="R268" s="94">
        <f t="shared" ca="1" si="69"/>
        <v>2.224240111847489</v>
      </c>
      <c r="S268" s="94">
        <f t="shared" ca="1" si="70"/>
        <v>2.224240111847489</v>
      </c>
      <c r="T268" s="4">
        <f t="shared" ca="1" si="71"/>
        <v>0</v>
      </c>
      <c r="U268" s="46">
        <f t="shared" ca="1" si="72"/>
        <v>1579.8111903296365</v>
      </c>
      <c r="V268" s="4">
        <f t="shared" ca="1" si="73"/>
        <v>0</v>
      </c>
      <c r="W268" s="13">
        <f t="shared" ca="1" si="74"/>
        <v>11132.585999999999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84</v>
      </c>
      <c r="M269" s="7">
        <f t="shared" ca="1" si="64"/>
        <v>916</v>
      </c>
      <c r="N269" s="44">
        <f t="shared" ca="1" si="65"/>
        <v>8</v>
      </c>
      <c r="O269" s="94">
        <f t="shared" ca="1" si="66"/>
        <v>2.224240111847489</v>
      </c>
      <c r="P269" s="94">
        <f t="shared" ca="1" si="67"/>
        <v>22.242401118474891</v>
      </c>
      <c r="Q269" s="94">
        <f t="shared" ca="1" si="68"/>
        <v>22.242401118474891</v>
      </c>
      <c r="R269" s="94">
        <f t="shared" ca="1" si="69"/>
        <v>2.224240111847489</v>
      </c>
      <c r="S269" s="94">
        <f t="shared" ca="1" si="70"/>
        <v>2.224240111847489</v>
      </c>
      <c r="T269" s="4">
        <f t="shared" ca="1" si="71"/>
        <v>0</v>
      </c>
      <c r="U269" s="46">
        <f t="shared" ca="1" si="72"/>
        <v>1558.8111903296365</v>
      </c>
      <c r="V269" s="4">
        <f t="shared" ca="1" si="73"/>
        <v>0</v>
      </c>
      <c r="W269" s="13">
        <f t="shared" ca="1" si="74"/>
        <v>8906.0687999999991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63</v>
      </c>
      <c r="M270" s="7">
        <f t="shared" ca="1" si="64"/>
        <v>937</v>
      </c>
      <c r="N270" s="44">
        <f t="shared" ca="1" si="65"/>
        <v>8</v>
      </c>
      <c r="O270" s="94">
        <f t="shared" ca="1" si="66"/>
        <v>2.224240111847489</v>
      </c>
      <c r="P270" s="94">
        <f t="shared" ca="1" si="67"/>
        <v>22.242401118474891</v>
      </c>
      <c r="Q270" s="94">
        <f t="shared" ca="1" si="68"/>
        <v>22.242401118474891</v>
      </c>
      <c r="R270" s="94">
        <f t="shared" ca="1" si="69"/>
        <v>2.224240111847489</v>
      </c>
      <c r="S270" s="94">
        <f t="shared" ca="1" si="70"/>
        <v>2.224240111847489</v>
      </c>
      <c r="T270" s="4">
        <f t="shared" ca="1" si="71"/>
        <v>0</v>
      </c>
      <c r="U270" s="46">
        <f t="shared" ca="1" si="72"/>
        <v>1537.8111903296365</v>
      </c>
      <c r="V270" s="4">
        <f t="shared" ca="1" si="73"/>
        <v>0</v>
      </c>
      <c r="W270" s="13">
        <f t="shared" ca="1" si="74"/>
        <v>6679.5515999999998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42</v>
      </c>
      <c r="M271" s="7">
        <f t="shared" ca="1" si="64"/>
        <v>958</v>
      </c>
      <c r="N271" s="44">
        <f t="shared" ca="1" si="65"/>
        <v>8</v>
      </c>
      <c r="O271" s="94">
        <f t="shared" ca="1" si="66"/>
        <v>2.224240111847489</v>
      </c>
      <c r="P271" s="94">
        <f t="shared" ca="1" si="67"/>
        <v>22.242401118474891</v>
      </c>
      <c r="Q271" s="94">
        <f t="shared" ca="1" si="68"/>
        <v>22.242401118474891</v>
      </c>
      <c r="R271" s="94">
        <f t="shared" ca="1" si="69"/>
        <v>2.224240111847489</v>
      </c>
      <c r="S271" s="94">
        <f t="shared" ca="1" si="70"/>
        <v>2.224240111847489</v>
      </c>
      <c r="T271" s="4">
        <f t="shared" ca="1" si="71"/>
        <v>0</v>
      </c>
      <c r="U271" s="46">
        <f t="shared" ca="1" si="72"/>
        <v>1516.8111903296365</v>
      </c>
      <c r="V271" s="4">
        <f t="shared" ca="1" si="73"/>
        <v>0</v>
      </c>
      <c r="W271" s="13">
        <f t="shared" ca="1" si="74"/>
        <v>4453.0343999999996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21</v>
      </c>
      <c r="M272" s="7">
        <f t="shared" ca="1" si="64"/>
        <v>979</v>
      </c>
      <c r="N272" s="44">
        <f t="shared" ca="1" si="65"/>
        <v>9</v>
      </c>
      <c r="O272" s="94">
        <f t="shared" ca="1" si="66"/>
        <v>2.4159196699183809</v>
      </c>
      <c r="P272" s="94">
        <f t="shared" ca="1" si="67"/>
        <v>24.159196699183809</v>
      </c>
      <c r="Q272" s="94">
        <f t="shared" ca="1" si="68"/>
        <v>23.775837583042026</v>
      </c>
      <c r="R272" s="94">
        <f t="shared" ca="1" si="69"/>
        <v>2.396751714111292</v>
      </c>
      <c r="S272" s="94">
        <f t="shared" ca="1" si="70"/>
        <v>2.4159196699183809</v>
      </c>
      <c r="T272" s="4">
        <f t="shared" ca="1" si="71"/>
        <v>0</v>
      </c>
      <c r="U272" s="46">
        <f t="shared" ca="1" si="72"/>
        <v>1599.5800012986076</v>
      </c>
      <c r="V272" s="4">
        <f t="shared" ca="1" si="73"/>
        <v>0</v>
      </c>
      <c r="W272" s="13">
        <f t="shared" ca="1" si="74"/>
        <v>2226.5171999999998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2.4159196699183809</v>
      </c>
      <c r="P273" s="94">
        <f t="shared" ca="1" si="67"/>
        <v>24.159196699183809</v>
      </c>
      <c r="Q273" s="94">
        <f t="shared" ca="1" si="68"/>
        <v>24.159196699183809</v>
      </c>
      <c r="R273" s="94">
        <f t="shared" ca="1" si="69"/>
        <v>2.4159196699183809</v>
      </c>
      <c r="S273" s="94">
        <f t="shared" ca="1" si="70"/>
        <v>2.4159196699183809</v>
      </c>
      <c r="T273" s="4">
        <f t="shared" ca="1" si="71"/>
        <v>0</v>
      </c>
      <c r="U273" s="46">
        <f t="shared" ca="1" si="72"/>
        <v>1578.5800012986076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8.3075999999999997E-2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379</v>
      </c>
      <c r="M274" s="7">
        <f t="shared" ref="M274:M337" ca="1" si="83">MAX(Set1MinTP-(L274+Set1Regain), 0)</f>
        <v>621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1.8066894637352093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18.066894637352092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18.066894637352092</v>
      </c>
      <c r="R274" s="94">
        <f t="shared" ref="R274:R337" ca="1" si="88">(P274+Q274)/20</f>
        <v>1.8066894637352093</v>
      </c>
      <c r="S274" s="94">
        <f t="shared" ref="S274:S337" ca="1" si="89">R274*Set1ConserveTP + O274*(1-Set1ConserveTP)</f>
        <v>1.8066894637352093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1627.7634327596322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20063.872259999996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8.3075999999999997E-2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7.3560647800585036E-2</v>
      </c>
      <c r="L275" s="13">
        <f t="shared" ca="1" si="82"/>
        <v>358</v>
      </c>
      <c r="M275" s="7">
        <f t="shared" ca="1" si="83"/>
        <v>642</v>
      </c>
      <c r="N275" s="44">
        <f t="shared" ca="1" si="84"/>
        <v>6</v>
      </c>
      <c r="O275" s="94">
        <f t="shared" ca="1" si="85"/>
        <v>1.8066894637352093</v>
      </c>
      <c r="P275" s="94">
        <f t="shared" ca="1" si="86"/>
        <v>18.066894637352092</v>
      </c>
      <c r="Q275" s="94">
        <f t="shared" ca="1" si="87"/>
        <v>18.066894637352092</v>
      </c>
      <c r="R275" s="94">
        <f t="shared" ca="1" si="88"/>
        <v>1.8066894637352093</v>
      </c>
      <c r="S275" s="94">
        <f t="shared" ca="1" si="89"/>
        <v>1.8066894637352093</v>
      </c>
      <c r="T275" s="4">
        <f t="shared" ca="1" si="90"/>
        <v>0.13290124732685357</v>
      </c>
      <c r="U275" s="46">
        <f t="shared" ca="1" si="91"/>
        <v>1606.7634327596322</v>
      </c>
      <c r="V275" s="4">
        <f t="shared" ca="1" si="92"/>
        <v>118.19455897609031</v>
      </c>
      <c r="W275" s="13">
        <f t="shared" ca="1" si="93"/>
        <v>17837.355059999998</v>
      </c>
      <c r="X275" s="4">
        <f t="shared" ca="1" si="94"/>
        <v>1312.1273932626432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8.3075999999999997E-2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4.4582210788233394E-3</v>
      </c>
      <c r="L276" s="13">
        <f t="shared" ca="1" si="82"/>
        <v>337</v>
      </c>
      <c r="M276" s="7">
        <f t="shared" ca="1" si="83"/>
        <v>663</v>
      </c>
      <c r="N276" s="44">
        <f t="shared" ca="1" si="84"/>
        <v>6</v>
      </c>
      <c r="O276" s="94">
        <f t="shared" ca="1" si="85"/>
        <v>1.8066894637352093</v>
      </c>
      <c r="P276" s="94">
        <f t="shared" ca="1" si="86"/>
        <v>18.066894637352092</v>
      </c>
      <c r="Q276" s="94">
        <f t="shared" ca="1" si="87"/>
        <v>18.066894637352092</v>
      </c>
      <c r="R276" s="94">
        <f t="shared" ca="1" si="88"/>
        <v>1.8066894637352093</v>
      </c>
      <c r="S276" s="94">
        <f t="shared" ca="1" si="89"/>
        <v>1.8066894637352093</v>
      </c>
      <c r="T276" s="4">
        <f t="shared" ca="1" si="90"/>
        <v>8.0546210501123462E-3</v>
      </c>
      <c r="U276" s="46">
        <f t="shared" ca="1" si="91"/>
        <v>1585.7634327596322</v>
      </c>
      <c r="V276" s="4">
        <f t="shared" ca="1" si="92"/>
        <v>7.0696839619562493</v>
      </c>
      <c r="W276" s="13">
        <f t="shared" ca="1" si="93"/>
        <v>15610.83786</v>
      </c>
      <c r="X276" s="4">
        <f t="shared" ca="1" si="94"/>
        <v>69.596566405545431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8.3075999999999997E-2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1.1258134037432688E-4</v>
      </c>
      <c r="L277" s="13">
        <f t="shared" ca="1" si="82"/>
        <v>316</v>
      </c>
      <c r="M277" s="7">
        <f t="shared" ca="1" si="83"/>
        <v>684</v>
      </c>
      <c r="N277" s="44">
        <f t="shared" ca="1" si="84"/>
        <v>6</v>
      </c>
      <c r="O277" s="94">
        <f t="shared" ca="1" si="85"/>
        <v>1.8066894637352093</v>
      </c>
      <c r="P277" s="94">
        <f t="shared" ca="1" si="86"/>
        <v>18.066894637352092</v>
      </c>
      <c r="Q277" s="94">
        <f t="shared" ca="1" si="87"/>
        <v>18.066894637352092</v>
      </c>
      <c r="R277" s="94">
        <f t="shared" ca="1" si="88"/>
        <v>1.8066894637352093</v>
      </c>
      <c r="S277" s="94">
        <f t="shared" ca="1" si="89"/>
        <v>1.8066894637352093</v>
      </c>
      <c r="T277" s="4">
        <f t="shared" ca="1" si="90"/>
        <v>2.0339952146748369E-4</v>
      </c>
      <c r="U277" s="46">
        <f t="shared" ca="1" si="91"/>
        <v>1564.7634327596322</v>
      </c>
      <c r="V277" s="4">
        <f t="shared" ca="1" si="92"/>
        <v>0.17616316462881232</v>
      </c>
      <c r="W277" s="13">
        <f t="shared" ca="1" si="93"/>
        <v>13384.320659999998</v>
      </c>
      <c r="X277" s="4">
        <f t="shared" ca="1" si="94"/>
        <v>1.5068247599025952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8.3075999999999997E-2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1.5162470084084438E-6</v>
      </c>
      <c r="L278" s="13">
        <f t="shared" ca="1" si="82"/>
        <v>295</v>
      </c>
      <c r="M278" s="7">
        <f t="shared" ca="1" si="83"/>
        <v>705</v>
      </c>
      <c r="N278" s="44">
        <f t="shared" ca="1" si="84"/>
        <v>6</v>
      </c>
      <c r="O278" s="94">
        <f t="shared" ca="1" si="85"/>
        <v>1.8066894637352093</v>
      </c>
      <c r="P278" s="94">
        <f t="shared" ca="1" si="86"/>
        <v>18.066894637352092</v>
      </c>
      <c r="Q278" s="94">
        <f t="shared" ca="1" si="87"/>
        <v>18.066894637352092</v>
      </c>
      <c r="R278" s="94">
        <f t="shared" ca="1" si="88"/>
        <v>1.8066894637352093</v>
      </c>
      <c r="S278" s="94">
        <f t="shared" ca="1" si="89"/>
        <v>1.8066894637352093</v>
      </c>
      <c r="T278" s="4">
        <f t="shared" ca="1" si="90"/>
        <v>2.7393874945115665E-6</v>
      </c>
      <c r="U278" s="46">
        <f t="shared" ca="1" si="91"/>
        <v>1543.7634327596322</v>
      </c>
      <c r="V278" s="4">
        <f t="shared" ca="1" si="92"/>
        <v>2.3407266866121421E-3</v>
      </c>
      <c r="W278" s="13">
        <f t="shared" ca="1" si="93"/>
        <v>11157.803459999999</v>
      </c>
      <c r="X278" s="4">
        <f t="shared" ca="1" si="94"/>
        <v>1.6917986116634382E-2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8.3075999999999997E-2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1.1486719760670042E-8</v>
      </c>
      <c r="L279" s="13">
        <f t="shared" ca="1" si="82"/>
        <v>274</v>
      </c>
      <c r="M279" s="7">
        <f t="shared" ca="1" si="83"/>
        <v>726</v>
      </c>
      <c r="N279" s="44">
        <f t="shared" ca="1" si="84"/>
        <v>7</v>
      </c>
      <c r="O279" s="94">
        <f t="shared" ca="1" si="85"/>
        <v>2.0035934291211661</v>
      </c>
      <c r="P279" s="94">
        <f t="shared" ca="1" si="86"/>
        <v>19.051414464281876</v>
      </c>
      <c r="Q279" s="94">
        <f t="shared" ca="1" si="87"/>
        <v>18.066894637352092</v>
      </c>
      <c r="R279" s="94">
        <f t="shared" ca="1" si="88"/>
        <v>1.8559154550816985</v>
      </c>
      <c r="S279" s="94">
        <f t="shared" ca="1" si="89"/>
        <v>2.0035934291211661</v>
      </c>
      <c r="T279" s="4">
        <f t="shared" ca="1" si="90"/>
        <v>2.3014716234634751E-8</v>
      </c>
      <c r="U279" s="46">
        <f t="shared" ca="1" si="91"/>
        <v>1629.3605606370834</v>
      </c>
      <c r="V279" s="4">
        <f t="shared" ca="1" si="92"/>
        <v>1.8716008149126405E-5</v>
      </c>
      <c r="W279" s="13">
        <f t="shared" ca="1" si="93"/>
        <v>8931.2862599999989</v>
      </c>
      <c r="X279" s="4">
        <f t="shared" ca="1" si="94"/>
        <v>1.0259118237094283E-4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8.3075999999999997E-2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4.6410988932000209E-11</v>
      </c>
      <c r="L280" s="13">
        <f t="shared" ca="1" si="82"/>
        <v>253</v>
      </c>
      <c r="M280" s="7">
        <f t="shared" ca="1" si="83"/>
        <v>747</v>
      </c>
      <c r="N280" s="44">
        <f t="shared" ca="1" si="84"/>
        <v>7</v>
      </c>
      <c r="O280" s="94">
        <f t="shared" ca="1" si="85"/>
        <v>2.0035934291211661</v>
      </c>
      <c r="P280" s="94">
        <f t="shared" ca="1" si="86"/>
        <v>20.035934291211664</v>
      </c>
      <c r="Q280" s="94">
        <f t="shared" ca="1" si="87"/>
        <v>20.035934291211664</v>
      </c>
      <c r="R280" s="94">
        <f t="shared" ca="1" si="88"/>
        <v>2.0035934291211666</v>
      </c>
      <c r="S280" s="94">
        <f t="shared" ca="1" si="89"/>
        <v>2.0035934291211661</v>
      </c>
      <c r="T280" s="4">
        <f t="shared" ca="1" si="90"/>
        <v>9.2988752463170785E-11</v>
      </c>
      <c r="U280" s="46">
        <f t="shared" ca="1" si="91"/>
        <v>1608.3605606370834</v>
      </c>
      <c r="V280" s="4">
        <f t="shared" ca="1" si="92"/>
        <v>7.4645604178393329E-8</v>
      </c>
      <c r="W280" s="13">
        <f t="shared" ca="1" si="93"/>
        <v>6704.7690599999987</v>
      </c>
      <c r="X280" s="4">
        <f t="shared" ca="1" si="94"/>
        <v>3.1117496263527741E-7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8.3075999999999997E-2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7.8132978000000427E-14</v>
      </c>
      <c r="L281" s="13">
        <f t="shared" ca="1" si="82"/>
        <v>232</v>
      </c>
      <c r="M281" s="7">
        <f t="shared" ca="1" si="83"/>
        <v>768</v>
      </c>
      <c r="N281" s="44">
        <f t="shared" ca="1" si="84"/>
        <v>7</v>
      </c>
      <c r="O281" s="94">
        <f t="shared" ca="1" si="85"/>
        <v>2.0035934291211661</v>
      </c>
      <c r="P281" s="94">
        <f t="shared" ca="1" si="86"/>
        <v>20.035934291211664</v>
      </c>
      <c r="Q281" s="94">
        <f t="shared" ca="1" si="87"/>
        <v>20.035934291211664</v>
      </c>
      <c r="R281" s="94">
        <f t="shared" ca="1" si="88"/>
        <v>2.0035934291211666</v>
      </c>
      <c r="S281" s="94">
        <f t="shared" ca="1" si="89"/>
        <v>2.0035934291211661</v>
      </c>
      <c r="T281" s="4">
        <f t="shared" ca="1" si="90"/>
        <v>1.5654672131846949E-13</v>
      </c>
      <c r="U281" s="46">
        <f t="shared" ca="1" si="91"/>
        <v>1587.3605606370834</v>
      </c>
      <c r="V281" s="4">
        <f t="shared" ca="1" si="92"/>
        <v>1.2402520776232558E-10</v>
      </c>
      <c r="W281" s="13">
        <f t="shared" ca="1" si="93"/>
        <v>4478.2518599999994</v>
      </c>
      <c r="X281" s="4">
        <f t="shared" ca="1" si="94"/>
        <v>3.4989915405584096E-10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8.3075999999999997E-2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263</v>
      </c>
      <c r="M282" s="7">
        <f t="shared" ca="1" si="83"/>
        <v>737</v>
      </c>
      <c r="N282" s="44">
        <f t="shared" ca="1" si="84"/>
        <v>7</v>
      </c>
      <c r="O282" s="94">
        <f t="shared" ca="1" si="85"/>
        <v>2.0035934291211661</v>
      </c>
      <c r="P282" s="94">
        <f t="shared" ca="1" si="86"/>
        <v>20.035934291211664</v>
      </c>
      <c r="Q282" s="94">
        <f t="shared" ca="1" si="87"/>
        <v>19.248318429667833</v>
      </c>
      <c r="R282" s="94">
        <f t="shared" ca="1" si="88"/>
        <v>1.9642126360439747</v>
      </c>
      <c r="S282" s="94">
        <f t="shared" ca="1" si="89"/>
        <v>2.0035934291211661</v>
      </c>
      <c r="T282" s="4">
        <f t="shared" ca="1" si="90"/>
        <v>0</v>
      </c>
      <c r="U282" s="46">
        <f t="shared" ca="1" si="91"/>
        <v>1618.3605606370834</v>
      </c>
      <c r="V282" s="4">
        <f t="shared" ca="1" si="92"/>
        <v>0</v>
      </c>
      <c r="W282" s="13">
        <f t="shared" ca="1" si="93"/>
        <v>17923.463459999999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8.3075999999999997E-2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7.430368464705566E-4</v>
      </c>
      <c r="L283" s="13">
        <f t="shared" ca="1" si="82"/>
        <v>242</v>
      </c>
      <c r="M283" s="7">
        <f t="shared" ca="1" si="83"/>
        <v>758</v>
      </c>
      <c r="N283" s="44">
        <f t="shared" ca="1" si="84"/>
        <v>7</v>
      </c>
      <c r="O283" s="94">
        <f t="shared" ca="1" si="85"/>
        <v>2.0035934291211661</v>
      </c>
      <c r="P283" s="94">
        <f t="shared" ca="1" si="86"/>
        <v>20.035934291211664</v>
      </c>
      <c r="Q283" s="94">
        <f t="shared" ca="1" si="87"/>
        <v>20.035934291211664</v>
      </c>
      <c r="R283" s="94">
        <f t="shared" ca="1" si="88"/>
        <v>2.0035934291211666</v>
      </c>
      <c r="S283" s="94">
        <f t="shared" ca="1" si="89"/>
        <v>2.0035934291211661</v>
      </c>
      <c r="T283" s="4">
        <f t="shared" ca="1" si="90"/>
        <v>1.4887437431833198E-3</v>
      </c>
      <c r="U283" s="46">
        <f t="shared" ca="1" si="91"/>
        <v>1597.3605606370834</v>
      </c>
      <c r="V283" s="4">
        <f t="shared" ca="1" si="92"/>
        <v>1.1868977536522187</v>
      </c>
      <c r="W283" s="13">
        <f t="shared" ca="1" si="93"/>
        <v>15696.946259999999</v>
      </c>
      <c r="X283" s="4">
        <f t="shared" ca="1" si="94"/>
        <v>11.663409448248197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8.3075999999999997E-2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4.5032536149730737E-5</v>
      </c>
      <c r="L284" s="13">
        <f t="shared" ca="1" si="82"/>
        <v>221</v>
      </c>
      <c r="M284" s="7">
        <f t="shared" ca="1" si="83"/>
        <v>779</v>
      </c>
      <c r="N284" s="44">
        <f t="shared" ca="1" si="84"/>
        <v>7</v>
      </c>
      <c r="O284" s="94">
        <f t="shared" ca="1" si="85"/>
        <v>2.0035934291211661</v>
      </c>
      <c r="P284" s="94">
        <f t="shared" ca="1" si="86"/>
        <v>20.035934291211664</v>
      </c>
      <c r="Q284" s="94">
        <f t="shared" ca="1" si="87"/>
        <v>20.035934291211664</v>
      </c>
      <c r="R284" s="94">
        <f t="shared" ca="1" si="88"/>
        <v>2.0035934291211666</v>
      </c>
      <c r="S284" s="94">
        <f t="shared" ca="1" si="89"/>
        <v>2.0035934291211661</v>
      </c>
      <c r="T284" s="4">
        <f t="shared" ca="1" si="90"/>
        <v>9.0226893526261878E-5</v>
      </c>
      <c r="U284" s="46">
        <f t="shared" ca="1" si="91"/>
        <v>1576.3605606370834</v>
      </c>
      <c r="V284" s="4">
        <f t="shared" ca="1" si="92"/>
        <v>7.0987513931899268E-2</v>
      </c>
      <c r="W284" s="13">
        <f t="shared" ca="1" si="93"/>
        <v>13470.429059999999</v>
      </c>
      <c r="X284" s="4">
        <f t="shared" ca="1" si="94"/>
        <v>0.60660758359683342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8.3075999999999997E-2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1.137185256306333E-6</v>
      </c>
      <c r="L285" s="13">
        <f t="shared" ca="1" si="82"/>
        <v>200</v>
      </c>
      <c r="M285" s="7">
        <f t="shared" ca="1" si="83"/>
        <v>800</v>
      </c>
      <c r="N285" s="44">
        <f t="shared" ca="1" si="84"/>
        <v>7</v>
      </c>
      <c r="O285" s="94">
        <f t="shared" ca="1" si="85"/>
        <v>2.0035934291211661</v>
      </c>
      <c r="P285" s="94">
        <f t="shared" ca="1" si="86"/>
        <v>20.035934291211664</v>
      </c>
      <c r="Q285" s="94">
        <f t="shared" ca="1" si="87"/>
        <v>20.035934291211664</v>
      </c>
      <c r="R285" s="94">
        <f t="shared" ca="1" si="88"/>
        <v>2.0035934291211666</v>
      </c>
      <c r="S285" s="94">
        <f t="shared" ca="1" si="89"/>
        <v>2.0035934291211661</v>
      </c>
      <c r="T285" s="4">
        <f t="shared" ca="1" si="90"/>
        <v>2.2784569072288382E-6</v>
      </c>
      <c r="U285" s="46">
        <f t="shared" ca="1" si="91"/>
        <v>1555.3605606370834</v>
      </c>
      <c r="V285" s="4">
        <f t="shared" ca="1" si="92"/>
        <v>1.7687330977968435E-3</v>
      </c>
      <c r="W285" s="13">
        <f t="shared" ca="1" si="93"/>
        <v>11243.911859999998</v>
      </c>
      <c r="X285" s="4">
        <f t="shared" ca="1" si="94"/>
        <v>1.2786410790399915E-2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8.3075999999999997E-2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1.5315626347560051E-8</v>
      </c>
      <c r="L286" s="13">
        <f t="shared" ca="1" si="82"/>
        <v>179</v>
      </c>
      <c r="M286" s="7">
        <f t="shared" ca="1" si="83"/>
        <v>821</v>
      </c>
      <c r="N286" s="44">
        <f t="shared" ca="1" si="84"/>
        <v>7</v>
      </c>
      <c r="O286" s="94">
        <f t="shared" ca="1" si="85"/>
        <v>2.0035934291211661</v>
      </c>
      <c r="P286" s="94">
        <f t="shared" ca="1" si="86"/>
        <v>20.035934291211664</v>
      </c>
      <c r="Q286" s="94">
        <f t="shared" ca="1" si="87"/>
        <v>20.035934291211664</v>
      </c>
      <c r="R286" s="94">
        <f t="shared" ca="1" si="88"/>
        <v>2.0035934291211666</v>
      </c>
      <c r="S286" s="94">
        <f t="shared" ca="1" si="89"/>
        <v>2.0035934291211661</v>
      </c>
      <c r="T286" s="4">
        <f t="shared" ca="1" si="90"/>
        <v>3.0686288312846325E-8</v>
      </c>
      <c r="U286" s="46">
        <f t="shared" ca="1" si="91"/>
        <v>1534.3605606370834</v>
      </c>
      <c r="V286" s="4">
        <f t="shared" ca="1" si="92"/>
        <v>2.3499693029150326E-5</v>
      </c>
      <c r="W286" s="13">
        <f t="shared" ca="1" si="93"/>
        <v>9017.3946599999999</v>
      </c>
      <c r="X286" s="4">
        <f t="shared" ca="1" si="94"/>
        <v>1.381070472410433E-4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8.3075999999999997E-2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1.1602747233000053E-10</v>
      </c>
      <c r="L287" s="13">
        <f t="shared" ca="1" si="82"/>
        <v>158</v>
      </c>
      <c r="M287" s="7">
        <f t="shared" ca="1" si="83"/>
        <v>842</v>
      </c>
      <c r="N287" s="44">
        <f t="shared" ca="1" si="84"/>
        <v>8</v>
      </c>
      <c r="O287" s="94">
        <f t="shared" ca="1" si="85"/>
        <v>2.224240111847489</v>
      </c>
      <c r="P287" s="94">
        <f t="shared" ca="1" si="86"/>
        <v>20.256580973937986</v>
      </c>
      <c r="Q287" s="94">
        <f t="shared" ca="1" si="87"/>
        <v>20.035934291211664</v>
      </c>
      <c r="R287" s="94">
        <f t="shared" ca="1" si="88"/>
        <v>2.0146257632574822</v>
      </c>
      <c r="S287" s="94">
        <f t="shared" ca="1" si="89"/>
        <v>2.224240111847489</v>
      </c>
      <c r="T287" s="4">
        <f t="shared" ca="1" si="90"/>
        <v>2.5807295803266183E-10</v>
      </c>
      <c r="U287" s="46">
        <f t="shared" ca="1" si="91"/>
        <v>1632.8111903296365</v>
      </c>
      <c r="V287" s="4">
        <f t="shared" ca="1" si="92"/>
        <v>1.8945095520608713E-7</v>
      </c>
      <c r="W287" s="13">
        <f t="shared" ca="1" si="93"/>
        <v>6790.8774599999997</v>
      </c>
      <c r="X287" s="4">
        <f t="shared" ca="1" si="94"/>
        <v>7.8792834658657426E-7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8.3075999999999997E-2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4.6879786800000251E-13</v>
      </c>
      <c r="L288" s="13">
        <f t="shared" ca="1" si="82"/>
        <v>137</v>
      </c>
      <c r="M288" s="7">
        <f t="shared" ca="1" si="83"/>
        <v>863</v>
      </c>
      <c r="N288" s="44">
        <f t="shared" ca="1" si="84"/>
        <v>8</v>
      </c>
      <c r="O288" s="94">
        <f t="shared" ca="1" si="85"/>
        <v>2.224240111847489</v>
      </c>
      <c r="P288" s="94">
        <f t="shared" ca="1" si="86"/>
        <v>22.242401118474891</v>
      </c>
      <c r="Q288" s="94">
        <f t="shared" ca="1" si="87"/>
        <v>22.242401118474891</v>
      </c>
      <c r="R288" s="94">
        <f t="shared" ca="1" si="88"/>
        <v>2.224240111847489</v>
      </c>
      <c r="S288" s="94">
        <f t="shared" ca="1" si="89"/>
        <v>2.224240111847489</v>
      </c>
      <c r="T288" s="4">
        <f t="shared" ca="1" si="90"/>
        <v>1.04271902235419E-12</v>
      </c>
      <c r="U288" s="46">
        <f t="shared" ca="1" si="91"/>
        <v>1611.8111903296365</v>
      </c>
      <c r="V288" s="4">
        <f t="shared" ca="1" si="92"/>
        <v>7.5561364964507982E-10</v>
      </c>
      <c r="W288" s="13">
        <f t="shared" ca="1" si="93"/>
        <v>4564.3602599999995</v>
      </c>
      <c r="X288" s="4">
        <f t="shared" ca="1" si="94"/>
        <v>2.1397623586719369E-9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8.3075999999999997E-2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7.89222000000005E-16</v>
      </c>
      <c r="L289" s="13">
        <f t="shared" ca="1" si="82"/>
        <v>116</v>
      </c>
      <c r="M289" s="7">
        <f t="shared" ca="1" si="83"/>
        <v>884</v>
      </c>
      <c r="N289" s="44">
        <f t="shared" ca="1" si="84"/>
        <v>8</v>
      </c>
      <c r="O289" s="94">
        <f t="shared" ca="1" si="85"/>
        <v>2.224240111847489</v>
      </c>
      <c r="P289" s="94">
        <f t="shared" ca="1" si="86"/>
        <v>22.242401118474891</v>
      </c>
      <c r="Q289" s="94">
        <f t="shared" ca="1" si="87"/>
        <v>22.242401118474891</v>
      </c>
      <c r="R289" s="94">
        <f t="shared" ca="1" si="88"/>
        <v>2.224240111847489</v>
      </c>
      <c r="S289" s="94">
        <f t="shared" ca="1" si="89"/>
        <v>2.224240111847489</v>
      </c>
      <c r="T289" s="4">
        <f t="shared" ca="1" si="90"/>
        <v>1.7554192295525101E-15</v>
      </c>
      <c r="U289" s="46">
        <f t="shared" ca="1" si="91"/>
        <v>1590.8111903296365</v>
      </c>
      <c r="V289" s="4">
        <f t="shared" ca="1" si="92"/>
        <v>1.2555031892543443E-12</v>
      </c>
      <c r="W289" s="13">
        <f t="shared" ca="1" si="93"/>
        <v>2337.8430599999997</v>
      </c>
      <c r="X289" s="4">
        <f t="shared" ca="1" si="94"/>
        <v>1.8450771754993316E-12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8.3075999999999997E-2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263</v>
      </c>
      <c r="M290" s="7">
        <f t="shared" ca="1" si="83"/>
        <v>737</v>
      </c>
      <c r="N290" s="44">
        <f t="shared" ca="1" si="84"/>
        <v>7</v>
      </c>
      <c r="O290" s="94">
        <f t="shared" ca="1" si="85"/>
        <v>2.0035934291211661</v>
      </c>
      <c r="P290" s="94">
        <f t="shared" ca="1" si="86"/>
        <v>20.035934291211664</v>
      </c>
      <c r="Q290" s="94">
        <f t="shared" ca="1" si="87"/>
        <v>19.248318429667833</v>
      </c>
      <c r="R290" s="94">
        <f t="shared" ca="1" si="88"/>
        <v>1.9642126360439747</v>
      </c>
      <c r="S290" s="94">
        <f t="shared" ca="1" si="89"/>
        <v>2.0035934291211661</v>
      </c>
      <c r="T290" s="4">
        <f t="shared" ca="1" si="90"/>
        <v>0</v>
      </c>
      <c r="U290" s="46">
        <f t="shared" ca="1" si="91"/>
        <v>1618.3605606370834</v>
      </c>
      <c r="V290" s="4">
        <f t="shared" ca="1" si="92"/>
        <v>0</v>
      </c>
      <c r="W290" s="13">
        <f t="shared" ca="1" si="93"/>
        <v>17726.029199999997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8.3075999999999997E-2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3.8716130421360549E-3</v>
      </c>
      <c r="L291" s="13">
        <f t="shared" ca="1" si="82"/>
        <v>242</v>
      </c>
      <c r="M291" s="7">
        <f t="shared" ca="1" si="83"/>
        <v>758</v>
      </c>
      <c r="N291" s="44">
        <f t="shared" ca="1" si="84"/>
        <v>7</v>
      </c>
      <c r="O291" s="94">
        <f t="shared" ca="1" si="85"/>
        <v>2.0035934291211661</v>
      </c>
      <c r="P291" s="94">
        <f t="shared" ca="1" si="86"/>
        <v>20.035934291211664</v>
      </c>
      <c r="Q291" s="94">
        <f t="shared" ca="1" si="87"/>
        <v>20.035934291211664</v>
      </c>
      <c r="R291" s="94">
        <f t="shared" ca="1" si="88"/>
        <v>2.0035934291211666</v>
      </c>
      <c r="S291" s="94">
        <f t="shared" ca="1" si="89"/>
        <v>2.0035934291211661</v>
      </c>
      <c r="T291" s="4">
        <f t="shared" ca="1" si="90"/>
        <v>7.7571384513236081E-3</v>
      </c>
      <c r="U291" s="46">
        <f t="shared" ca="1" si="91"/>
        <v>1597.3605606370834</v>
      </c>
      <c r="V291" s="4">
        <f t="shared" ca="1" si="92"/>
        <v>6.184361979556293</v>
      </c>
      <c r="W291" s="13">
        <f t="shared" ca="1" si="93"/>
        <v>15499.511999999999</v>
      </c>
      <c r="X291" s="4">
        <f t="shared" ca="1" si="94"/>
        <v>60.008112805944286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8.3075999999999997E-2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2.3464321467491259E-4</v>
      </c>
      <c r="L292" s="13">
        <f t="shared" ca="1" si="82"/>
        <v>221</v>
      </c>
      <c r="M292" s="7">
        <f t="shared" ca="1" si="83"/>
        <v>779</v>
      </c>
      <c r="N292" s="44">
        <f t="shared" ca="1" si="84"/>
        <v>7</v>
      </c>
      <c r="O292" s="94">
        <f t="shared" ca="1" si="85"/>
        <v>2.0035934291211661</v>
      </c>
      <c r="P292" s="94">
        <f t="shared" ca="1" si="86"/>
        <v>20.035934291211664</v>
      </c>
      <c r="Q292" s="94">
        <f t="shared" ca="1" si="87"/>
        <v>20.035934291211664</v>
      </c>
      <c r="R292" s="94">
        <f t="shared" ca="1" si="88"/>
        <v>2.0035934291211666</v>
      </c>
      <c r="S292" s="94">
        <f t="shared" ca="1" si="89"/>
        <v>2.0035934291211661</v>
      </c>
      <c r="T292" s="4">
        <f t="shared" ca="1" si="90"/>
        <v>4.7012960311052204E-4</v>
      </c>
      <c r="U292" s="46">
        <f t="shared" ca="1" si="91"/>
        <v>1576.3605606370834</v>
      </c>
      <c r="V292" s="4">
        <f t="shared" ca="1" si="92"/>
        <v>0.36988230943463274</v>
      </c>
      <c r="W292" s="13">
        <f t="shared" ca="1" si="93"/>
        <v>13272.994799999999</v>
      </c>
      <c r="X292" s="4">
        <f t="shared" ca="1" si="94"/>
        <v>3.1144181682353982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8.3075999999999997E-2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5.9253337039119417E-6</v>
      </c>
      <c r="L293" s="13">
        <f t="shared" ca="1" si="82"/>
        <v>200</v>
      </c>
      <c r="M293" s="7">
        <f t="shared" ca="1" si="83"/>
        <v>800</v>
      </c>
      <c r="N293" s="44">
        <f t="shared" ca="1" si="84"/>
        <v>7</v>
      </c>
      <c r="O293" s="94">
        <f t="shared" ca="1" si="85"/>
        <v>2.0035934291211661</v>
      </c>
      <c r="P293" s="94">
        <f t="shared" ca="1" si="86"/>
        <v>20.035934291211664</v>
      </c>
      <c r="Q293" s="94">
        <f t="shared" ca="1" si="87"/>
        <v>20.035934291211664</v>
      </c>
      <c r="R293" s="94">
        <f t="shared" ca="1" si="88"/>
        <v>2.0035934291211666</v>
      </c>
      <c r="S293" s="94">
        <f t="shared" ca="1" si="89"/>
        <v>2.0035934291211661</v>
      </c>
      <c r="T293" s="4">
        <f t="shared" ca="1" si="90"/>
        <v>1.1871959674508147E-5</v>
      </c>
      <c r="U293" s="46">
        <f t="shared" ca="1" si="91"/>
        <v>1555.3605606370834</v>
      </c>
      <c r="V293" s="4">
        <f t="shared" ca="1" si="92"/>
        <v>9.2160303516782838E-3</v>
      </c>
      <c r="W293" s="13">
        <f t="shared" ca="1" si="93"/>
        <v>11046.477599999998</v>
      </c>
      <c r="X293" s="4">
        <f t="shared" ca="1" si="94"/>
        <v>6.5454066032788291E-2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8.3075999999999997E-2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7.9802474126760202E-8</v>
      </c>
      <c r="L294" s="13">
        <f t="shared" ca="1" si="82"/>
        <v>179</v>
      </c>
      <c r="M294" s="7">
        <f t="shared" ca="1" si="83"/>
        <v>821</v>
      </c>
      <c r="N294" s="44">
        <f t="shared" ca="1" si="84"/>
        <v>7</v>
      </c>
      <c r="O294" s="94">
        <f t="shared" ca="1" si="85"/>
        <v>2.0035934291211661</v>
      </c>
      <c r="P294" s="94">
        <f t="shared" ca="1" si="86"/>
        <v>20.035934291211664</v>
      </c>
      <c r="Q294" s="94">
        <f t="shared" ca="1" si="87"/>
        <v>20.035934291211664</v>
      </c>
      <c r="R294" s="94">
        <f t="shared" ca="1" si="88"/>
        <v>2.0035934291211666</v>
      </c>
      <c r="S294" s="94">
        <f t="shared" ca="1" si="89"/>
        <v>2.0035934291211661</v>
      </c>
      <c r="T294" s="4">
        <f t="shared" ca="1" si="90"/>
        <v>1.5989171278798861E-7</v>
      </c>
      <c r="U294" s="46">
        <f t="shared" ca="1" si="91"/>
        <v>1534.3605606370834</v>
      </c>
      <c r="V294" s="4">
        <f t="shared" ca="1" si="92"/>
        <v>1.2244576894136213E-4</v>
      </c>
      <c r="W294" s="13">
        <f t="shared" ca="1" si="93"/>
        <v>8819.9603999999999</v>
      </c>
      <c r="X294" s="4">
        <f t="shared" ca="1" si="94"/>
        <v>7.0385466162004951E-4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8.3075999999999997E-2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6.0456419793000236E-10</v>
      </c>
      <c r="L295" s="13">
        <f t="shared" ca="1" si="82"/>
        <v>158</v>
      </c>
      <c r="M295" s="7">
        <f t="shared" ca="1" si="83"/>
        <v>842</v>
      </c>
      <c r="N295" s="44">
        <f t="shared" ca="1" si="84"/>
        <v>8</v>
      </c>
      <c r="O295" s="94">
        <f t="shared" ca="1" si="85"/>
        <v>2.224240111847489</v>
      </c>
      <c r="P295" s="94">
        <f t="shared" ca="1" si="86"/>
        <v>20.256580973937986</v>
      </c>
      <c r="Q295" s="94">
        <f t="shared" ca="1" si="87"/>
        <v>20.035934291211664</v>
      </c>
      <c r="R295" s="94">
        <f t="shared" ca="1" si="88"/>
        <v>2.0146257632574822</v>
      </c>
      <c r="S295" s="94">
        <f t="shared" ca="1" si="89"/>
        <v>2.224240111847489</v>
      </c>
      <c r="T295" s="4">
        <f t="shared" ca="1" si="90"/>
        <v>1.3446959392228159E-9</v>
      </c>
      <c r="U295" s="46">
        <f t="shared" ca="1" si="91"/>
        <v>1632.8111903296365</v>
      </c>
      <c r="V295" s="4">
        <f t="shared" ca="1" si="92"/>
        <v>9.8713918765276912E-7</v>
      </c>
      <c r="W295" s="13">
        <f t="shared" ca="1" si="93"/>
        <v>6593.4431999999997</v>
      </c>
      <c r="X295" s="4">
        <f t="shared" ca="1" si="94"/>
        <v>3.9861596998050282E-6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8.3075999999999997E-2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2.4426836280000107E-12</v>
      </c>
      <c r="L296" s="13">
        <f t="shared" ca="1" si="82"/>
        <v>137</v>
      </c>
      <c r="M296" s="7">
        <f t="shared" ca="1" si="83"/>
        <v>863</v>
      </c>
      <c r="N296" s="44">
        <f t="shared" ca="1" si="84"/>
        <v>8</v>
      </c>
      <c r="O296" s="94">
        <f t="shared" ca="1" si="85"/>
        <v>2.224240111847489</v>
      </c>
      <c r="P296" s="94">
        <f t="shared" ca="1" si="86"/>
        <v>22.242401118474891</v>
      </c>
      <c r="Q296" s="94">
        <f t="shared" ca="1" si="87"/>
        <v>22.242401118474891</v>
      </c>
      <c r="R296" s="94">
        <f t="shared" ca="1" si="88"/>
        <v>2.224240111847489</v>
      </c>
      <c r="S296" s="94">
        <f t="shared" ca="1" si="89"/>
        <v>2.224240111847489</v>
      </c>
      <c r="T296" s="4">
        <f t="shared" ca="1" si="90"/>
        <v>5.4331149059507745E-12</v>
      </c>
      <c r="U296" s="46">
        <f t="shared" ca="1" si="91"/>
        <v>1611.8111903296365</v>
      </c>
      <c r="V296" s="4">
        <f t="shared" ca="1" si="92"/>
        <v>3.9371448060454121E-9</v>
      </c>
      <c r="W296" s="13">
        <f t="shared" ca="1" si="93"/>
        <v>4366.9259999999995</v>
      </c>
      <c r="X296" s="4">
        <f t="shared" ca="1" si="94"/>
        <v>1.0667018644887573E-8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8.3075999999999997E-2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4.112262000000022E-15</v>
      </c>
      <c r="L297" s="13">
        <f t="shared" ca="1" si="82"/>
        <v>116</v>
      </c>
      <c r="M297" s="7">
        <f t="shared" ca="1" si="83"/>
        <v>884</v>
      </c>
      <c r="N297" s="44">
        <f t="shared" ca="1" si="84"/>
        <v>8</v>
      </c>
      <c r="O297" s="94">
        <f t="shared" ca="1" si="85"/>
        <v>2.224240111847489</v>
      </c>
      <c r="P297" s="94">
        <f t="shared" ca="1" si="86"/>
        <v>22.242401118474891</v>
      </c>
      <c r="Q297" s="94">
        <f t="shared" ca="1" si="87"/>
        <v>22.242401118474891</v>
      </c>
      <c r="R297" s="94">
        <f t="shared" ca="1" si="88"/>
        <v>2.224240111847489</v>
      </c>
      <c r="S297" s="94">
        <f t="shared" ca="1" si="89"/>
        <v>2.224240111847489</v>
      </c>
      <c r="T297" s="4">
        <f t="shared" ca="1" si="90"/>
        <v>9.1466580908262274E-15</v>
      </c>
      <c r="U297" s="46">
        <f t="shared" ca="1" si="91"/>
        <v>1590.8111903296365</v>
      </c>
      <c r="V297" s="4">
        <f t="shared" ca="1" si="92"/>
        <v>6.5418324071673669E-12</v>
      </c>
      <c r="W297" s="13">
        <f t="shared" ca="1" si="93"/>
        <v>2140.4087999999997</v>
      </c>
      <c r="X297" s="4">
        <f t="shared" ca="1" si="94"/>
        <v>8.8019217727056465E-12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8.3075999999999997E-2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147</v>
      </c>
      <c r="M298" s="7">
        <f t="shared" ca="1" si="83"/>
        <v>853</v>
      </c>
      <c r="N298" s="44">
        <f t="shared" ca="1" si="84"/>
        <v>8</v>
      </c>
      <c r="O298" s="94">
        <f t="shared" ca="1" si="85"/>
        <v>2.224240111847489</v>
      </c>
      <c r="P298" s="94">
        <f t="shared" ca="1" si="86"/>
        <v>22.242401118474891</v>
      </c>
      <c r="Q298" s="94">
        <f t="shared" ca="1" si="87"/>
        <v>20.477227656664308</v>
      </c>
      <c r="R298" s="94">
        <f t="shared" ca="1" si="88"/>
        <v>2.1359814387569598</v>
      </c>
      <c r="S298" s="94">
        <f t="shared" ca="1" si="89"/>
        <v>2.224240111847489</v>
      </c>
      <c r="T298" s="4">
        <f t="shared" ca="1" si="90"/>
        <v>0</v>
      </c>
      <c r="U298" s="46">
        <f t="shared" ca="1" si="91"/>
        <v>1621.8111903296365</v>
      </c>
      <c r="V298" s="4">
        <f t="shared" ca="1" si="92"/>
        <v>0</v>
      </c>
      <c r="W298" s="13">
        <f t="shared" ca="1" si="93"/>
        <v>15585.620399999998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8.3075999999999997E-2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3.9107202445818766E-5</v>
      </c>
      <c r="L299" s="13">
        <f t="shared" ca="1" si="82"/>
        <v>126</v>
      </c>
      <c r="M299" s="7">
        <f t="shared" ca="1" si="83"/>
        <v>874</v>
      </c>
      <c r="N299" s="44">
        <f t="shared" ca="1" si="84"/>
        <v>8</v>
      </c>
      <c r="O299" s="94">
        <f t="shared" ca="1" si="85"/>
        <v>2.224240111847489</v>
      </c>
      <c r="P299" s="94">
        <f t="shared" ca="1" si="86"/>
        <v>22.242401118474891</v>
      </c>
      <c r="Q299" s="94">
        <f t="shared" ca="1" si="87"/>
        <v>22.242401118474891</v>
      </c>
      <c r="R299" s="94">
        <f t="shared" ca="1" si="88"/>
        <v>2.224240111847489</v>
      </c>
      <c r="S299" s="94">
        <f t="shared" ca="1" si="89"/>
        <v>2.224240111847489</v>
      </c>
      <c r="T299" s="4">
        <f t="shared" ca="1" si="90"/>
        <v>8.6983808342130323E-5</v>
      </c>
      <c r="U299" s="46">
        <f t="shared" ca="1" si="91"/>
        <v>1600.8111903296365</v>
      </c>
      <c r="V299" s="4">
        <f t="shared" ca="1" si="92"/>
        <v>6.2603247297753212E-2</v>
      </c>
      <c r="W299" s="13">
        <f t="shared" ca="1" si="93"/>
        <v>13359.1032</v>
      </c>
      <c r="X299" s="4">
        <f t="shared" ca="1" si="94"/>
        <v>0.52243715333698526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8.3075999999999997E-2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2.3701334815647759E-6</v>
      </c>
      <c r="L300" s="13">
        <f t="shared" ca="1" si="82"/>
        <v>105</v>
      </c>
      <c r="M300" s="7">
        <f t="shared" ca="1" si="83"/>
        <v>895</v>
      </c>
      <c r="N300" s="44">
        <f t="shared" ca="1" si="84"/>
        <v>8</v>
      </c>
      <c r="O300" s="94">
        <f t="shared" ca="1" si="85"/>
        <v>2.224240111847489</v>
      </c>
      <c r="P300" s="94">
        <f t="shared" ca="1" si="86"/>
        <v>22.242401118474891</v>
      </c>
      <c r="Q300" s="94">
        <f t="shared" ca="1" si="87"/>
        <v>22.242401118474891</v>
      </c>
      <c r="R300" s="94">
        <f t="shared" ca="1" si="88"/>
        <v>2.224240111847489</v>
      </c>
      <c r="S300" s="94">
        <f t="shared" ca="1" si="89"/>
        <v>2.224240111847489</v>
      </c>
      <c r="T300" s="4">
        <f t="shared" ca="1" si="90"/>
        <v>5.2717459601291155E-6</v>
      </c>
      <c r="U300" s="46">
        <f t="shared" ca="1" si="91"/>
        <v>1579.8111903296365</v>
      </c>
      <c r="V300" s="4">
        <f t="shared" ca="1" si="92"/>
        <v>3.7443633967509742E-3</v>
      </c>
      <c r="W300" s="13">
        <f t="shared" ca="1" si="93"/>
        <v>11132.585999999999</v>
      </c>
      <c r="X300" s="4">
        <f t="shared" ca="1" si="94"/>
        <v>2.6385714814999281E-2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8.3075999999999997E-2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5.9851855595070162E-8</v>
      </c>
      <c r="L301" s="13">
        <f t="shared" ca="1" si="82"/>
        <v>84</v>
      </c>
      <c r="M301" s="7">
        <f t="shared" ca="1" si="83"/>
        <v>916</v>
      </c>
      <c r="N301" s="44">
        <f t="shared" ca="1" si="84"/>
        <v>8</v>
      </c>
      <c r="O301" s="94">
        <f t="shared" ca="1" si="85"/>
        <v>2.224240111847489</v>
      </c>
      <c r="P301" s="94">
        <f t="shared" ca="1" si="86"/>
        <v>22.242401118474891</v>
      </c>
      <c r="Q301" s="94">
        <f t="shared" ca="1" si="87"/>
        <v>22.242401118474891</v>
      </c>
      <c r="R301" s="94">
        <f t="shared" ca="1" si="88"/>
        <v>2.224240111847489</v>
      </c>
      <c r="S301" s="94">
        <f t="shared" ca="1" si="89"/>
        <v>2.224240111847489</v>
      </c>
      <c r="T301" s="4">
        <f t="shared" ca="1" si="90"/>
        <v>1.3312489798305862E-7</v>
      </c>
      <c r="U301" s="46">
        <f t="shared" ca="1" si="91"/>
        <v>1558.8111903296365</v>
      </c>
      <c r="V301" s="4">
        <f t="shared" ca="1" si="92"/>
        <v>9.3297742263588834E-5</v>
      </c>
      <c r="W301" s="13">
        <f t="shared" ca="1" si="93"/>
        <v>8906.0687999999991</v>
      </c>
      <c r="X301" s="4">
        <f t="shared" ca="1" si="94"/>
        <v>5.3304474373735977E-4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8.3075999999999997E-2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8.060855972400028E-10</v>
      </c>
      <c r="L302" s="13">
        <f t="shared" ca="1" si="82"/>
        <v>63</v>
      </c>
      <c r="M302" s="7">
        <f t="shared" ca="1" si="83"/>
        <v>937</v>
      </c>
      <c r="N302" s="44">
        <f t="shared" ca="1" si="84"/>
        <v>8</v>
      </c>
      <c r="O302" s="94">
        <f t="shared" ca="1" si="85"/>
        <v>2.224240111847489</v>
      </c>
      <c r="P302" s="94">
        <f t="shared" ca="1" si="86"/>
        <v>22.242401118474891</v>
      </c>
      <c r="Q302" s="94">
        <f t="shared" ca="1" si="87"/>
        <v>22.242401118474891</v>
      </c>
      <c r="R302" s="94">
        <f t="shared" ca="1" si="88"/>
        <v>2.224240111847489</v>
      </c>
      <c r="S302" s="94">
        <f t="shared" ca="1" si="89"/>
        <v>2.224240111847489</v>
      </c>
      <c r="T302" s="4">
        <f t="shared" ca="1" si="90"/>
        <v>1.7929279189637538E-9</v>
      </c>
      <c r="U302" s="46">
        <f t="shared" ca="1" si="91"/>
        <v>1537.8111903296365</v>
      </c>
      <c r="V302" s="4">
        <f t="shared" ca="1" si="92"/>
        <v>1.2396074517992247E-6</v>
      </c>
      <c r="W302" s="13">
        <f t="shared" ca="1" si="93"/>
        <v>6679.5515999999998</v>
      </c>
      <c r="X302" s="4">
        <f t="shared" ca="1" si="94"/>
        <v>5.3842903407814162E-6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8.3075999999999997E-2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6.1067090700000282E-12</v>
      </c>
      <c r="L303" s="13">
        <f t="shared" ca="1" si="82"/>
        <v>42</v>
      </c>
      <c r="M303" s="7">
        <f t="shared" ca="1" si="83"/>
        <v>958</v>
      </c>
      <c r="N303" s="44">
        <f t="shared" ca="1" si="84"/>
        <v>8</v>
      </c>
      <c r="O303" s="94">
        <f t="shared" ca="1" si="85"/>
        <v>2.224240111847489</v>
      </c>
      <c r="P303" s="94">
        <f t="shared" ca="1" si="86"/>
        <v>22.242401118474891</v>
      </c>
      <c r="Q303" s="94">
        <f t="shared" ca="1" si="87"/>
        <v>22.242401118474891</v>
      </c>
      <c r="R303" s="94">
        <f t="shared" ca="1" si="88"/>
        <v>2.224240111847489</v>
      </c>
      <c r="S303" s="94">
        <f t="shared" ca="1" si="89"/>
        <v>2.224240111847489</v>
      </c>
      <c r="T303" s="4">
        <f t="shared" ca="1" si="90"/>
        <v>1.3582787264876938E-11</v>
      </c>
      <c r="U303" s="46">
        <f t="shared" ca="1" si="91"/>
        <v>1516.8111903296365</v>
      </c>
      <c r="V303" s="4">
        <f t="shared" ca="1" si="92"/>
        <v>9.26272465346353E-9</v>
      </c>
      <c r="W303" s="13">
        <f t="shared" ca="1" si="93"/>
        <v>4453.0343999999996</v>
      </c>
      <c r="X303" s="4">
        <f t="shared" ca="1" si="94"/>
        <v>2.7193385559502132E-8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8.3075999999999997E-2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2.4673572000000134E-14</v>
      </c>
      <c r="L304" s="13">
        <f t="shared" ca="1" si="82"/>
        <v>21</v>
      </c>
      <c r="M304" s="7">
        <f t="shared" ca="1" si="83"/>
        <v>979</v>
      </c>
      <c r="N304" s="44">
        <f t="shared" ca="1" si="84"/>
        <v>9</v>
      </c>
      <c r="O304" s="94">
        <f t="shared" ca="1" si="85"/>
        <v>2.4159196699183809</v>
      </c>
      <c r="P304" s="94">
        <f t="shared" ca="1" si="86"/>
        <v>24.159196699183809</v>
      </c>
      <c r="Q304" s="94">
        <f t="shared" ca="1" si="87"/>
        <v>23.775837583042026</v>
      </c>
      <c r="R304" s="94">
        <f t="shared" ca="1" si="88"/>
        <v>2.396751714111292</v>
      </c>
      <c r="S304" s="94">
        <f t="shared" ca="1" si="89"/>
        <v>2.4159196699183809</v>
      </c>
      <c r="T304" s="4">
        <f t="shared" ca="1" si="90"/>
        <v>5.9609367921947727E-14</v>
      </c>
      <c r="U304" s="46">
        <f t="shared" ca="1" si="91"/>
        <v>1599.5800012986076</v>
      </c>
      <c r="V304" s="4">
        <f t="shared" ca="1" si="92"/>
        <v>3.9467352331801502E-11</v>
      </c>
      <c r="W304" s="13">
        <f t="shared" ca="1" si="93"/>
        <v>2226.5171999999998</v>
      </c>
      <c r="X304" s="4">
        <f t="shared" ca="1" si="94"/>
        <v>5.4936132443438695E-11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8.3075999999999997E-2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4.1538000000000267E-17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2.4159196699183809</v>
      </c>
      <c r="P305" s="94">
        <f t="shared" ca="1" si="86"/>
        <v>24.159196699183809</v>
      </c>
      <c r="Q305" s="94">
        <f t="shared" ca="1" si="87"/>
        <v>24.159196699183809</v>
      </c>
      <c r="R305" s="94">
        <f t="shared" ca="1" si="88"/>
        <v>2.4159196699183809</v>
      </c>
      <c r="S305" s="94">
        <f t="shared" ca="1" si="89"/>
        <v>2.4159196699183809</v>
      </c>
      <c r="T305" s="4">
        <f t="shared" ca="1" si="90"/>
        <v>1.0035247124907036E-16</v>
      </c>
      <c r="U305" s="46">
        <f t="shared" ca="1" si="91"/>
        <v>1578.5800012986076</v>
      </c>
      <c r="V305" s="4">
        <f t="shared" ca="1" si="92"/>
        <v>6.5571056093941978E-14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3.732400000000001E-2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379</v>
      </c>
      <c r="M306" s="7">
        <f t="shared" ca="1" si="83"/>
        <v>621</v>
      </c>
      <c r="N306" s="44">
        <f t="shared" ca="1" si="84"/>
        <v>6</v>
      </c>
      <c r="O306" s="94">
        <f t="shared" ca="1" si="85"/>
        <v>1.8066894637352093</v>
      </c>
      <c r="P306" s="94">
        <f t="shared" ca="1" si="86"/>
        <v>18.066894637352092</v>
      </c>
      <c r="Q306" s="94">
        <f t="shared" ca="1" si="87"/>
        <v>18.066894637352092</v>
      </c>
      <c r="R306" s="94">
        <f t="shared" ca="1" si="88"/>
        <v>1.8066894637352093</v>
      </c>
      <c r="S306" s="94">
        <f t="shared" ca="1" si="89"/>
        <v>1.8066894637352093</v>
      </c>
      <c r="T306" s="4">
        <f t="shared" ca="1" si="90"/>
        <v>0</v>
      </c>
      <c r="U306" s="46">
        <f t="shared" ca="1" si="91"/>
        <v>1627.7634327596322</v>
      </c>
      <c r="V306" s="4">
        <f t="shared" ca="1" si="92"/>
        <v>0</v>
      </c>
      <c r="W306" s="13">
        <f t="shared" ca="1" si="93"/>
        <v>20063.872259999996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3.732400000000001E-2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3.3048986693016473E-2</v>
      </c>
      <c r="L307" s="13">
        <f t="shared" ca="1" si="82"/>
        <v>358</v>
      </c>
      <c r="M307" s="7">
        <f t="shared" ca="1" si="83"/>
        <v>642</v>
      </c>
      <c r="N307" s="44">
        <f t="shared" ca="1" si="84"/>
        <v>6</v>
      </c>
      <c r="O307" s="94">
        <f t="shared" ca="1" si="85"/>
        <v>1.8066894637352093</v>
      </c>
      <c r="P307" s="94">
        <f t="shared" ca="1" si="86"/>
        <v>18.066894637352092</v>
      </c>
      <c r="Q307" s="94">
        <f t="shared" ca="1" si="87"/>
        <v>18.066894637352092</v>
      </c>
      <c r="R307" s="94">
        <f t="shared" ca="1" si="88"/>
        <v>1.8066894637352093</v>
      </c>
      <c r="S307" s="94">
        <f t="shared" ca="1" si="89"/>
        <v>1.8066894637352093</v>
      </c>
      <c r="T307" s="4">
        <f t="shared" ca="1" si="90"/>
        <v>5.9709256045398E-2</v>
      </c>
      <c r="U307" s="46">
        <f t="shared" ca="1" si="91"/>
        <v>1606.7634327596322</v>
      </c>
      <c r="V307" s="4">
        <f t="shared" ca="1" si="92"/>
        <v>53.101903308098557</v>
      </c>
      <c r="W307" s="13">
        <f t="shared" ca="1" si="93"/>
        <v>17837.355059999998</v>
      </c>
      <c r="X307" s="4">
        <f t="shared" ca="1" si="94"/>
        <v>589.50651001655001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3.732400000000001E-2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2.0029688904858486E-3</v>
      </c>
      <c r="L308" s="13">
        <f t="shared" ca="1" si="82"/>
        <v>337</v>
      </c>
      <c r="M308" s="7">
        <f t="shared" ca="1" si="83"/>
        <v>663</v>
      </c>
      <c r="N308" s="44">
        <f t="shared" ca="1" si="84"/>
        <v>6</v>
      </c>
      <c r="O308" s="94">
        <f t="shared" ca="1" si="85"/>
        <v>1.8066894637352093</v>
      </c>
      <c r="P308" s="94">
        <f t="shared" ca="1" si="86"/>
        <v>18.066894637352092</v>
      </c>
      <c r="Q308" s="94">
        <f t="shared" ca="1" si="87"/>
        <v>18.066894637352092</v>
      </c>
      <c r="R308" s="94">
        <f t="shared" ca="1" si="88"/>
        <v>1.8066894637352093</v>
      </c>
      <c r="S308" s="94">
        <f t="shared" ca="1" si="89"/>
        <v>1.8066894637352093</v>
      </c>
      <c r="T308" s="4">
        <f t="shared" ca="1" si="90"/>
        <v>3.6187427906301849E-3</v>
      </c>
      <c r="U308" s="46">
        <f t="shared" ca="1" si="91"/>
        <v>1585.7634327596322</v>
      </c>
      <c r="V308" s="4">
        <f t="shared" ca="1" si="92"/>
        <v>3.176234823487591</v>
      </c>
      <c r="W308" s="13">
        <f t="shared" ca="1" si="93"/>
        <v>15610.83786</v>
      </c>
      <c r="X308" s="4">
        <f t="shared" ca="1" si="94"/>
        <v>31.268022587998679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3.732400000000001E-2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5.058002248701644E-5</v>
      </c>
      <c r="L309" s="13">
        <f t="shared" ca="1" si="82"/>
        <v>316</v>
      </c>
      <c r="M309" s="7">
        <f t="shared" ca="1" si="83"/>
        <v>684</v>
      </c>
      <c r="N309" s="44">
        <f t="shared" ca="1" si="84"/>
        <v>6</v>
      </c>
      <c r="O309" s="94">
        <f t="shared" ca="1" si="85"/>
        <v>1.8066894637352093</v>
      </c>
      <c r="P309" s="94">
        <f t="shared" ca="1" si="86"/>
        <v>18.066894637352092</v>
      </c>
      <c r="Q309" s="94">
        <f t="shared" ca="1" si="87"/>
        <v>18.066894637352092</v>
      </c>
      <c r="R309" s="94">
        <f t="shared" ca="1" si="88"/>
        <v>1.8066894637352093</v>
      </c>
      <c r="S309" s="94">
        <f t="shared" ca="1" si="89"/>
        <v>1.8066894637352093</v>
      </c>
      <c r="T309" s="4">
        <f t="shared" ca="1" si="90"/>
        <v>9.1382393702782561E-5</v>
      </c>
      <c r="U309" s="46">
        <f t="shared" ca="1" si="91"/>
        <v>1564.7634327596322</v>
      </c>
      <c r="V309" s="4">
        <f t="shared" ca="1" si="92"/>
        <v>7.9145769615843242E-2</v>
      </c>
      <c r="W309" s="13">
        <f t="shared" ca="1" si="93"/>
        <v>13384.320659999998</v>
      </c>
      <c r="X309" s="4">
        <f t="shared" ca="1" si="94"/>
        <v>0.67697923995623865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3.732400000000001E-2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6.8121242406756189E-7</v>
      </c>
      <c r="L310" s="13">
        <f t="shared" ca="1" si="82"/>
        <v>295</v>
      </c>
      <c r="M310" s="7">
        <f t="shared" ca="1" si="83"/>
        <v>705</v>
      </c>
      <c r="N310" s="44">
        <f t="shared" ca="1" si="84"/>
        <v>6</v>
      </c>
      <c r="O310" s="94">
        <f t="shared" ca="1" si="85"/>
        <v>1.8066894637352093</v>
      </c>
      <c r="P310" s="94">
        <f t="shared" ca="1" si="86"/>
        <v>18.066894637352092</v>
      </c>
      <c r="Q310" s="94">
        <f t="shared" ca="1" si="87"/>
        <v>18.066894637352092</v>
      </c>
      <c r="R310" s="94">
        <f t="shared" ca="1" si="88"/>
        <v>1.8066894637352093</v>
      </c>
      <c r="S310" s="94">
        <f t="shared" ca="1" si="89"/>
        <v>1.8066894637352093</v>
      </c>
      <c r="T310" s="4">
        <f t="shared" ca="1" si="90"/>
        <v>1.2307393091283853E-6</v>
      </c>
      <c r="U310" s="46">
        <f t="shared" ca="1" si="91"/>
        <v>1543.7634327596322</v>
      </c>
      <c r="V310" s="4">
        <f t="shared" ca="1" si="92"/>
        <v>1.0516308302170496E-3</v>
      </c>
      <c r="W310" s="13">
        <f t="shared" ca="1" si="93"/>
        <v>11157.803459999999</v>
      </c>
      <c r="X310" s="4">
        <f t="shared" ca="1" si="94"/>
        <v>7.600834342256029E-3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3.732400000000001E-2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5.1607001823300203E-9</v>
      </c>
      <c r="L311" s="13">
        <f t="shared" ca="1" si="82"/>
        <v>274</v>
      </c>
      <c r="M311" s="7">
        <f t="shared" ca="1" si="83"/>
        <v>726</v>
      </c>
      <c r="N311" s="44">
        <f t="shared" ca="1" si="84"/>
        <v>7</v>
      </c>
      <c r="O311" s="94">
        <f t="shared" ca="1" si="85"/>
        <v>2.0035934291211661</v>
      </c>
      <c r="P311" s="94">
        <f t="shared" ca="1" si="86"/>
        <v>19.051414464281876</v>
      </c>
      <c r="Q311" s="94">
        <f t="shared" ca="1" si="87"/>
        <v>18.066894637352092</v>
      </c>
      <c r="R311" s="94">
        <f t="shared" ca="1" si="88"/>
        <v>1.8559154550816985</v>
      </c>
      <c r="S311" s="94">
        <f t="shared" ca="1" si="89"/>
        <v>2.0035934291211661</v>
      </c>
      <c r="T311" s="4">
        <f t="shared" ca="1" si="90"/>
        <v>1.0339944974980833E-8</v>
      </c>
      <c r="U311" s="46">
        <f t="shared" ca="1" si="91"/>
        <v>1629.3605606370834</v>
      </c>
      <c r="V311" s="4">
        <f t="shared" ca="1" si="92"/>
        <v>8.4086413423611406E-6</v>
      </c>
      <c r="W311" s="13">
        <f t="shared" ca="1" si="93"/>
        <v>8931.2862599999989</v>
      </c>
      <c r="X311" s="4">
        <f t="shared" ca="1" si="94"/>
        <v>4.6091690630423601E-5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3.732400000000001E-2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2.0851313868000101E-11</v>
      </c>
      <c r="L312" s="13">
        <f t="shared" ca="1" si="82"/>
        <v>253</v>
      </c>
      <c r="M312" s="7">
        <f t="shared" ca="1" si="83"/>
        <v>747</v>
      </c>
      <c r="N312" s="44">
        <f t="shared" ca="1" si="84"/>
        <v>7</v>
      </c>
      <c r="O312" s="94">
        <f t="shared" ca="1" si="85"/>
        <v>2.0035934291211661</v>
      </c>
      <c r="P312" s="94">
        <f t="shared" ca="1" si="86"/>
        <v>20.035934291211664</v>
      </c>
      <c r="Q312" s="94">
        <f t="shared" ca="1" si="87"/>
        <v>20.035934291211664</v>
      </c>
      <c r="R312" s="94">
        <f t="shared" ca="1" si="88"/>
        <v>2.0035934291211666</v>
      </c>
      <c r="S312" s="94">
        <f t="shared" ca="1" si="89"/>
        <v>2.0035934291211661</v>
      </c>
      <c r="T312" s="4">
        <f t="shared" ca="1" si="90"/>
        <v>4.1777555454468048E-11</v>
      </c>
      <c r="U312" s="46">
        <f t="shared" ca="1" si="91"/>
        <v>1608.3605606370834</v>
      </c>
      <c r="V312" s="4">
        <f t="shared" ca="1" si="92"/>
        <v>3.3536430862756435E-8</v>
      </c>
      <c r="W312" s="13">
        <f t="shared" ca="1" si="93"/>
        <v>6704.7690599999987</v>
      </c>
      <c r="X312" s="4">
        <f t="shared" ca="1" si="94"/>
        <v>1.3980324408251597E-7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3.732400000000001E-2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3.5103222000000199E-14</v>
      </c>
      <c r="L313" s="13">
        <f t="shared" ca="1" si="82"/>
        <v>232</v>
      </c>
      <c r="M313" s="7">
        <f t="shared" ca="1" si="83"/>
        <v>768</v>
      </c>
      <c r="N313" s="44">
        <f t="shared" ca="1" si="84"/>
        <v>7</v>
      </c>
      <c r="O313" s="94">
        <f t="shared" ca="1" si="85"/>
        <v>2.0035934291211661</v>
      </c>
      <c r="P313" s="94">
        <f t="shared" ca="1" si="86"/>
        <v>20.035934291211664</v>
      </c>
      <c r="Q313" s="94">
        <f t="shared" ca="1" si="87"/>
        <v>20.035934291211664</v>
      </c>
      <c r="R313" s="94">
        <f t="shared" ca="1" si="88"/>
        <v>2.0035934291211666</v>
      </c>
      <c r="S313" s="94">
        <f t="shared" ca="1" si="89"/>
        <v>2.0035934291211661</v>
      </c>
      <c r="T313" s="4">
        <f t="shared" ca="1" si="90"/>
        <v>7.0332584940181962E-14</v>
      </c>
      <c r="U313" s="46">
        <f t="shared" ca="1" si="91"/>
        <v>1587.3605606370834</v>
      </c>
      <c r="V313" s="4">
        <f t="shared" ca="1" si="92"/>
        <v>5.5721470154088314E-11</v>
      </c>
      <c r="W313" s="13">
        <f t="shared" ca="1" si="93"/>
        <v>4478.2518599999994</v>
      </c>
      <c r="X313" s="4">
        <f t="shared" ca="1" si="94"/>
        <v>1.5720106921349379E-10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3.732400000000001E-2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263</v>
      </c>
      <c r="M314" s="7">
        <f t="shared" ca="1" si="83"/>
        <v>737</v>
      </c>
      <c r="N314" s="44">
        <f t="shared" ca="1" si="84"/>
        <v>7</v>
      </c>
      <c r="O314" s="94">
        <f t="shared" ca="1" si="85"/>
        <v>2.0035934291211661</v>
      </c>
      <c r="P314" s="94">
        <f t="shared" ca="1" si="86"/>
        <v>20.035934291211664</v>
      </c>
      <c r="Q314" s="94">
        <f t="shared" ca="1" si="87"/>
        <v>19.248318429667833</v>
      </c>
      <c r="R314" s="94">
        <f t="shared" ca="1" si="88"/>
        <v>1.9642126360439747</v>
      </c>
      <c r="S314" s="94">
        <f t="shared" ca="1" si="89"/>
        <v>2.0035934291211661</v>
      </c>
      <c r="T314" s="4">
        <f t="shared" ca="1" si="90"/>
        <v>0</v>
      </c>
      <c r="U314" s="46">
        <f t="shared" ca="1" si="91"/>
        <v>1618.3605606370834</v>
      </c>
      <c r="V314" s="4">
        <f t="shared" ca="1" si="92"/>
        <v>0</v>
      </c>
      <c r="W314" s="13">
        <f t="shared" ca="1" si="93"/>
        <v>17923.463459999999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3.732400000000001E-2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3.3382814841430812E-4</v>
      </c>
      <c r="L315" s="13">
        <f t="shared" ca="1" si="82"/>
        <v>242</v>
      </c>
      <c r="M315" s="7">
        <f t="shared" ca="1" si="83"/>
        <v>758</v>
      </c>
      <c r="N315" s="44">
        <f t="shared" ca="1" si="84"/>
        <v>7</v>
      </c>
      <c r="O315" s="94">
        <f t="shared" ca="1" si="85"/>
        <v>2.0035934291211661</v>
      </c>
      <c r="P315" s="94">
        <f t="shared" ca="1" si="86"/>
        <v>20.035934291211664</v>
      </c>
      <c r="Q315" s="94">
        <f t="shared" ca="1" si="87"/>
        <v>20.035934291211664</v>
      </c>
      <c r="R315" s="94">
        <f t="shared" ca="1" si="88"/>
        <v>2.0035934291211666</v>
      </c>
      <c r="S315" s="94">
        <f t="shared" ca="1" si="89"/>
        <v>2.0035934291211661</v>
      </c>
      <c r="T315" s="4">
        <f t="shared" ca="1" si="90"/>
        <v>6.6885588461859321E-4</v>
      </c>
      <c r="U315" s="46">
        <f t="shared" ca="1" si="91"/>
        <v>1597.3605606370834</v>
      </c>
      <c r="V315" s="4">
        <f t="shared" ca="1" si="92"/>
        <v>0.53324391830751872</v>
      </c>
      <c r="W315" s="13">
        <f t="shared" ca="1" si="93"/>
        <v>15696.946259999999</v>
      </c>
      <c r="X315" s="4">
        <f t="shared" ca="1" si="94"/>
        <v>5.2400825057346987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3.732400000000001E-2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2.023200899480657E-5</v>
      </c>
      <c r="L316" s="13">
        <f t="shared" ca="1" si="82"/>
        <v>221</v>
      </c>
      <c r="M316" s="7">
        <f t="shared" ca="1" si="83"/>
        <v>779</v>
      </c>
      <c r="N316" s="44">
        <f t="shared" ca="1" si="84"/>
        <v>7</v>
      </c>
      <c r="O316" s="94">
        <f t="shared" ca="1" si="85"/>
        <v>2.0035934291211661</v>
      </c>
      <c r="P316" s="94">
        <f t="shared" ca="1" si="86"/>
        <v>20.035934291211664</v>
      </c>
      <c r="Q316" s="94">
        <f t="shared" ca="1" si="87"/>
        <v>20.035934291211664</v>
      </c>
      <c r="R316" s="94">
        <f t="shared" ca="1" si="88"/>
        <v>2.0035934291211666</v>
      </c>
      <c r="S316" s="94">
        <f t="shared" ca="1" si="89"/>
        <v>2.0035934291211661</v>
      </c>
      <c r="T316" s="4">
        <f t="shared" ca="1" si="90"/>
        <v>4.0536720279914772E-5</v>
      </c>
      <c r="U316" s="46">
        <f t="shared" ca="1" si="91"/>
        <v>1576.3605606370834</v>
      </c>
      <c r="V316" s="4">
        <f t="shared" ca="1" si="92"/>
        <v>3.1892941041867802E-2</v>
      </c>
      <c r="W316" s="13">
        <f t="shared" ca="1" si="93"/>
        <v>13470.429059999999</v>
      </c>
      <c r="X316" s="4">
        <f t="shared" ca="1" si="94"/>
        <v>0.2725338419058238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3.732400000000001E-2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5.109093180506715E-7</v>
      </c>
      <c r="L317" s="13">
        <f t="shared" ca="1" si="82"/>
        <v>200</v>
      </c>
      <c r="M317" s="7">
        <f t="shared" ca="1" si="83"/>
        <v>800</v>
      </c>
      <c r="N317" s="44">
        <f t="shared" ca="1" si="84"/>
        <v>7</v>
      </c>
      <c r="O317" s="94">
        <f t="shared" ca="1" si="85"/>
        <v>2.0035934291211661</v>
      </c>
      <c r="P317" s="94">
        <f t="shared" ca="1" si="86"/>
        <v>20.035934291211664</v>
      </c>
      <c r="Q317" s="94">
        <f t="shared" ca="1" si="87"/>
        <v>20.035934291211664</v>
      </c>
      <c r="R317" s="94">
        <f t="shared" ca="1" si="88"/>
        <v>2.0035934291211666</v>
      </c>
      <c r="S317" s="94">
        <f t="shared" ca="1" si="89"/>
        <v>2.0035934291211661</v>
      </c>
      <c r="T317" s="4">
        <f t="shared" ca="1" si="90"/>
        <v>1.0236545525231014E-6</v>
      </c>
      <c r="U317" s="46">
        <f t="shared" ca="1" si="91"/>
        <v>1555.3605606370834</v>
      </c>
      <c r="V317" s="4">
        <f t="shared" ca="1" si="92"/>
        <v>7.9464820335800232E-4</v>
      </c>
      <c r="W317" s="13">
        <f t="shared" ca="1" si="93"/>
        <v>11243.911859999998</v>
      </c>
      <c r="X317" s="4">
        <f t="shared" ca="1" si="94"/>
        <v>5.7446193406144562E-3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3.732400000000001E-2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6.8809335764400251E-9</v>
      </c>
      <c r="L318" s="13">
        <f t="shared" ca="1" si="82"/>
        <v>179</v>
      </c>
      <c r="M318" s="7">
        <f t="shared" ca="1" si="83"/>
        <v>821</v>
      </c>
      <c r="N318" s="44">
        <f t="shared" ca="1" si="84"/>
        <v>7</v>
      </c>
      <c r="O318" s="94">
        <f t="shared" ca="1" si="85"/>
        <v>2.0035934291211661</v>
      </c>
      <c r="P318" s="94">
        <f t="shared" ca="1" si="86"/>
        <v>20.035934291211664</v>
      </c>
      <c r="Q318" s="94">
        <f t="shared" ca="1" si="87"/>
        <v>20.035934291211664</v>
      </c>
      <c r="R318" s="94">
        <f t="shared" ca="1" si="88"/>
        <v>2.0035934291211666</v>
      </c>
      <c r="S318" s="94">
        <f t="shared" ca="1" si="89"/>
        <v>2.0035934291211661</v>
      </c>
      <c r="T318" s="4">
        <f t="shared" ca="1" si="90"/>
        <v>1.3786593299974439E-8</v>
      </c>
      <c r="U318" s="46">
        <f t="shared" ca="1" si="91"/>
        <v>1534.3605606370834</v>
      </c>
      <c r="V318" s="4">
        <f t="shared" ca="1" si="92"/>
        <v>1.0557833100053049E-5</v>
      </c>
      <c r="W318" s="13">
        <f t="shared" ca="1" si="93"/>
        <v>9017.3946599999999</v>
      </c>
      <c r="X318" s="4">
        <f t="shared" ca="1" si="94"/>
        <v>6.2048093688004985E-5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3.732400000000001E-2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5.2128284670000253E-11</v>
      </c>
      <c r="L319" s="13">
        <f t="shared" ca="1" si="82"/>
        <v>158</v>
      </c>
      <c r="M319" s="7">
        <f t="shared" ca="1" si="83"/>
        <v>842</v>
      </c>
      <c r="N319" s="44">
        <f t="shared" ca="1" si="84"/>
        <v>8</v>
      </c>
      <c r="O319" s="94">
        <f t="shared" ca="1" si="85"/>
        <v>2.224240111847489</v>
      </c>
      <c r="P319" s="94">
        <f t="shared" ca="1" si="86"/>
        <v>20.256580973937986</v>
      </c>
      <c r="Q319" s="94">
        <f t="shared" ca="1" si="87"/>
        <v>20.035934291211664</v>
      </c>
      <c r="R319" s="94">
        <f t="shared" ca="1" si="88"/>
        <v>2.0146257632574822</v>
      </c>
      <c r="S319" s="94">
        <f t="shared" ca="1" si="89"/>
        <v>2.224240111847489</v>
      </c>
      <c r="T319" s="4">
        <f t="shared" ca="1" si="90"/>
        <v>1.1594582172481911E-10</v>
      </c>
      <c r="U319" s="46">
        <f t="shared" ca="1" si="91"/>
        <v>1632.8111903296365</v>
      </c>
      <c r="V319" s="4">
        <f t="shared" ca="1" si="92"/>
        <v>8.5115646541865259E-8</v>
      </c>
      <c r="W319" s="13">
        <f t="shared" ca="1" si="93"/>
        <v>6790.8774599999997</v>
      </c>
      <c r="X319" s="4">
        <f t="shared" ca="1" si="94"/>
        <v>3.5399679339396824E-7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3.732400000000001E-2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2.106193320000012E-13</v>
      </c>
      <c r="L320" s="13">
        <f t="shared" ca="1" si="82"/>
        <v>137</v>
      </c>
      <c r="M320" s="7">
        <f t="shared" ca="1" si="83"/>
        <v>863</v>
      </c>
      <c r="N320" s="44">
        <f t="shared" ca="1" si="84"/>
        <v>8</v>
      </c>
      <c r="O320" s="94">
        <f t="shared" ca="1" si="85"/>
        <v>2.224240111847489</v>
      </c>
      <c r="P320" s="94">
        <f t="shared" ca="1" si="86"/>
        <v>22.242401118474891</v>
      </c>
      <c r="Q320" s="94">
        <f t="shared" ca="1" si="87"/>
        <v>22.242401118474891</v>
      </c>
      <c r="R320" s="94">
        <f t="shared" ca="1" si="88"/>
        <v>2.224240111847489</v>
      </c>
      <c r="S320" s="94">
        <f t="shared" ca="1" si="89"/>
        <v>2.224240111847489</v>
      </c>
      <c r="T320" s="4">
        <f t="shared" ca="1" si="90"/>
        <v>4.6846796656492614E-13</v>
      </c>
      <c r="U320" s="46">
        <f t="shared" ca="1" si="91"/>
        <v>1611.8111903296365</v>
      </c>
      <c r="V320" s="4">
        <f t="shared" ca="1" si="92"/>
        <v>3.3947859621735483E-10</v>
      </c>
      <c r="W320" s="13">
        <f t="shared" ca="1" si="93"/>
        <v>4564.3602599999995</v>
      </c>
      <c r="X320" s="4">
        <f t="shared" ca="1" si="94"/>
        <v>9.6134250896855161E-10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3.732400000000001E-2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3.5457800000000237E-16</v>
      </c>
      <c r="L321" s="13">
        <f t="shared" ca="1" si="82"/>
        <v>116</v>
      </c>
      <c r="M321" s="7">
        <f t="shared" ca="1" si="83"/>
        <v>884</v>
      </c>
      <c r="N321" s="44">
        <f t="shared" ca="1" si="84"/>
        <v>8</v>
      </c>
      <c r="O321" s="94">
        <f t="shared" ca="1" si="85"/>
        <v>2.224240111847489</v>
      </c>
      <c r="P321" s="94">
        <f t="shared" ca="1" si="86"/>
        <v>22.242401118474891</v>
      </c>
      <c r="Q321" s="94">
        <f t="shared" ca="1" si="87"/>
        <v>22.242401118474891</v>
      </c>
      <c r="R321" s="94">
        <f t="shared" ca="1" si="88"/>
        <v>2.224240111847489</v>
      </c>
      <c r="S321" s="94">
        <f t="shared" ca="1" si="89"/>
        <v>2.224240111847489</v>
      </c>
      <c r="T321" s="4">
        <f t="shared" ca="1" si="90"/>
        <v>7.8866661037866425E-16</v>
      </c>
      <c r="U321" s="46">
        <f t="shared" ca="1" si="91"/>
        <v>1590.8111903296365</v>
      </c>
      <c r="V321" s="4">
        <f t="shared" ca="1" si="92"/>
        <v>5.6406665024470564E-13</v>
      </c>
      <c r="W321" s="13">
        <f t="shared" ca="1" si="93"/>
        <v>2337.8430599999997</v>
      </c>
      <c r="X321" s="4">
        <f t="shared" ca="1" si="94"/>
        <v>8.2894771652868544E-13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3.732400000000001E-2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263</v>
      </c>
      <c r="M322" s="7">
        <f t="shared" ca="1" si="83"/>
        <v>737</v>
      </c>
      <c r="N322" s="44">
        <f t="shared" ca="1" si="84"/>
        <v>7</v>
      </c>
      <c r="O322" s="94">
        <f t="shared" ca="1" si="85"/>
        <v>2.0035934291211661</v>
      </c>
      <c r="P322" s="94">
        <f t="shared" ca="1" si="86"/>
        <v>20.035934291211664</v>
      </c>
      <c r="Q322" s="94">
        <f t="shared" ca="1" si="87"/>
        <v>19.248318429667833</v>
      </c>
      <c r="R322" s="94">
        <f t="shared" ca="1" si="88"/>
        <v>1.9642126360439747</v>
      </c>
      <c r="S322" s="94">
        <f t="shared" ca="1" si="89"/>
        <v>2.0035934291211661</v>
      </c>
      <c r="T322" s="4">
        <f t="shared" ca="1" si="90"/>
        <v>0</v>
      </c>
      <c r="U322" s="46">
        <f t="shared" ca="1" si="91"/>
        <v>1618.3605606370834</v>
      </c>
      <c r="V322" s="4">
        <f t="shared" ca="1" si="92"/>
        <v>0</v>
      </c>
      <c r="W322" s="13">
        <f t="shared" ca="1" si="93"/>
        <v>17726.029199999997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3.732400000000001E-2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1.7394203522640252E-3</v>
      </c>
      <c r="L323" s="13">
        <f t="shared" ca="1" si="82"/>
        <v>242</v>
      </c>
      <c r="M323" s="7">
        <f t="shared" ca="1" si="83"/>
        <v>758</v>
      </c>
      <c r="N323" s="44">
        <f t="shared" ca="1" si="84"/>
        <v>7</v>
      </c>
      <c r="O323" s="94">
        <f t="shared" ca="1" si="85"/>
        <v>2.0035934291211661</v>
      </c>
      <c r="P323" s="94">
        <f t="shared" ca="1" si="86"/>
        <v>20.035934291211664</v>
      </c>
      <c r="Q323" s="94">
        <f t="shared" ca="1" si="87"/>
        <v>20.035934291211664</v>
      </c>
      <c r="R323" s="94">
        <f t="shared" ca="1" si="88"/>
        <v>2.0035934291211666</v>
      </c>
      <c r="S323" s="94">
        <f t="shared" ca="1" si="89"/>
        <v>2.0035934291211661</v>
      </c>
      <c r="T323" s="4">
        <f t="shared" ca="1" si="90"/>
        <v>3.4850911882758251E-3</v>
      </c>
      <c r="U323" s="46">
        <f t="shared" ca="1" si="91"/>
        <v>1597.3605606370834</v>
      </c>
      <c r="V323" s="4">
        <f t="shared" ca="1" si="92"/>
        <v>2.7784814690760165</v>
      </c>
      <c r="W323" s="13">
        <f t="shared" ca="1" si="93"/>
        <v>15499.511999999999</v>
      </c>
      <c r="X323" s="4">
        <f t="shared" ca="1" si="94"/>
        <v>26.960166622960482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3.732400000000001E-2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1.0541941528872888E-4</v>
      </c>
      <c r="L324" s="13">
        <f t="shared" ca="1" si="82"/>
        <v>221</v>
      </c>
      <c r="M324" s="7">
        <f t="shared" ca="1" si="83"/>
        <v>779</v>
      </c>
      <c r="N324" s="44">
        <f t="shared" ca="1" si="84"/>
        <v>7</v>
      </c>
      <c r="O324" s="94">
        <f t="shared" ca="1" si="85"/>
        <v>2.0035934291211661</v>
      </c>
      <c r="P324" s="94">
        <f t="shared" ca="1" si="86"/>
        <v>20.035934291211664</v>
      </c>
      <c r="Q324" s="94">
        <f t="shared" ca="1" si="87"/>
        <v>20.035934291211664</v>
      </c>
      <c r="R324" s="94">
        <f t="shared" ca="1" si="88"/>
        <v>2.0035934291211666</v>
      </c>
      <c r="S324" s="94">
        <f t="shared" ca="1" si="89"/>
        <v>2.0035934291211661</v>
      </c>
      <c r="T324" s="4">
        <f t="shared" ca="1" si="90"/>
        <v>2.1121764777429257E-4</v>
      </c>
      <c r="U324" s="46">
        <f t="shared" ca="1" si="91"/>
        <v>1576.3605606370834</v>
      </c>
      <c r="V324" s="4">
        <f t="shared" ca="1" si="92"/>
        <v>0.16617900858657417</v>
      </c>
      <c r="W324" s="13">
        <f t="shared" ca="1" si="93"/>
        <v>13272.994799999999</v>
      </c>
      <c r="X324" s="4">
        <f t="shared" ca="1" si="94"/>
        <v>1.3992313509463388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3.732400000000001E-2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2.6621064466850758E-6</v>
      </c>
      <c r="L325" s="13">
        <f t="shared" ca="1" si="82"/>
        <v>200</v>
      </c>
      <c r="M325" s="7">
        <f t="shared" ca="1" si="83"/>
        <v>800</v>
      </c>
      <c r="N325" s="44">
        <f t="shared" ca="1" si="84"/>
        <v>7</v>
      </c>
      <c r="O325" s="94">
        <f t="shared" ca="1" si="85"/>
        <v>2.0035934291211661</v>
      </c>
      <c r="P325" s="94">
        <f t="shared" ca="1" si="86"/>
        <v>20.035934291211664</v>
      </c>
      <c r="Q325" s="94">
        <f t="shared" ca="1" si="87"/>
        <v>20.035934291211664</v>
      </c>
      <c r="R325" s="94">
        <f t="shared" ca="1" si="88"/>
        <v>2.0035934291211666</v>
      </c>
      <c r="S325" s="94">
        <f t="shared" ca="1" si="89"/>
        <v>2.0035934291211661</v>
      </c>
      <c r="T325" s="4">
        <f t="shared" ca="1" si="90"/>
        <v>5.3337789841993141E-6</v>
      </c>
      <c r="U325" s="46">
        <f t="shared" ca="1" si="91"/>
        <v>1555.3605606370834</v>
      </c>
      <c r="V325" s="4">
        <f t="shared" ca="1" si="92"/>
        <v>4.1405353753916933E-3</v>
      </c>
      <c r="W325" s="13">
        <f t="shared" ca="1" si="93"/>
        <v>11046.477599999998</v>
      </c>
      <c r="X325" s="4">
        <f t="shared" ca="1" si="94"/>
        <v>2.940689923212228E-2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3.732400000000001E-2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3.5853285477240099E-8</v>
      </c>
      <c r="L326" s="13">
        <f t="shared" ca="1" si="82"/>
        <v>179</v>
      </c>
      <c r="M326" s="7">
        <f t="shared" ca="1" si="83"/>
        <v>821</v>
      </c>
      <c r="N326" s="44">
        <f t="shared" ca="1" si="84"/>
        <v>7</v>
      </c>
      <c r="O326" s="94">
        <f t="shared" ca="1" si="85"/>
        <v>2.0035934291211661</v>
      </c>
      <c r="P326" s="94">
        <f t="shared" ca="1" si="86"/>
        <v>20.035934291211664</v>
      </c>
      <c r="Q326" s="94">
        <f t="shared" ca="1" si="87"/>
        <v>20.035934291211664</v>
      </c>
      <c r="R326" s="94">
        <f t="shared" ca="1" si="88"/>
        <v>2.0035934291211666</v>
      </c>
      <c r="S326" s="94">
        <f t="shared" ca="1" si="89"/>
        <v>2.0035934291211661</v>
      </c>
      <c r="T326" s="4">
        <f t="shared" ca="1" si="90"/>
        <v>7.1835407194603598E-8</v>
      </c>
      <c r="U326" s="46">
        <f t="shared" ca="1" si="91"/>
        <v>1534.3605606370834</v>
      </c>
      <c r="V326" s="4">
        <f t="shared" ca="1" si="92"/>
        <v>5.5011867205539521E-5</v>
      </c>
      <c r="W326" s="13">
        <f t="shared" ca="1" si="93"/>
        <v>8819.9603999999999</v>
      </c>
      <c r="X326" s="4">
        <f t="shared" ca="1" si="94"/>
        <v>3.1622455811915277E-4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3.732400000000001E-2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2.7161579907000114E-10</v>
      </c>
      <c r="L327" s="13">
        <f t="shared" ca="1" si="82"/>
        <v>158</v>
      </c>
      <c r="M327" s="7">
        <f t="shared" ca="1" si="83"/>
        <v>842</v>
      </c>
      <c r="N327" s="44">
        <f t="shared" ca="1" si="84"/>
        <v>8</v>
      </c>
      <c r="O327" s="94">
        <f t="shared" ca="1" si="85"/>
        <v>2.224240111847489</v>
      </c>
      <c r="P327" s="94">
        <f t="shared" ca="1" si="86"/>
        <v>20.256580973937986</v>
      </c>
      <c r="Q327" s="94">
        <f t="shared" ca="1" si="87"/>
        <v>20.035934291211664</v>
      </c>
      <c r="R327" s="94">
        <f t="shared" ca="1" si="88"/>
        <v>2.0146257632574822</v>
      </c>
      <c r="S327" s="94">
        <f t="shared" ca="1" si="89"/>
        <v>2.224240111847489</v>
      </c>
      <c r="T327" s="4">
        <f t="shared" ca="1" si="90"/>
        <v>6.0413875530300441E-10</v>
      </c>
      <c r="U327" s="46">
        <f t="shared" ca="1" si="91"/>
        <v>1632.8111903296365</v>
      </c>
      <c r="V327" s="4">
        <f t="shared" ca="1" si="92"/>
        <v>4.4349731619182392E-7</v>
      </c>
      <c r="W327" s="13">
        <f t="shared" ca="1" si="93"/>
        <v>6593.4431999999997</v>
      </c>
      <c r="X327" s="4">
        <f t="shared" ca="1" si="94"/>
        <v>1.7908833433906653E-6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3.732400000000001E-2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1.0974375720000052E-12</v>
      </c>
      <c r="L328" s="13">
        <f t="shared" ca="1" si="82"/>
        <v>137</v>
      </c>
      <c r="M328" s="7">
        <f t="shared" ca="1" si="83"/>
        <v>863</v>
      </c>
      <c r="N328" s="44">
        <f t="shared" ca="1" si="84"/>
        <v>8</v>
      </c>
      <c r="O328" s="94">
        <f t="shared" ca="1" si="85"/>
        <v>2.224240111847489</v>
      </c>
      <c r="P328" s="94">
        <f t="shared" ca="1" si="86"/>
        <v>22.242401118474891</v>
      </c>
      <c r="Q328" s="94">
        <f t="shared" ca="1" si="87"/>
        <v>22.242401118474891</v>
      </c>
      <c r="R328" s="94">
        <f t="shared" ca="1" si="88"/>
        <v>2.224240111847489</v>
      </c>
      <c r="S328" s="94">
        <f t="shared" ca="1" si="89"/>
        <v>2.224240111847489</v>
      </c>
      <c r="T328" s="4">
        <f t="shared" ca="1" si="90"/>
        <v>2.4409646678909283E-12</v>
      </c>
      <c r="U328" s="46">
        <f t="shared" ca="1" si="91"/>
        <v>1611.8111903296365</v>
      </c>
      <c r="V328" s="4">
        <f t="shared" ca="1" si="92"/>
        <v>1.7688621592377946E-9</v>
      </c>
      <c r="W328" s="13">
        <f t="shared" ca="1" si="93"/>
        <v>4366.9259999999995</v>
      </c>
      <c r="X328" s="4">
        <f t="shared" ca="1" si="94"/>
        <v>4.7924286665436943E-9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3.732400000000001E-2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1.8475380000000107E-15</v>
      </c>
      <c r="L329" s="13">
        <f t="shared" ca="1" si="82"/>
        <v>116</v>
      </c>
      <c r="M329" s="7">
        <f t="shared" ca="1" si="83"/>
        <v>884</v>
      </c>
      <c r="N329" s="44">
        <f t="shared" ca="1" si="84"/>
        <v>8</v>
      </c>
      <c r="O329" s="94">
        <f t="shared" ca="1" si="85"/>
        <v>2.224240111847489</v>
      </c>
      <c r="P329" s="94">
        <f t="shared" ca="1" si="86"/>
        <v>22.242401118474891</v>
      </c>
      <c r="Q329" s="94">
        <f t="shared" ca="1" si="87"/>
        <v>22.242401118474891</v>
      </c>
      <c r="R329" s="94">
        <f t="shared" ca="1" si="88"/>
        <v>2.224240111847489</v>
      </c>
      <c r="S329" s="94">
        <f t="shared" ca="1" si="89"/>
        <v>2.224240111847489</v>
      </c>
      <c r="T329" s="4">
        <f t="shared" ca="1" si="90"/>
        <v>4.1093681277625099E-15</v>
      </c>
      <c r="U329" s="46">
        <f t="shared" ca="1" si="91"/>
        <v>1590.8111903296365</v>
      </c>
      <c r="V329" s="4">
        <f t="shared" ca="1" si="92"/>
        <v>2.9390841249592529E-12</v>
      </c>
      <c r="W329" s="13">
        <f t="shared" ca="1" si="93"/>
        <v>2140.4087999999997</v>
      </c>
      <c r="X329" s="4">
        <f t="shared" ca="1" si="94"/>
        <v>3.954486593534422E-12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3.732400000000001E-2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147</v>
      </c>
      <c r="M330" s="7">
        <f t="shared" ca="1" si="83"/>
        <v>853</v>
      </c>
      <c r="N330" s="44">
        <f t="shared" ca="1" si="84"/>
        <v>8</v>
      </c>
      <c r="O330" s="94">
        <f t="shared" ca="1" si="85"/>
        <v>2.224240111847489</v>
      </c>
      <c r="P330" s="94">
        <f t="shared" ca="1" si="86"/>
        <v>22.242401118474891</v>
      </c>
      <c r="Q330" s="94">
        <f t="shared" ca="1" si="87"/>
        <v>20.477227656664308</v>
      </c>
      <c r="R330" s="94">
        <f t="shared" ca="1" si="88"/>
        <v>2.1359814387569598</v>
      </c>
      <c r="S330" s="94">
        <f t="shared" ca="1" si="89"/>
        <v>2.224240111847489</v>
      </c>
      <c r="T330" s="4">
        <f t="shared" ca="1" si="90"/>
        <v>0</v>
      </c>
      <c r="U330" s="46">
        <f t="shared" ca="1" si="91"/>
        <v>1621.8111903296365</v>
      </c>
      <c r="V330" s="4">
        <f t="shared" ca="1" si="92"/>
        <v>0</v>
      </c>
      <c r="W330" s="13">
        <f t="shared" ca="1" si="93"/>
        <v>15585.620399999998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3.732400000000001E-2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1.7569902548121479E-5</v>
      </c>
      <c r="L331" s="13">
        <f t="shared" ca="1" si="82"/>
        <v>126</v>
      </c>
      <c r="M331" s="7">
        <f t="shared" ca="1" si="83"/>
        <v>874</v>
      </c>
      <c r="N331" s="44">
        <f t="shared" ca="1" si="84"/>
        <v>8</v>
      </c>
      <c r="O331" s="94">
        <f t="shared" ca="1" si="85"/>
        <v>2.224240111847489</v>
      </c>
      <c r="P331" s="94">
        <f t="shared" ca="1" si="86"/>
        <v>22.242401118474891</v>
      </c>
      <c r="Q331" s="94">
        <f t="shared" ca="1" si="87"/>
        <v>22.242401118474891</v>
      </c>
      <c r="R331" s="94">
        <f t="shared" ca="1" si="88"/>
        <v>2.224240111847489</v>
      </c>
      <c r="S331" s="94">
        <f t="shared" ca="1" si="89"/>
        <v>2.224240111847489</v>
      </c>
      <c r="T331" s="4">
        <f t="shared" ca="1" si="90"/>
        <v>3.9079682008783205E-5</v>
      </c>
      <c r="U331" s="46">
        <f t="shared" ca="1" si="91"/>
        <v>1600.8111903296365</v>
      </c>
      <c r="V331" s="4">
        <f t="shared" ca="1" si="92"/>
        <v>2.8126096612034059E-2</v>
      </c>
      <c r="W331" s="13">
        <f t="shared" ca="1" si="93"/>
        <v>13359.1032</v>
      </c>
      <c r="X331" s="4">
        <f t="shared" ca="1" si="94"/>
        <v>0.2347181413542978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3.732400000000001E-2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1.0648425786740301E-6</v>
      </c>
      <c r="L332" s="13">
        <f t="shared" ca="1" si="82"/>
        <v>105</v>
      </c>
      <c r="M332" s="7">
        <f t="shared" ca="1" si="83"/>
        <v>895</v>
      </c>
      <c r="N332" s="44">
        <f t="shared" ca="1" si="84"/>
        <v>8</v>
      </c>
      <c r="O332" s="94">
        <f t="shared" ca="1" si="85"/>
        <v>2.224240111847489</v>
      </c>
      <c r="P332" s="94">
        <f t="shared" ca="1" si="86"/>
        <v>22.242401118474891</v>
      </c>
      <c r="Q332" s="94">
        <f t="shared" ca="1" si="87"/>
        <v>22.242401118474891</v>
      </c>
      <c r="R332" s="94">
        <f t="shared" ca="1" si="88"/>
        <v>2.224240111847489</v>
      </c>
      <c r="S332" s="94">
        <f t="shared" ca="1" si="89"/>
        <v>2.224240111847489</v>
      </c>
      <c r="T332" s="4">
        <f t="shared" ca="1" si="90"/>
        <v>2.3684655762898936E-6</v>
      </c>
      <c r="U332" s="46">
        <f t="shared" ca="1" si="91"/>
        <v>1579.8111903296365</v>
      </c>
      <c r="V332" s="4">
        <f t="shared" ca="1" si="92"/>
        <v>1.6822502217286991E-3</v>
      </c>
      <c r="W332" s="13">
        <f t="shared" ca="1" si="93"/>
        <v>11132.585999999999</v>
      </c>
      <c r="X332" s="4">
        <f t="shared" ca="1" si="94"/>
        <v>1.1854451583550406E-2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3.732400000000001E-2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2.6889964107930079E-8</v>
      </c>
      <c r="L333" s="13">
        <f t="shared" ca="1" si="82"/>
        <v>84</v>
      </c>
      <c r="M333" s="7">
        <f t="shared" ca="1" si="83"/>
        <v>916</v>
      </c>
      <c r="N333" s="44">
        <f t="shared" ca="1" si="84"/>
        <v>8</v>
      </c>
      <c r="O333" s="94">
        <f t="shared" ca="1" si="85"/>
        <v>2.224240111847489</v>
      </c>
      <c r="P333" s="94">
        <f t="shared" ca="1" si="86"/>
        <v>22.242401118474891</v>
      </c>
      <c r="Q333" s="94">
        <f t="shared" ca="1" si="87"/>
        <v>22.242401118474891</v>
      </c>
      <c r="R333" s="94">
        <f t="shared" ca="1" si="88"/>
        <v>2.224240111847489</v>
      </c>
      <c r="S333" s="94">
        <f t="shared" ca="1" si="89"/>
        <v>2.224240111847489</v>
      </c>
      <c r="T333" s="4">
        <f t="shared" ca="1" si="90"/>
        <v>5.9809736774997361E-8</v>
      </c>
      <c r="U333" s="46">
        <f t="shared" ca="1" si="91"/>
        <v>1558.8111903296365</v>
      </c>
      <c r="V333" s="4">
        <f t="shared" ca="1" si="92"/>
        <v>4.1916376959003688E-5</v>
      </c>
      <c r="W333" s="13">
        <f t="shared" ca="1" si="93"/>
        <v>8906.0687999999991</v>
      </c>
      <c r="X333" s="4">
        <f t="shared" ca="1" si="94"/>
        <v>2.3948387037475588E-4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3.732400000000001E-2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3.6215439876000135E-10</v>
      </c>
      <c r="L334" s="13">
        <f t="shared" ca="1" si="82"/>
        <v>63</v>
      </c>
      <c r="M334" s="7">
        <f t="shared" ca="1" si="83"/>
        <v>937</v>
      </c>
      <c r="N334" s="44">
        <f t="shared" ca="1" si="84"/>
        <v>8</v>
      </c>
      <c r="O334" s="94">
        <f t="shared" ca="1" si="85"/>
        <v>2.224240111847489</v>
      </c>
      <c r="P334" s="94">
        <f t="shared" ca="1" si="86"/>
        <v>22.242401118474891</v>
      </c>
      <c r="Q334" s="94">
        <f t="shared" ca="1" si="87"/>
        <v>22.242401118474891</v>
      </c>
      <c r="R334" s="94">
        <f t="shared" ca="1" si="88"/>
        <v>2.224240111847489</v>
      </c>
      <c r="S334" s="94">
        <f t="shared" ca="1" si="89"/>
        <v>2.224240111847489</v>
      </c>
      <c r="T334" s="4">
        <f t="shared" ca="1" si="90"/>
        <v>8.0551834040400553E-10</v>
      </c>
      <c r="U334" s="46">
        <f t="shared" ca="1" si="91"/>
        <v>1537.8111903296365</v>
      </c>
      <c r="V334" s="4">
        <f t="shared" ca="1" si="92"/>
        <v>5.5692508704023149E-7</v>
      </c>
      <c r="W334" s="13">
        <f t="shared" ca="1" si="93"/>
        <v>6679.5515999999998</v>
      </c>
      <c r="X334" s="4">
        <f t="shared" ca="1" si="94"/>
        <v>2.4190289936844048E-6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3.732400000000001E-2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2.7435939300000134E-12</v>
      </c>
      <c r="L335" s="13">
        <f t="shared" ca="1" si="82"/>
        <v>42</v>
      </c>
      <c r="M335" s="7">
        <f t="shared" ca="1" si="83"/>
        <v>958</v>
      </c>
      <c r="N335" s="44">
        <f t="shared" ca="1" si="84"/>
        <v>8</v>
      </c>
      <c r="O335" s="94">
        <f t="shared" ca="1" si="85"/>
        <v>2.224240111847489</v>
      </c>
      <c r="P335" s="94">
        <f t="shared" ca="1" si="86"/>
        <v>22.242401118474891</v>
      </c>
      <c r="Q335" s="94">
        <f t="shared" ca="1" si="87"/>
        <v>22.242401118474891</v>
      </c>
      <c r="R335" s="94">
        <f t="shared" ca="1" si="88"/>
        <v>2.224240111847489</v>
      </c>
      <c r="S335" s="94">
        <f t="shared" ca="1" si="89"/>
        <v>2.224240111847489</v>
      </c>
      <c r="T335" s="4">
        <f t="shared" ca="1" si="90"/>
        <v>6.102411669727322E-12</v>
      </c>
      <c r="U335" s="46">
        <f t="shared" ca="1" si="91"/>
        <v>1516.8111903296365</v>
      </c>
      <c r="V335" s="4">
        <f t="shared" ca="1" si="92"/>
        <v>4.161513974744486E-9</v>
      </c>
      <c r="W335" s="13">
        <f t="shared" ca="1" si="93"/>
        <v>4453.0343999999996</v>
      </c>
      <c r="X335" s="4">
        <f t="shared" ca="1" si="94"/>
        <v>1.221731814992125E-8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3.732400000000001E-2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1.1085228000000062E-14</v>
      </c>
      <c r="L336" s="13">
        <f t="shared" ca="1" si="82"/>
        <v>21</v>
      </c>
      <c r="M336" s="7">
        <f t="shared" ca="1" si="83"/>
        <v>979</v>
      </c>
      <c r="N336" s="44">
        <f t="shared" ca="1" si="84"/>
        <v>9</v>
      </c>
      <c r="O336" s="94">
        <f t="shared" ca="1" si="85"/>
        <v>2.4159196699183809</v>
      </c>
      <c r="P336" s="94">
        <f t="shared" ca="1" si="86"/>
        <v>24.159196699183809</v>
      </c>
      <c r="Q336" s="94">
        <f t="shared" ca="1" si="87"/>
        <v>23.775837583042026</v>
      </c>
      <c r="R336" s="94">
        <f t="shared" ca="1" si="88"/>
        <v>2.396751714111292</v>
      </c>
      <c r="S336" s="94">
        <f t="shared" ca="1" si="89"/>
        <v>2.4159196699183809</v>
      </c>
      <c r="T336" s="4">
        <f t="shared" ca="1" si="90"/>
        <v>2.6781020370730146E-14</v>
      </c>
      <c r="U336" s="46">
        <f t="shared" ca="1" si="91"/>
        <v>1599.5800012986076</v>
      </c>
      <c r="V336" s="4">
        <f t="shared" ca="1" si="92"/>
        <v>1.7731709018635462E-11</v>
      </c>
      <c r="W336" s="13">
        <f t="shared" ca="1" si="93"/>
        <v>2226.5171999999998</v>
      </c>
      <c r="X336" s="4">
        <f t="shared" ca="1" si="94"/>
        <v>2.4681450807921737E-11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3.732400000000001E-2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1.8662000000000125E-17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2.4159196699183809</v>
      </c>
      <c r="P337" s="94">
        <f t="shared" ca="1" si="86"/>
        <v>24.159196699183809</v>
      </c>
      <c r="Q337" s="94">
        <f t="shared" ca="1" si="87"/>
        <v>24.159196699183809</v>
      </c>
      <c r="R337" s="94">
        <f t="shared" ca="1" si="88"/>
        <v>2.4159196699183809</v>
      </c>
      <c r="S337" s="94">
        <f t="shared" ca="1" si="89"/>
        <v>2.4159196699183809</v>
      </c>
      <c r="T337" s="4">
        <f t="shared" ca="1" si="90"/>
        <v>4.5085892880017128E-17</v>
      </c>
      <c r="U337" s="46">
        <f t="shared" ca="1" si="91"/>
        <v>1578.5800012986076</v>
      </c>
      <c r="V337" s="4">
        <f t="shared" ca="1" si="92"/>
        <v>2.9459459984234814E-14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1.9600000000000003E-2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379</v>
      </c>
      <c r="M338" s="7">
        <f t="shared" ref="M338:M401" ca="1" si="102">MAX(Set1MinTP-(L338+Set1Regain), 0)</f>
        <v>621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1.8066894637352093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18.066894637352092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18.066894637352092</v>
      </c>
      <c r="R338" s="94">
        <f t="shared" ref="R338:R401" ca="1" si="107">(P338+Q338)/20</f>
        <v>1.8066894637352093</v>
      </c>
      <c r="S338" s="94">
        <f t="shared" ref="S338:S401" ca="1" si="108">R338*Set1ConserveTP + O338*(1-Set1ConserveTP)</f>
        <v>1.8066894637352093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1627.7634327596322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20063.872259999996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1.9600000000000003E-2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1.7355056778028156E-2</v>
      </c>
      <c r="L339" s="13">
        <f t="shared" ca="1" si="101"/>
        <v>358</v>
      </c>
      <c r="M339" s="7">
        <f t="shared" ca="1" si="102"/>
        <v>642</v>
      </c>
      <c r="N339" s="44">
        <f t="shared" ca="1" si="103"/>
        <v>6</v>
      </c>
      <c r="O339" s="94">
        <f t="shared" ca="1" si="104"/>
        <v>1.8066894637352093</v>
      </c>
      <c r="P339" s="94">
        <f t="shared" ca="1" si="105"/>
        <v>18.066894637352092</v>
      </c>
      <c r="Q339" s="94">
        <f t="shared" ca="1" si="106"/>
        <v>18.066894637352092</v>
      </c>
      <c r="R339" s="94">
        <f t="shared" ca="1" si="107"/>
        <v>1.8066894637352093</v>
      </c>
      <c r="S339" s="94">
        <f t="shared" ca="1" si="108"/>
        <v>1.8066894637352093</v>
      </c>
      <c r="T339" s="4">
        <f t="shared" ca="1" si="109"/>
        <v>3.1355198223389801E-2</v>
      </c>
      <c r="U339" s="46">
        <f t="shared" ca="1" si="110"/>
        <v>1606.7634327596322</v>
      </c>
      <c r="V339" s="4">
        <f t="shared" ca="1" si="111"/>
        <v>27.885470604402844</v>
      </c>
      <c r="W339" s="13">
        <f t="shared" ca="1" si="112"/>
        <v>17837.355059999998</v>
      </c>
      <c r="X339" s="4">
        <f t="shared" ca="1" si="113"/>
        <v>309.56830983614782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1.9600000000000003E-2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1.0518216229107981E-3</v>
      </c>
      <c r="L340" s="13">
        <f t="shared" ca="1" si="101"/>
        <v>337</v>
      </c>
      <c r="M340" s="7">
        <f t="shared" ca="1" si="102"/>
        <v>663</v>
      </c>
      <c r="N340" s="44">
        <f t="shared" ca="1" si="103"/>
        <v>6</v>
      </c>
      <c r="O340" s="94">
        <f t="shared" ca="1" si="104"/>
        <v>1.8066894637352093</v>
      </c>
      <c r="P340" s="94">
        <f t="shared" ca="1" si="105"/>
        <v>18.066894637352092</v>
      </c>
      <c r="Q340" s="94">
        <f t="shared" ca="1" si="106"/>
        <v>18.066894637352092</v>
      </c>
      <c r="R340" s="94">
        <f t="shared" ca="1" si="107"/>
        <v>1.8066894637352093</v>
      </c>
      <c r="S340" s="94">
        <f t="shared" ca="1" si="108"/>
        <v>1.8066894637352093</v>
      </c>
      <c r="T340" s="4">
        <f t="shared" ca="1" si="109"/>
        <v>1.9003150438418074E-3</v>
      </c>
      <c r="U340" s="46">
        <f t="shared" ca="1" si="110"/>
        <v>1585.7634327596322</v>
      </c>
      <c r="V340" s="4">
        <f t="shared" ca="1" si="111"/>
        <v>1.6679402673978347</v>
      </c>
      <c r="W340" s="13">
        <f t="shared" ca="1" si="112"/>
        <v>15610.83786</v>
      </c>
      <c r="X340" s="4">
        <f t="shared" ca="1" si="113"/>
        <v>16.419816812902532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1.9600000000000003E-2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2.6561152093707053E-5</v>
      </c>
      <c r="L341" s="13">
        <f t="shared" ca="1" si="101"/>
        <v>316</v>
      </c>
      <c r="M341" s="7">
        <f t="shared" ca="1" si="102"/>
        <v>684</v>
      </c>
      <c r="N341" s="44">
        <f t="shared" ca="1" si="103"/>
        <v>6</v>
      </c>
      <c r="O341" s="94">
        <f t="shared" ca="1" si="104"/>
        <v>1.8066894637352093</v>
      </c>
      <c r="P341" s="94">
        <f t="shared" ca="1" si="105"/>
        <v>18.066894637352092</v>
      </c>
      <c r="Q341" s="94">
        <f t="shared" ca="1" si="106"/>
        <v>18.066894637352092</v>
      </c>
      <c r="R341" s="94">
        <f t="shared" ca="1" si="107"/>
        <v>1.8066894637352093</v>
      </c>
      <c r="S341" s="94">
        <f t="shared" ca="1" si="108"/>
        <v>1.8066894637352093</v>
      </c>
      <c r="T341" s="4">
        <f t="shared" ca="1" si="109"/>
        <v>4.7987753632368926E-5</v>
      </c>
      <c r="U341" s="46">
        <f t="shared" ca="1" si="110"/>
        <v>1564.7634327596322</v>
      </c>
      <c r="V341" s="4">
        <f t="shared" ca="1" si="111"/>
        <v>4.1561919528199744E-2</v>
      </c>
      <c r="W341" s="13">
        <f t="shared" ca="1" si="112"/>
        <v>13384.320659999998</v>
      </c>
      <c r="X341" s="4">
        <f t="shared" ca="1" si="113"/>
        <v>0.35550297672120551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1.9600000000000003E-2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3.5772595412400097E-7</v>
      </c>
      <c r="L342" s="13">
        <f t="shared" ca="1" si="101"/>
        <v>295</v>
      </c>
      <c r="M342" s="7">
        <f t="shared" ca="1" si="102"/>
        <v>705</v>
      </c>
      <c r="N342" s="44">
        <f t="shared" ca="1" si="103"/>
        <v>6</v>
      </c>
      <c r="O342" s="94">
        <f t="shared" ca="1" si="104"/>
        <v>1.8066894637352093</v>
      </c>
      <c r="P342" s="94">
        <f t="shared" ca="1" si="105"/>
        <v>18.066894637352092</v>
      </c>
      <c r="Q342" s="94">
        <f t="shared" ca="1" si="106"/>
        <v>18.066894637352092</v>
      </c>
      <c r="R342" s="94">
        <f t="shared" ca="1" si="107"/>
        <v>1.8066894637352093</v>
      </c>
      <c r="S342" s="94">
        <f t="shared" ca="1" si="108"/>
        <v>1.8066894637352093</v>
      </c>
      <c r="T342" s="4">
        <f t="shared" ca="1" si="109"/>
        <v>6.4629971222045745E-7</v>
      </c>
      <c r="U342" s="46">
        <f t="shared" ca="1" si="110"/>
        <v>1543.7634327596322</v>
      </c>
      <c r="V342" s="4">
        <f t="shared" ca="1" si="111"/>
        <v>5.522442469256824E-4</v>
      </c>
      <c r="W342" s="13">
        <f t="shared" ca="1" si="112"/>
        <v>11157.803459999999</v>
      </c>
      <c r="X342" s="4">
        <f t="shared" ca="1" si="113"/>
        <v>3.9914358886565787E-3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1.9600000000000003E-2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2.7100451070000104E-9</v>
      </c>
      <c r="L343" s="13">
        <f t="shared" ca="1" si="101"/>
        <v>274</v>
      </c>
      <c r="M343" s="7">
        <f t="shared" ca="1" si="102"/>
        <v>726</v>
      </c>
      <c r="N343" s="44">
        <f t="shared" ca="1" si="103"/>
        <v>7</v>
      </c>
      <c r="O343" s="94">
        <f t="shared" ca="1" si="104"/>
        <v>2.0035934291211661</v>
      </c>
      <c r="P343" s="94">
        <f t="shared" ca="1" si="105"/>
        <v>19.051414464281876</v>
      </c>
      <c r="Q343" s="94">
        <f t="shared" ca="1" si="106"/>
        <v>18.066894637352092</v>
      </c>
      <c r="R343" s="94">
        <f t="shared" ca="1" si="107"/>
        <v>1.8559154550816985</v>
      </c>
      <c r="S343" s="94">
        <f t="shared" ca="1" si="108"/>
        <v>2.0035934291211661</v>
      </c>
      <c r="T343" s="4">
        <f t="shared" ca="1" si="109"/>
        <v>5.4298285690071881E-9</v>
      </c>
      <c r="U343" s="46">
        <f t="shared" ca="1" si="110"/>
        <v>1629.3605606370834</v>
      </c>
      <c r="V343" s="4">
        <f t="shared" ca="1" si="111"/>
        <v>4.4156406148933215E-6</v>
      </c>
      <c r="W343" s="13">
        <f t="shared" ca="1" si="112"/>
        <v>8931.2862599999989</v>
      </c>
      <c r="X343" s="4">
        <f t="shared" ca="1" si="113"/>
        <v>2.420418862812942E-5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1.9600000000000003E-2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1.0949677200000053E-11</v>
      </c>
      <c r="L344" s="13">
        <f t="shared" ca="1" si="101"/>
        <v>253</v>
      </c>
      <c r="M344" s="7">
        <f t="shared" ca="1" si="102"/>
        <v>747</v>
      </c>
      <c r="N344" s="44">
        <f t="shared" ca="1" si="103"/>
        <v>7</v>
      </c>
      <c r="O344" s="94">
        <f t="shared" ca="1" si="104"/>
        <v>2.0035934291211661</v>
      </c>
      <c r="P344" s="94">
        <f t="shared" ca="1" si="105"/>
        <v>20.035934291211664</v>
      </c>
      <c r="Q344" s="94">
        <f t="shared" ca="1" si="106"/>
        <v>20.035934291211664</v>
      </c>
      <c r="R344" s="94">
        <f t="shared" ca="1" si="107"/>
        <v>2.0035934291211666</v>
      </c>
      <c r="S344" s="94">
        <f t="shared" ca="1" si="108"/>
        <v>2.0035934291211661</v>
      </c>
      <c r="T344" s="4">
        <f t="shared" ca="1" si="109"/>
        <v>2.1938701288917955E-11</v>
      </c>
      <c r="U344" s="46">
        <f t="shared" ca="1" si="110"/>
        <v>1608.3605606370834</v>
      </c>
      <c r="V344" s="4">
        <f t="shared" ca="1" si="111"/>
        <v>1.7611028960187176E-8</v>
      </c>
      <c r="W344" s="13">
        <f t="shared" ca="1" si="112"/>
        <v>6704.7690599999987</v>
      </c>
      <c r="X344" s="4">
        <f t="shared" ca="1" si="113"/>
        <v>7.3415056907547777E-8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1.9600000000000003E-2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1.8433800000000102E-14</v>
      </c>
      <c r="L345" s="13">
        <f t="shared" ca="1" si="101"/>
        <v>232</v>
      </c>
      <c r="M345" s="7">
        <f t="shared" ca="1" si="102"/>
        <v>768</v>
      </c>
      <c r="N345" s="44">
        <f t="shared" ca="1" si="103"/>
        <v>7</v>
      </c>
      <c r="O345" s="94">
        <f t="shared" ca="1" si="104"/>
        <v>2.0035934291211661</v>
      </c>
      <c r="P345" s="94">
        <f t="shared" ca="1" si="105"/>
        <v>20.035934291211664</v>
      </c>
      <c r="Q345" s="94">
        <f t="shared" ca="1" si="106"/>
        <v>20.035934291211664</v>
      </c>
      <c r="R345" s="94">
        <f t="shared" ca="1" si="107"/>
        <v>2.0035934291211666</v>
      </c>
      <c r="S345" s="94">
        <f t="shared" ca="1" si="108"/>
        <v>2.0035934291211661</v>
      </c>
      <c r="T345" s="4">
        <f t="shared" ca="1" si="109"/>
        <v>3.6933840553733955E-14</v>
      </c>
      <c r="U345" s="46">
        <f t="shared" ca="1" si="110"/>
        <v>1587.3605606370834</v>
      </c>
      <c r="V345" s="4">
        <f t="shared" ca="1" si="111"/>
        <v>2.9261087102672028E-11</v>
      </c>
      <c r="W345" s="13">
        <f t="shared" ca="1" si="112"/>
        <v>4478.2518599999994</v>
      </c>
      <c r="X345" s="4">
        <f t="shared" ca="1" si="113"/>
        <v>8.2551199136868447E-11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1.9600000000000003E-2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263</v>
      </c>
      <c r="M346" s="7">
        <f t="shared" ca="1" si="102"/>
        <v>737</v>
      </c>
      <c r="N346" s="44">
        <f t="shared" ca="1" si="103"/>
        <v>7</v>
      </c>
      <c r="O346" s="94">
        <f t="shared" ca="1" si="104"/>
        <v>2.0035934291211661</v>
      </c>
      <c r="P346" s="94">
        <f t="shared" ca="1" si="105"/>
        <v>20.035934291211664</v>
      </c>
      <c r="Q346" s="94">
        <f t="shared" ca="1" si="106"/>
        <v>19.248318429667833</v>
      </c>
      <c r="R346" s="94">
        <f t="shared" ca="1" si="107"/>
        <v>1.9642126360439747</v>
      </c>
      <c r="S346" s="94">
        <f t="shared" ca="1" si="108"/>
        <v>2.0035934291211661</v>
      </c>
      <c r="T346" s="4">
        <f t="shared" ca="1" si="109"/>
        <v>0</v>
      </c>
      <c r="U346" s="46">
        <f t="shared" ca="1" si="110"/>
        <v>1618.3605606370834</v>
      </c>
      <c r="V346" s="4">
        <f t="shared" ca="1" si="111"/>
        <v>0</v>
      </c>
      <c r="W346" s="13">
        <f t="shared" ca="1" si="112"/>
        <v>17923.463459999999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1.9600000000000003E-2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1.7530360381846636E-4</v>
      </c>
      <c r="L347" s="13">
        <f t="shared" ca="1" si="101"/>
        <v>242</v>
      </c>
      <c r="M347" s="7">
        <f t="shared" ca="1" si="102"/>
        <v>758</v>
      </c>
      <c r="N347" s="44">
        <f t="shared" ca="1" si="103"/>
        <v>7</v>
      </c>
      <c r="O347" s="94">
        <f t="shared" ca="1" si="104"/>
        <v>2.0035934291211661</v>
      </c>
      <c r="P347" s="94">
        <f t="shared" ca="1" si="105"/>
        <v>20.035934291211664</v>
      </c>
      <c r="Q347" s="94">
        <f t="shared" ca="1" si="106"/>
        <v>20.035934291211664</v>
      </c>
      <c r="R347" s="94">
        <f t="shared" ca="1" si="107"/>
        <v>2.0035934291211666</v>
      </c>
      <c r="S347" s="94">
        <f t="shared" ca="1" si="108"/>
        <v>2.0035934291211661</v>
      </c>
      <c r="T347" s="4">
        <f t="shared" ca="1" si="109"/>
        <v>3.5123714871193937E-4</v>
      </c>
      <c r="U347" s="46">
        <f t="shared" ca="1" si="110"/>
        <v>1597.3605606370834</v>
      </c>
      <c r="V347" s="4">
        <f t="shared" ca="1" si="111"/>
        <v>0.28002306287716661</v>
      </c>
      <c r="W347" s="13">
        <f t="shared" ca="1" si="112"/>
        <v>15696.946259999999</v>
      </c>
      <c r="X347" s="4">
        <f t="shared" ca="1" si="113"/>
        <v>2.7517312483227969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1.9600000000000003E-2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1.0624460837482819E-5</v>
      </c>
      <c r="L348" s="13">
        <f t="shared" ca="1" si="101"/>
        <v>221</v>
      </c>
      <c r="M348" s="7">
        <f t="shared" ca="1" si="102"/>
        <v>779</v>
      </c>
      <c r="N348" s="44">
        <f t="shared" ca="1" si="103"/>
        <v>7</v>
      </c>
      <c r="O348" s="94">
        <f t="shared" ca="1" si="104"/>
        <v>2.0035934291211661</v>
      </c>
      <c r="P348" s="94">
        <f t="shared" ca="1" si="105"/>
        <v>20.035934291211664</v>
      </c>
      <c r="Q348" s="94">
        <f t="shared" ca="1" si="106"/>
        <v>20.035934291211664</v>
      </c>
      <c r="R348" s="94">
        <f t="shared" ca="1" si="107"/>
        <v>2.0035934291211666</v>
      </c>
      <c r="S348" s="94">
        <f t="shared" ca="1" si="108"/>
        <v>2.0035934291211661</v>
      </c>
      <c r="T348" s="4">
        <f t="shared" ca="1" si="109"/>
        <v>2.1287099921935738E-5</v>
      </c>
      <c r="U348" s="46">
        <f t="shared" ca="1" si="110"/>
        <v>1576.3605606370834</v>
      </c>
      <c r="V348" s="4">
        <f t="shared" ca="1" si="111"/>
        <v>1.6747981042241154E-2</v>
      </c>
      <c r="W348" s="13">
        <f t="shared" ca="1" si="112"/>
        <v>13470.429059999999</v>
      </c>
      <c r="X348" s="4">
        <f t="shared" ca="1" si="113"/>
        <v>0.14311604601206049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1.9600000000000003E-2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2.6829446559300075E-7</v>
      </c>
      <c r="L349" s="13">
        <f t="shared" ca="1" si="101"/>
        <v>200</v>
      </c>
      <c r="M349" s="7">
        <f t="shared" ca="1" si="102"/>
        <v>800</v>
      </c>
      <c r="N349" s="44">
        <f t="shared" ca="1" si="103"/>
        <v>7</v>
      </c>
      <c r="O349" s="94">
        <f t="shared" ca="1" si="104"/>
        <v>2.0035934291211661</v>
      </c>
      <c r="P349" s="94">
        <f t="shared" ca="1" si="105"/>
        <v>20.035934291211664</v>
      </c>
      <c r="Q349" s="94">
        <f t="shared" ca="1" si="106"/>
        <v>20.035934291211664</v>
      </c>
      <c r="R349" s="94">
        <f t="shared" ca="1" si="107"/>
        <v>2.0035934291211666</v>
      </c>
      <c r="S349" s="94">
        <f t="shared" ca="1" si="108"/>
        <v>2.0035934291211661</v>
      </c>
      <c r="T349" s="4">
        <f t="shared" ca="1" si="109"/>
        <v>5.3755302833171114E-7</v>
      </c>
      <c r="U349" s="46">
        <f t="shared" ca="1" si="110"/>
        <v>1555.3605606370834</v>
      </c>
      <c r="V349" s="4">
        <f t="shared" ca="1" si="111"/>
        <v>4.1729463042055633E-4</v>
      </c>
      <c r="W349" s="13">
        <f t="shared" ca="1" si="112"/>
        <v>11243.911859999998</v>
      </c>
      <c r="X349" s="4">
        <f t="shared" ca="1" si="113"/>
        <v>3.0166793236535028E-3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1.9600000000000003E-2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3.6133934760000129E-9</v>
      </c>
      <c r="L350" s="13">
        <f t="shared" ca="1" si="101"/>
        <v>179</v>
      </c>
      <c r="M350" s="7">
        <f t="shared" ca="1" si="102"/>
        <v>821</v>
      </c>
      <c r="N350" s="44">
        <f t="shared" ca="1" si="103"/>
        <v>7</v>
      </c>
      <c r="O350" s="94">
        <f t="shared" ca="1" si="104"/>
        <v>2.0035934291211661</v>
      </c>
      <c r="P350" s="94">
        <f t="shared" ca="1" si="105"/>
        <v>20.035934291211664</v>
      </c>
      <c r="Q350" s="94">
        <f t="shared" ca="1" si="106"/>
        <v>20.035934291211664</v>
      </c>
      <c r="R350" s="94">
        <f t="shared" ca="1" si="107"/>
        <v>2.0035934291211666</v>
      </c>
      <c r="S350" s="94">
        <f t="shared" ca="1" si="108"/>
        <v>2.0035934291211661</v>
      </c>
      <c r="T350" s="4">
        <f t="shared" ca="1" si="109"/>
        <v>7.2397714253429162E-9</v>
      </c>
      <c r="U350" s="46">
        <f t="shared" ca="1" si="110"/>
        <v>1534.3605606370834</v>
      </c>
      <c r="V350" s="4">
        <f t="shared" ca="1" si="111"/>
        <v>5.5442484396377593E-6</v>
      </c>
      <c r="W350" s="13">
        <f t="shared" ca="1" si="112"/>
        <v>9017.3946599999999</v>
      </c>
      <c r="X350" s="4">
        <f t="shared" ca="1" si="113"/>
        <v>3.2583395034961356E-5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1.9600000000000003E-2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2.7374193000000131E-11</v>
      </c>
      <c r="L351" s="13">
        <f t="shared" ca="1" si="101"/>
        <v>158</v>
      </c>
      <c r="M351" s="7">
        <f t="shared" ca="1" si="102"/>
        <v>842</v>
      </c>
      <c r="N351" s="44">
        <f t="shared" ca="1" si="103"/>
        <v>8</v>
      </c>
      <c r="O351" s="94">
        <f t="shared" ca="1" si="104"/>
        <v>2.224240111847489</v>
      </c>
      <c r="P351" s="94">
        <f t="shared" ca="1" si="105"/>
        <v>20.256580973937986</v>
      </c>
      <c r="Q351" s="94">
        <f t="shared" ca="1" si="106"/>
        <v>20.035934291211664</v>
      </c>
      <c r="R351" s="94">
        <f t="shared" ca="1" si="107"/>
        <v>2.0146257632574822</v>
      </c>
      <c r="S351" s="94">
        <f t="shared" ca="1" si="108"/>
        <v>2.224240111847489</v>
      </c>
      <c r="T351" s="4">
        <f t="shared" ca="1" si="109"/>
        <v>6.088677810005504E-11</v>
      </c>
      <c r="U351" s="46">
        <f t="shared" ca="1" si="110"/>
        <v>1632.8111903296365</v>
      </c>
      <c r="V351" s="4">
        <f t="shared" ca="1" si="111"/>
        <v>4.4696888656643417E-8</v>
      </c>
      <c r="W351" s="13">
        <f t="shared" ca="1" si="112"/>
        <v>6790.8774599999997</v>
      </c>
      <c r="X351" s="4">
        <f t="shared" ca="1" si="113"/>
        <v>1.8589479022939067E-7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1.9600000000000003E-2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1.1060280000000062E-13</v>
      </c>
      <c r="L352" s="13">
        <f t="shared" ca="1" si="101"/>
        <v>137</v>
      </c>
      <c r="M352" s="7">
        <f t="shared" ca="1" si="102"/>
        <v>863</v>
      </c>
      <c r="N352" s="44">
        <f t="shared" ca="1" si="103"/>
        <v>8</v>
      </c>
      <c r="O352" s="94">
        <f t="shared" ca="1" si="104"/>
        <v>2.224240111847489</v>
      </c>
      <c r="P352" s="94">
        <f t="shared" ca="1" si="105"/>
        <v>22.242401118474891</v>
      </c>
      <c r="Q352" s="94">
        <f t="shared" ca="1" si="106"/>
        <v>22.242401118474891</v>
      </c>
      <c r="R352" s="94">
        <f t="shared" ca="1" si="107"/>
        <v>2.224240111847489</v>
      </c>
      <c r="S352" s="94">
        <f t="shared" ca="1" si="108"/>
        <v>2.224240111847489</v>
      </c>
      <c r="T352" s="4">
        <f t="shared" ca="1" si="109"/>
        <v>2.4600718424264683E-13</v>
      </c>
      <c r="U352" s="46">
        <f t="shared" ca="1" si="110"/>
        <v>1611.8111903296365</v>
      </c>
      <c r="V352" s="4">
        <f t="shared" ca="1" si="111"/>
        <v>1.7827083072179172E-10</v>
      </c>
      <c r="W352" s="13">
        <f t="shared" ca="1" si="112"/>
        <v>4564.3602599999995</v>
      </c>
      <c r="X352" s="4">
        <f t="shared" ca="1" si="113"/>
        <v>5.048310249647308E-10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1.9600000000000003E-2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1.8620000000000121E-16</v>
      </c>
      <c r="L353" s="13">
        <f t="shared" ca="1" si="101"/>
        <v>116</v>
      </c>
      <c r="M353" s="7">
        <f t="shared" ca="1" si="102"/>
        <v>884</v>
      </c>
      <c r="N353" s="44">
        <f t="shared" ca="1" si="103"/>
        <v>8</v>
      </c>
      <c r="O353" s="94">
        <f t="shared" ca="1" si="104"/>
        <v>2.224240111847489</v>
      </c>
      <c r="P353" s="94">
        <f t="shared" ca="1" si="105"/>
        <v>22.242401118474891</v>
      </c>
      <c r="Q353" s="94">
        <f t="shared" ca="1" si="106"/>
        <v>22.242401118474891</v>
      </c>
      <c r="R353" s="94">
        <f t="shared" ca="1" si="107"/>
        <v>2.224240111847489</v>
      </c>
      <c r="S353" s="94">
        <f t="shared" ca="1" si="108"/>
        <v>2.224240111847489</v>
      </c>
      <c r="T353" s="4">
        <f t="shared" ca="1" si="109"/>
        <v>4.1415350882600516E-16</v>
      </c>
      <c r="U353" s="46">
        <f t="shared" ca="1" si="110"/>
        <v>1590.8111903296365</v>
      </c>
      <c r="V353" s="4">
        <f t="shared" ca="1" si="111"/>
        <v>2.9620904363938025E-13</v>
      </c>
      <c r="W353" s="13">
        <f t="shared" ca="1" si="112"/>
        <v>2337.8430599999997</v>
      </c>
      <c r="X353" s="4">
        <f t="shared" ca="1" si="113"/>
        <v>4.3530637777200276E-13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1.9600000000000003E-2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263</v>
      </c>
      <c r="M354" s="7">
        <f t="shared" ca="1" si="102"/>
        <v>737</v>
      </c>
      <c r="N354" s="44">
        <f t="shared" ca="1" si="103"/>
        <v>7</v>
      </c>
      <c r="O354" s="94">
        <f t="shared" ca="1" si="104"/>
        <v>2.0035934291211661</v>
      </c>
      <c r="P354" s="94">
        <f t="shared" ca="1" si="105"/>
        <v>20.035934291211664</v>
      </c>
      <c r="Q354" s="94">
        <f t="shared" ca="1" si="106"/>
        <v>19.248318429667833</v>
      </c>
      <c r="R354" s="94">
        <f t="shared" ca="1" si="107"/>
        <v>1.9642126360439747</v>
      </c>
      <c r="S354" s="94">
        <f t="shared" ca="1" si="108"/>
        <v>2.0035934291211661</v>
      </c>
      <c r="T354" s="4">
        <f t="shared" ca="1" si="109"/>
        <v>0</v>
      </c>
      <c r="U354" s="46">
        <f t="shared" ca="1" si="110"/>
        <v>1618.3605606370834</v>
      </c>
      <c r="V354" s="4">
        <f t="shared" ca="1" si="111"/>
        <v>0</v>
      </c>
      <c r="W354" s="13">
        <f t="shared" ca="1" si="112"/>
        <v>17726.029199999997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1.9600000000000003E-2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9.1342404094885035E-4</v>
      </c>
      <c r="L355" s="13">
        <f t="shared" ca="1" si="101"/>
        <v>242</v>
      </c>
      <c r="M355" s="7">
        <f t="shared" ca="1" si="102"/>
        <v>758</v>
      </c>
      <c r="N355" s="44">
        <f t="shared" ca="1" si="103"/>
        <v>7</v>
      </c>
      <c r="O355" s="94">
        <f t="shared" ca="1" si="104"/>
        <v>2.0035934291211661</v>
      </c>
      <c r="P355" s="94">
        <f t="shared" ca="1" si="105"/>
        <v>20.035934291211664</v>
      </c>
      <c r="Q355" s="94">
        <f t="shared" ca="1" si="106"/>
        <v>20.035934291211664</v>
      </c>
      <c r="R355" s="94">
        <f t="shared" ca="1" si="107"/>
        <v>2.0035934291211666</v>
      </c>
      <c r="S355" s="94">
        <f t="shared" ca="1" si="108"/>
        <v>2.0035934291211661</v>
      </c>
      <c r="T355" s="4">
        <f t="shared" ca="1" si="109"/>
        <v>1.8301304064464196E-3</v>
      </c>
      <c r="U355" s="46">
        <f t="shared" ca="1" si="110"/>
        <v>1597.3605606370834</v>
      </c>
      <c r="V355" s="4">
        <f t="shared" ca="1" si="111"/>
        <v>1.4590675381494458</v>
      </c>
      <c r="W355" s="13">
        <f t="shared" ca="1" si="112"/>
        <v>15499.511999999999</v>
      </c>
      <c r="X355" s="4">
        <f t="shared" ca="1" si="113"/>
        <v>14.157626883775196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1.9600000000000003E-2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5.5359032784778849E-5</v>
      </c>
      <c r="L356" s="13">
        <f t="shared" ca="1" si="101"/>
        <v>221</v>
      </c>
      <c r="M356" s="7">
        <f t="shared" ca="1" si="102"/>
        <v>779</v>
      </c>
      <c r="N356" s="44">
        <f t="shared" ca="1" si="103"/>
        <v>7</v>
      </c>
      <c r="O356" s="94">
        <f t="shared" ca="1" si="104"/>
        <v>2.0035934291211661</v>
      </c>
      <c r="P356" s="94">
        <f t="shared" ca="1" si="105"/>
        <v>20.035934291211664</v>
      </c>
      <c r="Q356" s="94">
        <f t="shared" ca="1" si="106"/>
        <v>20.035934291211664</v>
      </c>
      <c r="R356" s="94">
        <f t="shared" ca="1" si="107"/>
        <v>2.0035934291211666</v>
      </c>
      <c r="S356" s="94">
        <f t="shared" ca="1" si="108"/>
        <v>2.0035934291211661</v>
      </c>
      <c r="T356" s="4">
        <f t="shared" ca="1" si="109"/>
        <v>1.1091699433008612E-4</v>
      </c>
      <c r="U356" s="46">
        <f t="shared" ca="1" si="110"/>
        <v>1576.3605606370834</v>
      </c>
      <c r="V356" s="4">
        <f t="shared" ca="1" si="111"/>
        <v>8.7265795956940659E-2</v>
      </c>
      <c r="W356" s="13">
        <f t="shared" ca="1" si="112"/>
        <v>13272.994799999999</v>
      </c>
      <c r="X356" s="4">
        <f t="shared" ca="1" si="113"/>
        <v>0.73478015428539911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1.9600000000000003E-2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1.3979553733530029E-6</v>
      </c>
      <c r="L357" s="13">
        <f t="shared" ca="1" si="101"/>
        <v>200</v>
      </c>
      <c r="M357" s="7">
        <f t="shared" ca="1" si="102"/>
        <v>800</v>
      </c>
      <c r="N357" s="44">
        <f t="shared" ca="1" si="103"/>
        <v>7</v>
      </c>
      <c r="O357" s="94">
        <f t="shared" ca="1" si="104"/>
        <v>2.0035934291211661</v>
      </c>
      <c r="P357" s="94">
        <f t="shared" ca="1" si="105"/>
        <v>20.035934291211664</v>
      </c>
      <c r="Q357" s="94">
        <f t="shared" ca="1" si="106"/>
        <v>20.035934291211664</v>
      </c>
      <c r="R357" s="94">
        <f t="shared" ca="1" si="107"/>
        <v>2.0035934291211666</v>
      </c>
      <c r="S357" s="94">
        <f t="shared" ca="1" si="108"/>
        <v>2.0035934291211661</v>
      </c>
      <c r="T357" s="4">
        <f t="shared" ca="1" si="109"/>
        <v>2.8009342002547029E-6</v>
      </c>
      <c r="U357" s="46">
        <f t="shared" ca="1" si="110"/>
        <v>1555.3605606370834</v>
      </c>
      <c r="V357" s="4">
        <f t="shared" ca="1" si="111"/>
        <v>2.1743246532439499E-3</v>
      </c>
      <c r="W357" s="13">
        <f t="shared" ca="1" si="112"/>
        <v>11046.477599999998</v>
      </c>
      <c r="X357" s="4">
        <f t="shared" ca="1" si="113"/>
        <v>1.5442482717543581E-2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1.9600000000000003E-2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1.8827681796000052E-8</v>
      </c>
      <c r="L358" s="13">
        <f t="shared" ca="1" si="101"/>
        <v>179</v>
      </c>
      <c r="M358" s="7">
        <f t="shared" ca="1" si="102"/>
        <v>821</v>
      </c>
      <c r="N358" s="44">
        <f t="shared" ca="1" si="103"/>
        <v>7</v>
      </c>
      <c r="O358" s="94">
        <f t="shared" ca="1" si="104"/>
        <v>2.0035934291211661</v>
      </c>
      <c r="P358" s="94">
        <f t="shared" ca="1" si="105"/>
        <v>20.035934291211664</v>
      </c>
      <c r="Q358" s="94">
        <f t="shared" ca="1" si="106"/>
        <v>20.035934291211664</v>
      </c>
      <c r="R358" s="94">
        <f t="shared" ca="1" si="107"/>
        <v>2.0035934291211666</v>
      </c>
      <c r="S358" s="94">
        <f t="shared" ca="1" si="108"/>
        <v>2.0035934291211661</v>
      </c>
      <c r="T358" s="4">
        <f t="shared" ca="1" si="109"/>
        <v>3.7723019532049898E-8</v>
      </c>
      <c r="U358" s="46">
        <f t="shared" ca="1" si="110"/>
        <v>1534.3605606370834</v>
      </c>
      <c r="V358" s="4">
        <f t="shared" ca="1" si="111"/>
        <v>2.8888452396007247E-5</v>
      </c>
      <c r="W358" s="13">
        <f t="shared" ca="1" si="112"/>
        <v>8819.9603999999999</v>
      </c>
      <c r="X358" s="4">
        <f t="shared" ca="1" si="113"/>
        <v>1.6605940786452132E-4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1.9600000000000003E-2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1.4263395300000057E-10</v>
      </c>
      <c r="L359" s="13">
        <f t="shared" ca="1" si="101"/>
        <v>158</v>
      </c>
      <c r="M359" s="7">
        <f t="shared" ca="1" si="102"/>
        <v>842</v>
      </c>
      <c r="N359" s="44">
        <f t="shared" ca="1" si="103"/>
        <v>8</v>
      </c>
      <c r="O359" s="94">
        <f t="shared" ca="1" si="104"/>
        <v>2.224240111847489</v>
      </c>
      <c r="P359" s="94">
        <f t="shared" ca="1" si="105"/>
        <v>20.256580973937986</v>
      </c>
      <c r="Q359" s="94">
        <f t="shared" ca="1" si="106"/>
        <v>20.035934291211664</v>
      </c>
      <c r="R359" s="94">
        <f t="shared" ca="1" si="107"/>
        <v>2.0146257632574822</v>
      </c>
      <c r="S359" s="94">
        <f t="shared" ca="1" si="108"/>
        <v>2.224240111847489</v>
      </c>
      <c r="T359" s="4">
        <f t="shared" ca="1" si="109"/>
        <v>3.1725215957397078E-10</v>
      </c>
      <c r="U359" s="46">
        <f t="shared" ca="1" si="110"/>
        <v>1632.8111903296365</v>
      </c>
      <c r="V359" s="4">
        <f t="shared" ca="1" si="111"/>
        <v>2.3289431457935235E-7</v>
      </c>
      <c r="W359" s="13">
        <f t="shared" ca="1" si="112"/>
        <v>6593.4431999999997</v>
      </c>
      <c r="X359" s="4">
        <f t="shared" ca="1" si="113"/>
        <v>9.4044886749697334E-7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1.9600000000000003E-2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5.7629880000000272E-13</v>
      </c>
      <c r="L360" s="13">
        <f t="shared" ca="1" si="101"/>
        <v>137</v>
      </c>
      <c r="M360" s="7">
        <f t="shared" ca="1" si="102"/>
        <v>863</v>
      </c>
      <c r="N360" s="44">
        <f t="shared" ca="1" si="103"/>
        <v>8</v>
      </c>
      <c r="O360" s="94">
        <f t="shared" ca="1" si="104"/>
        <v>2.224240111847489</v>
      </c>
      <c r="P360" s="94">
        <f t="shared" ca="1" si="105"/>
        <v>22.242401118474891</v>
      </c>
      <c r="Q360" s="94">
        <f t="shared" ca="1" si="106"/>
        <v>22.242401118474891</v>
      </c>
      <c r="R360" s="94">
        <f t="shared" ca="1" si="107"/>
        <v>2.224240111847489</v>
      </c>
      <c r="S360" s="94">
        <f t="shared" ca="1" si="108"/>
        <v>2.224240111847489</v>
      </c>
      <c r="T360" s="4">
        <f t="shared" ca="1" si="109"/>
        <v>1.2818269073695797E-12</v>
      </c>
      <c r="U360" s="46">
        <f t="shared" ca="1" si="110"/>
        <v>1611.8111903296365</v>
      </c>
      <c r="V360" s="4">
        <f t="shared" ca="1" si="111"/>
        <v>9.2888485481354544E-10</v>
      </c>
      <c r="W360" s="13">
        <f t="shared" ca="1" si="112"/>
        <v>4366.9259999999995</v>
      </c>
      <c r="X360" s="4">
        <f t="shared" ca="1" si="113"/>
        <v>2.5166542134888116E-9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1.9600000000000003E-2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9.7020000000000539E-16</v>
      </c>
      <c r="L361" s="13">
        <f t="shared" ca="1" si="101"/>
        <v>116</v>
      </c>
      <c r="M361" s="7">
        <f t="shared" ca="1" si="102"/>
        <v>884</v>
      </c>
      <c r="N361" s="44">
        <f t="shared" ca="1" si="103"/>
        <v>8</v>
      </c>
      <c r="O361" s="94">
        <f t="shared" ca="1" si="104"/>
        <v>2.224240111847489</v>
      </c>
      <c r="P361" s="94">
        <f t="shared" ca="1" si="105"/>
        <v>22.242401118474891</v>
      </c>
      <c r="Q361" s="94">
        <f t="shared" ca="1" si="106"/>
        <v>22.242401118474891</v>
      </c>
      <c r="R361" s="94">
        <f t="shared" ca="1" si="107"/>
        <v>2.224240111847489</v>
      </c>
      <c r="S361" s="94">
        <f t="shared" ca="1" si="108"/>
        <v>2.224240111847489</v>
      </c>
      <c r="T361" s="4">
        <f t="shared" ca="1" si="109"/>
        <v>2.1579577565144458E-15</v>
      </c>
      <c r="U361" s="46">
        <f t="shared" ca="1" si="110"/>
        <v>1590.8111903296365</v>
      </c>
      <c r="V361" s="4">
        <f t="shared" ca="1" si="111"/>
        <v>1.5434050168578219E-12</v>
      </c>
      <c r="W361" s="13">
        <f t="shared" ca="1" si="112"/>
        <v>2140.4087999999997</v>
      </c>
      <c r="X361" s="4">
        <f t="shared" ca="1" si="113"/>
        <v>2.0766246177600112E-12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1.9600000000000003E-2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147</v>
      </c>
      <c r="M362" s="7">
        <f t="shared" ca="1" si="102"/>
        <v>853</v>
      </c>
      <c r="N362" s="44">
        <f t="shared" ca="1" si="103"/>
        <v>8</v>
      </c>
      <c r="O362" s="94">
        <f t="shared" ca="1" si="104"/>
        <v>2.224240111847489</v>
      </c>
      <c r="P362" s="94">
        <f t="shared" ca="1" si="105"/>
        <v>22.242401118474891</v>
      </c>
      <c r="Q362" s="94">
        <f t="shared" ca="1" si="106"/>
        <v>20.477227656664308</v>
      </c>
      <c r="R362" s="94">
        <f t="shared" ca="1" si="107"/>
        <v>2.1359814387569598</v>
      </c>
      <c r="S362" s="94">
        <f t="shared" ca="1" si="108"/>
        <v>2.224240111847489</v>
      </c>
      <c r="T362" s="4">
        <f t="shared" ca="1" si="109"/>
        <v>0</v>
      </c>
      <c r="U362" s="46">
        <f t="shared" ca="1" si="110"/>
        <v>1621.8111903296365</v>
      </c>
      <c r="V362" s="4">
        <f t="shared" ca="1" si="111"/>
        <v>0</v>
      </c>
      <c r="W362" s="13">
        <f t="shared" ca="1" si="112"/>
        <v>15585.620399999998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1.9600000000000003E-2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9.2265054641298087E-6</v>
      </c>
      <c r="L363" s="13">
        <f t="shared" ca="1" si="101"/>
        <v>126</v>
      </c>
      <c r="M363" s="7">
        <f t="shared" ca="1" si="102"/>
        <v>874</v>
      </c>
      <c r="N363" s="44">
        <f t="shared" ca="1" si="103"/>
        <v>8</v>
      </c>
      <c r="O363" s="94">
        <f t="shared" ca="1" si="104"/>
        <v>2.224240111847489</v>
      </c>
      <c r="P363" s="94">
        <f t="shared" ca="1" si="105"/>
        <v>22.242401118474891</v>
      </c>
      <c r="Q363" s="94">
        <f t="shared" ca="1" si="106"/>
        <v>22.242401118474891</v>
      </c>
      <c r="R363" s="94">
        <f t="shared" ca="1" si="107"/>
        <v>2.224240111847489</v>
      </c>
      <c r="S363" s="94">
        <f t="shared" ca="1" si="108"/>
        <v>2.224240111847489</v>
      </c>
      <c r="T363" s="4">
        <f t="shared" ca="1" si="109"/>
        <v>2.0521963545497556E-5</v>
      </c>
      <c r="U363" s="46">
        <f t="shared" ca="1" si="110"/>
        <v>1600.8111903296365</v>
      </c>
      <c r="V363" s="4">
        <f t="shared" ca="1" si="111"/>
        <v>1.4769893194616534E-2</v>
      </c>
      <c r="W363" s="13">
        <f t="shared" ca="1" si="112"/>
        <v>13359.1032</v>
      </c>
      <c r="X363" s="4">
        <f t="shared" ca="1" si="113"/>
        <v>0.12325783867067401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1.9600000000000003E-2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5.5918214934120099E-7</v>
      </c>
      <c r="L364" s="13">
        <f t="shared" ca="1" si="101"/>
        <v>105</v>
      </c>
      <c r="M364" s="7">
        <f t="shared" ca="1" si="102"/>
        <v>895</v>
      </c>
      <c r="N364" s="44">
        <f t="shared" ca="1" si="103"/>
        <v>8</v>
      </c>
      <c r="O364" s="94">
        <f t="shared" ca="1" si="104"/>
        <v>2.224240111847489</v>
      </c>
      <c r="P364" s="94">
        <f t="shared" ca="1" si="105"/>
        <v>22.242401118474891</v>
      </c>
      <c r="Q364" s="94">
        <f t="shared" ca="1" si="106"/>
        <v>22.242401118474891</v>
      </c>
      <c r="R364" s="94">
        <f t="shared" ca="1" si="107"/>
        <v>2.224240111847489</v>
      </c>
      <c r="S364" s="94">
        <f t="shared" ca="1" si="108"/>
        <v>2.224240111847489</v>
      </c>
      <c r="T364" s="4">
        <f t="shared" ca="1" si="109"/>
        <v>1.2437553663937921E-6</v>
      </c>
      <c r="U364" s="46">
        <f t="shared" ca="1" si="110"/>
        <v>1579.8111903296365</v>
      </c>
      <c r="V364" s="4">
        <f t="shared" ca="1" si="111"/>
        <v>8.8340221696180728E-4</v>
      </c>
      <c r="W364" s="13">
        <f t="shared" ca="1" si="112"/>
        <v>11132.585999999999</v>
      </c>
      <c r="X364" s="4">
        <f t="shared" ca="1" si="113"/>
        <v>6.225143367205763E-3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1.9600000000000003E-2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1.412076134700004E-8</v>
      </c>
      <c r="L365" s="13">
        <f t="shared" ca="1" si="101"/>
        <v>84</v>
      </c>
      <c r="M365" s="7">
        <f t="shared" ca="1" si="102"/>
        <v>916</v>
      </c>
      <c r="N365" s="44">
        <f t="shared" ca="1" si="103"/>
        <v>8</v>
      </c>
      <c r="O365" s="94">
        <f t="shared" ca="1" si="104"/>
        <v>2.224240111847489</v>
      </c>
      <c r="P365" s="94">
        <f t="shared" ca="1" si="105"/>
        <v>22.242401118474891</v>
      </c>
      <c r="Q365" s="94">
        <f t="shared" ca="1" si="106"/>
        <v>22.242401118474891</v>
      </c>
      <c r="R365" s="94">
        <f t="shared" ca="1" si="107"/>
        <v>2.224240111847489</v>
      </c>
      <c r="S365" s="94">
        <f t="shared" ca="1" si="108"/>
        <v>2.224240111847489</v>
      </c>
      <c r="T365" s="4">
        <f t="shared" ca="1" si="109"/>
        <v>3.140796379782307E-8</v>
      </c>
      <c r="U365" s="46">
        <f t="shared" ca="1" si="110"/>
        <v>1558.8111903296365</v>
      </c>
      <c r="V365" s="4">
        <f t="shared" ca="1" si="111"/>
        <v>2.2011600803677852E-5</v>
      </c>
      <c r="W365" s="13">
        <f t="shared" ca="1" si="112"/>
        <v>8906.0687999999991</v>
      </c>
      <c r="X365" s="4">
        <f t="shared" ca="1" si="113"/>
        <v>1.25760472064763E-4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1.9600000000000003E-2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1.901786040000007E-10</v>
      </c>
      <c r="L366" s="13">
        <f t="shared" ca="1" si="101"/>
        <v>63</v>
      </c>
      <c r="M366" s="7">
        <f t="shared" ca="1" si="102"/>
        <v>937</v>
      </c>
      <c r="N366" s="44">
        <f t="shared" ca="1" si="103"/>
        <v>8</v>
      </c>
      <c r="O366" s="94">
        <f t="shared" ca="1" si="104"/>
        <v>2.224240111847489</v>
      </c>
      <c r="P366" s="94">
        <f t="shared" ca="1" si="105"/>
        <v>22.242401118474891</v>
      </c>
      <c r="Q366" s="94">
        <f t="shared" ca="1" si="106"/>
        <v>22.242401118474891</v>
      </c>
      <c r="R366" s="94">
        <f t="shared" ca="1" si="107"/>
        <v>2.224240111847489</v>
      </c>
      <c r="S366" s="94">
        <f t="shared" ca="1" si="108"/>
        <v>2.224240111847489</v>
      </c>
      <c r="T366" s="4">
        <f t="shared" ca="1" si="109"/>
        <v>4.230028794319609E-10</v>
      </c>
      <c r="U366" s="46">
        <f t="shared" ca="1" si="110"/>
        <v>1537.8111903296365</v>
      </c>
      <c r="V366" s="4">
        <f t="shared" ca="1" si="111"/>
        <v>2.9245878539246965E-7</v>
      </c>
      <c r="W366" s="13">
        <f t="shared" ca="1" si="112"/>
        <v>6679.5515999999998</v>
      </c>
      <c r="X366" s="4">
        <f t="shared" ca="1" si="113"/>
        <v>1.270307798633971E-6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1.9600000000000003E-2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1.4407470000000068E-12</v>
      </c>
      <c r="L367" s="13">
        <f t="shared" ca="1" si="101"/>
        <v>42</v>
      </c>
      <c r="M367" s="7">
        <f t="shared" ca="1" si="102"/>
        <v>958</v>
      </c>
      <c r="N367" s="44">
        <f t="shared" ca="1" si="103"/>
        <v>8</v>
      </c>
      <c r="O367" s="94">
        <f t="shared" ca="1" si="104"/>
        <v>2.224240111847489</v>
      </c>
      <c r="P367" s="94">
        <f t="shared" ca="1" si="105"/>
        <v>22.242401118474891</v>
      </c>
      <c r="Q367" s="94">
        <f t="shared" ca="1" si="106"/>
        <v>22.242401118474891</v>
      </c>
      <c r="R367" s="94">
        <f t="shared" ca="1" si="107"/>
        <v>2.224240111847489</v>
      </c>
      <c r="S367" s="94">
        <f t="shared" ca="1" si="108"/>
        <v>2.224240111847489</v>
      </c>
      <c r="T367" s="4">
        <f t="shared" ca="1" si="109"/>
        <v>3.2045672684239497E-12</v>
      </c>
      <c r="U367" s="46">
        <f t="shared" ca="1" si="110"/>
        <v>1516.8111903296365</v>
      </c>
      <c r="V367" s="4">
        <f t="shared" ca="1" si="111"/>
        <v>2.1853411720338633E-9</v>
      </c>
      <c r="W367" s="13">
        <f t="shared" ca="1" si="112"/>
        <v>4453.0343999999996</v>
      </c>
      <c r="X367" s="4">
        <f t="shared" ca="1" si="113"/>
        <v>6.4156959526968297E-9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1.9600000000000003E-2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5.8212000000000323E-15</v>
      </c>
      <c r="L368" s="13">
        <f t="shared" ca="1" si="101"/>
        <v>21</v>
      </c>
      <c r="M368" s="7">
        <f t="shared" ca="1" si="102"/>
        <v>979</v>
      </c>
      <c r="N368" s="44">
        <f t="shared" ca="1" si="103"/>
        <v>9</v>
      </c>
      <c r="O368" s="94">
        <f t="shared" ca="1" si="104"/>
        <v>2.4159196699183809</v>
      </c>
      <c r="P368" s="94">
        <f t="shared" ca="1" si="105"/>
        <v>24.159196699183809</v>
      </c>
      <c r="Q368" s="94">
        <f t="shared" ca="1" si="106"/>
        <v>23.775837583042026</v>
      </c>
      <c r="R368" s="94">
        <f t="shared" ca="1" si="107"/>
        <v>2.396751714111292</v>
      </c>
      <c r="S368" s="94">
        <f t="shared" ca="1" si="108"/>
        <v>2.4159196699183809</v>
      </c>
      <c r="T368" s="4">
        <f t="shared" ca="1" si="109"/>
        <v>1.4063551582528957E-14</v>
      </c>
      <c r="U368" s="46">
        <f t="shared" ca="1" si="110"/>
        <v>1599.5800012986076</v>
      </c>
      <c r="V368" s="4">
        <f t="shared" ca="1" si="111"/>
        <v>9.3114751035595066E-12</v>
      </c>
      <c r="W368" s="13">
        <f t="shared" ca="1" si="112"/>
        <v>2226.5171999999998</v>
      </c>
      <c r="X368" s="4">
        <f t="shared" ca="1" si="113"/>
        <v>1.296100192464007E-11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1.9600000000000003E-2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9.8000000000000634E-18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2.4159196699183809</v>
      </c>
      <c r="P369" s="94">
        <f t="shared" ca="1" si="105"/>
        <v>24.159196699183809</v>
      </c>
      <c r="Q369" s="94">
        <f t="shared" ca="1" si="106"/>
        <v>24.159196699183809</v>
      </c>
      <c r="R369" s="94">
        <f t="shared" ca="1" si="107"/>
        <v>2.4159196699183809</v>
      </c>
      <c r="S369" s="94">
        <f t="shared" ca="1" si="108"/>
        <v>2.4159196699183809</v>
      </c>
      <c r="T369" s="4">
        <f t="shared" ca="1" si="109"/>
        <v>2.3676012765200286E-17</v>
      </c>
      <c r="U369" s="46">
        <f t="shared" ca="1" si="110"/>
        <v>1578.5800012986076</v>
      </c>
      <c r="V369" s="4">
        <f t="shared" ca="1" si="111"/>
        <v>1.5470084012726453E-14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379</v>
      </c>
      <c r="M370" s="7">
        <f t="shared" ca="1" si="102"/>
        <v>621</v>
      </c>
      <c r="N370" s="44">
        <f t="shared" ca="1" si="103"/>
        <v>6</v>
      </c>
      <c r="O370" s="94">
        <f t="shared" ca="1" si="104"/>
        <v>1.8066894637352093</v>
      </c>
      <c r="P370" s="94">
        <f t="shared" ca="1" si="105"/>
        <v>18.066894637352092</v>
      </c>
      <c r="Q370" s="94">
        <f t="shared" ca="1" si="106"/>
        <v>18.066894637352092</v>
      </c>
      <c r="R370" s="94">
        <f t="shared" ca="1" si="107"/>
        <v>1.8066894637352093</v>
      </c>
      <c r="S370" s="94">
        <f t="shared" ca="1" si="108"/>
        <v>1.8066894637352093</v>
      </c>
      <c r="T370" s="4">
        <f t="shared" ca="1" si="109"/>
        <v>0</v>
      </c>
      <c r="U370" s="46">
        <f t="shared" ca="1" si="110"/>
        <v>1627.7634327596322</v>
      </c>
      <c r="V370" s="4">
        <f t="shared" ca="1" si="111"/>
        <v>0</v>
      </c>
      <c r="W370" s="13">
        <f t="shared" ca="1" si="112"/>
        <v>20063.872259999996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358</v>
      </c>
      <c r="M371" s="7">
        <f t="shared" ca="1" si="102"/>
        <v>642</v>
      </c>
      <c r="N371" s="44">
        <f t="shared" ca="1" si="103"/>
        <v>6</v>
      </c>
      <c r="O371" s="94">
        <f t="shared" ca="1" si="104"/>
        <v>1.8066894637352093</v>
      </c>
      <c r="P371" s="94">
        <f t="shared" ca="1" si="105"/>
        <v>18.066894637352092</v>
      </c>
      <c r="Q371" s="94">
        <f t="shared" ca="1" si="106"/>
        <v>18.066894637352092</v>
      </c>
      <c r="R371" s="94">
        <f t="shared" ca="1" si="107"/>
        <v>1.8066894637352093</v>
      </c>
      <c r="S371" s="94">
        <f t="shared" ca="1" si="108"/>
        <v>1.8066894637352093</v>
      </c>
      <c r="T371" s="4">
        <f t="shared" ca="1" si="109"/>
        <v>0</v>
      </c>
      <c r="U371" s="46">
        <f t="shared" ca="1" si="110"/>
        <v>1606.7634327596322</v>
      </c>
      <c r="V371" s="4">
        <f t="shared" ca="1" si="111"/>
        <v>0</v>
      </c>
      <c r="W371" s="13">
        <f t="shared" ca="1" si="112"/>
        <v>17837.355059999998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337</v>
      </c>
      <c r="M372" s="7">
        <f t="shared" ca="1" si="102"/>
        <v>663</v>
      </c>
      <c r="N372" s="44">
        <f t="shared" ca="1" si="103"/>
        <v>6</v>
      </c>
      <c r="O372" s="94">
        <f t="shared" ca="1" si="104"/>
        <v>1.8066894637352093</v>
      </c>
      <c r="P372" s="94">
        <f t="shared" ca="1" si="105"/>
        <v>18.066894637352092</v>
      </c>
      <c r="Q372" s="94">
        <f t="shared" ca="1" si="106"/>
        <v>18.066894637352092</v>
      </c>
      <c r="R372" s="94">
        <f t="shared" ca="1" si="107"/>
        <v>1.8066894637352093</v>
      </c>
      <c r="S372" s="94">
        <f t="shared" ca="1" si="108"/>
        <v>1.8066894637352093</v>
      </c>
      <c r="T372" s="4">
        <f t="shared" ca="1" si="109"/>
        <v>0</v>
      </c>
      <c r="U372" s="46">
        <f t="shared" ca="1" si="110"/>
        <v>1585.7634327596322</v>
      </c>
      <c r="V372" s="4">
        <f t="shared" ca="1" si="111"/>
        <v>0</v>
      </c>
      <c r="W372" s="13">
        <f t="shared" ca="1" si="112"/>
        <v>15610.83786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316</v>
      </c>
      <c r="M373" s="7">
        <f t="shared" ca="1" si="102"/>
        <v>684</v>
      </c>
      <c r="N373" s="44">
        <f t="shared" ca="1" si="103"/>
        <v>6</v>
      </c>
      <c r="O373" s="94">
        <f t="shared" ca="1" si="104"/>
        <v>1.8066894637352093</v>
      </c>
      <c r="P373" s="94">
        <f t="shared" ca="1" si="105"/>
        <v>18.066894637352092</v>
      </c>
      <c r="Q373" s="94">
        <f t="shared" ca="1" si="106"/>
        <v>18.066894637352092</v>
      </c>
      <c r="R373" s="94">
        <f t="shared" ca="1" si="107"/>
        <v>1.8066894637352093</v>
      </c>
      <c r="S373" s="94">
        <f t="shared" ca="1" si="108"/>
        <v>1.8066894637352093</v>
      </c>
      <c r="T373" s="4">
        <f t="shared" ca="1" si="109"/>
        <v>0</v>
      </c>
      <c r="U373" s="46">
        <f t="shared" ca="1" si="110"/>
        <v>1564.7634327596322</v>
      </c>
      <c r="V373" s="4">
        <f t="shared" ca="1" si="111"/>
        <v>0</v>
      </c>
      <c r="W373" s="13">
        <f t="shared" ca="1" si="112"/>
        <v>13384.320659999998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295</v>
      </c>
      <c r="M374" s="7">
        <f t="shared" ca="1" si="102"/>
        <v>705</v>
      </c>
      <c r="N374" s="44">
        <f t="shared" ca="1" si="103"/>
        <v>6</v>
      </c>
      <c r="O374" s="94">
        <f t="shared" ca="1" si="104"/>
        <v>1.8066894637352093</v>
      </c>
      <c r="P374" s="94">
        <f t="shared" ca="1" si="105"/>
        <v>18.066894637352092</v>
      </c>
      <c r="Q374" s="94">
        <f t="shared" ca="1" si="106"/>
        <v>18.066894637352092</v>
      </c>
      <c r="R374" s="94">
        <f t="shared" ca="1" si="107"/>
        <v>1.8066894637352093</v>
      </c>
      <c r="S374" s="94">
        <f t="shared" ca="1" si="108"/>
        <v>1.8066894637352093</v>
      </c>
      <c r="T374" s="4">
        <f t="shared" ca="1" si="109"/>
        <v>0</v>
      </c>
      <c r="U374" s="46">
        <f t="shared" ca="1" si="110"/>
        <v>1543.7634327596322</v>
      </c>
      <c r="V374" s="4">
        <f t="shared" ca="1" si="111"/>
        <v>0</v>
      </c>
      <c r="W374" s="13">
        <f t="shared" ca="1" si="112"/>
        <v>11157.803459999999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274</v>
      </c>
      <c r="M375" s="7">
        <f t="shared" ca="1" si="102"/>
        <v>726</v>
      </c>
      <c r="N375" s="44">
        <f t="shared" ca="1" si="103"/>
        <v>7</v>
      </c>
      <c r="O375" s="94">
        <f t="shared" ca="1" si="104"/>
        <v>2.0035934291211661</v>
      </c>
      <c r="P375" s="94">
        <f t="shared" ca="1" si="105"/>
        <v>19.051414464281876</v>
      </c>
      <c r="Q375" s="94">
        <f t="shared" ca="1" si="106"/>
        <v>18.066894637352092</v>
      </c>
      <c r="R375" s="94">
        <f t="shared" ca="1" si="107"/>
        <v>1.8559154550816985</v>
      </c>
      <c r="S375" s="94">
        <f t="shared" ca="1" si="108"/>
        <v>2.0035934291211661</v>
      </c>
      <c r="T375" s="4">
        <f t="shared" ca="1" si="109"/>
        <v>0</v>
      </c>
      <c r="U375" s="46">
        <f t="shared" ca="1" si="110"/>
        <v>1629.3605606370834</v>
      </c>
      <c r="V375" s="4">
        <f t="shared" ca="1" si="111"/>
        <v>0</v>
      </c>
      <c r="W375" s="13">
        <f t="shared" ca="1" si="112"/>
        <v>8931.2862599999989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253</v>
      </c>
      <c r="M376" s="7">
        <f t="shared" ca="1" si="102"/>
        <v>747</v>
      </c>
      <c r="N376" s="44">
        <f t="shared" ca="1" si="103"/>
        <v>7</v>
      </c>
      <c r="O376" s="94">
        <f t="shared" ca="1" si="104"/>
        <v>2.0035934291211661</v>
      </c>
      <c r="P376" s="94">
        <f t="shared" ca="1" si="105"/>
        <v>20.035934291211664</v>
      </c>
      <c r="Q376" s="94">
        <f t="shared" ca="1" si="106"/>
        <v>20.035934291211664</v>
      </c>
      <c r="R376" s="94">
        <f t="shared" ca="1" si="107"/>
        <v>2.0035934291211666</v>
      </c>
      <c r="S376" s="94">
        <f t="shared" ca="1" si="108"/>
        <v>2.0035934291211661</v>
      </c>
      <c r="T376" s="4">
        <f t="shared" ca="1" si="109"/>
        <v>0</v>
      </c>
      <c r="U376" s="46">
        <f t="shared" ca="1" si="110"/>
        <v>1608.3605606370834</v>
      </c>
      <c r="V376" s="4">
        <f t="shared" ca="1" si="111"/>
        <v>0</v>
      </c>
      <c r="W376" s="13">
        <f t="shared" ca="1" si="112"/>
        <v>6704.7690599999987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232</v>
      </c>
      <c r="M377" s="7">
        <f t="shared" ca="1" si="102"/>
        <v>768</v>
      </c>
      <c r="N377" s="44">
        <f t="shared" ca="1" si="103"/>
        <v>7</v>
      </c>
      <c r="O377" s="94">
        <f t="shared" ca="1" si="104"/>
        <v>2.0035934291211661</v>
      </c>
      <c r="P377" s="94">
        <f t="shared" ca="1" si="105"/>
        <v>20.035934291211664</v>
      </c>
      <c r="Q377" s="94">
        <f t="shared" ca="1" si="106"/>
        <v>20.035934291211664</v>
      </c>
      <c r="R377" s="94">
        <f t="shared" ca="1" si="107"/>
        <v>2.0035934291211666</v>
      </c>
      <c r="S377" s="94">
        <f t="shared" ca="1" si="108"/>
        <v>2.0035934291211661</v>
      </c>
      <c r="T377" s="4">
        <f t="shared" ca="1" si="109"/>
        <v>0</v>
      </c>
      <c r="U377" s="46">
        <f t="shared" ca="1" si="110"/>
        <v>1587.3605606370834</v>
      </c>
      <c r="V377" s="4">
        <f t="shared" ca="1" si="111"/>
        <v>0</v>
      </c>
      <c r="W377" s="13">
        <f t="shared" ca="1" si="112"/>
        <v>4478.2518599999994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263</v>
      </c>
      <c r="M378" s="7">
        <f t="shared" ca="1" si="102"/>
        <v>737</v>
      </c>
      <c r="N378" s="44">
        <f t="shared" ca="1" si="103"/>
        <v>7</v>
      </c>
      <c r="O378" s="94">
        <f t="shared" ca="1" si="104"/>
        <v>2.0035934291211661</v>
      </c>
      <c r="P378" s="94">
        <f t="shared" ca="1" si="105"/>
        <v>20.035934291211664</v>
      </c>
      <c r="Q378" s="94">
        <f t="shared" ca="1" si="106"/>
        <v>19.248318429667833</v>
      </c>
      <c r="R378" s="94">
        <f t="shared" ca="1" si="107"/>
        <v>1.9642126360439747</v>
      </c>
      <c r="S378" s="94">
        <f t="shared" ca="1" si="108"/>
        <v>2.0035934291211661</v>
      </c>
      <c r="T378" s="4">
        <f t="shared" ca="1" si="109"/>
        <v>0</v>
      </c>
      <c r="U378" s="46">
        <f t="shared" ca="1" si="110"/>
        <v>1618.3605606370834</v>
      </c>
      <c r="V378" s="4">
        <f t="shared" ca="1" si="111"/>
        <v>0</v>
      </c>
      <c r="W378" s="13">
        <f t="shared" ca="1" si="112"/>
        <v>17923.463459999999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242</v>
      </c>
      <c r="M379" s="7">
        <f t="shared" ca="1" si="102"/>
        <v>758</v>
      </c>
      <c r="N379" s="44">
        <f t="shared" ca="1" si="103"/>
        <v>7</v>
      </c>
      <c r="O379" s="94">
        <f t="shared" ca="1" si="104"/>
        <v>2.0035934291211661</v>
      </c>
      <c r="P379" s="94">
        <f t="shared" ca="1" si="105"/>
        <v>20.035934291211664</v>
      </c>
      <c r="Q379" s="94">
        <f t="shared" ca="1" si="106"/>
        <v>20.035934291211664</v>
      </c>
      <c r="R379" s="94">
        <f t="shared" ca="1" si="107"/>
        <v>2.0035934291211666</v>
      </c>
      <c r="S379" s="94">
        <f t="shared" ca="1" si="108"/>
        <v>2.0035934291211661</v>
      </c>
      <c r="T379" s="4">
        <f t="shared" ca="1" si="109"/>
        <v>0</v>
      </c>
      <c r="U379" s="46">
        <f t="shared" ca="1" si="110"/>
        <v>1597.3605606370834</v>
      </c>
      <c r="V379" s="4">
        <f t="shared" ca="1" si="111"/>
        <v>0</v>
      </c>
      <c r="W379" s="13">
        <f t="shared" ca="1" si="112"/>
        <v>15696.946259999999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221</v>
      </c>
      <c r="M380" s="7">
        <f t="shared" ca="1" si="102"/>
        <v>779</v>
      </c>
      <c r="N380" s="44">
        <f t="shared" ca="1" si="103"/>
        <v>7</v>
      </c>
      <c r="O380" s="94">
        <f t="shared" ca="1" si="104"/>
        <v>2.0035934291211661</v>
      </c>
      <c r="P380" s="94">
        <f t="shared" ca="1" si="105"/>
        <v>20.035934291211664</v>
      </c>
      <c r="Q380" s="94">
        <f t="shared" ca="1" si="106"/>
        <v>20.035934291211664</v>
      </c>
      <c r="R380" s="94">
        <f t="shared" ca="1" si="107"/>
        <v>2.0035934291211666</v>
      </c>
      <c r="S380" s="94">
        <f t="shared" ca="1" si="108"/>
        <v>2.0035934291211661</v>
      </c>
      <c r="T380" s="4">
        <f t="shared" ca="1" si="109"/>
        <v>0</v>
      </c>
      <c r="U380" s="46">
        <f t="shared" ca="1" si="110"/>
        <v>1576.3605606370834</v>
      </c>
      <c r="V380" s="4">
        <f t="shared" ca="1" si="111"/>
        <v>0</v>
      </c>
      <c r="W380" s="13">
        <f t="shared" ca="1" si="112"/>
        <v>13470.429059999999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200</v>
      </c>
      <c r="M381" s="7">
        <f t="shared" ca="1" si="102"/>
        <v>800</v>
      </c>
      <c r="N381" s="44">
        <f t="shared" ca="1" si="103"/>
        <v>7</v>
      </c>
      <c r="O381" s="94">
        <f t="shared" ca="1" si="104"/>
        <v>2.0035934291211661</v>
      </c>
      <c r="P381" s="94">
        <f t="shared" ca="1" si="105"/>
        <v>20.035934291211664</v>
      </c>
      <c r="Q381" s="94">
        <f t="shared" ca="1" si="106"/>
        <v>20.035934291211664</v>
      </c>
      <c r="R381" s="94">
        <f t="shared" ca="1" si="107"/>
        <v>2.0035934291211666</v>
      </c>
      <c r="S381" s="94">
        <f t="shared" ca="1" si="108"/>
        <v>2.0035934291211661</v>
      </c>
      <c r="T381" s="4">
        <f t="shared" ca="1" si="109"/>
        <v>0</v>
      </c>
      <c r="U381" s="46">
        <f t="shared" ca="1" si="110"/>
        <v>1555.3605606370834</v>
      </c>
      <c r="V381" s="4">
        <f t="shared" ca="1" si="111"/>
        <v>0</v>
      </c>
      <c r="W381" s="13">
        <f t="shared" ca="1" si="112"/>
        <v>11243.911859999998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179</v>
      </c>
      <c r="M382" s="7">
        <f t="shared" ca="1" si="102"/>
        <v>821</v>
      </c>
      <c r="N382" s="44">
        <f t="shared" ca="1" si="103"/>
        <v>7</v>
      </c>
      <c r="O382" s="94">
        <f t="shared" ca="1" si="104"/>
        <v>2.0035934291211661</v>
      </c>
      <c r="P382" s="94">
        <f t="shared" ca="1" si="105"/>
        <v>20.035934291211664</v>
      </c>
      <c r="Q382" s="94">
        <f t="shared" ca="1" si="106"/>
        <v>20.035934291211664</v>
      </c>
      <c r="R382" s="94">
        <f t="shared" ca="1" si="107"/>
        <v>2.0035934291211666</v>
      </c>
      <c r="S382" s="94">
        <f t="shared" ca="1" si="108"/>
        <v>2.0035934291211661</v>
      </c>
      <c r="T382" s="4">
        <f t="shared" ca="1" si="109"/>
        <v>0</v>
      </c>
      <c r="U382" s="46">
        <f t="shared" ca="1" si="110"/>
        <v>1534.3605606370834</v>
      </c>
      <c r="V382" s="4">
        <f t="shared" ca="1" si="111"/>
        <v>0</v>
      </c>
      <c r="W382" s="13">
        <f t="shared" ca="1" si="112"/>
        <v>9017.3946599999999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158</v>
      </c>
      <c r="M383" s="7">
        <f t="shared" ca="1" si="102"/>
        <v>842</v>
      </c>
      <c r="N383" s="44">
        <f t="shared" ca="1" si="103"/>
        <v>8</v>
      </c>
      <c r="O383" s="94">
        <f t="shared" ca="1" si="104"/>
        <v>2.224240111847489</v>
      </c>
      <c r="P383" s="94">
        <f t="shared" ca="1" si="105"/>
        <v>20.256580973937986</v>
      </c>
      <c r="Q383" s="94">
        <f t="shared" ca="1" si="106"/>
        <v>20.035934291211664</v>
      </c>
      <c r="R383" s="94">
        <f t="shared" ca="1" si="107"/>
        <v>2.0146257632574822</v>
      </c>
      <c r="S383" s="94">
        <f t="shared" ca="1" si="108"/>
        <v>2.224240111847489</v>
      </c>
      <c r="T383" s="4">
        <f t="shared" ca="1" si="109"/>
        <v>0</v>
      </c>
      <c r="U383" s="46">
        <f t="shared" ca="1" si="110"/>
        <v>1632.8111903296365</v>
      </c>
      <c r="V383" s="4">
        <f t="shared" ca="1" si="111"/>
        <v>0</v>
      </c>
      <c r="W383" s="13">
        <f t="shared" ca="1" si="112"/>
        <v>6790.8774599999997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137</v>
      </c>
      <c r="M384" s="7">
        <f t="shared" ca="1" si="102"/>
        <v>863</v>
      </c>
      <c r="N384" s="44">
        <f t="shared" ca="1" si="103"/>
        <v>8</v>
      </c>
      <c r="O384" s="94">
        <f t="shared" ca="1" si="104"/>
        <v>2.224240111847489</v>
      </c>
      <c r="P384" s="94">
        <f t="shared" ca="1" si="105"/>
        <v>22.242401118474891</v>
      </c>
      <c r="Q384" s="94">
        <f t="shared" ca="1" si="106"/>
        <v>22.242401118474891</v>
      </c>
      <c r="R384" s="94">
        <f t="shared" ca="1" si="107"/>
        <v>2.224240111847489</v>
      </c>
      <c r="S384" s="94">
        <f t="shared" ca="1" si="108"/>
        <v>2.224240111847489</v>
      </c>
      <c r="T384" s="4">
        <f t="shared" ca="1" si="109"/>
        <v>0</v>
      </c>
      <c r="U384" s="46">
        <f t="shared" ca="1" si="110"/>
        <v>1611.8111903296365</v>
      </c>
      <c r="V384" s="4">
        <f t="shared" ca="1" si="111"/>
        <v>0</v>
      </c>
      <c r="W384" s="13">
        <f t="shared" ca="1" si="112"/>
        <v>4564.3602599999995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116</v>
      </c>
      <c r="M385" s="7">
        <f t="shared" ca="1" si="102"/>
        <v>884</v>
      </c>
      <c r="N385" s="44">
        <f t="shared" ca="1" si="103"/>
        <v>8</v>
      </c>
      <c r="O385" s="94">
        <f t="shared" ca="1" si="104"/>
        <v>2.224240111847489</v>
      </c>
      <c r="P385" s="94">
        <f t="shared" ca="1" si="105"/>
        <v>22.242401118474891</v>
      </c>
      <c r="Q385" s="94">
        <f t="shared" ca="1" si="106"/>
        <v>22.242401118474891</v>
      </c>
      <c r="R385" s="94">
        <f t="shared" ca="1" si="107"/>
        <v>2.224240111847489</v>
      </c>
      <c r="S385" s="94">
        <f t="shared" ca="1" si="108"/>
        <v>2.224240111847489</v>
      </c>
      <c r="T385" s="4">
        <f t="shared" ca="1" si="109"/>
        <v>0</v>
      </c>
      <c r="U385" s="46">
        <f t="shared" ca="1" si="110"/>
        <v>1590.8111903296365</v>
      </c>
      <c r="V385" s="4">
        <f t="shared" ca="1" si="111"/>
        <v>0</v>
      </c>
      <c r="W385" s="13">
        <f t="shared" ca="1" si="112"/>
        <v>2337.8430599999997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263</v>
      </c>
      <c r="M386" s="7">
        <f t="shared" ca="1" si="102"/>
        <v>737</v>
      </c>
      <c r="N386" s="44">
        <f t="shared" ca="1" si="103"/>
        <v>7</v>
      </c>
      <c r="O386" s="94">
        <f t="shared" ca="1" si="104"/>
        <v>2.0035934291211661</v>
      </c>
      <c r="P386" s="94">
        <f t="shared" ca="1" si="105"/>
        <v>20.035934291211664</v>
      </c>
      <c r="Q386" s="94">
        <f t="shared" ca="1" si="106"/>
        <v>19.248318429667833</v>
      </c>
      <c r="R386" s="94">
        <f t="shared" ca="1" si="107"/>
        <v>1.9642126360439747</v>
      </c>
      <c r="S386" s="94">
        <f t="shared" ca="1" si="108"/>
        <v>2.0035934291211661</v>
      </c>
      <c r="T386" s="4">
        <f t="shared" ca="1" si="109"/>
        <v>0</v>
      </c>
      <c r="U386" s="46">
        <f t="shared" ca="1" si="110"/>
        <v>1618.3605606370834</v>
      </c>
      <c r="V386" s="4">
        <f t="shared" ca="1" si="111"/>
        <v>0</v>
      </c>
      <c r="W386" s="13">
        <f t="shared" ca="1" si="112"/>
        <v>17726.029199999997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242</v>
      </c>
      <c r="M387" s="7">
        <f t="shared" ca="1" si="102"/>
        <v>758</v>
      </c>
      <c r="N387" s="44">
        <f t="shared" ca="1" si="103"/>
        <v>7</v>
      </c>
      <c r="O387" s="94">
        <f t="shared" ca="1" si="104"/>
        <v>2.0035934291211661</v>
      </c>
      <c r="P387" s="94">
        <f t="shared" ca="1" si="105"/>
        <v>20.035934291211664</v>
      </c>
      <c r="Q387" s="94">
        <f t="shared" ca="1" si="106"/>
        <v>20.035934291211664</v>
      </c>
      <c r="R387" s="94">
        <f t="shared" ca="1" si="107"/>
        <v>2.0035934291211666</v>
      </c>
      <c r="S387" s="94">
        <f t="shared" ca="1" si="108"/>
        <v>2.0035934291211661</v>
      </c>
      <c r="T387" s="4">
        <f t="shared" ca="1" si="109"/>
        <v>0</v>
      </c>
      <c r="U387" s="46">
        <f t="shared" ca="1" si="110"/>
        <v>1597.3605606370834</v>
      </c>
      <c r="V387" s="4">
        <f t="shared" ca="1" si="111"/>
        <v>0</v>
      </c>
      <c r="W387" s="13">
        <f t="shared" ca="1" si="112"/>
        <v>15499.511999999999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221</v>
      </c>
      <c r="M388" s="7">
        <f t="shared" ca="1" si="102"/>
        <v>779</v>
      </c>
      <c r="N388" s="44">
        <f t="shared" ca="1" si="103"/>
        <v>7</v>
      </c>
      <c r="O388" s="94">
        <f t="shared" ca="1" si="104"/>
        <v>2.0035934291211661</v>
      </c>
      <c r="P388" s="94">
        <f t="shared" ca="1" si="105"/>
        <v>20.035934291211664</v>
      </c>
      <c r="Q388" s="94">
        <f t="shared" ca="1" si="106"/>
        <v>20.035934291211664</v>
      </c>
      <c r="R388" s="94">
        <f t="shared" ca="1" si="107"/>
        <v>2.0035934291211666</v>
      </c>
      <c r="S388" s="94">
        <f t="shared" ca="1" si="108"/>
        <v>2.0035934291211661</v>
      </c>
      <c r="T388" s="4">
        <f t="shared" ca="1" si="109"/>
        <v>0</v>
      </c>
      <c r="U388" s="46">
        <f t="shared" ca="1" si="110"/>
        <v>1576.3605606370834</v>
      </c>
      <c r="V388" s="4">
        <f t="shared" ca="1" si="111"/>
        <v>0</v>
      </c>
      <c r="W388" s="13">
        <f t="shared" ca="1" si="112"/>
        <v>13272.994799999999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200</v>
      </c>
      <c r="M389" s="7">
        <f t="shared" ca="1" si="102"/>
        <v>800</v>
      </c>
      <c r="N389" s="44">
        <f t="shared" ca="1" si="103"/>
        <v>7</v>
      </c>
      <c r="O389" s="94">
        <f t="shared" ca="1" si="104"/>
        <v>2.0035934291211661</v>
      </c>
      <c r="P389" s="94">
        <f t="shared" ca="1" si="105"/>
        <v>20.035934291211664</v>
      </c>
      <c r="Q389" s="94">
        <f t="shared" ca="1" si="106"/>
        <v>20.035934291211664</v>
      </c>
      <c r="R389" s="94">
        <f t="shared" ca="1" si="107"/>
        <v>2.0035934291211666</v>
      </c>
      <c r="S389" s="94">
        <f t="shared" ca="1" si="108"/>
        <v>2.0035934291211661</v>
      </c>
      <c r="T389" s="4">
        <f t="shared" ca="1" si="109"/>
        <v>0</v>
      </c>
      <c r="U389" s="46">
        <f t="shared" ca="1" si="110"/>
        <v>1555.3605606370834</v>
      </c>
      <c r="V389" s="4">
        <f t="shared" ca="1" si="111"/>
        <v>0</v>
      </c>
      <c r="W389" s="13">
        <f t="shared" ca="1" si="112"/>
        <v>11046.477599999998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179</v>
      </c>
      <c r="M390" s="7">
        <f t="shared" ca="1" si="102"/>
        <v>821</v>
      </c>
      <c r="N390" s="44">
        <f t="shared" ca="1" si="103"/>
        <v>7</v>
      </c>
      <c r="O390" s="94">
        <f t="shared" ca="1" si="104"/>
        <v>2.0035934291211661</v>
      </c>
      <c r="P390" s="94">
        <f t="shared" ca="1" si="105"/>
        <v>20.035934291211664</v>
      </c>
      <c r="Q390" s="94">
        <f t="shared" ca="1" si="106"/>
        <v>20.035934291211664</v>
      </c>
      <c r="R390" s="94">
        <f t="shared" ca="1" si="107"/>
        <v>2.0035934291211666</v>
      </c>
      <c r="S390" s="94">
        <f t="shared" ca="1" si="108"/>
        <v>2.0035934291211661</v>
      </c>
      <c r="T390" s="4">
        <f t="shared" ca="1" si="109"/>
        <v>0</v>
      </c>
      <c r="U390" s="46">
        <f t="shared" ca="1" si="110"/>
        <v>1534.3605606370834</v>
      </c>
      <c r="V390" s="4">
        <f t="shared" ca="1" si="111"/>
        <v>0</v>
      </c>
      <c r="W390" s="13">
        <f t="shared" ca="1" si="112"/>
        <v>8819.9603999999999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158</v>
      </c>
      <c r="M391" s="7">
        <f t="shared" ca="1" si="102"/>
        <v>842</v>
      </c>
      <c r="N391" s="44">
        <f t="shared" ca="1" si="103"/>
        <v>8</v>
      </c>
      <c r="O391" s="94">
        <f t="shared" ca="1" si="104"/>
        <v>2.224240111847489</v>
      </c>
      <c r="P391" s="94">
        <f t="shared" ca="1" si="105"/>
        <v>20.256580973937986</v>
      </c>
      <c r="Q391" s="94">
        <f t="shared" ca="1" si="106"/>
        <v>20.035934291211664</v>
      </c>
      <c r="R391" s="94">
        <f t="shared" ca="1" si="107"/>
        <v>2.0146257632574822</v>
      </c>
      <c r="S391" s="94">
        <f t="shared" ca="1" si="108"/>
        <v>2.224240111847489</v>
      </c>
      <c r="T391" s="4">
        <f t="shared" ca="1" si="109"/>
        <v>0</v>
      </c>
      <c r="U391" s="46">
        <f t="shared" ca="1" si="110"/>
        <v>1632.8111903296365</v>
      </c>
      <c r="V391" s="4">
        <f t="shared" ca="1" si="111"/>
        <v>0</v>
      </c>
      <c r="W391" s="13">
        <f t="shared" ca="1" si="112"/>
        <v>6593.4431999999997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137</v>
      </c>
      <c r="M392" s="7">
        <f t="shared" ca="1" si="102"/>
        <v>863</v>
      </c>
      <c r="N392" s="44">
        <f t="shared" ca="1" si="103"/>
        <v>8</v>
      </c>
      <c r="O392" s="94">
        <f t="shared" ca="1" si="104"/>
        <v>2.224240111847489</v>
      </c>
      <c r="P392" s="94">
        <f t="shared" ca="1" si="105"/>
        <v>22.242401118474891</v>
      </c>
      <c r="Q392" s="94">
        <f t="shared" ca="1" si="106"/>
        <v>22.242401118474891</v>
      </c>
      <c r="R392" s="94">
        <f t="shared" ca="1" si="107"/>
        <v>2.224240111847489</v>
      </c>
      <c r="S392" s="94">
        <f t="shared" ca="1" si="108"/>
        <v>2.224240111847489</v>
      </c>
      <c r="T392" s="4">
        <f t="shared" ca="1" si="109"/>
        <v>0</v>
      </c>
      <c r="U392" s="46">
        <f t="shared" ca="1" si="110"/>
        <v>1611.8111903296365</v>
      </c>
      <c r="V392" s="4">
        <f t="shared" ca="1" si="111"/>
        <v>0</v>
      </c>
      <c r="W392" s="13">
        <f t="shared" ca="1" si="112"/>
        <v>4366.9259999999995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116</v>
      </c>
      <c r="M393" s="7">
        <f t="shared" ca="1" si="102"/>
        <v>884</v>
      </c>
      <c r="N393" s="44">
        <f t="shared" ca="1" si="103"/>
        <v>8</v>
      </c>
      <c r="O393" s="94">
        <f t="shared" ca="1" si="104"/>
        <v>2.224240111847489</v>
      </c>
      <c r="P393" s="94">
        <f t="shared" ca="1" si="105"/>
        <v>22.242401118474891</v>
      </c>
      <c r="Q393" s="94">
        <f t="shared" ca="1" si="106"/>
        <v>22.242401118474891</v>
      </c>
      <c r="R393" s="94">
        <f t="shared" ca="1" si="107"/>
        <v>2.224240111847489</v>
      </c>
      <c r="S393" s="94">
        <f t="shared" ca="1" si="108"/>
        <v>2.224240111847489</v>
      </c>
      <c r="T393" s="4">
        <f t="shared" ca="1" si="109"/>
        <v>0</v>
      </c>
      <c r="U393" s="46">
        <f t="shared" ca="1" si="110"/>
        <v>1590.8111903296365</v>
      </c>
      <c r="V393" s="4">
        <f t="shared" ca="1" si="111"/>
        <v>0</v>
      </c>
      <c r="W393" s="13">
        <f t="shared" ca="1" si="112"/>
        <v>2140.4087999999997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147</v>
      </c>
      <c r="M394" s="7">
        <f t="shared" ca="1" si="102"/>
        <v>853</v>
      </c>
      <c r="N394" s="44">
        <f t="shared" ca="1" si="103"/>
        <v>8</v>
      </c>
      <c r="O394" s="94">
        <f t="shared" ca="1" si="104"/>
        <v>2.224240111847489</v>
      </c>
      <c r="P394" s="94">
        <f t="shared" ca="1" si="105"/>
        <v>22.242401118474891</v>
      </c>
      <c r="Q394" s="94">
        <f t="shared" ca="1" si="106"/>
        <v>20.477227656664308</v>
      </c>
      <c r="R394" s="94">
        <f t="shared" ca="1" si="107"/>
        <v>2.1359814387569598</v>
      </c>
      <c r="S394" s="94">
        <f t="shared" ca="1" si="108"/>
        <v>2.224240111847489</v>
      </c>
      <c r="T394" s="4">
        <f t="shared" ca="1" si="109"/>
        <v>0</v>
      </c>
      <c r="U394" s="46">
        <f t="shared" ca="1" si="110"/>
        <v>1621.8111903296365</v>
      </c>
      <c r="V394" s="4">
        <f t="shared" ca="1" si="111"/>
        <v>0</v>
      </c>
      <c r="W394" s="13">
        <f t="shared" ca="1" si="112"/>
        <v>15585.620399999998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126</v>
      </c>
      <c r="M395" s="7">
        <f t="shared" ca="1" si="102"/>
        <v>874</v>
      </c>
      <c r="N395" s="44">
        <f t="shared" ca="1" si="103"/>
        <v>8</v>
      </c>
      <c r="O395" s="94">
        <f t="shared" ca="1" si="104"/>
        <v>2.224240111847489</v>
      </c>
      <c r="P395" s="94">
        <f t="shared" ca="1" si="105"/>
        <v>22.242401118474891</v>
      </c>
      <c r="Q395" s="94">
        <f t="shared" ca="1" si="106"/>
        <v>22.242401118474891</v>
      </c>
      <c r="R395" s="94">
        <f t="shared" ca="1" si="107"/>
        <v>2.224240111847489</v>
      </c>
      <c r="S395" s="94">
        <f t="shared" ca="1" si="108"/>
        <v>2.224240111847489</v>
      </c>
      <c r="T395" s="4">
        <f t="shared" ca="1" si="109"/>
        <v>0</v>
      </c>
      <c r="U395" s="46">
        <f t="shared" ca="1" si="110"/>
        <v>1600.8111903296365</v>
      </c>
      <c r="V395" s="4">
        <f t="shared" ca="1" si="111"/>
        <v>0</v>
      </c>
      <c r="W395" s="13">
        <f t="shared" ca="1" si="112"/>
        <v>13359.1032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105</v>
      </c>
      <c r="M396" s="7">
        <f t="shared" ca="1" si="102"/>
        <v>895</v>
      </c>
      <c r="N396" s="44">
        <f t="shared" ca="1" si="103"/>
        <v>8</v>
      </c>
      <c r="O396" s="94">
        <f t="shared" ca="1" si="104"/>
        <v>2.224240111847489</v>
      </c>
      <c r="P396" s="94">
        <f t="shared" ca="1" si="105"/>
        <v>22.242401118474891</v>
      </c>
      <c r="Q396" s="94">
        <f t="shared" ca="1" si="106"/>
        <v>22.242401118474891</v>
      </c>
      <c r="R396" s="94">
        <f t="shared" ca="1" si="107"/>
        <v>2.224240111847489</v>
      </c>
      <c r="S396" s="94">
        <f t="shared" ca="1" si="108"/>
        <v>2.224240111847489</v>
      </c>
      <c r="T396" s="4">
        <f t="shared" ca="1" si="109"/>
        <v>0</v>
      </c>
      <c r="U396" s="46">
        <f t="shared" ca="1" si="110"/>
        <v>1579.8111903296365</v>
      </c>
      <c r="V396" s="4">
        <f t="shared" ca="1" si="111"/>
        <v>0</v>
      </c>
      <c r="W396" s="13">
        <f t="shared" ca="1" si="112"/>
        <v>11132.585999999999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84</v>
      </c>
      <c r="M397" s="7">
        <f t="shared" ca="1" si="102"/>
        <v>916</v>
      </c>
      <c r="N397" s="44">
        <f t="shared" ca="1" si="103"/>
        <v>8</v>
      </c>
      <c r="O397" s="94">
        <f t="shared" ca="1" si="104"/>
        <v>2.224240111847489</v>
      </c>
      <c r="P397" s="94">
        <f t="shared" ca="1" si="105"/>
        <v>22.242401118474891</v>
      </c>
      <c r="Q397" s="94">
        <f t="shared" ca="1" si="106"/>
        <v>22.242401118474891</v>
      </c>
      <c r="R397" s="94">
        <f t="shared" ca="1" si="107"/>
        <v>2.224240111847489</v>
      </c>
      <c r="S397" s="94">
        <f t="shared" ca="1" si="108"/>
        <v>2.224240111847489</v>
      </c>
      <c r="T397" s="4">
        <f t="shared" ca="1" si="109"/>
        <v>0</v>
      </c>
      <c r="U397" s="46">
        <f t="shared" ca="1" si="110"/>
        <v>1558.8111903296365</v>
      </c>
      <c r="V397" s="4">
        <f t="shared" ca="1" si="111"/>
        <v>0</v>
      </c>
      <c r="W397" s="13">
        <f t="shared" ca="1" si="112"/>
        <v>8906.0687999999991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63</v>
      </c>
      <c r="M398" s="7">
        <f t="shared" ca="1" si="102"/>
        <v>937</v>
      </c>
      <c r="N398" s="44">
        <f t="shared" ca="1" si="103"/>
        <v>8</v>
      </c>
      <c r="O398" s="94">
        <f t="shared" ca="1" si="104"/>
        <v>2.224240111847489</v>
      </c>
      <c r="P398" s="94">
        <f t="shared" ca="1" si="105"/>
        <v>22.242401118474891</v>
      </c>
      <c r="Q398" s="94">
        <f t="shared" ca="1" si="106"/>
        <v>22.242401118474891</v>
      </c>
      <c r="R398" s="94">
        <f t="shared" ca="1" si="107"/>
        <v>2.224240111847489</v>
      </c>
      <c r="S398" s="94">
        <f t="shared" ca="1" si="108"/>
        <v>2.224240111847489</v>
      </c>
      <c r="T398" s="4">
        <f t="shared" ca="1" si="109"/>
        <v>0</v>
      </c>
      <c r="U398" s="46">
        <f t="shared" ca="1" si="110"/>
        <v>1537.8111903296365</v>
      </c>
      <c r="V398" s="4">
        <f t="shared" ca="1" si="111"/>
        <v>0</v>
      </c>
      <c r="W398" s="13">
        <f t="shared" ca="1" si="112"/>
        <v>6679.5515999999998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42</v>
      </c>
      <c r="M399" s="7">
        <f t="shared" ca="1" si="102"/>
        <v>958</v>
      </c>
      <c r="N399" s="44">
        <f t="shared" ca="1" si="103"/>
        <v>8</v>
      </c>
      <c r="O399" s="94">
        <f t="shared" ca="1" si="104"/>
        <v>2.224240111847489</v>
      </c>
      <c r="P399" s="94">
        <f t="shared" ca="1" si="105"/>
        <v>22.242401118474891</v>
      </c>
      <c r="Q399" s="94">
        <f t="shared" ca="1" si="106"/>
        <v>22.242401118474891</v>
      </c>
      <c r="R399" s="94">
        <f t="shared" ca="1" si="107"/>
        <v>2.224240111847489</v>
      </c>
      <c r="S399" s="94">
        <f t="shared" ca="1" si="108"/>
        <v>2.224240111847489</v>
      </c>
      <c r="T399" s="4">
        <f t="shared" ca="1" si="109"/>
        <v>0</v>
      </c>
      <c r="U399" s="46">
        <f t="shared" ca="1" si="110"/>
        <v>1516.8111903296365</v>
      </c>
      <c r="V399" s="4">
        <f t="shared" ca="1" si="111"/>
        <v>0</v>
      </c>
      <c r="W399" s="13">
        <f t="shared" ca="1" si="112"/>
        <v>4453.0343999999996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21</v>
      </c>
      <c r="M400" s="7">
        <f t="shared" ca="1" si="102"/>
        <v>979</v>
      </c>
      <c r="N400" s="44">
        <f t="shared" ca="1" si="103"/>
        <v>9</v>
      </c>
      <c r="O400" s="94">
        <f t="shared" ca="1" si="104"/>
        <v>2.4159196699183809</v>
      </c>
      <c r="P400" s="94">
        <f t="shared" ca="1" si="105"/>
        <v>24.159196699183809</v>
      </c>
      <c r="Q400" s="94">
        <f t="shared" ca="1" si="106"/>
        <v>23.775837583042026</v>
      </c>
      <c r="R400" s="94">
        <f t="shared" ca="1" si="107"/>
        <v>2.396751714111292</v>
      </c>
      <c r="S400" s="94">
        <f t="shared" ca="1" si="108"/>
        <v>2.4159196699183809</v>
      </c>
      <c r="T400" s="4">
        <f t="shared" ca="1" si="109"/>
        <v>0</v>
      </c>
      <c r="U400" s="46">
        <f t="shared" ca="1" si="110"/>
        <v>1599.5800012986076</v>
      </c>
      <c r="V400" s="4">
        <f t="shared" ca="1" si="111"/>
        <v>0</v>
      </c>
      <c r="W400" s="13">
        <f t="shared" ca="1" si="112"/>
        <v>2226.5171999999998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2.4159196699183809</v>
      </c>
      <c r="P401" s="94">
        <f t="shared" ca="1" si="105"/>
        <v>24.159196699183809</v>
      </c>
      <c r="Q401" s="94">
        <f t="shared" ca="1" si="106"/>
        <v>24.159196699183809</v>
      </c>
      <c r="R401" s="94">
        <f t="shared" ca="1" si="107"/>
        <v>2.4159196699183809</v>
      </c>
      <c r="S401" s="94">
        <f t="shared" ca="1" si="108"/>
        <v>2.4159196699183809</v>
      </c>
      <c r="T401" s="4">
        <f t="shared" ca="1" si="109"/>
        <v>0</v>
      </c>
      <c r="U401" s="46">
        <f t="shared" ca="1" si="110"/>
        <v>1578.5800012986076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379</v>
      </c>
      <c r="M402" s="7">
        <f t="shared" ref="M402:M465" ca="1" si="121">MAX(Set1MinTP-(L402+Set1Regain), 0)</f>
        <v>621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1.8066894637352093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18.066894637352092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18.066894637352092</v>
      </c>
      <c r="R402" s="94">
        <f t="shared" ref="R402:R465" ca="1" si="126">(P402+Q402)/20</f>
        <v>1.8066894637352093</v>
      </c>
      <c r="S402" s="94">
        <f t="shared" ref="S402:S465" ca="1" si="127">R402*Set1ConserveTP + O402*(1-Set1ConserveTP)</f>
        <v>1.8066894637352093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1627.7634327596322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20063.872259999996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358</v>
      </c>
      <c r="M403" s="7">
        <f t="shared" ca="1" si="121"/>
        <v>642</v>
      </c>
      <c r="N403" s="44">
        <f t="shared" ca="1" si="122"/>
        <v>6</v>
      </c>
      <c r="O403" s="94">
        <f t="shared" ca="1" si="123"/>
        <v>1.8066894637352093</v>
      </c>
      <c r="P403" s="94">
        <f t="shared" ca="1" si="124"/>
        <v>18.066894637352092</v>
      </c>
      <c r="Q403" s="94">
        <f t="shared" ca="1" si="125"/>
        <v>18.066894637352092</v>
      </c>
      <c r="R403" s="94">
        <f t="shared" ca="1" si="126"/>
        <v>1.8066894637352093</v>
      </c>
      <c r="S403" s="94">
        <f t="shared" ca="1" si="127"/>
        <v>1.8066894637352093</v>
      </c>
      <c r="T403" s="4">
        <f t="shared" ca="1" si="128"/>
        <v>0</v>
      </c>
      <c r="U403" s="46">
        <f t="shared" ca="1" si="129"/>
        <v>1606.7634327596322</v>
      </c>
      <c r="V403" s="4">
        <f t="shared" ca="1" si="130"/>
        <v>0</v>
      </c>
      <c r="W403" s="13">
        <f t="shared" ca="1" si="131"/>
        <v>17837.355059999998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337</v>
      </c>
      <c r="M404" s="7">
        <f t="shared" ca="1" si="121"/>
        <v>663</v>
      </c>
      <c r="N404" s="44">
        <f t="shared" ca="1" si="122"/>
        <v>6</v>
      </c>
      <c r="O404" s="94">
        <f t="shared" ca="1" si="123"/>
        <v>1.8066894637352093</v>
      </c>
      <c r="P404" s="94">
        <f t="shared" ca="1" si="124"/>
        <v>18.066894637352092</v>
      </c>
      <c r="Q404" s="94">
        <f t="shared" ca="1" si="125"/>
        <v>18.066894637352092</v>
      </c>
      <c r="R404" s="94">
        <f t="shared" ca="1" si="126"/>
        <v>1.8066894637352093</v>
      </c>
      <c r="S404" s="94">
        <f t="shared" ca="1" si="127"/>
        <v>1.8066894637352093</v>
      </c>
      <c r="T404" s="4">
        <f t="shared" ca="1" si="128"/>
        <v>0</v>
      </c>
      <c r="U404" s="46">
        <f t="shared" ca="1" si="129"/>
        <v>1585.7634327596322</v>
      </c>
      <c r="V404" s="4">
        <f t="shared" ca="1" si="130"/>
        <v>0</v>
      </c>
      <c r="W404" s="13">
        <f t="shared" ca="1" si="131"/>
        <v>15610.83786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316</v>
      </c>
      <c r="M405" s="7">
        <f t="shared" ca="1" si="121"/>
        <v>684</v>
      </c>
      <c r="N405" s="44">
        <f t="shared" ca="1" si="122"/>
        <v>6</v>
      </c>
      <c r="O405" s="94">
        <f t="shared" ca="1" si="123"/>
        <v>1.8066894637352093</v>
      </c>
      <c r="P405" s="94">
        <f t="shared" ca="1" si="124"/>
        <v>18.066894637352092</v>
      </c>
      <c r="Q405" s="94">
        <f t="shared" ca="1" si="125"/>
        <v>18.066894637352092</v>
      </c>
      <c r="R405" s="94">
        <f t="shared" ca="1" si="126"/>
        <v>1.8066894637352093</v>
      </c>
      <c r="S405" s="94">
        <f t="shared" ca="1" si="127"/>
        <v>1.8066894637352093</v>
      </c>
      <c r="T405" s="4">
        <f t="shared" ca="1" si="128"/>
        <v>0</v>
      </c>
      <c r="U405" s="46">
        <f t="shared" ca="1" si="129"/>
        <v>1564.7634327596322</v>
      </c>
      <c r="V405" s="4">
        <f t="shared" ca="1" si="130"/>
        <v>0</v>
      </c>
      <c r="W405" s="13">
        <f t="shared" ca="1" si="131"/>
        <v>13384.320659999998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295</v>
      </c>
      <c r="M406" s="7">
        <f t="shared" ca="1" si="121"/>
        <v>705</v>
      </c>
      <c r="N406" s="44">
        <f t="shared" ca="1" si="122"/>
        <v>6</v>
      </c>
      <c r="O406" s="94">
        <f t="shared" ca="1" si="123"/>
        <v>1.8066894637352093</v>
      </c>
      <c r="P406" s="94">
        <f t="shared" ca="1" si="124"/>
        <v>18.066894637352092</v>
      </c>
      <c r="Q406" s="94">
        <f t="shared" ca="1" si="125"/>
        <v>18.066894637352092</v>
      </c>
      <c r="R406" s="94">
        <f t="shared" ca="1" si="126"/>
        <v>1.8066894637352093</v>
      </c>
      <c r="S406" s="94">
        <f t="shared" ca="1" si="127"/>
        <v>1.8066894637352093</v>
      </c>
      <c r="T406" s="4">
        <f t="shared" ca="1" si="128"/>
        <v>0</v>
      </c>
      <c r="U406" s="46">
        <f t="shared" ca="1" si="129"/>
        <v>1543.7634327596322</v>
      </c>
      <c r="V406" s="4">
        <f t="shared" ca="1" si="130"/>
        <v>0</v>
      </c>
      <c r="W406" s="13">
        <f t="shared" ca="1" si="131"/>
        <v>11157.803459999999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274</v>
      </c>
      <c r="M407" s="7">
        <f t="shared" ca="1" si="121"/>
        <v>726</v>
      </c>
      <c r="N407" s="44">
        <f t="shared" ca="1" si="122"/>
        <v>7</v>
      </c>
      <c r="O407" s="94">
        <f t="shared" ca="1" si="123"/>
        <v>2.0035934291211661</v>
      </c>
      <c r="P407" s="94">
        <f t="shared" ca="1" si="124"/>
        <v>19.051414464281876</v>
      </c>
      <c r="Q407" s="94">
        <f t="shared" ca="1" si="125"/>
        <v>18.066894637352092</v>
      </c>
      <c r="R407" s="94">
        <f t="shared" ca="1" si="126"/>
        <v>1.8559154550816985</v>
      </c>
      <c r="S407" s="94">
        <f t="shared" ca="1" si="127"/>
        <v>2.0035934291211661</v>
      </c>
      <c r="T407" s="4">
        <f t="shared" ca="1" si="128"/>
        <v>0</v>
      </c>
      <c r="U407" s="46">
        <f t="shared" ca="1" si="129"/>
        <v>1629.3605606370834</v>
      </c>
      <c r="V407" s="4">
        <f t="shared" ca="1" si="130"/>
        <v>0</v>
      </c>
      <c r="W407" s="13">
        <f t="shared" ca="1" si="131"/>
        <v>8931.2862599999989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253</v>
      </c>
      <c r="M408" s="7">
        <f t="shared" ca="1" si="121"/>
        <v>747</v>
      </c>
      <c r="N408" s="44">
        <f t="shared" ca="1" si="122"/>
        <v>7</v>
      </c>
      <c r="O408" s="94">
        <f t="shared" ca="1" si="123"/>
        <v>2.0035934291211661</v>
      </c>
      <c r="P408" s="94">
        <f t="shared" ca="1" si="124"/>
        <v>20.035934291211664</v>
      </c>
      <c r="Q408" s="94">
        <f t="shared" ca="1" si="125"/>
        <v>20.035934291211664</v>
      </c>
      <c r="R408" s="94">
        <f t="shared" ca="1" si="126"/>
        <v>2.0035934291211666</v>
      </c>
      <c r="S408" s="94">
        <f t="shared" ca="1" si="127"/>
        <v>2.0035934291211661</v>
      </c>
      <c r="T408" s="4">
        <f t="shared" ca="1" si="128"/>
        <v>0</v>
      </c>
      <c r="U408" s="46">
        <f t="shared" ca="1" si="129"/>
        <v>1608.3605606370834</v>
      </c>
      <c r="V408" s="4">
        <f t="shared" ca="1" si="130"/>
        <v>0</v>
      </c>
      <c r="W408" s="13">
        <f t="shared" ca="1" si="131"/>
        <v>6704.7690599999987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232</v>
      </c>
      <c r="M409" s="7">
        <f t="shared" ca="1" si="121"/>
        <v>768</v>
      </c>
      <c r="N409" s="44">
        <f t="shared" ca="1" si="122"/>
        <v>7</v>
      </c>
      <c r="O409" s="94">
        <f t="shared" ca="1" si="123"/>
        <v>2.0035934291211661</v>
      </c>
      <c r="P409" s="94">
        <f t="shared" ca="1" si="124"/>
        <v>20.035934291211664</v>
      </c>
      <c r="Q409" s="94">
        <f t="shared" ca="1" si="125"/>
        <v>20.035934291211664</v>
      </c>
      <c r="R409" s="94">
        <f t="shared" ca="1" si="126"/>
        <v>2.0035934291211666</v>
      </c>
      <c r="S409" s="94">
        <f t="shared" ca="1" si="127"/>
        <v>2.0035934291211661</v>
      </c>
      <c r="T409" s="4">
        <f t="shared" ca="1" si="128"/>
        <v>0</v>
      </c>
      <c r="U409" s="46">
        <f t="shared" ca="1" si="129"/>
        <v>1587.3605606370834</v>
      </c>
      <c r="V409" s="4">
        <f t="shared" ca="1" si="130"/>
        <v>0</v>
      </c>
      <c r="W409" s="13">
        <f t="shared" ca="1" si="131"/>
        <v>4478.2518599999994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263</v>
      </c>
      <c r="M410" s="7">
        <f t="shared" ca="1" si="121"/>
        <v>737</v>
      </c>
      <c r="N410" s="44">
        <f t="shared" ca="1" si="122"/>
        <v>7</v>
      </c>
      <c r="O410" s="94">
        <f t="shared" ca="1" si="123"/>
        <v>2.0035934291211661</v>
      </c>
      <c r="P410" s="94">
        <f t="shared" ca="1" si="124"/>
        <v>20.035934291211664</v>
      </c>
      <c r="Q410" s="94">
        <f t="shared" ca="1" si="125"/>
        <v>19.248318429667833</v>
      </c>
      <c r="R410" s="94">
        <f t="shared" ca="1" si="126"/>
        <v>1.9642126360439747</v>
      </c>
      <c r="S410" s="94">
        <f t="shared" ca="1" si="127"/>
        <v>2.0035934291211661</v>
      </c>
      <c r="T410" s="4">
        <f t="shared" ca="1" si="128"/>
        <v>0</v>
      </c>
      <c r="U410" s="46">
        <f t="shared" ca="1" si="129"/>
        <v>1618.3605606370834</v>
      </c>
      <c r="V410" s="4">
        <f t="shared" ca="1" si="130"/>
        <v>0</v>
      </c>
      <c r="W410" s="13">
        <f t="shared" ca="1" si="131"/>
        <v>17923.463459999999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242</v>
      </c>
      <c r="M411" s="7">
        <f t="shared" ca="1" si="121"/>
        <v>758</v>
      </c>
      <c r="N411" s="44">
        <f t="shared" ca="1" si="122"/>
        <v>7</v>
      </c>
      <c r="O411" s="94">
        <f t="shared" ca="1" si="123"/>
        <v>2.0035934291211661</v>
      </c>
      <c r="P411" s="94">
        <f t="shared" ca="1" si="124"/>
        <v>20.035934291211664</v>
      </c>
      <c r="Q411" s="94">
        <f t="shared" ca="1" si="125"/>
        <v>20.035934291211664</v>
      </c>
      <c r="R411" s="94">
        <f t="shared" ca="1" si="126"/>
        <v>2.0035934291211666</v>
      </c>
      <c r="S411" s="94">
        <f t="shared" ca="1" si="127"/>
        <v>2.0035934291211661</v>
      </c>
      <c r="T411" s="4">
        <f t="shared" ca="1" si="128"/>
        <v>0</v>
      </c>
      <c r="U411" s="46">
        <f t="shared" ca="1" si="129"/>
        <v>1597.3605606370834</v>
      </c>
      <c r="V411" s="4">
        <f t="shared" ca="1" si="130"/>
        <v>0</v>
      </c>
      <c r="W411" s="13">
        <f t="shared" ca="1" si="131"/>
        <v>15696.946259999999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221</v>
      </c>
      <c r="M412" s="7">
        <f t="shared" ca="1" si="121"/>
        <v>779</v>
      </c>
      <c r="N412" s="44">
        <f t="shared" ca="1" si="122"/>
        <v>7</v>
      </c>
      <c r="O412" s="94">
        <f t="shared" ca="1" si="123"/>
        <v>2.0035934291211661</v>
      </c>
      <c r="P412" s="94">
        <f t="shared" ca="1" si="124"/>
        <v>20.035934291211664</v>
      </c>
      <c r="Q412" s="94">
        <f t="shared" ca="1" si="125"/>
        <v>20.035934291211664</v>
      </c>
      <c r="R412" s="94">
        <f t="shared" ca="1" si="126"/>
        <v>2.0035934291211666</v>
      </c>
      <c r="S412" s="94">
        <f t="shared" ca="1" si="127"/>
        <v>2.0035934291211661</v>
      </c>
      <c r="T412" s="4">
        <f t="shared" ca="1" si="128"/>
        <v>0</v>
      </c>
      <c r="U412" s="46">
        <f t="shared" ca="1" si="129"/>
        <v>1576.3605606370834</v>
      </c>
      <c r="V412" s="4">
        <f t="shared" ca="1" si="130"/>
        <v>0</v>
      </c>
      <c r="W412" s="13">
        <f t="shared" ca="1" si="131"/>
        <v>13470.429059999999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200</v>
      </c>
      <c r="M413" s="7">
        <f t="shared" ca="1" si="121"/>
        <v>800</v>
      </c>
      <c r="N413" s="44">
        <f t="shared" ca="1" si="122"/>
        <v>7</v>
      </c>
      <c r="O413" s="94">
        <f t="shared" ca="1" si="123"/>
        <v>2.0035934291211661</v>
      </c>
      <c r="P413" s="94">
        <f t="shared" ca="1" si="124"/>
        <v>20.035934291211664</v>
      </c>
      <c r="Q413" s="94">
        <f t="shared" ca="1" si="125"/>
        <v>20.035934291211664</v>
      </c>
      <c r="R413" s="94">
        <f t="shared" ca="1" si="126"/>
        <v>2.0035934291211666</v>
      </c>
      <c r="S413" s="94">
        <f t="shared" ca="1" si="127"/>
        <v>2.0035934291211661</v>
      </c>
      <c r="T413" s="4">
        <f t="shared" ca="1" si="128"/>
        <v>0</v>
      </c>
      <c r="U413" s="46">
        <f t="shared" ca="1" si="129"/>
        <v>1555.3605606370834</v>
      </c>
      <c r="V413" s="4">
        <f t="shared" ca="1" si="130"/>
        <v>0</v>
      </c>
      <c r="W413" s="13">
        <f t="shared" ca="1" si="131"/>
        <v>11243.911859999998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179</v>
      </c>
      <c r="M414" s="7">
        <f t="shared" ca="1" si="121"/>
        <v>821</v>
      </c>
      <c r="N414" s="44">
        <f t="shared" ca="1" si="122"/>
        <v>7</v>
      </c>
      <c r="O414" s="94">
        <f t="shared" ca="1" si="123"/>
        <v>2.0035934291211661</v>
      </c>
      <c r="P414" s="94">
        <f t="shared" ca="1" si="124"/>
        <v>20.035934291211664</v>
      </c>
      <c r="Q414" s="94">
        <f t="shared" ca="1" si="125"/>
        <v>20.035934291211664</v>
      </c>
      <c r="R414" s="94">
        <f t="shared" ca="1" si="126"/>
        <v>2.0035934291211666</v>
      </c>
      <c r="S414" s="94">
        <f t="shared" ca="1" si="127"/>
        <v>2.0035934291211661</v>
      </c>
      <c r="T414" s="4">
        <f t="shared" ca="1" si="128"/>
        <v>0</v>
      </c>
      <c r="U414" s="46">
        <f t="shared" ca="1" si="129"/>
        <v>1534.3605606370834</v>
      </c>
      <c r="V414" s="4">
        <f t="shared" ca="1" si="130"/>
        <v>0</v>
      </c>
      <c r="W414" s="13">
        <f t="shared" ca="1" si="131"/>
        <v>9017.3946599999999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158</v>
      </c>
      <c r="M415" s="7">
        <f t="shared" ca="1" si="121"/>
        <v>842</v>
      </c>
      <c r="N415" s="44">
        <f t="shared" ca="1" si="122"/>
        <v>8</v>
      </c>
      <c r="O415" s="94">
        <f t="shared" ca="1" si="123"/>
        <v>2.224240111847489</v>
      </c>
      <c r="P415" s="94">
        <f t="shared" ca="1" si="124"/>
        <v>20.256580973937986</v>
      </c>
      <c r="Q415" s="94">
        <f t="shared" ca="1" si="125"/>
        <v>20.035934291211664</v>
      </c>
      <c r="R415" s="94">
        <f t="shared" ca="1" si="126"/>
        <v>2.0146257632574822</v>
      </c>
      <c r="S415" s="94">
        <f t="shared" ca="1" si="127"/>
        <v>2.224240111847489</v>
      </c>
      <c r="T415" s="4">
        <f t="shared" ca="1" si="128"/>
        <v>0</v>
      </c>
      <c r="U415" s="46">
        <f t="shared" ca="1" si="129"/>
        <v>1632.8111903296365</v>
      </c>
      <c r="V415" s="4">
        <f t="shared" ca="1" si="130"/>
        <v>0</v>
      </c>
      <c r="W415" s="13">
        <f t="shared" ca="1" si="131"/>
        <v>6790.8774599999997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137</v>
      </c>
      <c r="M416" s="7">
        <f t="shared" ca="1" si="121"/>
        <v>863</v>
      </c>
      <c r="N416" s="44">
        <f t="shared" ca="1" si="122"/>
        <v>8</v>
      </c>
      <c r="O416" s="94">
        <f t="shared" ca="1" si="123"/>
        <v>2.224240111847489</v>
      </c>
      <c r="P416" s="94">
        <f t="shared" ca="1" si="124"/>
        <v>22.242401118474891</v>
      </c>
      <c r="Q416" s="94">
        <f t="shared" ca="1" si="125"/>
        <v>22.242401118474891</v>
      </c>
      <c r="R416" s="94">
        <f t="shared" ca="1" si="126"/>
        <v>2.224240111847489</v>
      </c>
      <c r="S416" s="94">
        <f t="shared" ca="1" si="127"/>
        <v>2.224240111847489</v>
      </c>
      <c r="T416" s="4">
        <f t="shared" ca="1" si="128"/>
        <v>0</v>
      </c>
      <c r="U416" s="46">
        <f t="shared" ca="1" si="129"/>
        <v>1611.8111903296365</v>
      </c>
      <c r="V416" s="4">
        <f t="shared" ca="1" si="130"/>
        <v>0</v>
      </c>
      <c r="W416" s="13">
        <f t="shared" ca="1" si="131"/>
        <v>4564.3602599999995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116</v>
      </c>
      <c r="M417" s="7">
        <f t="shared" ca="1" si="121"/>
        <v>884</v>
      </c>
      <c r="N417" s="44">
        <f t="shared" ca="1" si="122"/>
        <v>8</v>
      </c>
      <c r="O417" s="94">
        <f t="shared" ca="1" si="123"/>
        <v>2.224240111847489</v>
      </c>
      <c r="P417" s="94">
        <f t="shared" ca="1" si="124"/>
        <v>22.242401118474891</v>
      </c>
      <c r="Q417" s="94">
        <f t="shared" ca="1" si="125"/>
        <v>22.242401118474891</v>
      </c>
      <c r="R417" s="94">
        <f t="shared" ca="1" si="126"/>
        <v>2.224240111847489</v>
      </c>
      <c r="S417" s="94">
        <f t="shared" ca="1" si="127"/>
        <v>2.224240111847489</v>
      </c>
      <c r="T417" s="4">
        <f t="shared" ca="1" si="128"/>
        <v>0</v>
      </c>
      <c r="U417" s="46">
        <f t="shared" ca="1" si="129"/>
        <v>1590.8111903296365</v>
      </c>
      <c r="V417" s="4">
        <f t="shared" ca="1" si="130"/>
        <v>0</v>
      </c>
      <c r="W417" s="13">
        <f t="shared" ca="1" si="131"/>
        <v>2337.8430599999997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263</v>
      </c>
      <c r="M418" s="7">
        <f t="shared" ca="1" si="121"/>
        <v>737</v>
      </c>
      <c r="N418" s="44">
        <f t="shared" ca="1" si="122"/>
        <v>7</v>
      </c>
      <c r="O418" s="94">
        <f t="shared" ca="1" si="123"/>
        <v>2.0035934291211661</v>
      </c>
      <c r="P418" s="94">
        <f t="shared" ca="1" si="124"/>
        <v>20.035934291211664</v>
      </c>
      <c r="Q418" s="94">
        <f t="shared" ca="1" si="125"/>
        <v>19.248318429667833</v>
      </c>
      <c r="R418" s="94">
        <f t="shared" ca="1" si="126"/>
        <v>1.9642126360439747</v>
      </c>
      <c r="S418" s="94">
        <f t="shared" ca="1" si="127"/>
        <v>2.0035934291211661</v>
      </c>
      <c r="T418" s="4">
        <f t="shared" ca="1" si="128"/>
        <v>0</v>
      </c>
      <c r="U418" s="46">
        <f t="shared" ca="1" si="129"/>
        <v>1618.3605606370834</v>
      </c>
      <c r="V418" s="4">
        <f t="shared" ca="1" si="130"/>
        <v>0</v>
      </c>
      <c r="W418" s="13">
        <f t="shared" ca="1" si="131"/>
        <v>17726.029199999997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242</v>
      </c>
      <c r="M419" s="7">
        <f t="shared" ca="1" si="121"/>
        <v>758</v>
      </c>
      <c r="N419" s="44">
        <f t="shared" ca="1" si="122"/>
        <v>7</v>
      </c>
      <c r="O419" s="94">
        <f t="shared" ca="1" si="123"/>
        <v>2.0035934291211661</v>
      </c>
      <c r="P419" s="94">
        <f t="shared" ca="1" si="124"/>
        <v>20.035934291211664</v>
      </c>
      <c r="Q419" s="94">
        <f t="shared" ca="1" si="125"/>
        <v>20.035934291211664</v>
      </c>
      <c r="R419" s="94">
        <f t="shared" ca="1" si="126"/>
        <v>2.0035934291211666</v>
      </c>
      <c r="S419" s="94">
        <f t="shared" ca="1" si="127"/>
        <v>2.0035934291211661</v>
      </c>
      <c r="T419" s="4">
        <f t="shared" ca="1" si="128"/>
        <v>0</v>
      </c>
      <c r="U419" s="46">
        <f t="shared" ca="1" si="129"/>
        <v>1597.3605606370834</v>
      </c>
      <c r="V419" s="4">
        <f t="shared" ca="1" si="130"/>
        <v>0</v>
      </c>
      <c r="W419" s="13">
        <f t="shared" ca="1" si="131"/>
        <v>15499.511999999999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221</v>
      </c>
      <c r="M420" s="7">
        <f t="shared" ca="1" si="121"/>
        <v>779</v>
      </c>
      <c r="N420" s="44">
        <f t="shared" ca="1" si="122"/>
        <v>7</v>
      </c>
      <c r="O420" s="94">
        <f t="shared" ca="1" si="123"/>
        <v>2.0035934291211661</v>
      </c>
      <c r="P420" s="94">
        <f t="shared" ca="1" si="124"/>
        <v>20.035934291211664</v>
      </c>
      <c r="Q420" s="94">
        <f t="shared" ca="1" si="125"/>
        <v>20.035934291211664</v>
      </c>
      <c r="R420" s="94">
        <f t="shared" ca="1" si="126"/>
        <v>2.0035934291211666</v>
      </c>
      <c r="S420" s="94">
        <f t="shared" ca="1" si="127"/>
        <v>2.0035934291211661</v>
      </c>
      <c r="T420" s="4">
        <f t="shared" ca="1" si="128"/>
        <v>0</v>
      </c>
      <c r="U420" s="46">
        <f t="shared" ca="1" si="129"/>
        <v>1576.3605606370834</v>
      </c>
      <c r="V420" s="4">
        <f t="shared" ca="1" si="130"/>
        <v>0</v>
      </c>
      <c r="W420" s="13">
        <f t="shared" ca="1" si="131"/>
        <v>13272.994799999999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200</v>
      </c>
      <c r="M421" s="7">
        <f t="shared" ca="1" si="121"/>
        <v>800</v>
      </c>
      <c r="N421" s="44">
        <f t="shared" ca="1" si="122"/>
        <v>7</v>
      </c>
      <c r="O421" s="94">
        <f t="shared" ca="1" si="123"/>
        <v>2.0035934291211661</v>
      </c>
      <c r="P421" s="94">
        <f t="shared" ca="1" si="124"/>
        <v>20.035934291211664</v>
      </c>
      <c r="Q421" s="94">
        <f t="shared" ca="1" si="125"/>
        <v>20.035934291211664</v>
      </c>
      <c r="R421" s="94">
        <f t="shared" ca="1" si="126"/>
        <v>2.0035934291211666</v>
      </c>
      <c r="S421" s="94">
        <f t="shared" ca="1" si="127"/>
        <v>2.0035934291211661</v>
      </c>
      <c r="T421" s="4">
        <f t="shared" ca="1" si="128"/>
        <v>0</v>
      </c>
      <c r="U421" s="46">
        <f t="shared" ca="1" si="129"/>
        <v>1555.3605606370834</v>
      </c>
      <c r="V421" s="4">
        <f t="shared" ca="1" si="130"/>
        <v>0</v>
      </c>
      <c r="W421" s="13">
        <f t="shared" ca="1" si="131"/>
        <v>11046.477599999998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179</v>
      </c>
      <c r="M422" s="7">
        <f t="shared" ca="1" si="121"/>
        <v>821</v>
      </c>
      <c r="N422" s="44">
        <f t="shared" ca="1" si="122"/>
        <v>7</v>
      </c>
      <c r="O422" s="94">
        <f t="shared" ca="1" si="123"/>
        <v>2.0035934291211661</v>
      </c>
      <c r="P422" s="94">
        <f t="shared" ca="1" si="124"/>
        <v>20.035934291211664</v>
      </c>
      <c r="Q422" s="94">
        <f t="shared" ca="1" si="125"/>
        <v>20.035934291211664</v>
      </c>
      <c r="R422" s="94">
        <f t="shared" ca="1" si="126"/>
        <v>2.0035934291211666</v>
      </c>
      <c r="S422" s="94">
        <f t="shared" ca="1" si="127"/>
        <v>2.0035934291211661</v>
      </c>
      <c r="T422" s="4">
        <f t="shared" ca="1" si="128"/>
        <v>0</v>
      </c>
      <c r="U422" s="46">
        <f t="shared" ca="1" si="129"/>
        <v>1534.3605606370834</v>
      </c>
      <c r="V422" s="4">
        <f t="shared" ca="1" si="130"/>
        <v>0</v>
      </c>
      <c r="W422" s="13">
        <f t="shared" ca="1" si="131"/>
        <v>8819.9603999999999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158</v>
      </c>
      <c r="M423" s="7">
        <f t="shared" ca="1" si="121"/>
        <v>842</v>
      </c>
      <c r="N423" s="44">
        <f t="shared" ca="1" si="122"/>
        <v>8</v>
      </c>
      <c r="O423" s="94">
        <f t="shared" ca="1" si="123"/>
        <v>2.224240111847489</v>
      </c>
      <c r="P423" s="94">
        <f t="shared" ca="1" si="124"/>
        <v>20.256580973937986</v>
      </c>
      <c r="Q423" s="94">
        <f t="shared" ca="1" si="125"/>
        <v>20.035934291211664</v>
      </c>
      <c r="R423" s="94">
        <f t="shared" ca="1" si="126"/>
        <v>2.0146257632574822</v>
      </c>
      <c r="S423" s="94">
        <f t="shared" ca="1" si="127"/>
        <v>2.224240111847489</v>
      </c>
      <c r="T423" s="4">
        <f t="shared" ca="1" si="128"/>
        <v>0</v>
      </c>
      <c r="U423" s="46">
        <f t="shared" ca="1" si="129"/>
        <v>1632.8111903296365</v>
      </c>
      <c r="V423" s="4">
        <f t="shared" ca="1" si="130"/>
        <v>0</v>
      </c>
      <c r="W423" s="13">
        <f t="shared" ca="1" si="131"/>
        <v>6593.4431999999997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137</v>
      </c>
      <c r="M424" s="7">
        <f t="shared" ca="1" si="121"/>
        <v>863</v>
      </c>
      <c r="N424" s="44">
        <f t="shared" ca="1" si="122"/>
        <v>8</v>
      </c>
      <c r="O424" s="94">
        <f t="shared" ca="1" si="123"/>
        <v>2.224240111847489</v>
      </c>
      <c r="P424" s="94">
        <f t="shared" ca="1" si="124"/>
        <v>22.242401118474891</v>
      </c>
      <c r="Q424" s="94">
        <f t="shared" ca="1" si="125"/>
        <v>22.242401118474891</v>
      </c>
      <c r="R424" s="94">
        <f t="shared" ca="1" si="126"/>
        <v>2.224240111847489</v>
      </c>
      <c r="S424" s="94">
        <f t="shared" ca="1" si="127"/>
        <v>2.224240111847489</v>
      </c>
      <c r="T424" s="4">
        <f t="shared" ca="1" si="128"/>
        <v>0</v>
      </c>
      <c r="U424" s="46">
        <f t="shared" ca="1" si="129"/>
        <v>1611.8111903296365</v>
      </c>
      <c r="V424" s="4">
        <f t="shared" ca="1" si="130"/>
        <v>0</v>
      </c>
      <c r="W424" s="13">
        <f t="shared" ca="1" si="131"/>
        <v>4366.9259999999995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116</v>
      </c>
      <c r="M425" s="7">
        <f t="shared" ca="1" si="121"/>
        <v>884</v>
      </c>
      <c r="N425" s="44">
        <f t="shared" ca="1" si="122"/>
        <v>8</v>
      </c>
      <c r="O425" s="94">
        <f t="shared" ca="1" si="123"/>
        <v>2.224240111847489</v>
      </c>
      <c r="P425" s="94">
        <f t="shared" ca="1" si="124"/>
        <v>22.242401118474891</v>
      </c>
      <c r="Q425" s="94">
        <f t="shared" ca="1" si="125"/>
        <v>22.242401118474891</v>
      </c>
      <c r="R425" s="94">
        <f t="shared" ca="1" si="126"/>
        <v>2.224240111847489</v>
      </c>
      <c r="S425" s="94">
        <f t="shared" ca="1" si="127"/>
        <v>2.224240111847489</v>
      </c>
      <c r="T425" s="4">
        <f t="shared" ca="1" si="128"/>
        <v>0</v>
      </c>
      <c r="U425" s="46">
        <f t="shared" ca="1" si="129"/>
        <v>1590.8111903296365</v>
      </c>
      <c r="V425" s="4">
        <f t="shared" ca="1" si="130"/>
        <v>0</v>
      </c>
      <c r="W425" s="13">
        <f t="shared" ca="1" si="131"/>
        <v>2140.4087999999997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147</v>
      </c>
      <c r="M426" s="7">
        <f t="shared" ca="1" si="121"/>
        <v>853</v>
      </c>
      <c r="N426" s="44">
        <f t="shared" ca="1" si="122"/>
        <v>8</v>
      </c>
      <c r="O426" s="94">
        <f t="shared" ca="1" si="123"/>
        <v>2.224240111847489</v>
      </c>
      <c r="P426" s="94">
        <f t="shared" ca="1" si="124"/>
        <v>22.242401118474891</v>
      </c>
      <c r="Q426" s="94">
        <f t="shared" ca="1" si="125"/>
        <v>20.477227656664308</v>
      </c>
      <c r="R426" s="94">
        <f t="shared" ca="1" si="126"/>
        <v>2.1359814387569598</v>
      </c>
      <c r="S426" s="94">
        <f t="shared" ca="1" si="127"/>
        <v>2.224240111847489</v>
      </c>
      <c r="T426" s="4">
        <f t="shared" ca="1" si="128"/>
        <v>0</v>
      </c>
      <c r="U426" s="46">
        <f t="shared" ca="1" si="129"/>
        <v>1621.8111903296365</v>
      </c>
      <c r="V426" s="4">
        <f t="shared" ca="1" si="130"/>
        <v>0</v>
      </c>
      <c r="W426" s="13">
        <f t="shared" ca="1" si="131"/>
        <v>15585.620399999998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126</v>
      </c>
      <c r="M427" s="7">
        <f t="shared" ca="1" si="121"/>
        <v>874</v>
      </c>
      <c r="N427" s="44">
        <f t="shared" ca="1" si="122"/>
        <v>8</v>
      </c>
      <c r="O427" s="94">
        <f t="shared" ca="1" si="123"/>
        <v>2.224240111847489</v>
      </c>
      <c r="P427" s="94">
        <f t="shared" ca="1" si="124"/>
        <v>22.242401118474891</v>
      </c>
      <c r="Q427" s="94">
        <f t="shared" ca="1" si="125"/>
        <v>22.242401118474891</v>
      </c>
      <c r="R427" s="94">
        <f t="shared" ca="1" si="126"/>
        <v>2.224240111847489</v>
      </c>
      <c r="S427" s="94">
        <f t="shared" ca="1" si="127"/>
        <v>2.224240111847489</v>
      </c>
      <c r="T427" s="4">
        <f t="shared" ca="1" si="128"/>
        <v>0</v>
      </c>
      <c r="U427" s="46">
        <f t="shared" ca="1" si="129"/>
        <v>1600.8111903296365</v>
      </c>
      <c r="V427" s="4">
        <f t="shared" ca="1" si="130"/>
        <v>0</v>
      </c>
      <c r="W427" s="13">
        <f t="shared" ca="1" si="131"/>
        <v>13359.1032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105</v>
      </c>
      <c r="M428" s="7">
        <f t="shared" ca="1" si="121"/>
        <v>895</v>
      </c>
      <c r="N428" s="44">
        <f t="shared" ca="1" si="122"/>
        <v>8</v>
      </c>
      <c r="O428" s="94">
        <f t="shared" ca="1" si="123"/>
        <v>2.224240111847489</v>
      </c>
      <c r="P428" s="94">
        <f t="shared" ca="1" si="124"/>
        <v>22.242401118474891</v>
      </c>
      <c r="Q428" s="94">
        <f t="shared" ca="1" si="125"/>
        <v>22.242401118474891</v>
      </c>
      <c r="R428" s="94">
        <f t="shared" ca="1" si="126"/>
        <v>2.224240111847489</v>
      </c>
      <c r="S428" s="94">
        <f t="shared" ca="1" si="127"/>
        <v>2.224240111847489</v>
      </c>
      <c r="T428" s="4">
        <f t="shared" ca="1" si="128"/>
        <v>0</v>
      </c>
      <c r="U428" s="46">
        <f t="shared" ca="1" si="129"/>
        <v>1579.8111903296365</v>
      </c>
      <c r="V428" s="4">
        <f t="shared" ca="1" si="130"/>
        <v>0</v>
      </c>
      <c r="W428" s="13">
        <f t="shared" ca="1" si="131"/>
        <v>11132.585999999999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84</v>
      </c>
      <c r="M429" s="7">
        <f t="shared" ca="1" si="121"/>
        <v>916</v>
      </c>
      <c r="N429" s="44">
        <f t="shared" ca="1" si="122"/>
        <v>8</v>
      </c>
      <c r="O429" s="94">
        <f t="shared" ca="1" si="123"/>
        <v>2.224240111847489</v>
      </c>
      <c r="P429" s="94">
        <f t="shared" ca="1" si="124"/>
        <v>22.242401118474891</v>
      </c>
      <c r="Q429" s="94">
        <f t="shared" ca="1" si="125"/>
        <v>22.242401118474891</v>
      </c>
      <c r="R429" s="94">
        <f t="shared" ca="1" si="126"/>
        <v>2.224240111847489</v>
      </c>
      <c r="S429" s="94">
        <f t="shared" ca="1" si="127"/>
        <v>2.224240111847489</v>
      </c>
      <c r="T429" s="4">
        <f t="shared" ca="1" si="128"/>
        <v>0</v>
      </c>
      <c r="U429" s="46">
        <f t="shared" ca="1" si="129"/>
        <v>1558.8111903296365</v>
      </c>
      <c r="V429" s="4">
        <f t="shared" ca="1" si="130"/>
        <v>0</v>
      </c>
      <c r="W429" s="13">
        <f t="shared" ca="1" si="131"/>
        <v>8906.0687999999991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63</v>
      </c>
      <c r="M430" s="7">
        <f t="shared" ca="1" si="121"/>
        <v>937</v>
      </c>
      <c r="N430" s="44">
        <f t="shared" ca="1" si="122"/>
        <v>8</v>
      </c>
      <c r="O430" s="94">
        <f t="shared" ca="1" si="123"/>
        <v>2.224240111847489</v>
      </c>
      <c r="P430" s="94">
        <f t="shared" ca="1" si="124"/>
        <v>22.242401118474891</v>
      </c>
      <c r="Q430" s="94">
        <f t="shared" ca="1" si="125"/>
        <v>22.242401118474891</v>
      </c>
      <c r="R430" s="94">
        <f t="shared" ca="1" si="126"/>
        <v>2.224240111847489</v>
      </c>
      <c r="S430" s="94">
        <f t="shared" ca="1" si="127"/>
        <v>2.224240111847489</v>
      </c>
      <c r="T430" s="4">
        <f t="shared" ca="1" si="128"/>
        <v>0</v>
      </c>
      <c r="U430" s="46">
        <f t="shared" ca="1" si="129"/>
        <v>1537.8111903296365</v>
      </c>
      <c r="V430" s="4">
        <f t="shared" ca="1" si="130"/>
        <v>0</v>
      </c>
      <c r="W430" s="13">
        <f t="shared" ca="1" si="131"/>
        <v>6679.5515999999998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42</v>
      </c>
      <c r="M431" s="7">
        <f t="shared" ca="1" si="121"/>
        <v>958</v>
      </c>
      <c r="N431" s="44">
        <f t="shared" ca="1" si="122"/>
        <v>8</v>
      </c>
      <c r="O431" s="94">
        <f t="shared" ca="1" si="123"/>
        <v>2.224240111847489</v>
      </c>
      <c r="P431" s="94">
        <f t="shared" ca="1" si="124"/>
        <v>22.242401118474891</v>
      </c>
      <c r="Q431" s="94">
        <f t="shared" ca="1" si="125"/>
        <v>22.242401118474891</v>
      </c>
      <c r="R431" s="94">
        <f t="shared" ca="1" si="126"/>
        <v>2.224240111847489</v>
      </c>
      <c r="S431" s="94">
        <f t="shared" ca="1" si="127"/>
        <v>2.224240111847489</v>
      </c>
      <c r="T431" s="4">
        <f t="shared" ca="1" si="128"/>
        <v>0</v>
      </c>
      <c r="U431" s="46">
        <f t="shared" ca="1" si="129"/>
        <v>1516.8111903296365</v>
      </c>
      <c r="V431" s="4">
        <f t="shared" ca="1" si="130"/>
        <v>0</v>
      </c>
      <c r="W431" s="13">
        <f t="shared" ca="1" si="131"/>
        <v>4453.0343999999996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21</v>
      </c>
      <c r="M432" s="7">
        <f t="shared" ca="1" si="121"/>
        <v>979</v>
      </c>
      <c r="N432" s="44">
        <f t="shared" ca="1" si="122"/>
        <v>9</v>
      </c>
      <c r="O432" s="94">
        <f t="shared" ca="1" si="123"/>
        <v>2.4159196699183809</v>
      </c>
      <c r="P432" s="94">
        <f t="shared" ca="1" si="124"/>
        <v>24.159196699183809</v>
      </c>
      <c r="Q432" s="94">
        <f t="shared" ca="1" si="125"/>
        <v>23.775837583042026</v>
      </c>
      <c r="R432" s="94">
        <f t="shared" ca="1" si="126"/>
        <v>2.396751714111292</v>
      </c>
      <c r="S432" s="94">
        <f t="shared" ca="1" si="127"/>
        <v>2.4159196699183809</v>
      </c>
      <c r="T432" s="4">
        <f t="shared" ca="1" si="128"/>
        <v>0</v>
      </c>
      <c r="U432" s="46">
        <f t="shared" ca="1" si="129"/>
        <v>1599.5800012986076</v>
      </c>
      <c r="V432" s="4">
        <f t="shared" ca="1" si="130"/>
        <v>0</v>
      </c>
      <c r="W432" s="13">
        <f t="shared" ca="1" si="131"/>
        <v>2226.5171999999998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2.4159196699183809</v>
      </c>
      <c r="P433" s="94">
        <f t="shared" ca="1" si="124"/>
        <v>24.159196699183809</v>
      </c>
      <c r="Q433" s="94">
        <f t="shared" ca="1" si="125"/>
        <v>24.159196699183809</v>
      </c>
      <c r="R433" s="94">
        <f t="shared" ca="1" si="126"/>
        <v>2.4159196699183809</v>
      </c>
      <c r="S433" s="94">
        <f t="shared" ca="1" si="127"/>
        <v>2.4159196699183809</v>
      </c>
      <c r="T433" s="4">
        <f t="shared" ca="1" si="128"/>
        <v>0</v>
      </c>
      <c r="U433" s="46">
        <f t="shared" ca="1" si="129"/>
        <v>1578.5800012986076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379</v>
      </c>
      <c r="M434" s="7">
        <f t="shared" ca="1" si="121"/>
        <v>621</v>
      </c>
      <c r="N434" s="44">
        <f t="shared" ca="1" si="122"/>
        <v>6</v>
      </c>
      <c r="O434" s="94">
        <f t="shared" ca="1" si="123"/>
        <v>1.8066894637352093</v>
      </c>
      <c r="P434" s="94">
        <f t="shared" ca="1" si="124"/>
        <v>18.066894637352092</v>
      </c>
      <c r="Q434" s="94">
        <f t="shared" ca="1" si="125"/>
        <v>18.066894637352092</v>
      </c>
      <c r="R434" s="94">
        <f t="shared" ca="1" si="126"/>
        <v>1.8066894637352093</v>
      </c>
      <c r="S434" s="94">
        <f t="shared" ca="1" si="127"/>
        <v>1.8066894637352093</v>
      </c>
      <c r="T434" s="4">
        <f t="shared" ca="1" si="128"/>
        <v>0</v>
      </c>
      <c r="U434" s="46">
        <f t="shared" ca="1" si="129"/>
        <v>1627.7634327596322</v>
      </c>
      <c r="V434" s="4">
        <f t="shared" ca="1" si="130"/>
        <v>0</v>
      </c>
      <c r="W434" s="13">
        <f t="shared" ca="1" si="131"/>
        <v>20063.872259999996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358</v>
      </c>
      <c r="M435" s="7">
        <f t="shared" ca="1" si="121"/>
        <v>642</v>
      </c>
      <c r="N435" s="44">
        <f t="shared" ca="1" si="122"/>
        <v>6</v>
      </c>
      <c r="O435" s="94">
        <f t="shared" ca="1" si="123"/>
        <v>1.8066894637352093</v>
      </c>
      <c r="P435" s="94">
        <f t="shared" ca="1" si="124"/>
        <v>18.066894637352092</v>
      </c>
      <c r="Q435" s="94">
        <f t="shared" ca="1" si="125"/>
        <v>18.066894637352092</v>
      </c>
      <c r="R435" s="94">
        <f t="shared" ca="1" si="126"/>
        <v>1.8066894637352093</v>
      </c>
      <c r="S435" s="94">
        <f t="shared" ca="1" si="127"/>
        <v>1.8066894637352093</v>
      </c>
      <c r="T435" s="4">
        <f t="shared" ca="1" si="128"/>
        <v>0</v>
      </c>
      <c r="U435" s="46">
        <f t="shared" ca="1" si="129"/>
        <v>1606.7634327596322</v>
      </c>
      <c r="V435" s="4">
        <f t="shared" ca="1" si="130"/>
        <v>0</v>
      </c>
      <c r="W435" s="13">
        <f t="shared" ca="1" si="131"/>
        <v>17837.355059999998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337</v>
      </c>
      <c r="M436" s="7">
        <f t="shared" ca="1" si="121"/>
        <v>663</v>
      </c>
      <c r="N436" s="44">
        <f t="shared" ca="1" si="122"/>
        <v>6</v>
      </c>
      <c r="O436" s="94">
        <f t="shared" ca="1" si="123"/>
        <v>1.8066894637352093</v>
      </c>
      <c r="P436" s="94">
        <f t="shared" ca="1" si="124"/>
        <v>18.066894637352092</v>
      </c>
      <c r="Q436" s="94">
        <f t="shared" ca="1" si="125"/>
        <v>18.066894637352092</v>
      </c>
      <c r="R436" s="94">
        <f t="shared" ca="1" si="126"/>
        <v>1.8066894637352093</v>
      </c>
      <c r="S436" s="94">
        <f t="shared" ca="1" si="127"/>
        <v>1.8066894637352093</v>
      </c>
      <c r="T436" s="4">
        <f t="shared" ca="1" si="128"/>
        <v>0</v>
      </c>
      <c r="U436" s="46">
        <f t="shared" ca="1" si="129"/>
        <v>1585.7634327596322</v>
      </c>
      <c r="V436" s="4">
        <f t="shared" ca="1" si="130"/>
        <v>0</v>
      </c>
      <c r="W436" s="13">
        <f t="shared" ca="1" si="131"/>
        <v>15610.83786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316</v>
      </c>
      <c r="M437" s="7">
        <f t="shared" ca="1" si="121"/>
        <v>684</v>
      </c>
      <c r="N437" s="44">
        <f t="shared" ca="1" si="122"/>
        <v>6</v>
      </c>
      <c r="O437" s="94">
        <f t="shared" ca="1" si="123"/>
        <v>1.8066894637352093</v>
      </c>
      <c r="P437" s="94">
        <f t="shared" ca="1" si="124"/>
        <v>18.066894637352092</v>
      </c>
      <c r="Q437" s="94">
        <f t="shared" ca="1" si="125"/>
        <v>18.066894637352092</v>
      </c>
      <c r="R437" s="94">
        <f t="shared" ca="1" si="126"/>
        <v>1.8066894637352093</v>
      </c>
      <c r="S437" s="94">
        <f t="shared" ca="1" si="127"/>
        <v>1.8066894637352093</v>
      </c>
      <c r="T437" s="4">
        <f t="shared" ca="1" si="128"/>
        <v>0</v>
      </c>
      <c r="U437" s="46">
        <f t="shared" ca="1" si="129"/>
        <v>1564.7634327596322</v>
      </c>
      <c r="V437" s="4">
        <f t="shared" ca="1" si="130"/>
        <v>0</v>
      </c>
      <c r="W437" s="13">
        <f t="shared" ca="1" si="131"/>
        <v>13384.320659999998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295</v>
      </c>
      <c r="M438" s="7">
        <f t="shared" ca="1" si="121"/>
        <v>705</v>
      </c>
      <c r="N438" s="44">
        <f t="shared" ca="1" si="122"/>
        <v>6</v>
      </c>
      <c r="O438" s="94">
        <f t="shared" ca="1" si="123"/>
        <v>1.8066894637352093</v>
      </c>
      <c r="P438" s="94">
        <f t="shared" ca="1" si="124"/>
        <v>18.066894637352092</v>
      </c>
      <c r="Q438" s="94">
        <f t="shared" ca="1" si="125"/>
        <v>18.066894637352092</v>
      </c>
      <c r="R438" s="94">
        <f t="shared" ca="1" si="126"/>
        <v>1.8066894637352093</v>
      </c>
      <c r="S438" s="94">
        <f t="shared" ca="1" si="127"/>
        <v>1.8066894637352093</v>
      </c>
      <c r="T438" s="4">
        <f t="shared" ca="1" si="128"/>
        <v>0</v>
      </c>
      <c r="U438" s="46">
        <f t="shared" ca="1" si="129"/>
        <v>1543.7634327596322</v>
      </c>
      <c r="V438" s="4">
        <f t="shared" ca="1" si="130"/>
        <v>0</v>
      </c>
      <c r="W438" s="13">
        <f t="shared" ca="1" si="131"/>
        <v>11157.803459999999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274</v>
      </c>
      <c r="M439" s="7">
        <f t="shared" ca="1" si="121"/>
        <v>726</v>
      </c>
      <c r="N439" s="44">
        <f t="shared" ca="1" si="122"/>
        <v>7</v>
      </c>
      <c r="O439" s="94">
        <f t="shared" ca="1" si="123"/>
        <v>2.0035934291211661</v>
      </c>
      <c r="P439" s="94">
        <f t="shared" ca="1" si="124"/>
        <v>19.051414464281876</v>
      </c>
      <c r="Q439" s="94">
        <f t="shared" ca="1" si="125"/>
        <v>18.066894637352092</v>
      </c>
      <c r="R439" s="94">
        <f t="shared" ca="1" si="126"/>
        <v>1.8559154550816985</v>
      </c>
      <c r="S439" s="94">
        <f t="shared" ca="1" si="127"/>
        <v>2.0035934291211661</v>
      </c>
      <c r="T439" s="4">
        <f t="shared" ca="1" si="128"/>
        <v>0</v>
      </c>
      <c r="U439" s="46">
        <f t="shared" ca="1" si="129"/>
        <v>1629.3605606370834</v>
      </c>
      <c r="V439" s="4">
        <f t="shared" ca="1" si="130"/>
        <v>0</v>
      </c>
      <c r="W439" s="13">
        <f t="shared" ca="1" si="131"/>
        <v>8931.2862599999989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253</v>
      </c>
      <c r="M440" s="7">
        <f t="shared" ca="1" si="121"/>
        <v>747</v>
      </c>
      <c r="N440" s="44">
        <f t="shared" ca="1" si="122"/>
        <v>7</v>
      </c>
      <c r="O440" s="94">
        <f t="shared" ca="1" si="123"/>
        <v>2.0035934291211661</v>
      </c>
      <c r="P440" s="94">
        <f t="shared" ca="1" si="124"/>
        <v>20.035934291211664</v>
      </c>
      <c r="Q440" s="94">
        <f t="shared" ca="1" si="125"/>
        <v>20.035934291211664</v>
      </c>
      <c r="R440" s="94">
        <f t="shared" ca="1" si="126"/>
        <v>2.0035934291211666</v>
      </c>
      <c r="S440" s="94">
        <f t="shared" ca="1" si="127"/>
        <v>2.0035934291211661</v>
      </c>
      <c r="T440" s="4">
        <f t="shared" ca="1" si="128"/>
        <v>0</v>
      </c>
      <c r="U440" s="46">
        <f t="shared" ca="1" si="129"/>
        <v>1608.3605606370834</v>
      </c>
      <c r="V440" s="4">
        <f t="shared" ca="1" si="130"/>
        <v>0</v>
      </c>
      <c r="W440" s="13">
        <f t="shared" ca="1" si="131"/>
        <v>6704.7690599999987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232</v>
      </c>
      <c r="M441" s="7">
        <f t="shared" ca="1" si="121"/>
        <v>768</v>
      </c>
      <c r="N441" s="44">
        <f t="shared" ca="1" si="122"/>
        <v>7</v>
      </c>
      <c r="O441" s="94">
        <f t="shared" ca="1" si="123"/>
        <v>2.0035934291211661</v>
      </c>
      <c r="P441" s="94">
        <f t="shared" ca="1" si="124"/>
        <v>20.035934291211664</v>
      </c>
      <c r="Q441" s="94">
        <f t="shared" ca="1" si="125"/>
        <v>20.035934291211664</v>
      </c>
      <c r="R441" s="94">
        <f t="shared" ca="1" si="126"/>
        <v>2.0035934291211666</v>
      </c>
      <c r="S441" s="94">
        <f t="shared" ca="1" si="127"/>
        <v>2.0035934291211661</v>
      </c>
      <c r="T441" s="4">
        <f t="shared" ca="1" si="128"/>
        <v>0</v>
      </c>
      <c r="U441" s="46">
        <f t="shared" ca="1" si="129"/>
        <v>1587.3605606370834</v>
      </c>
      <c r="V441" s="4">
        <f t="shared" ca="1" si="130"/>
        <v>0</v>
      </c>
      <c r="W441" s="13">
        <f t="shared" ca="1" si="131"/>
        <v>4478.2518599999994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263</v>
      </c>
      <c r="M442" s="7">
        <f t="shared" ca="1" si="121"/>
        <v>737</v>
      </c>
      <c r="N442" s="44">
        <f t="shared" ca="1" si="122"/>
        <v>7</v>
      </c>
      <c r="O442" s="94">
        <f t="shared" ca="1" si="123"/>
        <v>2.0035934291211661</v>
      </c>
      <c r="P442" s="94">
        <f t="shared" ca="1" si="124"/>
        <v>20.035934291211664</v>
      </c>
      <c r="Q442" s="94">
        <f t="shared" ca="1" si="125"/>
        <v>19.248318429667833</v>
      </c>
      <c r="R442" s="94">
        <f t="shared" ca="1" si="126"/>
        <v>1.9642126360439747</v>
      </c>
      <c r="S442" s="94">
        <f t="shared" ca="1" si="127"/>
        <v>2.0035934291211661</v>
      </c>
      <c r="T442" s="4">
        <f t="shared" ca="1" si="128"/>
        <v>0</v>
      </c>
      <c r="U442" s="46">
        <f t="shared" ca="1" si="129"/>
        <v>1618.3605606370834</v>
      </c>
      <c r="V442" s="4">
        <f t="shared" ca="1" si="130"/>
        <v>0</v>
      </c>
      <c r="W442" s="13">
        <f t="shared" ca="1" si="131"/>
        <v>17923.463459999999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242</v>
      </c>
      <c r="M443" s="7">
        <f t="shared" ca="1" si="121"/>
        <v>758</v>
      </c>
      <c r="N443" s="44">
        <f t="shared" ca="1" si="122"/>
        <v>7</v>
      </c>
      <c r="O443" s="94">
        <f t="shared" ca="1" si="123"/>
        <v>2.0035934291211661</v>
      </c>
      <c r="P443" s="94">
        <f t="shared" ca="1" si="124"/>
        <v>20.035934291211664</v>
      </c>
      <c r="Q443" s="94">
        <f t="shared" ca="1" si="125"/>
        <v>20.035934291211664</v>
      </c>
      <c r="R443" s="94">
        <f t="shared" ca="1" si="126"/>
        <v>2.0035934291211666</v>
      </c>
      <c r="S443" s="94">
        <f t="shared" ca="1" si="127"/>
        <v>2.0035934291211661</v>
      </c>
      <c r="T443" s="4">
        <f t="shared" ca="1" si="128"/>
        <v>0</v>
      </c>
      <c r="U443" s="46">
        <f t="shared" ca="1" si="129"/>
        <v>1597.3605606370834</v>
      </c>
      <c r="V443" s="4">
        <f t="shared" ca="1" si="130"/>
        <v>0</v>
      </c>
      <c r="W443" s="13">
        <f t="shared" ca="1" si="131"/>
        <v>15696.946259999999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221</v>
      </c>
      <c r="M444" s="7">
        <f t="shared" ca="1" si="121"/>
        <v>779</v>
      </c>
      <c r="N444" s="44">
        <f t="shared" ca="1" si="122"/>
        <v>7</v>
      </c>
      <c r="O444" s="94">
        <f t="shared" ca="1" si="123"/>
        <v>2.0035934291211661</v>
      </c>
      <c r="P444" s="94">
        <f t="shared" ca="1" si="124"/>
        <v>20.035934291211664</v>
      </c>
      <c r="Q444" s="94">
        <f t="shared" ca="1" si="125"/>
        <v>20.035934291211664</v>
      </c>
      <c r="R444" s="94">
        <f t="shared" ca="1" si="126"/>
        <v>2.0035934291211666</v>
      </c>
      <c r="S444" s="94">
        <f t="shared" ca="1" si="127"/>
        <v>2.0035934291211661</v>
      </c>
      <c r="T444" s="4">
        <f t="shared" ca="1" si="128"/>
        <v>0</v>
      </c>
      <c r="U444" s="46">
        <f t="shared" ca="1" si="129"/>
        <v>1576.3605606370834</v>
      </c>
      <c r="V444" s="4">
        <f t="shared" ca="1" si="130"/>
        <v>0</v>
      </c>
      <c r="W444" s="13">
        <f t="shared" ca="1" si="131"/>
        <v>13470.429059999999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200</v>
      </c>
      <c r="M445" s="7">
        <f t="shared" ca="1" si="121"/>
        <v>800</v>
      </c>
      <c r="N445" s="44">
        <f t="shared" ca="1" si="122"/>
        <v>7</v>
      </c>
      <c r="O445" s="94">
        <f t="shared" ca="1" si="123"/>
        <v>2.0035934291211661</v>
      </c>
      <c r="P445" s="94">
        <f t="shared" ca="1" si="124"/>
        <v>20.035934291211664</v>
      </c>
      <c r="Q445" s="94">
        <f t="shared" ca="1" si="125"/>
        <v>20.035934291211664</v>
      </c>
      <c r="R445" s="94">
        <f t="shared" ca="1" si="126"/>
        <v>2.0035934291211666</v>
      </c>
      <c r="S445" s="94">
        <f t="shared" ca="1" si="127"/>
        <v>2.0035934291211661</v>
      </c>
      <c r="T445" s="4">
        <f t="shared" ca="1" si="128"/>
        <v>0</v>
      </c>
      <c r="U445" s="46">
        <f t="shared" ca="1" si="129"/>
        <v>1555.3605606370834</v>
      </c>
      <c r="V445" s="4">
        <f t="shared" ca="1" si="130"/>
        <v>0</v>
      </c>
      <c r="W445" s="13">
        <f t="shared" ca="1" si="131"/>
        <v>11243.911859999998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179</v>
      </c>
      <c r="M446" s="7">
        <f t="shared" ca="1" si="121"/>
        <v>821</v>
      </c>
      <c r="N446" s="44">
        <f t="shared" ca="1" si="122"/>
        <v>7</v>
      </c>
      <c r="O446" s="94">
        <f t="shared" ca="1" si="123"/>
        <v>2.0035934291211661</v>
      </c>
      <c r="P446" s="94">
        <f t="shared" ca="1" si="124"/>
        <v>20.035934291211664</v>
      </c>
      <c r="Q446" s="94">
        <f t="shared" ca="1" si="125"/>
        <v>20.035934291211664</v>
      </c>
      <c r="R446" s="94">
        <f t="shared" ca="1" si="126"/>
        <v>2.0035934291211666</v>
      </c>
      <c r="S446" s="94">
        <f t="shared" ca="1" si="127"/>
        <v>2.0035934291211661</v>
      </c>
      <c r="T446" s="4">
        <f t="shared" ca="1" si="128"/>
        <v>0</v>
      </c>
      <c r="U446" s="46">
        <f t="shared" ca="1" si="129"/>
        <v>1534.3605606370834</v>
      </c>
      <c r="V446" s="4">
        <f t="shared" ca="1" si="130"/>
        <v>0</v>
      </c>
      <c r="W446" s="13">
        <f t="shared" ca="1" si="131"/>
        <v>9017.3946599999999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158</v>
      </c>
      <c r="M447" s="7">
        <f t="shared" ca="1" si="121"/>
        <v>842</v>
      </c>
      <c r="N447" s="44">
        <f t="shared" ca="1" si="122"/>
        <v>8</v>
      </c>
      <c r="O447" s="94">
        <f t="shared" ca="1" si="123"/>
        <v>2.224240111847489</v>
      </c>
      <c r="P447" s="94">
        <f t="shared" ca="1" si="124"/>
        <v>20.256580973937986</v>
      </c>
      <c r="Q447" s="94">
        <f t="shared" ca="1" si="125"/>
        <v>20.035934291211664</v>
      </c>
      <c r="R447" s="94">
        <f t="shared" ca="1" si="126"/>
        <v>2.0146257632574822</v>
      </c>
      <c r="S447" s="94">
        <f t="shared" ca="1" si="127"/>
        <v>2.224240111847489</v>
      </c>
      <c r="T447" s="4">
        <f t="shared" ca="1" si="128"/>
        <v>0</v>
      </c>
      <c r="U447" s="46">
        <f t="shared" ca="1" si="129"/>
        <v>1632.8111903296365</v>
      </c>
      <c r="V447" s="4">
        <f t="shared" ca="1" si="130"/>
        <v>0</v>
      </c>
      <c r="W447" s="13">
        <f t="shared" ca="1" si="131"/>
        <v>6790.8774599999997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137</v>
      </c>
      <c r="M448" s="7">
        <f t="shared" ca="1" si="121"/>
        <v>863</v>
      </c>
      <c r="N448" s="44">
        <f t="shared" ca="1" si="122"/>
        <v>8</v>
      </c>
      <c r="O448" s="94">
        <f t="shared" ca="1" si="123"/>
        <v>2.224240111847489</v>
      </c>
      <c r="P448" s="94">
        <f t="shared" ca="1" si="124"/>
        <v>22.242401118474891</v>
      </c>
      <c r="Q448" s="94">
        <f t="shared" ca="1" si="125"/>
        <v>22.242401118474891</v>
      </c>
      <c r="R448" s="94">
        <f t="shared" ca="1" si="126"/>
        <v>2.224240111847489</v>
      </c>
      <c r="S448" s="94">
        <f t="shared" ca="1" si="127"/>
        <v>2.224240111847489</v>
      </c>
      <c r="T448" s="4">
        <f t="shared" ca="1" si="128"/>
        <v>0</v>
      </c>
      <c r="U448" s="46">
        <f t="shared" ca="1" si="129"/>
        <v>1611.8111903296365</v>
      </c>
      <c r="V448" s="4">
        <f t="shared" ca="1" si="130"/>
        <v>0</v>
      </c>
      <c r="W448" s="13">
        <f t="shared" ca="1" si="131"/>
        <v>4564.3602599999995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116</v>
      </c>
      <c r="M449" s="7">
        <f t="shared" ca="1" si="121"/>
        <v>884</v>
      </c>
      <c r="N449" s="44">
        <f t="shared" ca="1" si="122"/>
        <v>8</v>
      </c>
      <c r="O449" s="94">
        <f t="shared" ca="1" si="123"/>
        <v>2.224240111847489</v>
      </c>
      <c r="P449" s="94">
        <f t="shared" ca="1" si="124"/>
        <v>22.242401118474891</v>
      </c>
      <c r="Q449" s="94">
        <f t="shared" ca="1" si="125"/>
        <v>22.242401118474891</v>
      </c>
      <c r="R449" s="94">
        <f t="shared" ca="1" si="126"/>
        <v>2.224240111847489</v>
      </c>
      <c r="S449" s="94">
        <f t="shared" ca="1" si="127"/>
        <v>2.224240111847489</v>
      </c>
      <c r="T449" s="4">
        <f t="shared" ca="1" si="128"/>
        <v>0</v>
      </c>
      <c r="U449" s="46">
        <f t="shared" ca="1" si="129"/>
        <v>1590.8111903296365</v>
      </c>
      <c r="V449" s="4">
        <f t="shared" ca="1" si="130"/>
        <v>0</v>
      </c>
      <c r="W449" s="13">
        <f t="shared" ca="1" si="131"/>
        <v>2337.8430599999997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263</v>
      </c>
      <c r="M450" s="7">
        <f t="shared" ca="1" si="121"/>
        <v>737</v>
      </c>
      <c r="N450" s="44">
        <f t="shared" ca="1" si="122"/>
        <v>7</v>
      </c>
      <c r="O450" s="94">
        <f t="shared" ca="1" si="123"/>
        <v>2.0035934291211661</v>
      </c>
      <c r="P450" s="94">
        <f t="shared" ca="1" si="124"/>
        <v>20.035934291211664</v>
      </c>
      <c r="Q450" s="94">
        <f t="shared" ca="1" si="125"/>
        <v>19.248318429667833</v>
      </c>
      <c r="R450" s="94">
        <f t="shared" ca="1" si="126"/>
        <v>1.9642126360439747</v>
      </c>
      <c r="S450" s="94">
        <f t="shared" ca="1" si="127"/>
        <v>2.0035934291211661</v>
      </c>
      <c r="T450" s="4">
        <f t="shared" ca="1" si="128"/>
        <v>0</v>
      </c>
      <c r="U450" s="46">
        <f t="shared" ca="1" si="129"/>
        <v>1618.3605606370834</v>
      </c>
      <c r="V450" s="4">
        <f t="shared" ca="1" si="130"/>
        <v>0</v>
      </c>
      <c r="W450" s="13">
        <f t="shared" ca="1" si="131"/>
        <v>17726.029199999997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242</v>
      </c>
      <c r="M451" s="7">
        <f t="shared" ca="1" si="121"/>
        <v>758</v>
      </c>
      <c r="N451" s="44">
        <f t="shared" ca="1" si="122"/>
        <v>7</v>
      </c>
      <c r="O451" s="94">
        <f t="shared" ca="1" si="123"/>
        <v>2.0035934291211661</v>
      </c>
      <c r="P451" s="94">
        <f t="shared" ca="1" si="124"/>
        <v>20.035934291211664</v>
      </c>
      <c r="Q451" s="94">
        <f t="shared" ca="1" si="125"/>
        <v>20.035934291211664</v>
      </c>
      <c r="R451" s="94">
        <f t="shared" ca="1" si="126"/>
        <v>2.0035934291211666</v>
      </c>
      <c r="S451" s="94">
        <f t="shared" ca="1" si="127"/>
        <v>2.0035934291211661</v>
      </c>
      <c r="T451" s="4">
        <f t="shared" ca="1" si="128"/>
        <v>0</v>
      </c>
      <c r="U451" s="46">
        <f t="shared" ca="1" si="129"/>
        <v>1597.3605606370834</v>
      </c>
      <c r="V451" s="4">
        <f t="shared" ca="1" si="130"/>
        <v>0</v>
      </c>
      <c r="W451" s="13">
        <f t="shared" ca="1" si="131"/>
        <v>15499.511999999999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221</v>
      </c>
      <c r="M452" s="7">
        <f t="shared" ca="1" si="121"/>
        <v>779</v>
      </c>
      <c r="N452" s="44">
        <f t="shared" ca="1" si="122"/>
        <v>7</v>
      </c>
      <c r="O452" s="94">
        <f t="shared" ca="1" si="123"/>
        <v>2.0035934291211661</v>
      </c>
      <c r="P452" s="94">
        <f t="shared" ca="1" si="124"/>
        <v>20.035934291211664</v>
      </c>
      <c r="Q452" s="94">
        <f t="shared" ca="1" si="125"/>
        <v>20.035934291211664</v>
      </c>
      <c r="R452" s="94">
        <f t="shared" ca="1" si="126"/>
        <v>2.0035934291211666</v>
      </c>
      <c r="S452" s="94">
        <f t="shared" ca="1" si="127"/>
        <v>2.0035934291211661</v>
      </c>
      <c r="T452" s="4">
        <f t="shared" ca="1" si="128"/>
        <v>0</v>
      </c>
      <c r="U452" s="46">
        <f t="shared" ca="1" si="129"/>
        <v>1576.3605606370834</v>
      </c>
      <c r="V452" s="4">
        <f t="shared" ca="1" si="130"/>
        <v>0</v>
      </c>
      <c r="W452" s="13">
        <f t="shared" ca="1" si="131"/>
        <v>13272.994799999999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200</v>
      </c>
      <c r="M453" s="7">
        <f t="shared" ca="1" si="121"/>
        <v>800</v>
      </c>
      <c r="N453" s="44">
        <f t="shared" ca="1" si="122"/>
        <v>7</v>
      </c>
      <c r="O453" s="94">
        <f t="shared" ca="1" si="123"/>
        <v>2.0035934291211661</v>
      </c>
      <c r="P453" s="94">
        <f t="shared" ca="1" si="124"/>
        <v>20.035934291211664</v>
      </c>
      <c r="Q453" s="94">
        <f t="shared" ca="1" si="125"/>
        <v>20.035934291211664</v>
      </c>
      <c r="R453" s="94">
        <f t="shared" ca="1" si="126"/>
        <v>2.0035934291211666</v>
      </c>
      <c r="S453" s="94">
        <f t="shared" ca="1" si="127"/>
        <v>2.0035934291211661</v>
      </c>
      <c r="T453" s="4">
        <f t="shared" ca="1" si="128"/>
        <v>0</v>
      </c>
      <c r="U453" s="46">
        <f t="shared" ca="1" si="129"/>
        <v>1555.3605606370834</v>
      </c>
      <c r="V453" s="4">
        <f t="shared" ca="1" si="130"/>
        <v>0</v>
      </c>
      <c r="W453" s="13">
        <f t="shared" ca="1" si="131"/>
        <v>11046.477599999998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179</v>
      </c>
      <c r="M454" s="7">
        <f t="shared" ca="1" si="121"/>
        <v>821</v>
      </c>
      <c r="N454" s="44">
        <f t="shared" ca="1" si="122"/>
        <v>7</v>
      </c>
      <c r="O454" s="94">
        <f t="shared" ca="1" si="123"/>
        <v>2.0035934291211661</v>
      </c>
      <c r="P454" s="94">
        <f t="shared" ca="1" si="124"/>
        <v>20.035934291211664</v>
      </c>
      <c r="Q454" s="94">
        <f t="shared" ca="1" si="125"/>
        <v>20.035934291211664</v>
      </c>
      <c r="R454" s="94">
        <f t="shared" ca="1" si="126"/>
        <v>2.0035934291211666</v>
      </c>
      <c r="S454" s="94">
        <f t="shared" ca="1" si="127"/>
        <v>2.0035934291211661</v>
      </c>
      <c r="T454" s="4">
        <f t="shared" ca="1" si="128"/>
        <v>0</v>
      </c>
      <c r="U454" s="46">
        <f t="shared" ca="1" si="129"/>
        <v>1534.3605606370834</v>
      </c>
      <c r="V454" s="4">
        <f t="shared" ca="1" si="130"/>
        <v>0</v>
      </c>
      <c r="W454" s="13">
        <f t="shared" ca="1" si="131"/>
        <v>8819.9603999999999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158</v>
      </c>
      <c r="M455" s="7">
        <f t="shared" ca="1" si="121"/>
        <v>842</v>
      </c>
      <c r="N455" s="44">
        <f t="shared" ca="1" si="122"/>
        <v>8</v>
      </c>
      <c r="O455" s="94">
        <f t="shared" ca="1" si="123"/>
        <v>2.224240111847489</v>
      </c>
      <c r="P455" s="94">
        <f t="shared" ca="1" si="124"/>
        <v>20.256580973937986</v>
      </c>
      <c r="Q455" s="94">
        <f t="shared" ca="1" si="125"/>
        <v>20.035934291211664</v>
      </c>
      <c r="R455" s="94">
        <f t="shared" ca="1" si="126"/>
        <v>2.0146257632574822</v>
      </c>
      <c r="S455" s="94">
        <f t="shared" ca="1" si="127"/>
        <v>2.224240111847489</v>
      </c>
      <c r="T455" s="4">
        <f t="shared" ca="1" si="128"/>
        <v>0</v>
      </c>
      <c r="U455" s="46">
        <f t="shared" ca="1" si="129"/>
        <v>1632.8111903296365</v>
      </c>
      <c r="V455" s="4">
        <f t="shared" ca="1" si="130"/>
        <v>0</v>
      </c>
      <c r="W455" s="13">
        <f t="shared" ca="1" si="131"/>
        <v>6593.4431999999997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137</v>
      </c>
      <c r="M456" s="7">
        <f t="shared" ca="1" si="121"/>
        <v>863</v>
      </c>
      <c r="N456" s="44">
        <f t="shared" ca="1" si="122"/>
        <v>8</v>
      </c>
      <c r="O456" s="94">
        <f t="shared" ca="1" si="123"/>
        <v>2.224240111847489</v>
      </c>
      <c r="P456" s="94">
        <f t="shared" ca="1" si="124"/>
        <v>22.242401118474891</v>
      </c>
      <c r="Q456" s="94">
        <f t="shared" ca="1" si="125"/>
        <v>22.242401118474891</v>
      </c>
      <c r="R456" s="94">
        <f t="shared" ca="1" si="126"/>
        <v>2.224240111847489</v>
      </c>
      <c r="S456" s="94">
        <f t="shared" ca="1" si="127"/>
        <v>2.224240111847489</v>
      </c>
      <c r="T456" s="4">
        <f t="shared" ca="1" si="128"/>
        <v>0</v>
      </c>
      <c r="U456" s="46">
        <f t="shared" ca="1" si="129"/>
        <v>1611.8111903296365</v>
      </c>
      <c r="V456" s="4">
        <f t="shared" ca="1" si="130"/>
        <v>0</v>
      </c>
      <c r="W456" s="13">
        <f t="shared" ca="1" si="131"/>
        <v>4366.9259999999995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116</v>
      </c>
      <c r="M457" s="7">
        <f t="shared" ca="1" si="121"/>
        <v>884</v>
      </c>
      <c r="N457" s="44">
        <f t="shared" ca="1" si="122"/>
        <v>8</v>
      </c>
      <c r="O457" s="94">
        <f t="shared" ca="1" si="123"/>
        <v>2.224240111847489</v>
      </c>
      <c r="P457" s="94">
        <f t="shared" ca="1" si="124"/>
        <v>22.242401118474891</v>
      </c>
      <c r="Q457" s="94">
        <f t="shared" ca="1" si="125"/>
        <v>22.242401118474891</v>
      </c>
      <c r="R457" s="94">
        <f t="shared" ca="1" si="126"/>
        <v>2.224240111847489</v>
      </c>
      <c r="S457" s="94">
        <f t="shared" ca="1" si="127"/>
        <v>2.224240111847489</v>
      </c>
      <c r="T457" s="4">
        <f t="shared" ca="1" si="128"/>
        <v>0</v>
      </c>
      <c r="U457" s="46">
        <f t="shared" ca="1" si="129"/>
        <v>1590.8111903296365</v>
      </c>
      <c r="V457" s="4">
        <f t="shared" ca="1" si="130"/>
        <v>0</v>
      </c>
      <c r="W457" s="13">
        <f t="shared" ca="1" si="131"/>
        <v>2140.4087999999997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147</v>
      </c>
      <c r="M458" s="7">
        <f t="shared" ca="1" si="121"/>
        <v>853</v>
      </c>
      <c r="N458" s="44">
        <f t="shared" ca="1" si="122"/>
        <v>8</v>
      </c>
      <c r="O458" s="94">
        <f t="shared" ca="1" si="123"/>
        <v>2.224240111847489</v>
      </c>
      <c r="P458" s="94">
        <f t="shared" ca="1" si="124"/>
        <v>22.242401118474891</v>
      </c>
      <c r="Q458" s="94">
        <f t="shared" ca="1" si="125"/>
        <v>20.477227656664308</v>
      </c>
      <c r="R458" s="94">
        <f t="shared" ca="1" si="126"/>
        <v>2.1359814387569598</v>
      </c>
      <c r="S458" s="94">
        <f t="shared" ca="1" si="127"/>
        <v>2.224240111847489</v>
      </c>
      <c r="T458" s="4">
        <f t="shared" ca="1" si="128"/>
        <v>0</v>
      </c>
      <c r="U458" s="46">
        <f t="shared" ca="1" si="129"/>
        <v>1621.8111903296365</v>
      </c>
      <c r="V458" s="4">
        <f t="shared" ca="1" si="130"/>
        <v>0</v>
      </c>
      <c r="W458" s="13">
        <f t="shared" ca="1" si="131"/>
        <v>15585.620399999998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126</v>
      </c>
      <c r="M459" s="7">
        <f t="shared" ca="1" si="121"/>
        <v>874</v>
      </c>
      <c r="N459" s="44">
        <f t="shared" ca="1" si="122"/>
        <v>8</v>
      </c>
      <c r="O459" s="94">
        <f t="shared" ca="1" si="123"/>
        <v>2.224240111847489</v>
      </c>
      <c r="P459" s="94">
        <f t="shared" ca="1" si="124"/>
        <v>22.242401118474891</v>
      </c>
      <c r="Q459" s="94">
        <f t="shared" ca="1" si="125"/>
        <v>22.242401118474891</v>
      </c>
      <c r="R459" s="94">
        <f t="shared" ca="1" si="126"/>
        <v>2.224240111847489</v>
      </c>
      <c r="S459" s="94">
        <f t="shared" ca="1" si="127"/>
        <v>2.224240111847489</v>
      </c>
      <c r="T459" s="4">
        <f t="shared" ca="1" si="128"/>
        <v>0</v>
      </c>
      <c r="U459" s="46">
        <f t="shared" ca="1" si="129"/>
        <v>1600.8111903296365</v>
      </c>
      <c r="V459" s="4">
        <f t="shared" ca="1" si="130"/>
        <v>0</v>
      </c>
      <c r="W459" s="13">
        <f t="shared" ca="1" si="131"/>
        <v>13359.1032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105</v>
      </c>
      <c r="M460" s="7">
        <f t="shared" ca="1" si="121"/>
        <v>895</v>
      </c>
      <c r="N460" s="44">
        <f t="shared" ca="1" si="122"/>
        <v>8</v>
      </c>
      <c r="O460" s="94">
        <f t="shared" ca="1" si="123"/>
        <v>2.224240111847489</v>
      </c>
      <c r="P460" s="94">
        <f t="shared" ca="1" si="124"/>
        <v>22.242401118474891</v>
      </c>
      <c r="Q460" s="94">
        <f t="shared" ca="1" si="125"/>
        <v>22.242401118474891</v>
      </c>
      <c r="R460" s="94">
        <f t="shared" ca="1" si="126"/>
        <v>2.224240111847489</v>
      </c>
      <c r="S460" s="94">
        <f t="shared" ca="1" si="127"/>
        <v>2.224240111847489</v>
      </c>
      <c r="T460" s="4">
        <f t="shared" ca="1" si="128"/>
        <v>0</v>
      </c>
      <c r="U460" s="46">
        <f t="shared" ca="1" si="129"/>
        <v>1579.8111903296365</v>
      </c>
      <c r="V460" s="4">
        <f t="shared" ca="1" si="130"/>
        <v>0</v>
      </c>
      <c r="W460" s="13">
        <f t="shared" ca="1" si="131"/>
        <v>11132.585999999999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84</v>
      </c>
      <c r="M461" s="7">
        <f t="shared" ca="1" si="121"/>
        <v>916</v>
      </c>
      <c r="N461" s="44">
        <f t="shared" ca="1" si="122"/>
        <v>8</v>
      </c>
      <c r="O461" s="94">
        <f t="shared" ca="1" si="123"/>
        <v>2.224240111847489</v>
      </c>
      <c r="P461" s="94">
        <f t="shared" ca="1" si="124"/>
        <v>22.242401118474891</v>
      </c>
      <c r="Q461" s="94">
        <f t="shared" ca="1" si="125"/>
        <v>22.242401118474891</v>
      </c>
      <c r="R461" s="94">
        <f t="shared" ca="1" si="126"/>
        <v>2.224240111847489</v>
      </c>
      <c r="S461" s="94">
        <f t="shared" ca="1" si="127"/>
        <v>2.224240111847489</v>
      </c>
      <c r="T461" s="4">
        <f t="shared" ca="1" si="128"/>
        <v>0</v>
      </c>
      <c r="U461" s="46">
        <f t="shared" ca="1" si="129"/>
        <v>1558.8111903296365</v>
      </c>
      <c r="V461" s="4">
        <f t="shared" ca="1" si="130"/>
        <v>0</v>
      </c>
      <c r="W461" s="13">
        <f t="shared" ca="1" si="131"/>
        <v>8906.0687999999991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63</v>
      </c>
      <c r="M462" s="7">
        <f t="shared" ca="1" si="121"/>
        <v>937</v>
      </c>
      <c r="N462" s="44">
        <f t="shared" ca="1" si="122"/>
        <v>8</v>
      </c>
      <c r="O462" s="94">
        <f t="shared" ca="1" si="123"/>
        <v>2.224240111847489</v>
      </c>
      <c r="P462" s="94">
        <f t="shared" ca="1" si="124"/>
        <v>22.242401118474891</v>
      </c>
      <c r="Q462" s="94">
        <f t="shared" ca="1" si="125"/>
        <v>22.242401118474891</v>
      </c>
      <c r="R462" s="94">
        <f t="shared" ca="1" si="126"/>
        <v>2.224240111847489</v>
      </c>
      <c r="S462" s="94">
        <f t="shared" ca="1" si="127"/>
        <v>2.224240111847489</v>
      </c>
      <c r="T462" s="4">
        <f t="shared" ca="1" si="128"/>
        <v>0</v>
      </c>
      <c r="U462" s="46">
        <f t="shared" ca="1" si="129"/>
        <v>1537.8111903296365</v>
      </c>
      <c r="V462" s="4">
        <f t="shared" ca="1" si="130"/>
        <v>0</v>
      </c>
      <c r="W462" s="13">
        <f t="shared" ca="1" si="131"/>
        <v>6679.5515999999998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42</v>
      </c>
      <c r="M463" s="7">
        <f t="shared" ca="1" si="121"/>
        <v>958</v>
      </c>
      <c r="N463" s="44">
        <f t="shared" ca="1" si="122"/>
        <v>8</v>
      </c>
      <c r="O463" s="94">
        <f t="shared" ca="1" si="123"/>
        <v>2.224240111847489</v>
      </c>
      <c r="P463" s="94">
        <f t="shared" ca="1" si="124"/>
        <v>22.242401118474891</v>
      </c>
      <c r="Q463" s="94">
        <f t="shared" ca="1" si="125"/>
        <v>22.242401118474891</v>
      </c>
      <c r="R463" s="94">
        <f t="shared" ca="1" si="126"/>
        <v>2.224240111847489</v>
      </c>
      <c r="S463" s="94">
        <f t="shared" ca="1" si="127"/>
        <v>2.224240111847489</v>
      </c>
      <c r="T463" s="4">
        <f t="shared" ca="1" si="128"/>
        <v>0</v>
      </c>
      <c r="U463" s="46">
        <f t="shared" ca="1" si="129"/>
        <v>1516.8111903296365</v>
      </c>
      <c r="V463" s="4">
        <f t="shared" ca="1" si="130"/>
        <v>0</v>
      </c>
      <c r="W463" s="13">
        <f t="shared" ca="1" si="131"/>
        <v>4453.0343999999996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21</v>
      </c>
      <c r="M464" s="7">
        <f t="shared" ca="1" si="121"/>
        <v>979</v>
      </c>
      <c r="N464" s="44">
        <f t="shared" ca="1" si="122"/>
        <v>9</v>
      </c>
      <c r="O464" s="94">
        <f t="shared" ca="1" si="123"/>
        <v>2.4159196699183809</v>
      </c>
      <c r="P464" s="94">
        <f t="shared" ca="1" si="124"/>
        <v>24.159196699183809</v>
      </c>
      <c r="Q464" s="94">
        <f t="shared" ca="1" si="125"/>
        <v>23.775837583042026</v>
      </c>
      <c r="R464" s="94">
        <f t="shared" ca="1" si="126"/>
        <v>2.396751714111292</v>
      </c>
      <c r="S464" s="94">
        <f t="shared" ca="1" si="127"/>
        <v>2.4159196699183809</v>
      </c>
      <c r="T464" s="4">
        <f t="shared" ca="1" si="128"/>
        <v>0</v>
      </c>
      <c r="U464" s="46">
        <f t="shared" ca="1" si="129"/>
        <v>1599.5800012986076</v>
      </c>
      <c r="V464" s="4">
        <f t="shared" ca="1" si="130"/>
        <v>0</v>
      </c>
      <c r="W464" s="13">
        <f t="shared" ca="1" si="131"/>
        <v>2226.5171999999998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2.4159196699183809</v>
      </c>
      <c r="P465" s="94">
        <f t="shared" ca="1" si="124"/>
        <v>24.159196699183809</v>
      </c>
      <c r="Q465" s="94">
        <f t="shared" ca="1" si="125"/>
        <v>24.159196699183809</v>
      </c>
      <c r="R465" s="94">
        <f t="shared" ca="1" si="126"/>
        <v>2.4159196699183809</v>
      </c>
      <c r="S465" s="94">
        <f t="shared" ca="1" si="127"/>
        <v>2.4159196699183809</v>
      </c>
      <c r="T465" s="4">
        <f t="shared" ca="1" si="128"/>
        <v>0</v>
      </c>
      <c r="U465" s="46">
        <f t="shared" ca="1" si="129"/>
        <v>1578.5800012986076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379</v>
      </c>
      <c r="M466" s="7">
        <f t="shared" ref="M466:M529" ca="1" si="140">MAX(Set1MinTP-(L466+Set1Regain), 0)</f>
        <v>621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1.8066894637352093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18.066894637352092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18.066894637352092</v>
      </c>
      <c r="R466" s="94">
        <f t="shared" ref="R466:R529" ca="1" si="145">(P466+Q466)/20</f>
        <v>1.8066894637352093</v>
      </c>
      <c r="S466" s="94">
        <f t="shared" ref="S466:S529" ca="1" si="146">R466*Set1ConserveTP + O466*(1-Set1ConserveTP)</f>
        <v>1.8066894637352093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1627.7634327596322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20063.872259999996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358</v>
      </c>
      <c r="M467" s="7">
        <f t="shared" ca="1" si="140"/>
        <v>642</v>
      </c>
      <c r="N467" s="44">
        <f t="shared" ca="1" si="141"/>
        <v>6</v>
      </c>
      <c r="O467" s="94">
        <f t="shared" ca="1" si="142"/>
        <v>1.8066894637352093</v>
      </c>
      <c r="P467" s="94">
        <f t="shared" ca="1" si="143"/>
        <v>18.066894637352092</v>
      </c>
      <c r="Q467" s="94">
        <f t="shared" ca="1" si="144"/>
        <v>18.066894637352092</v>
      </c>
      <c r="R467" s="94">
        <f t="shared" ca="1" si="145"/>
        <v>1.8066894637352093</v>
      </c>
      <c r="S467" s="94">
        <f t="shared" ca="1" si="146"/>
        <v>1.8066894637352093</v>
      </c>
      <c r="T467" s="4">
        <f t="shared" ca="1" si="147"/>
        <v>0</v>
      </c>
      <c r="U467" s="46">
        <f t="shared" ca="1" si="148"/>
        <v>1606.7634327596322</v>
      </c>
      <c r="V467" s="4">
        <f t="shared" ca="1" si="149"/>
        <v>0</v>
      </c>
      <c r="W467" s="13">
        <f t="shared" ca="1" si="150"/>
        <v>17837.355059999998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337</v>
      </c>
      <c r="M468" s="7">
        <f t="shared" ca="1" si="140"/>
        <v>663</v>
      </c>
      <c r="N468" s="44">
        <f t="shared" ca="1" si="141"/>
        <v>6</v>
      </c>
      <c r="O468" s="94">
        <f t="shared" ca="1" si="142"/>
        <v>1.8066894637352093</v>
      </c>
      <c r="P468" s="94">
        <f t="shared" ca="1" si="143"/>
        <v>18.066894637352092</v>
      </c>
      <c r="Q468" s="94">
        <f t="shared" ca="1" si="144"/>
        <v>18.066894637352092</v>
      </c>
      <c r="R468" s="94">
        <f t="shared" ca="1" si="145"/>
        <v>1.8066894637352093</v>
      </c>
      <c r="S468" s="94">
        <f t="shared" ca="1" si="146"/>
        <v>1.8066894637352093</v>
      </c>
      <c r="T468" s="4">
        <f t="shared" ca="1" si="147"/>
        <v>0</v>
      </c>
      <c r="U468" s="46">
        <f t="shared" ca="1" si="148"/>
        <v>1585.7634327596322</v>
      </c>
      <c r="V468" s="4">
        <f t="shared" ca="1" si="149"/>
        <v>0</v>
      </c>
      <c r="W468" s="13">
        <f t="shared" ca="1" si="150"/>
        <v>15610.83786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316</v>
      </c>
      <c r="M469" s="7">
        <f t="shared" ca="1" si="140"/>
        <v>684</v>
      </c>
      <c r="N469" s="44">
        <f t="shared" ca="1" si="141"/>
        <v>6</v>
      </c>
      <c r="O469" s="94">
        <f t="shared" ca="1" si="142"/>
        <v>1.8066894637352093</v>
      </c>
      <c r="P469" s="94">
        <f t="shared" ca="1" si="143"/>
        <v>18.066894637352092</v>
      </c>
      <c r="Q469" s="94">
        <f t="shared" ca="1" si="144"/>
        <v>18.066894637352092</v>
      </c>
      <c r="R469" s="94">
        <f t="shared" ca="1" si="145"/>
        <v>1.8066894637352093</v>
      </c>
      <c r="S469" s="94">
        <f t="shared" ca="1" si="146"/>
        <v>1.8066894637352093</v>
      </c>
      <c r="T469" s="4">
        <f t="shared" ca="1" si="147"/>
        <v>0</v>
      </c>
      <c r="U469" s="46">
        <f t="shared" ca="1" si="148"/>
        <v>1564.7634327596322</v>
      </c>
      <c r="V469" s="4">
        <f t="shared" ca="1" si="149"/>
        <v>0</v>
      </c>
      <c r="W469" s="13">
        <f t="shared" ca="1" si="150"/>
        <v>13384.320659999998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295</v>
      </c>
      <c r="M470" s="7">
        <f t="shared" ca="1" si="140"/>
        <v>705</v>
      </c>
      <c r="N470" s="44">
        <f t="shared" ca="1" si="141"/>
        <v>6</v>
      </c>
      <c r="O470" s="94">
        <f t="shared" ca="1" si="142"/>
        <v>1.8066894637352093</v>
      </c>
      <c r="P470" s="94">
        <f t="shared" ca="1" si="143"/>
        <v>18.066894637352092</v>
      </c>
      <c r="Q470" s="94">
        <f t="shared" ca="1" si="144"/>
        <v>18.066894637352092</v>
      </c>
      <c r="R470" s="94">
        <f t="shared" ca="1" si="145"/>
        <v>1.8066894637352093</v>
      </c>
      <c r="S470" s="94">
        <f t="shared" ca="1" si="146"/>
        <v>1.8066894637352093</v>
      </c>
      <c r="T470" s="4">
        <f t="shared" ca="1" si="147"/>
        <v>0</v>
      </c>
      <c r="U470" s="46">
        <f t="shared" ca="1" si="148"/>
        <v>1543.7634327596322</v>
      </c>
      <c r="V470" s="4">
        <f t="shared" ca="1" si="149"/>
        <v>0</v>
      </c>
      <c r="W470" s="13">
        <f t="shared" ca="1" si="150"/>
        <v>11157.803459999999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274</v>
      </c>
      <c r="M471" s="7">
        <f t="shared" ca="1" si="140"/>
        <v>726</v>
      </c>
      <c r="N471" s="44">
        <f t="shared" ca="1" si="141"/>
        <v>7</v>
      </c>
      <c r="O471" s="94">
        <f t="shared" ca="1" si="142"/>
        <v>2.0035934291211661</v>
      </c>
      <c r="P471" s="94">
        <f t="shared" ca="1" si="143"/>
        <v>19.051414464281876</v>
      </c>
      <c r="Q471" s="94">
        <f t="shared" ca="1" si="144"/>
        <v>18.066894637352092</v>
      </c>
      <c r="R471" s="94">
        <f t="shared" ca="1" si="145"/>
        <v>1.8559154550816985</v>
      </c>
      <c r="S471" s="94">
        <f t="shared" ca="1" si="146"/>
        <v>2.0035934291211661</v>
      </c>
      <c r="T471" s="4">
        <f t="shared" ca="1" si="147"/>
        <v>0</v>
      </c>
      <c r="U471" s="46">
        <f t="shared" ca="1" si="148"/>
        <v>1629.3605606370834</v>
      </c>
      <c r="V471" s="4">
        <f t="shared" ca="1" si="149"/>
        <v>0</v>
      </c>
      <c r="W471" s="13">
        <f t="shared" ca="1" si="150"/>
        <v>8931.2862599999989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253</v>
      </c>
      <c r="M472" s="7">
        <f t="shared" ca="1" si="140"/>
        <v>747</v>
      </c>
      <c r="N472" s="44">
        <f t="shared" ca="1" si="141"/>
        <v>7</v>
      </c>
      <c r="O472" s="94">
        <f t="shared" ca="1" si="142"/>
        <v>2.0035934291211661</v>
      </c>
      <c r="P472" s="94">
        <f t="shared" ca="1" si="143"/>
        <v>20.035934291211664</v>
      </c>
      <c r="Q472" s="94">
        <f t="shared" ca="1" si="144"/>
        <v>20.035934291211664</v>
      </c>
      <c r="R472" s="94">
        <f t="shared" ca="1" si="145"/>
        <v>2.0035934291211666</v>
      </c>
      <c r="S472" s="94">
        <f t="shared" ca="1" si="146"/>
        <v>2.0035934291211661</v>
      </c>
      <c r="T472" s="4">
        <f t="shared" ca="1" si="147"/>
        <v>0</v>
      </c>
      <c r="U472" s="46">
        <f t="shared" ca="1" si="148"/>
        <v>1608.3605606370834</v>
      </c>
      <c r="V472" s="4">
        <f t="shared" ca="1" si="149"/>
        <v>0</v>
      </c>
      <c r="W472" s="13">
        <f t="shared" ca="1" si="150"/>
        <v>6704.7690599999987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232</v>
      </c>
      <c r="M473" s="7">
        <f t="shared" ca="1" si="140"/>
        <v>768</v>
      </c>
      <c r="N473" s="44">
        <f t="shared" ca="1" si="141"/>
        <v>7</v>
      </c>
      <c r="O473" s="94">
        <f t="shared" ca="1" si="142"/>
        <v>2.0035934291211661</v>
      </c>
      <c r="P473" s="94">
        <f t="shared" ca="1" si="143"/>
        <v>20.035934291211664</v>
      </c>
      <c r="Q473" s="94">
        <f t="shared" ca="1" si="144"/>
        <v>20.035934291211664</v>
      </c>
      <c r="R473" s="94">
        <f t="shared" ca="1" si="145"/>
        <v>2.0035934291211666</v>
      </c>
      <c r="S473" s="94">
        <f t="shared" ca="1" si="146"/>
        <v>2.0035934291211661</v>
      </c>
      <c r="T473" s="4">
        <f t="shared" ca="1" si="147"/>
        <v>0</v>
      </c>
      <c r="U473" s="46">
        <f t="shared" ca="1" si="148"/>
        <v>1587.3605606370834</v>
      </c>
      <c r="V473" s="4">
        <f t="shared" ca="1" si="149"/>
        <v>0</v>
      </c>
      <c r="W473" s="13">
        <f t="shared" ca="1" si="150"/>
        <v>4478.2518599999994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263</v>
      </c>
      <c r="M474" s="7">
        <f t="shared" ca="1" si="140"/>
        <v>737</v>
      </c>
      <c r="N474" s="44">
        <f t="shared" ca="1" si="141"/>
        <v>7</v>
      </c>
      <c r="O474" s="94">
        <f t="shared" ca="1" si="142"/>
        <v>2.0035934291211661</v>
      </c>
      <c r="P474" s="94">
        <f t="shared" ca="1" si="143"/>
        <v>20.035934291211664</v>
      </c>
      <c r="Q474" s="94">
        <f t="shared" ca="1" si="144"/>
        <v>19.248318429667833</v>
      </c>
      <c r="R474" s="94">
        <f t="shared" ca="1" si="145"/>
        <v>1.9642126360439747</v>
      </c>
      <c r="S474" s="94">
        <f t="shared" ca="1" si="146"/>
        <v>2.0035934291211661</v>
      </c>
      <c r="T474" s="4">
        <f t="shared" ca="1" si="147"/>
        <v>0</v>
      </c>
      <c r="U474" s="46">
        <f t="shared" ca="1" si="148"/>
        <v>1618.3605606370834</v>
      </c>
      <c r="V474" s="4">
        <f t="shared" ca="1" si="149"/>
        <v>0</v>
      </c>
      <c r="W474" s="13">
        <f t="shared" ca="1" si="150"/>
        <v>17923.463459999999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242</v>
      </c>
      <c r="M475" s="7">
        <f t="shared" ca="1" si="140"/>
        <v>758</v>
      </c>
      <c r="N475" s="44">
        <f t="shared" ca="1" si="141"/>
        <v>7</v>
      </c>
      <c r="O475" s="94">
        <f t="shared" ca="1" si="142"/>
        <v>2.0035934291211661</v>
      </c>
      <c r="P475" s="94">
        <f t="shared" ca="1" si="143"/>
        <v>20.035934291211664</v>
      </c>
      <c r="Q475" s="94">
        <f t="shared" ca="1" si="144"/>
        <v>20.035934291211664</v>
      </c>
      <c r="R475" s="94">
        <f t="shared" ca="1" si="145"/>
        <v>2.0035934291211666</v>
      </c>
      <c r="S475" s="94">
        <f t="shared" ca="1" si="146"/>
        <v>2.0035934291211661</v>
      </c>
      <c r="T475" s="4">
        <f t="shared" ca="1" si="147"/>
        <v>0</v>
      </c>
      <c r="U475" s="46">
        <f t="shared" ca="1" si="148"/>
        <v>1597.3605606370834</v>
      </c>
      <c r="V475" s="4">
        <f t="shared" ca="1" si="149"/>
        <v>0</v>
      </c>
      <c r="W475" s="13">
        <f t="shared" ca="1" si="150"/>
        <v>15696.946259999999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221</v>
      </c>
      <c r="M476" s="7">
        <f t="shared" ca="1" si="140"/>
        <v>779</v>
      </c>
      <c r="N476" s="44">
        <f t="shared" ca="1" si="141"/>
        <v>7</v>
      </c>
      <c r="O476" s="94">
        <f t="shared" ca="1" si="142"/>
        <v>2.0035934291211661</v>
      </c>
      <c r="P476" s="94">
        <f t="shared" ca="1" si="143"/>
        <v>20.035934291211664</v>
      </c>
      <c r="Q476" s="94">
        <f t="shared" ca="1" si="144"/>
        <v>20.035934291211664</v>
      </c>
      <c r="R476" s="94">
        <f t="shared" ca="1" si="145"/>
        <v>2.0035934291211666</v>
      </c>
      <c r="S476" s="94">
        <f t="shared" ca="1" si="146"/>
        <v>2.0035934291211661</v>
      </c>
      <c r="T476" s="4">
        <f t="shared" ca="1" si="147"/>
        <v>0</v>
      </c>
      <c r="U476" s="46">
        <f t="shared" ca="1" si="148"/>
        <v>1576.3605606370834</v>
      </c>
      <c r="V476" s="4">
        <f t="shared" ca="1" si="149"/>
        <v>0</v>
      </c>
      <c r="W476" s="13">
        <f t="shared" ca="1" si="150"/>
        <v>13470.429059999999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200</v>
      </c>
      <c r="M477" s="7">
        <f t="shared" ca="1" si="140"/>
        <v>800</v>
      </c>
      <c r="N477" s="44">
        <f t="shared" ca="1" si="141"/>
        <v>7</v>
      </c>
      <c r="O477" s="94">
        <f t="shared" ca="1" si="142"/>
        <v>2.0035934291211661</v>
      </c>
      <c r="P477" s="94">
        <f t="shared" ca="1" si="143"/>
        <v>20.035934291211664</v>
      </c>
      <c r="Q477" s="94">
        <f t="shared" ca="1" si="144"/>
        <v>20.035934291211664</v>
      </c>
      <c r="R477" s="94">
        <f t="shared" ca="1" si="145"/>
        <v>2.0035934291211666</v>
      </c>
      <c r="S477" s="94">
        <f t="shared" ca="1" si="146"/>
        <v>2.0035934291211661</v>
      </c>
      <c r="T477" s="4">
        <f t="shared" ca="1" si="147"/>
        <v>0</v>
      </c>
      <c r="U477" s="46">
        <f t="shared" ca="1" si="148"/>
        <v>1555.3605606370834</v>
      </c>
      <c r="V477" s="4">
        <f t="shared" ca="1" si="149"/>
        <v>0</v>
      </c>
      <c r="W477" s="13">
        <f t="shared" ca="1" si="150"/>
        <v>11243.911859999998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179</v>
      </c>
      <c r="M478" s="7">
        <f t="shared" ca="1" si="140"/>
        <v>821</v>
      </c>
      <c r="N478" s="44">
        <f t="shared" ca="1" si="141"/>
        <v>7</v>
      </c>
      <c r="O478" s="94">
        <f t="shared" ca="1" si="142"/>
        <v>2.0035934291211661</v>
      </c>
      <c r="P478" s="94">
        <f t="shared" ca="1" si="143"/>
        <v>20.035934291211664</v>
      </c>
      <c r="Q478" s="94">
        <f t="shared" ca="1" si="144"/>
        <v>20.035934291211664</v>
      </c>
      <c r="R478" s="94">
        <f t="shared" ca="1" si="145"/>
        <v>2.0035934291211666</v>
      </c>
      <c r="S478" s="94">
        <f t="shared" ca="1" si="146"/>
        <v>2.0035934291211661</v>
      </c>
      <c r="T478" s="4">
        <f t="shared" ca="1" si="147"/>
        <v>0</v>
      </c>
      <c r="U478" s="46">
        <f t="shared" ca="1" si="148"/>
        <v>1534.3605606370834</v>
      </c>
      <c r="V478" s="4">
        <f t="shared" ca="1" si="149"/>
        <v>0</v>
      </c>
      <c r="W478" s="13">
        <f t="shared" ca="1" si="150"/>
        <v>9017.3946599999999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158</v>
      </c>
      <c r="M479" s="7">
        <f t="shared" ca="1" si="140"/>
        <v>842</v>
      </c>
      <c r="N479" s="44">
        <f t="shared" ca="1" si="141"/>
        <v>8</v>
      </c>
      <c r="O479" s="94">
        <f t="shared" ca="1" si="142"/>
        <v>2.224240111847489</v>
      </c>
      <c r="P479" s="94">
        <f t="shared" ca="1" si="143"/>
        <v>20.256580973937986</v>
      </c>
      <c r="Q479" s="94">
        <f t="shared" ca="1" si="144"/>
        <v>20.035934291211664</v>
      </c>
      <c r="R479" s="94">
        <f t="shared" ca="1" si="145"/>
        <v>2.0146257632574822</v>
      </c>
      <c r="S479" s="94">
        <f t="shared" ca="1" si="146"/>
        <v>2.224240111847489</v>
      </c>
      <c r="T479" s="4">
        <f t="shared" ca="1" si="147"/>
        <v>0</v>
      </c>
      <c r="U479" s="46">
        <f t="shared" ca="1" si="148"/>
        <v>1632.8111903296365</v>
      </c>
      <c r="V479" s="4">
        <f t="shared" ca="1" si="149"/>
        <v>0</v>
      </c>
      <c r="W479" s="13">
        <f t="shared" ca="1" si="150"/>
        <v>6790.8774599999997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137</v>
      </c>
      <c r="M480" s="7">
        <f t="shared" ca="1" si="140"/>
        <v>863</v>
      </c>
      <c r="N480" s="44">
        <f t="shared" ca="1" si="141"/>
        <v>8</v>
      </c>
      <c r="O480" s="94">
        <f t="shared" ca="1" si="142"/>
        <v>2.224240111847489</v>
      </c>
      <c r="P480" s="94">
        <f t="shared" ca="1" si="143"/>
        <v>22.242401118474891</v>
      </c>
      <c r="Q480" s="94">
        <f t="shared" ca="1" si="144"/>
        <v>22.242401118474891</v>
      </c>
      <c r="R480" s="94">
        <f t="shared" ca="1" si="145"/>
        <v>2.224240111847489</v>
      </c>
      <c r="S480" s="94">
        <f t="shared" ca="1" si="146"/>
        <v>2.224240111847489</v>
      </c>
      <c r="T480" s="4">
        <f t="shared" ca="1" si="147"/>
        <v>0</v>
      </c>
      <c r="U480" s="46">
        <f t="shared" ca="1" si="148"/>
        <v>1611.8111903296365</v>
      </c>
      <c r="V480" s="4">
        <f t="shared" ca="1" si="149"/>
        <v>0</v>
      </c>
      <c r="W480" s="13">
        <f t="shared" ca="1" si="150"/>
        <v>4564.3602599999995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116</v>
      </c>
      <c r="M481" s="7">
        <f t="shared" ca="1" si="140"/>
        <v>884</v>
      </c>
      <c r="N481" s="44">
        <f t="shared" ca="1" si="141"/>
        <v>8</v>
      </c>
      <c r="O481" s="94">
        <f t="shared" ca="1" si="142"/>
        <v>2.224240111847489</v>
      </c>
      <c r="P481" s="94">
        <f t="shared" ca="1" si="143"/>
        <v>22.242401118474891</v>
      </c>
      <c r="Q481" s="94">
        <f t="shared" ca="1" si="144"/>
        <v>22.242401118474891</v>
      </c>
      <c r="R481" s="94">
        <f t="shared" ca="1" si="145"/>
        <v>2.224240111847489</v>
      </c>
      <c r="S481" s="94">
        <f t="shared" ca="1" si="146"/>
        <v>2.224240111847489</v>
      </c>
      <c r="T481" s="4">
        <f t="shared" ca="1" si="147"/>
        <v>0</v>
      </c>
      <c r="U481" s="46">
        <f t="shared" ca="1" si="148"/>
        <v>1590.8111903296365</v>
      </c>
      <c r="V481" s="4">
        <f t="shared" ca="1" si="149"/>
        <v>0</v>
      </c>
      <c r="W481" s="13">
        <f t="shared" ca="1" si="150"/>
        <v>2337.8430599999997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263</v>
      </c>
      <c r="M482" s="7">
        <f t="shared" ca="1" si="140"/>
        <v>737</v>
      </c>
      <c r="N482" s="44">
        <f t="shared" ca="1" si="141"/>
        <v>7</v>
      </c>
      <c r="O482" s="94">
        <f t="shared" ca="1" si="142"/>
        <v>2.0035934291211661</v>
      </c>
      <c r="P482" s="94">
        <f t="shared" ca="1" si="143"/>
        <v>20.035934291211664</v>
      </c>
      <c r="Q482" s="94">
        <f t="shared" ca="1" si="144"/>
        <v>19.248318429667833</v>
      </c>
      <c r="R482" s="94">
        <f t="shared" ca="1" si="145"/>
        <v>1.9642126360439747</v>
      </c>
      <c r="S482" s="94">
        <f t="shared" ca="1" si="146"/>
        <v>2.0035934291211661</v>
      </c>
      <c r="T482" s="4">
        <f t="shared" ca="1" si="147"/>
        <v>0</v>
      </c>
      <c r="U482" s="46">
        <f t="shared" ca="1" si="148"/>
        <v>1618.3605606370834</v>
      </c>
      <c r="V482" s="4">
        <f t="shared" ca="1" si="149"/>
        <v>0</v>
      </c>
      <c r="W482" s="13">
        <f t="shared" ca="1" si="150"/>
        <v>17726.029199999997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242</v>
      </c>
      <c r="M483" s="7">
        <f t="shared" ca="1" si="140"/>
        <v>758</v>
      </c>
      <c r="N483" s="44">
        <f t="shared" ca="1" si="141"/>
        <v>7</v>
      </c>
      <c r="O483" s="94">
        <f t="shared" ca="1" si="142"/>
        <v>2.0035934291211661</v>
      </c>
      <c r="P483" s="94">
        <f t="shared" ca="1" si="143"/>
        <v>20.035934291211664</v>
      </c>
      <c r="Q483" s="94">
        <f t="shared" ca="1" si="144"/>
        <v>20.035934291211664</v>
      </c>
      <c r="R483" s="94">
        <f t="shared" ca="1" si="145"/>
        <v>2.0035934291211666</v>
      </c>
      <c r="S483" s="94">
        <f t="shared" ca="1" si="146"/>
        <v>2.0035934291211661</v>
      </c>
      <c r="T483" s="4">
        <f t="shared" ca="1" si="147"/>
        <v>0</v>
      </c>
      <c r="U483" s="46">
        <f t="shared" ca="1" si="148"/>
        <v>1597.3605606370834</v>
      </c>
      <c r="V483" s="4">
        <f t="shared" ca="1" si="149"/>
        <v>0</v>
      </c>
      <c r="W483" s="13">
        <f t="shared" ca="1" si="150"/>
        <v>15499.511999999999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221</v>
      </c>
      <c r="M484" s="7">
        <f t="shared" ca="1" si="140"/>
        <v>779</v>
      </c>
      <c r="N484" s="44">
        <f t="shared" ca="1" si="141"/>
        <v>7</v>
      </c>
      <c r="O484" s="94">
        <f t="shared" ca="1" si="142"/>
        <v>2.0035934291211661</v>
      </c>
      <c r="P484" s="94">
        <f t="shared" ca="1" si="143"/>
        <v>20.035934291211664</v>
      </c>
      <c r="Q484" s="94">
        <f t="shared" ca="1" si="144"/>
        <v>20.035934291211664</v>
      </c>
      <c r="R484" s="94">
        <f t="shared" ca="1" si="145"/>
        <v>2.0035934291211666</v>
      </c>
      <c r="S484" s="94">
        <f t="shared" ca="1" si="146"/>
        <v>2.0035934291211661</v>
      </c>
      <c r="T484" s="4">
        <f t="shared" ca="1" si="147"/>
        <v>0</v>
      </c>
      <c r="U484" s="46">
        <f t="shared" ca="1" si="148"/>
        <v>1576.3605606370834</v>
      </c>
      <c r="V484" s="4">
        <f t="shared" ca="1" si="149"/>
        <v>0</v>
      </c>
      <c r="W484" s="13">
        <f t="shared" ca="1" si="150"/>
        <v>13272.994799999999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200</v>
      </c>
      <c r="M485" s="7">
        <f t="shared" ca="1" si="140"/>
        <v>800</v>
      </c>
      <c r="N485" s="44">
        <f t="shared" ca="1" si="141"/>
        <v>7</v>
      </c>
      <c r="O485" s="94">
        <f t="shared" ca="1" si="142"/>
        <v>2.0035934291211661</v>
      </c>
      <c r="P485" s="94">
        <f t="shared" ca="1" si="143"/>
        <v>20.035934291211664</v>
      </c>
      <c r="Q485" s="94">
        <f t="shared" ca="1" si="144"/>
        <v>20.035934291211664</v>
      </c>
      <c r="R485" s="94">
        <f t="shared" ca="1" si="145"/>
        <v>2.0035934291211666</v>
      </c>
      <c r="S485" s="94">
        <f t="shared" ca="1" si="146"/>
        <v>2.0035934291211661</v>
      </c>
      <c r="T485" s="4">
        <f t="shared" ca="1" si="147"/>
        <v>0</v>
      </c>
      <c r="U485" s="46">
        <f t="shared" ca="1" si="148"/>
        <v>1555.3605606370834</v>
      </c>
      <c r="V485" s="4">
        <f t="shared" ca="1" si="149"/>
        <v>0</v>
      </c>
      <c r="W485" s="13">
        <f t="shared" ca="1" si="150"/>
        <v>11046.477599999998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179</v>
      </c>
      <c r="M486" s="7">
        <f t="shared" ca="1" si="140"/>
        <v>821</v>
      </c>
      <c r="N486" s="44">
        <f t="shared" ca="1" si="141"/>
        <v>7</v>
      </c>
      <c r="O486" s="94">
        <f t="shared" ca="1" si="142"/>
        <v>2.0035934291211661</v>
      </c>
      <c r="P486" s="94">
        <f t="shared" ca="1" si="143"/>
        <v>20.035934291211664</v>
      </c>
      <c r="Q486" s="94">
        <f t="shared" ca="1" si="144"/>
        <v>20.035934291211664</v>
      </c>
      <c r="R486" s="94">
        <f t="shared" ca="1" si="145"/>
        <v>2.0035934291211666</v>
      </c>
      <c r="S486" s="94">
        <f t="shared" ca="1" si="146"/>
        <v>2.0035934291211661</v>
      </c>
      <c r="T486" s="4">
        <f t="shared" ca="1" si="147"/>
        <v>0</v>
      </c>
      <c r="U486" s="46">
        <f t="shared" ca="1" si="148"/>
        <v>1534.3605606370834</v>
      </c>
      <c r="V486" s="4">
        <f t="shared" ca="1" si="149"/>
        <v>0</v>
      </c>
      <c r="W486" s="13">
        <f t="shared" ca="1" si="150"/>
        <v>8819.9603999999999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158</v>
      </c>
      <c r="M487" s="7">
        <f t="shared" ca="1" si="140"/>
        <v>842</v>
      </c>
      <c r="N487" s="44">
        <f t="shared" ca="1" si="141"/>
        <v>8</v>
      </c>
      <c r="O487" s="94">
        <f t="shared" ca="1" si="142"/>
        <v>2.224240111847489</v>
      </c>
      <c r="P487" s="94">
        <f t="shared" ca="1" si="143"/>
        <v>20.256580973937986</v>
      </c>
      <c r="Q487" s="94">
        <f t="shared" ca="1" si="144"/>
        <v>20.035934291211664</v>
      </c>
      <c r="R487" s="94">
        <f t="shared" ca="1" si="145"/>
        <v>2.0146257632574822</v>
      </c>
      <c r="S487" s="94">
        <f t="shared" ca="1" si="146"/>
        <v>2.224240111847489</v>
      </c>
      <c r="T487" s="4">
        <f t="shared" ca="1" si="147"/>
        <v>0</v>
      </c>
      <c r="U487" s="46">
        <f t="shared" ca="1" si="148"/>
        <v>1632.8111903296365</v>
      </c>
      <c r="V487" s="4">
        <f t="shared" ca="1" si="149"/>
        <v>0</v>
      </c>
      <c r="W487" s="13">
        <f t="shared" ca="1" si="150"/>
        <v>6593.4431999999997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137</v>
      </c>
      <c r="M488" s="7">
        <f t="shared" ca="1" si="140"/>
        <v>863</v>
      </c>
      <c r="N488" s="44">
        <f t="shared" ca="1" si="141"/>
        <v>8</v>
      </c>
      <c r="O488" s="94">
        <f t="shared" ca="1" si="142"/>
        <v>2.224240111847489</v>
      </c>
      <c r="P488" s="94">
        <f t="shared" ca="1" si="143"/>
        <v>22.242401118474891</v>
      </c>
      <c r="Q488" s="94">
        <f t="shared" ca="1" si="144"/>
        <v>22.242401118474891</v>
      </c>
      <c r="R488" s="94">
        <f t="shared" ca="1" si="145"/>
        <v>2.224240111847489</v>
      </c>
      <c r="S488" s="94">
        <f t="shared" ca="1" si="146"/>
        <v>2.224240111847489</v>
      </c>
      <c r="T488" s="4">
        <f t="shared" ca="1" si="147"/>
        <v>0</v>
      </c>
      <c r="U488" s="46">
        <f t="shared" ca="1" si="148"/>
        <v>1611.8111903296365</v>
      </c>
      <c r="V488" s="4">
        <f t="shared" ca="1" si="149"/>
        <v>0</v>
      </c>
      <c r="W488" s="13">
        <f t="shared" ca="1" si="150"/>
        <v>4366.9259999999995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116</v>
      </c>
      <c r="M489" s="7">
        <f t="shared" ca="1" si="140"/>
        <v>884</v>
      </c>
      <c r="N489" s="44">
        <f t="shared" ca="1" si="141"/>
        <v>8</v>
      </c>
      <c r="O489" s="94">
        <f t="shared" ca="1" si="142"/>
        <v>2.224240111847489</v>
      </c>
      <c r="P489" s="94">
        <f t="shared" ca="1" si="143"/>
        <v>22.242401118474891</v>
      </c>
      <c r="Q489" s="94">
        <f t="shared" ca="1" si="144"/>
        <v>22.242401118474891</v>
      </c>
      <c r="R489" s="94">
        <f t="shared" ca="1" si="145"/>
        <v>2.224240111847489</v>
      </c>
      <c r="S489" s="94">
        <f t="shared" ca="1" si="146"/>
        <v>2.224240111847489</v>
      </c>
      <c r="T489" s="4">
        <f t="shared" ca="1" si="147"/>
        <v>0</v>
      </c>
      <c r="U489" s="46">
        <f t="shared" ca="1" si="148"/>
        <v>1590.8111903296365</v>
      </c>
      <c r="V489" s="4">
        <f t="shared" ca="1" si="149"/>
        <v>0</v>
      </c>
      <c r="W489" s="13">
        <f t="shared" ca="1" si="150"/>
        <v>2140.4087999999997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147</v>
      </c>
      <c r="M490" s="7">
        <f t="shared" ca="1" si="140"/>
        <v>853</v>
      </c>
      <c r="N490" s="44">
        <f t="shared" ca="1" si="141"/>
        <v>8</v>
      </c>
      <c r="O490" s="94">
        <f t="shared" ca="1" si="142"/>
        <v>2.224240111847489</v>
      </c>
      <c r="P490" s="94">
        <f t="shared" ca="1" si="143"/>
        <v>22.242401118474891</v>
      </c>
      <c r="Q490" s="94">
        <f t="shared" ca="1" si="144"/>
        <v>20.477227656664308</v>
      </c>
      <c r="R490" s="94">
        <f t="shared" ca="1" si="145"/>
        <v>2.1359814387569598</v>
      </c>
      <c r="S490" s="94">
        <f t="shared" ca="1" si="146"/>
        <v>2.224240111847489</v>
      </c>
      <c r="T490" s="4">
        <f t="shared" ca="1" si="147"/>
        <v>0</v>
      </c>
      <c r="U490" s="46">
        <f t="shared" ca="1" si="148"/>
        <v>1621.8111903296365</v>
      </c>
      <c r="V490" s="4">
        <f t="shared" ca="1" si="149"/>
        <v>0</v>
      </c>
      <c r="W490" s="13">
        <f t="shared" ca="1" si="150"/>
        <v>15585.620399999998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126</v>
      </c>
      <c r="M491" s="7">
        <f t="shared" ca="1" si="140"/>
        <v>874</v>
      </c>
      <c r="N491" s="44">
        <f t="shared" ca="1" si="141"/>
        <v>8</v>
      </c>
      <c r="O491" s="94">
        <f t="shared" ca="1" si="142"/>
        <v>2.224240111847489</v>
      </c>
      <c r="P491" s="94">
        <f t="shared" ca="1" si="143"/>
        <v>22.242401118474891</v>
      </c>
      <c r="Q491" s="94">
        <f t="shared" ca="1" si="144"/>
        <v>22.242401118474891</v>
      </c>
      <c r="R491" s="94">
        <f t="shared" ca="1" si="145"/>
        <v>2.224240111847489</v>
      </c>
      <c r="S491" s="94">
        <f t="shared" ca="1" si="146"/>
        <v>2.224240111847489</v>
      </c>
      <c r="T491" s="4">
        <f t="shared" ca="1" si="147"/>
        <v>0</v>
      </c>
      <c r="U491" s="46">
        <f t="shared" ca="1" si="148"/>
        <v>1600.8111903296365</v>
      </c>
      <c r="V491" s="4">
        <f t="shared" ca="1" si="149"/>
        <v>0</v>
      </c>
      <c r="W491" s="13">
        <f t="shared" ca="1" si="150"/>
        <v>13359.1032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105</v>
      </c>
      <c r="M492" s="7">
        <f t="shared" ca="1" si="140"/>
        <v>895</v>
      </c>
      <c r="N492" s="44">
        <f t="shared" ca="1" si="141"/>
        <v>8</v>
      </c>
      <c r="O492" s="94">
        <f t="shared" ca="1" si="142"/>
        <v>2.224240111847489</v>
      </c>
      <c r="P492" s="94">
        <f t="shared" ca="1" si="143"/>
        <v>22.242401118474891</v>
      </c>
      <c r="Q492" s="94">
        <f t="shared" ca="1" si="144"/>
        <v>22.242401118474891</v>
      </c>
      <c r="R492" s="94">
        <f t="shared" ca="1" si="145"/>
        <v>2.224240111847489</v>
      </c>
      <c r="S492" s="94">
        <f t="shared" ca="1" si="146"/>
        <v>2.224240111847489</v>
      </c>
      <c r="T492" s="4">
        <f t="shared" ca="1" si="147"/>
        <v>0</v>
      </c>
      <c r="U492" s="46">
        <f t="shared" ca="1" si="148"/>
        <v>1579.8111903296365</v>
      </c>
      <c r="V492" s="4">
        <f t="shared" ca="1" si="149"/>
        <v>0</v>
      </c>
      <c r="W492" s="13">
        <f t="shared" ca="1" si="150"/>
        <v>11132.585999999999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84</v>
      </c>
      <c r="M493" s="7">
        <f t="shared" ca="1" si="140"/>
        <v>916</v>
      </c>
      <c r="N493" s="44">
        <f t="shared" ca="1" si="141"/>
        <v>8</v>
      </c>
      <c r="O493" s="94">
        <f t="shared" ca="1" si="142"/>
        <v>2.224240111847489</v>
      </c>
      <c r="P493" s="94">
        <f t="shared" ca="1" si="143"/>
        <v>22.242401118474891</v>
      </c>
      <c r="Q493" s="94">
        <f t="shared" ca="1" si="144"/>
        <v>22.242401118474891</v>
      </c>
      <c r="R493" s="94">
        <f t="shared" ca="1" si="145"/>
        <v>2.224240111847489</v>
      </c>
      <c r="S493" s="94">
        <f t="shared" ca="1" si="146"/>
        <v>2.224240111847489</v>
      </c>
      <c r="T493" s="4">
        <f t="shared" ca="1" si="147"/>
        <v>0</v>
      </c>
      <c r="U493" s="46">
        <f t="shared" ca="1" si="148"/>
        <v>1558.8111903296365</v>
      </c>
      <c r="V493" s="4">
        <f t="shared" ca="1" si="149"/>
        <v>0</v>
      </c>
      <c r="W493" s="13">
        <f t="shared" ca="1" si="150"/>
        <v>8906.0687999999991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63</v>
      </c>
      <c r="M494" s="7">
        <f t="shared" ca="1" si="140"/>
        <v>937</v>
      </c>
      <c r="N494" s="44">
        <f t="shared" ca="1" si="141"/>
        <v>8</v>
      </c>
      <c r="O494" s="94">
        <f t="shared" ca="1" si="142"/>
        <v>2.224240111847489</v>
      </c>
      <c r="P494" s="94">
        <f t="shared" ca="1" si="143"/>
        <v>22.242401118474891</v>
      </c>
      <c r="Q494" s="94">
        <f t="shared" ca="1" si="144"/>
        <v>22.242401118474891</v>
      </c>
      <c r="R494" s="94">
        <f t="shared" ca="1" si="145"/>
        <v>2.224240111847489</v>
      </c>
      <c r="S494" s="94">
        <f t="shared" ca="1" si="146"/>
        <v>2.224240111847489</v>
      </c>
      <c r="T494" s="4">
        <f t="shared" ca="1" si="147"/>
        <v>0</v>
      </c>
      <c r="U494" s="46">
        <f t="shared" ca="1" si="148"/>
        <v>1537.8111903296365</v>
      </c>
      <c r="V494" s="4">
        <f t="shared" ca="1" si="149"/>
        <v>0</v>
      </c>
      <c r="W494" s="13">
        <f t="shared" ca="1" si="150"/>
        <v>6679.5515999999998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42</v>
      </c>
      <c r="M495" s="7">
        <f t="shared" ca="1" si="140"/>
        <v>958</v>
      </c>
      <c r="N495" s="44">
        <f t="shared" ca="1" si="141"/>
        <v>8</v>
      </c>
      <c r="O495" s="94">
        <f t="shared" ca="1" si="142"/>
        <v>2.224240111847489</v>
      </c>
      <c r="P495" s="94">
        <f t="shared" ca="1" si="143"/>
        <v>22.242401118474891</v>
      </c>
      <c r="Q495" s="94">
        <f t="shared" ca="1" si="144"/>
        <v>22.242401118474891</v>
      </c>
      <c r="R495" s="94">
        <f t="shared" ca="1" si="145"/>
        <v>2.224240111847489</v>
      </c>
      <c r="S495" s="94">
        <f t="shared" ca="1" si="146"/>
        <v>2.224240111847489</v>
      </c>
      <c r="T495" s="4">
        <f t="shared" ca="1" si="147"/>
        <v>0</v>
      </c>
      <c r="U495" s="46">
        <f t="shared" ca="1" si="148"/>
        <v>1516.8111903296365</v>
      </c>
      <c r="V495" s="4">
        <f t="shared" ca="1" si="149"/>
        <v>0</v>
      </c>
      <c r="W495" s="13">
        <f t="shared" ca="1" si="150"/>
        <v>4453.0343999999996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21</v>
      </c>
      <c r="M496" s="7">
        <f t="shared" ca="1" si="140"/>
        <v>979</v>
      </c>
      <c r="N496" s="44">
        <f t="shared" ca="1" si="141"/>
        <v>9</v>
      </c>
      <c r="O496" s="94">
        <f t="shared" ca="1" si="142"/>
        <v>2.4159196699183809</v>
      </c>
      <c r="P496" s="94">
        <f t="shared" ca="1" si="143"/>
        <v>24.159196699183809</v>
      </c>
      <c r="Q496" s="94">
        <f t="shared" ca="1" si="144"/>
        <v>23.775837583042026</v>
      </c>
      <c r="R496" s="94">
        <f t="shared" ca="1" si="145"/>
        <v>2.396751714111292</v>
      </c>
      <c r="S496" s="94">
        <f t="shared" ca="1" si="146"/>
        <v>2.4159196699183809</v>
      </c>
      <c r="T496" s="4">
        <f t="shared" ca="1" si="147"/>
        <v>0</v>
      </c>
      <c r="U496" s="46">
        <f t="shared" ca="1" si="148"/>
        <v>1599.5800012986076</v>
      </c>
      <c r="V496" s="4">
        <f t="shared" ca="1" si="149"/>
        <v>0</v>
      </c>
      <c r="W496" s="13">
        <f t="shared" ca="1" si="150"/>
        <v>2226.5171999999998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2.4159196699183809</v>
      </c>
      <c r="P497" s="94">
        <f t="shared" ca="1" si="143"/>
        <v>24.159196699183809</v>
      </c>
      <c r="Q497" s="94">
        <f t="shared" ca="1" si="144"/>
        <v>24.159196699183809</v>
      </c>
      <c r="R497" s="94">
        <f t="shared" ca="1" si="145"/>
        <v>2.4159196699183809</v>
      </c>
      <c r="S497" s="94">
        <f t="shared" ca="1" si="146"/>
        <v>2.4159196699183809</v>
      </c>
      <c r="T497" s="4">
        <f t="shared" ca="1" si="147"/>
        <v>0</v>
      </c>
      <c r="U497" s="46">
        <f t="shared" ca="1" si="148"/>
        <v>1578.5800012986076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379</v>
      </c>
      <c r="M498" s="7">
        <f t="shared" ca="1" si="140"/>
        <v>621</v>
      </c>
      <c r="N498" s="44">
        <f t="shared" ca="1" si="141"/>
        <v>6</v>
      </c>
      <c r="O498" s="94">
        <f t="shared" ca="1" si="142"/>
        <v>1.8066894637352093</v>
      </c>
      <c r="P498" s="94">
        <f t="shared" ca="1" si="143"/>
        <v>18.066894637352092</v>
      </c>
      <c r="Q498" s="94">
        <f t="shared" ca="1" si="144"/>
        <v>18.066894637352092</v>
      </c>
      <c r="R498" s="94">
        <f t="shared" ca="1" si="145"/>
        <v>1.8066894637352093</v>
      </c>
      <c r="S498" s="94">
        <f t="shared" ca="1" si="146"/>
        <v>1.8066894637352093</v>
      </c>
      <c r="T498" s="4">
        <f t="shared" ca="1" si="147"/>
        <v>0</v>
      </c>
      <c r="U498" s="46">
        <f t="shared" ca="1" si="148"/>
        <v>1627.7634327596322</v>
      </c>
      <c r="V498" s="4">
        <f t="shared" ca="1" si="149"/>
        <v>0</v>
      </c>
      <c r="W498" s="13">
        <f t="shared" ca="1" si="150"/>
        <v>20063.872259999996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358</v>
      </c>
      <c r="M499" s="7">
        <f t="shared" ca="1" si="140"/>
        <v>642</v>
      </c>
      <c r="N499" s="44">
        <f t="shared" ca="1" si="141"/>
        <v>6</v>
      </c>
      <c r="O499" s="94">
        <f t="shared" ca="1" si="142"/>
        <v>1.8066894637352093</v>
      </c>
      <c r="P499" s="94">
        <f t="shared" ca="1" si="143"/>
        <v>18.066894637352092</v>
      </c>
      <c r="Q499" s="94">
        <f t="shared" ca="1" si="144"/>
        <v>18.066894637352092</v>
      </c>
      <c r="R499" s="94">
        <f t="shared" ca="1" si="145"/>
        <v>1.8066894637352093</v>
      </c>
      <c r="S499" s="94">
        <f t="shared" ca="1" si="146"/>
        <v>1.8066894637352093</v>
      </c>
      <c r="T499" s="4">
        <f t="shared" ca="1" si="147"/>
        <v>0</v>
      </c>
      <c r="U499" s="46">
        <f t="shared" ca="1" si="148"/>
        <v>1606.7634327596322</v>
      </c>
      <c r="V499" s="4">
        <f t="shared" ca="1" si="149"/>
        <v>0</v>
      </c>
      <c r="W499" s="13">
        <f t="shared" ca="1" si="150"/>
        <v>17837.355059999998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337</v>
      </c>
      <c r="M500" s="7">
        <f t="shared" ca="1" si="140"/>
        <v>663</v>
      </c>
      <c r="N500" s="44">
        <f t="shared" ca="1" si="141"/>
        <v>6</v>
      </c>
      <c r="O500" s="94">
        <f t="shared" ca="1" si="142"/>
        <v>1.8066894637352093</v>
      </c>
      <c r="P500" s="94">
        <f t="shared" ca="1" si="143"/>
        <v>18.066894637352092</v>
      </c>
      <c r="Q500" s="94">
        <f t="shared" ca="1" si="144"/>
        <v>18.066894637352092</v>
      </c>
      <c r="R500" s="94">
        <f t="shared" ca="1" si="145"/>
        <v>1.8066894637352093</v>
      </c>
      <c r="S500" s="94">
        <f t="shared" ca="1" si="146"/>
        <v>1.8066894637352093</v>
      </c>
      <c r="T500" s="4">
        <f t="shared" ca="1" si="147"/>
        <v>0</v>
      </c>
      <c r="U500" s="46">
        <f t="shared" ca="1" si="148"/>
        <v>1585.7634327596322</v>
      </c>
      <c r="V500" s="4">
        <f t="shared" ca="1" si="149"/>
        <v>0</v>
      </c>
      <c r="W500" s="13">
        <f t="shared" ca="1" si="150"/>
        <v>15610.83786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316</v>
      </c>
      <c r="M501" s="7">
        <f t="shared" ca="1" si="140"/>
        <v>684</v>
      </c>
      <c r="N501" s="44">
        <f t="shared" ca="1" si="141"/>
        <v>6</v>
      </c>
      <c r="O501" s="94">
        <f t="shared" ca="1" si="142"/>
        <v>1.8066894637352093</v>
      </c>
      <c r="P501" s="94">
        <f t="shared" ca="1" si="143"/>
        <v>18.066894637352092</v>
      </c>
      <c r="Q501" s="94">
        <f t="shared" ca="1" si="144"/>
        <v>18.066894637352092</v>
      </c>
      <c r="R501" s="94">
        <f t="shared" ca="1" si="145"/>
        <v>1.8066894637352093</v>
      </c>
      <c r="S501" s="94">
        <f t="shared" ca="1" si="146"/>
        <v>1.8066894637352093</v>
      </c>
      <c r="T501" s="4">
        <f t="shared" ca="1" si="147"/>
        <v>0</v>
      </c>
      <c r="U501" s="46">
        <f t="shared" ca="1" si="148"/>
        <v>1564.7634327596322</v>
      </c>
      <c r="V501" s="4">
        <f t="shared" ca="1" si="149"/>
        <v>0</v>
      </c>
      <c r="W501" s="13">
        <f t="shared" ca="1" si="150"/>
        <v>13384.320659999998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295</v>
      </c>
      <c r="M502" s="7">
        <f t="shared" ca="1" si="140"/>
        <v>705</v>
      </c>
      <c r="N502" s="44">
        <f t="shared" ca="1" si="141"/>
        <v>6</v>
      </c>
      <c r="O502" s="94">
        <f t="shared" ca="1" si="142"/>
        <v>1.8066894637352093</v>
      </c>
      <c r="P502" s="94">
        <f t="shared" ca="1" si="143"/>
        <v>18.066894637352092</v>
      </c>
      <c r="Q502" s="94">
        <f t="shared" ca="1" si="144"/>
        <v>18.066894637352092</v>
      </c>
      <c r="R502" s="94">
        <f t="shared" ca="1" si="145"/>
        <v>1.8066894637352093</v>
      </c>
      <c r="S502" s="94">
        <f t="shared" ca="1" si="146"/>
        <v>1.8066894637352093</v>
      </c>
      <c r="T502" s="4">
        <f t="shared" ca="1" si="147"/>
        <v>0</v>
      </c>
      <c r="U502" s="46">
        <f t="shared" ca="1" si="148"/>
        <v>1543.7634327596322</v>
      </c>
      <c r="V502" s="4">
        <f t="shared" ca="1" si="149"/>
        <v>0</v>
      </c>
      <c r="W502" s="13">
        <f t="shared" ca="1" si="150"/>
        <v>11157.803459999999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274</v>
      </c>
      <c r="M503" s="7">
        <f t="shared" ca="1" si="140"/>
        <v>726</v>
      </c>
      <c r="N503" s="44">
        <f t="shared" ca="1" si="141"/>
        <v>7</v>
      </c>
      <c r="O503" s="94">
        <f t="shared" ca="1" si="142"/>
        <v>2.0035934291211661</v>
      </c>
      <c r="P503" s="94">
        <f t="shared" ca="1" si="143"/>
        <v>19.051414464281876</v>
      </c>
      <c r="Q503" s="94">
        <f t="shared" ca="1" si="144"/>
        <v>18.066894637352092</v>
      </c>
      <c r="R503" s="94">
        <f t="shared" ca="1" si="145"/>
        <v>1.8559154550816985</v>
      </c>
      <c r="S503" s="94">
        <f t="shared" ca="1" si="146"/>
        <v>2.0035934291211661</v>
      </c>
      <c r="T503" s="4">
        <f t="shared" ca="1" si="147"/>
        <v>0</v>
      </c>
      <c r="U503" s="46">
        <f t="shared" ca="1" si="148"/>
        <v>1629.3605606370834</v>
      </c>
      <c r="V503" s="4">
        <f t="shared" ca="1" si="149"/>
        <v>0</v>
      </c>
      <c r="W503" s="13">
        <f t="shared" ca="1" si="150"/>
        <v>8931.2862599999989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253</v>
      </c>
      <c r="M504" s="7">
        <f t="shared" ca="1" si="140"/>
        <v>747</v>
      </c>
      <c r="N504" s="44">
        <f t="shared" ca="1" si="141"/>
        <v>7</v>
      </c>
      <c r="O504" s="94">
        <f t="shared" ca="1" si="142"/>
        <v>2.0035934291211661</v>
      </c>
      <c r="P504" s="94">
        <f t="shared" ca="1" si="143"/>
        <v>20.035934291211664</v>
      </c>
      <c r="Q504" s="94">
        <f t="shared" ca="1" si="144"/>
        <v>20.035934291211664</v>
      </c>
      <c r="R504" s="94">
        <f t="shared" ca="1" si="145"/>
        <v>2.0035934291211666</v>
      </c>
      <c r="S504" s="94">
        <f t="shared" ca="1" si="146"/>
        <v>2.0035934291211661</v>
      </c>
      <c r="T504" s="4">
        <f t="shared" ca="1" si="147"/>
        <v>0</v>
      </c>
      <c r="U504" s="46">
        <f t="shared" ca="1" si="148"/>
        <v>1608.3605606370834</v>
      </c>
      <c r="V504" s="4">
        <f t="shared" ca="1" si="149"/>
        <v>0</v>
      </c>
      <c r="W504" s="13">
        <f t="shared" ca="1" si="150"/>
        <v>6704.7690599999987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232</v>
      </c>
      <c r="M505" s="7">
        <f t="shared" ca="1" si="140"/>
        <v>768</v>
      </c>
      <c r="N505" s="44">
        <f t="shared" ca="1" si="141"/>
        <v>7</v>
      </c>
      <c r="O505" s="94">
        <f t="shared" ca="1" si="142"/>
        <v>2.0035934291211661</v>
      </c>
      <c r="P505" s="94">
        <f t="shared" ca="1" si="143"/>
        <v>20.035934291211664</v>
      </c>
      <c r="Q505" s="94">
        <f t="shared" ca="1" si="144"/>
        <v>20.035934291211664</v>
      </c>
      <c r="R505" s="94">
        <f t="shared" ca="1" si="145"/>
        <v>2.0035934291211666</v>
      </c>
      <c r="S505" s="94">
        <f t="shared" ca="1" si="146"/>
        <v>2.0035934291211661</v>
      </c>
      <c r="T505" s="4">
        <f t="shared" ca="1" si="147"/>
        <v>0</v>
      </c>
      <c r="U505" s="46">
        <f t="shared" ca="1" si="148"/>
        <v>1587.3605606370834</v>
      </c>
      <c r="V505" s="4">
        <f t="shared" ca="1" si="149"/>
        <v>0</v>
      </c>
      <c r="W505" s="13">
        <f t="shared" ca="1" si="150"/>
        <v>4478.2518599999994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263</v>
      </c>
      <c r="M506" s="7">
        <f t="shared" ca="1" si="140"/>
        <v>737</v>
      </c>
      <c r="N506" s="44">
        <f t="shared" ca="1" si="141"/>
        <v>7</v>
      </c>
      <c r="O506" s="94">
        <f t="shared" ca="1" si="142"/>
        <v>2.0035934291211661</v>
      </c>
      <c r="P506" s="94">
        <f t="shared" ca="1" si="143"/>
        <v>20.035934291211664</v>
      </c>
      <c r="Q506" s="94">
        <f t="shared" ca="1" si="144"/>
        <v>19.248318429667833</v>
      </c>
      <c r="R506" s="94">
        <f t="shared" ca="1" si="145"/>
        <v>1.9642126360439747</v>
      </c>
      <c r="S506" s="94">
        <f t="shared" ca="1" si="146"/>
        <v>2.0035934291211661</v>
      </c>
      <c r="T506" s="4">
        <f t="shared" ca="1" si="147"/>
        <v>0</v>
      </c>
      <c r="U506" s="46">
        <f t="shared" ca="1" si="148"/>
        <v>1618.3605606370834</v>
      </c>
      <c r="V506" s="4">
        <f t="shared" ca="1" si="149"/>
        <v>0</v>
      </c>
      <c r="W506" s="13">
        <f t="shared" ca="1" si="150"/>
        <v>17923.463459999999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242</v>
      </c>
      <c r="M507" s="7">
        <f t="shared" ca="1" si="140"/>
        <v>758</v>
      </c>
      <c r="N507" s="44">
        <f t="shared" ca="1" si="141"/>
        <v>7</v>
      </c>
      <c r="O507" s="94">
        <f t="shared" ca="1" si="142"/>
        <v>2.0035934291211661</v>
      </c>
      <c r="P507" s="94">
        <f t="shared" ca="1" si="143"/>
        <v>20.035934291211664</v>
      </c>
      <c r="Q507" s="94">
        <f t="shared" ca="1" si="144"/>
        <v>20.035934291211664</v>
      </c>
      <c r="R507" s="94">
        <f t="shared" ca="1" si="145"/>
        <v>2.0035934291211666</v>
      </c>
      <c r="S507" s="94">
        <f t="shared" ca="1" si="146"/>
        <v>2.0035934291211661</v>
      </c>
      <c r="T507" s="4">
        <f t="shared" ca="1" si="147"/>
        <v>0</v>
      </c>
      <c r="U507" s="46">
        <f t="shared" ca="1" si="148"/>
        <v>1597.3605606370834</v>
      </c>
      <c r="V507" s="4">
        <f t="shared" ca="1" si="149"/>
        <v>0</v>
      </c>
      <c r="W507" s="13">
        <f t="shared" ca="1" si="150"/>
        <v>15696.946259999999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221</v>
      </c>
      <c r="M508" s="7">
        <f t="shared" ca="1" si="140"/>
        <v>779</v>
      </c>
      <c r="N508" s="44">
        <f t="shared" ca="1" si="141"/>
        <v>7</v>
      </c>
      <c r="O508" s="94">
        <f t="shared" ca="1" si="142"/>
        <v>2.0035934291211661</v>
      </c>
      <c r="P508" s="94">
        <f t="shared" ca="1" si="143"/>
        <v>20.035934291211664</v>
      </c>
      <c r="Q508" s="94">
        <f t="shared" ca="1" si="144"/>
        <v>20.035934291211664</v>
      </c>
      <c r="R508" s="94">
        <f t="shared" ca="1" si="145"/>
        <v>2.0035934291211666</v>
      </c>
      <c r="S508" s="94">
        <f t="shared" ca="1" si="146"/>
        <v>2.0035934291211661</v>
      </c>
      <c r="T508" s="4">
        <f t="shared" ca="1" si="147"/>
        <v>0</v>
      </c>
      <c r="U508" s="46">
        <f t="shared" ca="1" si="148"/>
        <v>1576.3605606370834</v>
      </c>
      <c r="V508" s="4">
        <f t="shared" ca="1" si="149"/>
        <v>0</v>
      </c>
      <c r="W508" s="13">
        <f t="shared" ca="1" si="150"/>
        <v>13470.429059999999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200</v>
      </c>
      <c r="M509" s="7">
        <f t="shared" ca="1" si="140"/>
        <v>800</v>
      </c>
      <c r="N509" s="44">
        <f t="shared" ca="1" si="141"/>
        <v>7</v>
      </c>
      <c r="O509" s="94">
        <f t="shared" ca="1" si="142"/>
        <v>2.0035934291211661</v>
      </c>
      <c r="P509" s="94">
        <f t="shared" ca="1" si="143"/>
        <v>20.035934291211664</v>
      </c>
      <c r="Q509" s="94">
        <f t="shared" ca="1" si="144"/>
        <v>20.035934291211664</v>
      </c>
      <c r="R509" s="94">
        <f t="shared" ca="1" si="145"/>
        <v>2.0035934291211666</v>
      </c>
      <c r="S509" s="94">
        <f t="shared" ca="1" si="146"/>
        <v>2.0035934291211661</v>
      </c>
      <c r="T509" s="4">
        <f t="shared" ca="1" si="147"/>
        <v>0</v>
      </c>
      <c r="U509" s="46">
        <f t="shared" ca="1" si="148"/>
        <v>1555.3605606370834</v>
      </c>
      <c r="V509" s="4">
        <f t="shared" ca="1" si="149"/>
        <v>0</v>
      </c>
      <c r="W509" s="13">
        <f t="shared" ca="1" si="150"/>
        <v>11243.911859999998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179</v>
      </c>
      <c r="M510" s="7">
        <f t="shared" ca="1" si="140"/>
        <v>821</v>
      </c>
      <c r="N510" s="44">
        <f t="shared" ca="1" si="141"/>
        <v>7</v>
      </c>
      <c r="O510" s="94">
        <f t="shared" ca="1" si="142"/>
        <v>2.0035934291211661</v>
      </c>
      <c r="P510" s="94">
        <f t="shared" ca="1" si="143"/>
        <v>20.035934291211664</v>
      </c>
      <c r="Q510" s="94">
        <f t="shared" ca="1" si="144"/>
        <v>20.035934291211664</v>
      </c>
      <c r="R510" s="94">
        <f t="shared" ca="1" si="145"/>
        <v>2.0035934291211666</v>
      </c>
      <c r="S510" s="94">
        <f t="shared" ca="1" si="146"/>
        <v>2.0035934291211661</v>
      </c>
      <c r="T510" s="4">
        <f t="shared" ca="1" si="147"/>
        <v>0</v>
      </c>
      <c r="U510" s="46">
        <f t="shared" ca="1" si="148"/>
        <v>1534.3605606370834</v>
      </c>
      <c r="V510" s="4">
        <f t="shared" ca="1" si="149"/>
        <v>0</v>
      </c>
      <c r="W510" s="13">
        <f t="shared" ca="1" si="150"/>
        <v>9017.3946599999999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158</v>
      </c>
      <c r="M511" s="7">
        <f t="shared" ca="1" si="140"/>
        <v>842</v>
      </c>
      <c r="N511" s="44">
        <f t="shared" ca="1" si="141"/>
        <v>8</v>
      </c>
      <c r="O511" s="94">
        <f t="shared" ca="1" si="142"/>
        <v>2.224240111847489</v>
      </c>
      <c r="P511" s="94">
        <f t="shared" ca="1" si="143"/>
        <v>20.256580973937986</v>
      </c>
      <c r="Q511" s="94">
        <f t="shared" ca="1" si="144"/>
        <v>20.035934291211664</v>
      </c>
      <c r="R511" s="94">
        <f t="shared" ca="1" si="145"/>
        <v>2.0146257632574822</v>
      </c>
      <c r="S511" s="94">
        <f t="shared" ca="1" si="146"/>
        <v>2.224240111847489</v>
      </c>
      <c r="T511" s="4">
        <f t="shared" ca="1" si="147"/>
        <v>0</v>
      </c>
      <c r="U511" s="46">
        <f t="shared" ca="1" si="148"/>
        <v>1632.8111903296365</v>
      </c>
      <c r="V511" s="4">
        <f t="shared" ca="1" si="149"/>
        <v>0</v>
      </c>
      <c r="W511" s="13">
        <f t="shared" ca="1" si="150"/>
        <v>6790.8774599999997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137</v>
      </c>
      <c r="M512" s="7">
        <f t="shared" ca="1" si="140"/>
        <v>863</v>
      </c>
      <c r="N512" s="44">
        <f t="shared" ca="1" si="141"/>
        <v>8</v>
      </c>
      <c r="O512" s="94">
        <f t="shared" ca="1" si="142"/>
        <v>2.224240111847489</v>
      </c>
      <c r="P512" s="94">
        <f t="shared" ca="1" si="143"/>
        <v>22.242401118474891</v>
      </c>
      <c r="Q512" s="94">
        <f t="shared" ca="1" si="144"/>
        <v>22.242401118474891</v>
      </c>
      <c r="R512" s="94">
        <f t="shared" ca="1" si="145"/>
        <v>2.224240111847489</v>
      </c>
      <c r="S512" s="94">
        <f t="shared" ca="1" si="146"/>
        <v>2.224240111847489</v>
      </c>
      <c r="T512" s="4">
        <f t="shared" ca="1" si="147"/>
        <v>0</v>
      </c>
      <c r="U512" s="46">
        <f t="shared" ca="1" si="148"/>
        <v>1611.8111903296365</v>
      </c>
      <c r="V512" s="4">
        <f t="shared" ca="1" si="149"/>
        <v>0</v>
      </c>
      <c r="W512" s="13">
        <f t="shared" ca="1" si="150"/>
        <v>4564.3602599999995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116</v>
      </c>
      <c r="M513" s="7">
        <f t="shared" ca="1" si="140"/>
        <v>884</v>
      </c>
      <c r="N513" s="44">
        <f t="shared" ca="1" si="141"/>
        <v>8</v>
      </c>
      <c r="O513" s="94">
        <f t="shared" ca="1" si="142"/>
        <v>2.224240111847489</v>
      </c>
      <c r="P513" s="94">
        <f t="shared" ca="1" si="143"/>
        <v>22.242401118474891</v>
      </c>
      <c r="Q513" s="94">
        <f t="shared" ca="1" si="144"/>
        <v>22.242401118474891</v>
      </c>
      <c r="R513" s="94">
        <f t="shared" ca="1" si="145"/>
        <v>2.224240111847489</v>
      </c>
      <c r="S513" s="94">
        <f t="shared" ca="1" si="146"/>
        <v>2.224240111847489</v>
      </c>
      <c r="T513" s="4">
        <f t="shared" ca="1" si="147"/>
        <v>0</v>
      </c>
      <c r="U513" s="46">
        <f t="shared" ca="1" si="148"/>
        <v>1590.8111903296365</v>
      </c>
      <c r="V513" s="4">
        <f t="shared" ca="1" si="149"/>
        <v>0</v>
      </c>
      <c r="W513" s="13">
        <f t="shared" ca="1" si="150"/>
        <v>2337.8430599999997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263</v>
      </c>
      <c r="M514" s="7">
        <f t="shared" ca="1" si="140"/>
        <v>737</v>
      </c>
      <c r="N514" s="44">
        <f t="shared" ca="1" si="141"/>
        <v>7</v>
      </c>
      <c r="O514" s="94">
        <f t="shared" ca="1" si="142"/>
        <v>2.0035934291211661</v>
      </c>
      <c r="P514" s="94">
        <f t="shared" ca="1" si="143"/>
        <v>20.035934291211664</v>
      </c>
      <c r="Q514" s="94">
        <f t="shared" ca="1" si="144"/>
        <v>19.248318429667833</v>
      </c>
      <c r="R514" s="94">
        <f t="shared" ca="1" si="145"/>
        <v>1.9642126360439747</v>
      </c>
      <c r="S514" s="94">
        <f t="shared" ca="1" si="146"/>
        <v>2.0035934291211661</v>
      </c>
      <c r="T514" s="4">
        <f t="shared" ca="1" si="147"/>
        <v>0</v>
      </c>
      <c r="U514" s="46">
        <f t="shared" ca="1" si="148"/>
        <v>1618.3605606370834</v>
      </c>
      <c r="V514" s="4">
        <f t="shared" ca="1" si="149"/>
        <v>0</v>
      </c>
      <c r="W514" s="13">
        <f t="shared" ca="1" si="150"/>
        <v>17726.029199999997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242</v>
      </c>
      <c r="M515" s="7">
        <f t="shared" ca="1" si="140"/>
        <v>758</v>
      </c>
      <c r="N515" s="44">
        <f t="shared" ca="1" si="141"/>
        <v>7</v>
      </c>
      <c r="O515" s="94">
        <f t="shared" ca="1" si="142"/>
        <v>2.0035934291211661</v>
      </c>
      <c r="P515" s="94">
        <f t="shared" ca="1" si="143"/>
        <v>20.035934291211664</v>
      </c>
      <c r="Q515" s="94">
        <f t="shared" ca="1" si="144"/>
        <v>20.035934291211664</v>
      </c>
      <c r="R515" s="94">
        <f t="shared" ca="1" si="145"/>
        <v>2.0035934291211666</v>
      </c>
      <c r="S515" s="94">
        <f t="shared" ca="1" si="146"/>
        <v>2.0035934291211661</v>
      </c>
      <c r="T515" s="4">
        <f t="shared" ca="1" si="147"/>
        <v>0</v>
      </c>
      <c r="U515" s="46">
        <f t="shared" ca="1" si="148"/>
        <v>1597.3605606370834</v>
      </c>
      <c r="V515" s="4">
        <f t="shared" ca="1" si="149"/>
        <v>0</v>
      </c>
      <c r="W515" s="13">
        <f t="shared" ca="1" si="150"/>
        <v>15499.511999999999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221</v>
      </c>
      <c r="M516" s="7">
        <f t="shared" ca="1" si="140"/>
        <v>779</v>
      </c>
      <c r="N516" s="44">
        <f t="shared" ca="1" si="141"/>
        <v>7</v>
      </c>
      <c r="O516" s="94">
        <f t="shared" ca="1" si="142"/>
        <v>2.0035934291211661</v>
      </c>
      <c r="P516" s="94">
        <f t="shared" ca="1" si="143"/>
        <v>20.035934291211664</v>
      </c>
      <c r="Q516" s="94">
        <f t="shared" ca="1" si="144"/>
        <v>20.035934291211664</v>
      </c>
      <c r="R516" s="94">
        <f t="shared" ca="1" si="145"/>
        <v>2.0035934291211666</v>
      </c>
      <c r="S516" s="94">
        <f t="shared" ca="1" si="146"/>
        <v>2.0035934291211661</v>
      </c>
      <c r="T516" s="4">
        <f t="shared" ca="1" si="147"/>
        <v>0</v>
      </c>
      <c r="U516" s="46">
        <f t="shared" ca="1" si="148"/>
        <v>1576.3605606370834</v>
      </c>
      <c r="V516" s="4">
        <f t="shared" ca="1" si="149"/>
        <v>0</v>
      </c>
      <c r="W516" s="13">
        <f t="shared" ca="1" si="150"/>
        <v>13272.994799999999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200</v>
      </c>
      <c r="M517" s="7">
        <f t="shared" ca="1" si="140"/>
        <v>800</v>
      </c>
      <c r="N517" s="44">
        <f t="shared" ca="1" si="141"/>
        <v>7</v>
      </c>
      <c r="O517" s="94">
        <f t="shared" ca="1" si="142"/>
        <v>2.0035934291211661</v>
      </c>
      <c r="P517" s="94">
        <f t="shared" ca="1" si="143"/>
        <v>20.035934291211664</v>
      </c>
      <c r="Q517" s="94">
        <f t="shared" ca="1" si="144"/>
        <v>20.035934291211664</v>
      </c>
      <c r="R517" s="94">
        <f t="shared" ca="1" si="145"/>
        <v>2.0035934291211666</v>
      </c>
      <c r="S517" s="94">
        <f t="shared" ca="1" si="146"/>
        <v>2.0035934291211661</v>
      </c>
      <c r="T517" s="4">
        <f t="shared" ca="1" si="147"/>
        <v>0</v>
      </c>
      <c r="U517" s="46">
        <f t="shared" ca="1" si="148"/>
        <v>1555.3605606370834</v>
      </c>
      <c r="V517" s="4">
        <f t="shared" ca="1" si="149"/>
        <v>0</v>
      </c>
      <c r="W517" s="13">
        <f t="shared" ca="1" si="150"/>
        <v>11046.477599999998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179</v>
      </c>
      <c r="M518" s="7">
        <f t="shared" ca="1" si="140"/>
        <v>821</v>
      </c>
      <c r="N518" s="44">
        <f t="shared" ca="1" si="141"/>
        <v>7</v>
      </c>
      <c r="O518" s="94">
        <f t="shared" ca="1" si="142"/>
        <v>2.0035934291211661</v>
      </c>
      <c r="P518" s="94">
        <f t="shared" ca="1" si="143"/>
        <v>20.035934291211664</v>
      </c>
      <c r="Q518" s="94">
        <f t="shared" ca="1" si="144"/>
        <v>20.035934291211664</v>
      </c>
      <c r="R518" s="94">
        <f t="shared" ca="1" si="145"/>
        <v>2.0035934291211666</v>
      </c>
      <c r="S518" s="94">
        <f t="shared" ca="1" si="146"/>
        <v>2.0035934291211661</v>
      </c>
      <c r="T518" s="4">
        <f t="shared" ca="1" si="147"/>
        <v>0</v>
      </c>
      <c r="U518" s="46">
        <f t="shared" ca="1" si="148"/>
        <v>1534.3605606370834</v>
      </c>
      <c r="V518" s="4">
        <f t="shared" ca="1" si="149"/>
        <v>0</v>
      </c>
      <c r="W518" s="13">
        <f t="shared" ca="1" si="150"/>
        <v>8819.9603999999999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158</v>
      </c>
      <c r="M519" s="7">
        <f t="shared" ca="1" si="140"/>
        <v>842</v>
      </c>
      <c r="N519" s="44">
        <f t="shared" ca="1" si="141"/>
        <v>8</v>
      </c>
      <c r="O519" s="94">
        <f t="shared" ca="1" si="142"/>
        <v>2.224240111847489</v>
      </c>
      <c r="P519" s="94">
        <f t="shared" ca="1" si="143"/>
        <v>20.256580973937986</v>
      </c>
      <c r="Q519" s="94">
        <f t="shared" ca="1" si="144"/>
        <v>20.035934291211664</v>
      </c>
      <c r="R519" s="94">
        <f t="shared" ca="1" si="145"/>
        <v>2.0146257632574822</v>
      </c>
      <c r="S519" s="94">
        <f t="shared" ca="1" si="146"/>
        <v>2.224240111847489</v>
      </c>
      <c r="T519" s="4">
        <f t="shared" ca="1" si="147"/>
        <v>0</v>
      </c>
      <c r="U519" s="46">
        <f t="shared" ca="1" si="148"/>
        <v>1632.8111903296365</v>
      </c>
      <c r="V519" s="4">
        <f t="shared" ca="1" si="149"/>
        <v>0</v>
      </c>
      <c r="W519" s="13">
        <f t="shared" ca="1" si="150"/>
        <v>6593.4431999999997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137</v>
      </c>
      <c r="M520" s="7">
        <f t="shared" ca="1" si="140"/>
        <v>863</v>
      </c>
      <c r="N520" s="44">
        <f t="shared" ca="1" si="141"/>
        <v>8</v>
      </c>
      <c r="O520" s="94">
        <f t="shared" ca="1" si="142"/>
        <v>2.224240111847489</v>
      </c>
      <c r="P520" s="94">
        <f t="shared" ca="1" si="143"/>
        <v>22.242401118474891</v>
      </c>
      <c r="Q520" s="94">
        <f t="shared" ca="1" si="144"/>
        <v>22.242401118474891</v>
      </c>
      <c r="R520" s="94">
        <f t="shared" ca="1" si="145"/>
        <v>2.224240111847489</v>
      </c>
      <c r="S520" s="94">
        <f t="shared" ca="1" si="146"/>
        <v>2.224240111847489</v>
      </c>
      <c r="T520" s="4">
        <f t="shared" ca="1" si="147"/>
        <v>0</v>
      </c>
      <c r="U520" s="46">
        <f t="shared" ca="1" si="148"/>
        <v>1611.8111903296365</v>
      </c>
      <c r="V520" s="4">
        <f t="shared" ca="1" si="149"/>
        <v>0</v>
      </c>
      <c r="W520" s="13">
        <f t="shared" ca="1" si="150"/>
        <v>4366.9259999999995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116</v>
      </c>
      <c r="M521" s="7">
        <f t="shared" ca="1" si="140"/>
        <v>884</v>
      </c>
      <c r="N521" s="44">
        <f t="shared" ca="1" si="141"/>
        <v>8</v>
      </c>
      <c r="O521" s="94">
        <f t="shared" ca="1" si="142"/>
        <v>2.224240111847489</v>
      </c>
      <c r="P521" s="94">
        <f t="shared" ca="1" si="143"/>
        <v>22.242401118474891</v>
      </c>
      <c r="Q521" s="94">
        <f t="shared" ca="1" si="144"/>
        <v>22.242401118474891</v>
      </c>
      <c r="R521" s="94">
        <f t="shared" ca="1" si="145"/>
        <v>2.224240111847489</v>
      </c>
      <c r="S521" s="94">
        <f t="shared" ca="1" si="146"/>
        <v>2.224240111847489</v>
      </c>
      <c r="T521" s="4">
        <f t="shared" ca="1" si="147"/>
        <v>0</v>
      </c>
      <c r="U521" s="46">
        <f t="shared" ca="1" si="148"/>
        <v>1590.8111903296365</v>
      </c>
      <c r="V521" s="4">
        <f t="shared" ca="1" si="149"/>
        <v>0</v>
      </c>
      <c r="W521" s="13">
        <f t="shared" ca="1" si="150"/>
        <v>2140.4087999999997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147</v>
      </c>
      <c r="M522" s="7">
        <f t="shared" ca="1" si="140"/>
        <v>853</v>
      </c>
      <c r="N522" s="44">
        <f t="shared" ca="1" si="141"/>
        <v>8</v>
      </c>
      <c r="O522" s="94">
        <f t="shared" ca="1" si="142"/>
        <v>2.224240111847489</v>
      </c>
      <c r="P522" s="94">
        <f t="shared" ca="1" si="143"/>
        <v>22.242401118474891</v>
      </c>
      <c r="Q522" s="94">
        <f t="shared" ca="1" si="144"/>
        <v>20.477227656664308</v>
      </c>
      <c r="R522" s="94">
        <f t="shared" ca="1" si="145"/>
        <v>2.1359814387569598</v>
      </c>
      <c r="S522" s="94">
        <f t="shared" ca="1" si="146"/>
        <v>2.224240111847489</v>
      </c>
      <c r="T522" s="4">
        <f t="shared" ca="1" si="147"/>
        <v>0</v>
      </c>
      <c r="U522" s="46">
        <f t="shared" ca="1" si="148"/>
        <v>1621.8111903296365</v>
      </c>
      <c r="V522" s="4">
        <f t="shared" ca="1" si="149"/>
        <v>0</v>
      </c>
      <c r="W522" s="13">
        <f t="shared" ca="1" si="150"/>
        <v>15585.620399999998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126</v>
      </c>
      <c r="M523" s="7">
        <f t="shared" ca="1" si="140"/>
        <v>874</v>
      </c>
      <c r="N523" s="44">
        <f t="shared" ca="1" si="141"/>
        <v>8</v>
      </c>
      <c r="O523" s="94">
        <f t="shared" ca="1" si="142"/>
        <v>2.224240111847489</v>
      </c>
      <c r="P523" s="94">
        <f t="shared" ca="1" si="143"/>
        <v>22.242401118474891</v>
      </c>
      <c r="Q523" s="94">
        <f t="shared" ca="1" si="144"/>
        <v>22.242401118474891</v>
      </c>
      <c r="R523" s="94">
        <f t="shared" ca="1" si="145"/>
        <v>2.224240111847489</v>
      </c>
      <c r="S523" s="94">
        <f t="shared" ca="1" si="146"/>
        <v>2.224240111847489</v>
      </c>
      <c r="T523" s="4">
        <f t="shared" ca="1" si="147"/>
        <v>0</v>
      </c>
      <c r="U523" s="46">
        <f t="shared" ca="1" si="148"/>
        <v>1600.8111903296365</v>
      </c>
      <c r="V523" s="4">
        <f t="shared" ca="1" si="149"/>
        <v>0</v>
      </c>
      <c r="W523" s="13">
        <f t="shared" ca="1" si="150"/>
        <v>13359.1032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105</v>
      </c>
      <c r="M524" s="7">
        <f t="shared" ca="1" si="140"/>
        <v>895</v>
      </c>
      <c r="N524" s="44">
        <f t="shared" ca="1" si="141"/>
        <v>8</v>
      </c>
      <c r="O524" s="94">
        <f t="shared" ca="1" si="142"/>
        <v>2.224240111847489</v>
      </c>
      <c r="P524" s="94">
        <f t="shared" ca="1" si="143"/>
        <v>22.242401118474891</v>
      </c>
      <c r="Q524" s="94">
        <f t="shared" ca="1" si="144"/>
        <v>22.242401118474891</v>
      </c>
      <c r="R524" s="94">
        <f t="shared" ca="1" si="145"/>
        <v>2.224240111847489</v>
      </c>
      <c r="S524" s="94">
        <f t="shared" ca="1" si="146"/>
        <v>2.224240111847489</v>
      </c>
      <c r="T524" s="4">
        <f t="shared" ca="1" si="147"/>
        <v>0</v>
      </c>
      <c r="U524" s="46">
        <f t="shared" ca="1" si="148"/>
        <v>1579.8111903296365</v>
      </c>
      <c r="V524" s="4">
        <f t="shared" ca="1" si="149"/>
        <v>0</v>
      </c>
      <c r="W524" s="13">
        <f t="shared" ca="1" si="150"/>
        <v>11132.585999999999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84</v>
      </c>
      <c r="M525" s="7">
        <f t="shared" ca="1" si="140"/>
        <v>916</v>
      </c>
      <c r="N525" s="44">
        <f t="shared" ca="1" si="141"/>
        <v>8</v>
      </c>
      <c r="O525" s="94">
        <f t="shared" ca="1" si="142"/>
        <v>2.224240111847489</v>
      </c>
      <c r="P525" s="94">
        <f t="shared" ca="1" si="143"/>
        <v>22.242401118474891</v>
      </c>
      <c r="Q525" s="94">
        <f t="shared" ca="1" si="144"/>
        <v>22.242401118474891</v>
      </c>
      <c r="R525" s="94">
        <f t="shared" ca="1" si="145"/>
        <v>2.224240111847489</v>
      </c>
      <c r="S525" s="94">
        <f t="shared" ca="1" si="146"/>
        <v>2.224240111847489</v>
      </c>
      <c r="T525" s="4">
        <f t="shared" ca="1" si="147"/>
        <v>0</v>
      </c>
      <c r="U525" s="46">
        <f t="shared" ca="1" si="148"/>
        <v>1558.8111903296365</v>
      </c>
      <c r="V525" s="4">
        <f t="shared" ca="1" si="149"/>
        <v>0</v>
      </c>
      <c r="W525" s="13">
        <f t="shared" ca="1" si="150"/>
        <v>8906.0687999999991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63</v>
      </c>
      <c r="M526" s="7">
        <f t="shared" ca="1" si="140"/>
        <v>937</v>
      </c>
      <c r="N526" s="44">
        <f t="shared" ca="1" si="141"/>
        <v>8</v>
      </c>
      <c r="O526" s="94">
        <f t="shared" ca="1" si="142"/>
        <v>2.224240111847489</v>
      </c>
      <c r="P526" s="94">
        <f t="shared" ca="1" si="143"/>
        <v>22.242401118474891</v>
      </c>
      <c r="Q526" s="94">
        <f t="shared" ca="1" si="144"/>
        <v>22.242401118474891</v>
      </c>
      <c r="R526" s="94">
        <f t="shared" ca="1" si="145"/>
        <v>2.224240111847489</v>
      </c>
      <c r="S526" s="94">
        <f t="shared" ca="1" si="146"/>
        <v>2.224240111847489</v>
      </c>
      <c r="T526" s="4">
        <f t="shared" ca="1" si="147"/>
        <v>0</v>
      </c>
      <c r="U526" s="46">
        <f t="shared" ca="1" si="148"/>
        <v>1537.8111903296365</v>
      </c>
      <c r="V526" s="4">
        <f t="shared" ca="1" si="149"/>
        <v>0</v>
      </c>
      <c r="W526" s="13">
        <f t="shared" ca="1" si="150"/>
        <v>6679.5515999999998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42</v>
      </c>
      <c r="M527" s="7">
        <f t="shared" ca="1" si="140"/>
        <v>958</v>
      </c>
      <c r="N527" s="44">
        <f t="shared" ca="1" si="141"/>
        <v>8</v>
      </c>
      <c r="O527" s="94">
        <f t="shared" ca="1" si="142"/>
        <v>2.224240111847489</v>
      </c>
      <c r="P527" s="94">
        <f t="shared" ca="1" si="143"/>
        <v>22.242401118474891</v>
      </c>
      <c r="Q527" s="94">
        <f t="shared" ca="1" si="144"/>
        <v>22.242401118474891</v>
      </c>
      <c r="R527" s="94">
        <f t="shared" ca="1" si="145"/>
        <v>2.224240111847489</v>
      </c>
      <c r="S527" s="94">
        <f t="shared" ca="1" si="146"/>
        <v>2.224240111847489</v>
      </c>
      <c r="T527" s="4">
        <f t="shared" ca="1" si="147"/>
        <v>0</v>
      </c>
      <c r="U527" s="46">
        <f t="shared" ca="1" si="148"/>
        <v>1516.8111903296365</v>
      </c>
      <c r="V527" s="4">
        <f t="shared" ca="1" si="149"/>
        <v>0</v>
      </c>
      <c r="W527" s="13">
        <f t="shared" ca="1" si="150"/>
        <v>4453.0343999999996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21</v>
      </c>
      <c r="M528" s="7">
        <f t="shared" ca="1" si="140"/>
        <v>979</v>
      </c>
      <c r="N528" s="44">
        <f t="shared" ca="1" si="141"/>
        <v>9</v>
      </c>
      <c r="O528" s="94">
        <f t="shared" ca="1" si="142"/>
        <v>2.4159196699183809</v>
      </c>
      <c r="P528" s="94">
        <f t="shared" ca="1" si="143"/>
        <v>24.159196699183809</v>
      </c>
      <c r="Q528" s="94">
        <f t="shared" ca="1" si="144"/>
        <v>23.775837583042026</v>
      </c>
      <c r="R528" s="94">
        <f t="shared" ca="1" si="145"/>
        <v>2.396751714111292</v>
      </c>
      <c r="S528" s="94">
        <f t="shared" ca="1" si="146"/>
        <v>2.4159196699183809</v>
      </c>
      <c r="T528" s="4">
        <f t="shared" ca="1" si="147"/>
        <v>0</v>
      </c>
      <c r="U528" s="46">
        <f t="shared" ca="1" si="148"/>
        <v>1599.5800012986076</v>
      </c>
      <c r="V528" s="4">
        <f t="shared" ca="1" si="149"/>
        <v>0</v>
      </c>
      <c r="W528" s="13">
        <f t="shared" ca="1" si="150"/>
        <v>2226.5171999999998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2.4159196699183809</v>
      </c>
      <c r="P529" s="94">
        <f t="shared" ca="1" si="143"/>
        <v>24.159196699183809</v>
      </c>
      <c r="Q529" s="94">
        <f t="shared" ca="1" si="144"/>
        <v>24.159196699183809</v>
      </c>
      <c r="R529" s="94">
        <f t="shared" ca="1" si="145"/>
        <v>2.4159196699183809</v>
      </c>
      <c r="S529" s="94">
        <f t="shared" ca="1" si="146"/>
        <v>2.4159196699183809</v>
      </c>
      <c r="T529" s="4">
        <f t="shared" ca="1" si="147"/>
        <v>0</v>
      </c>
      <c r="U529" s="46">
        <f t="shared" ca="1" si="148"/>
        <v>1578.5800012986076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1.8185575202286517</v>
      </c>
      <c r="U531" t="s">
        <v>159</v>
      </c>
      <c r="V531" s="4">
        <f ca="1">SUM(V18:V529)</f>
        <v>1583.7491240607069</v>
      </c>
      <c r="W531" t="s">
        <v>337</v>
      </c>
      <c r="X531" s="4">
        <f ca="1">SUM(X18:X529)</f>
        <v>15315.702363125854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372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112</v>
      </c>
      <c r="D536" t="s">
        <v>43</v>
      </c>
      <c r="E536" s="2">
        <f ca="1">Set2DA</f>
        <v>0.24000000000000002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228.05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111</v>
      </c>
      <c r="D537" t="s">
        <v>150</v>
      </c>
      <c r="E537" s="2">
        <f ca="1">Set2TA</f>
        <v>0.16</v>
      </c>
      <c r="F537" s="2"/>
      <c r="I537" t="s">
        <v>98</v>
      </c>
      <c r="J537">
        <f ca="1">TRUNC(J535*K535+J536*K536)</f>
        <v>360</v>
      </c>
    </row>
    <row r="538" spans="1:31">
      <c r="A538" t="s">
        <v>361</v>
      </c>
      <c r="B538">
        <f ca="1">Set2WSStoreTP</f>
        <v>110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21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</v>
      </c>
      <c r="K539" s="3">
        <f ca="1">K538+Set2FTP</f>
        <v>1</v>
      </c>
      <c r="L539" s="3">
        <f ca="1">L538+Set2FTP</f>
        <v>1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1586</v>
      </c>
      <c r="K540" t="s">
        <v>312</v>
      </c>
      <c r="L540" s="3">
        <f ca="1">IF(J540&lt;1000, 0, IF(J540&lt;2000, J539+(J540-1000)/1000*(K539-J539), K539+(J540-2000)/1000*(L539-K539)))</f>
        <v>1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179</v>
      </c>
      <c r="K543">
        <f ca="1">FLOOR((J543+J537)*L540, 1)</f>
        <v>539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179</v>
      </c>
      <c r="K544">
        <f ca="1">IF(J544&gt;0, FLOOR((J544+$J$537) * IF(VLOOKUP($A$535, WeaponskillData, MATCH("FTPCarry", WeaponskillDataCols, 0), 0)=1, $L$540, 1), 1), 0)</f>
        <v>539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1.4400000000000002</v>
      </c>
      <c r="V545" s="35"/>
    </row>
    <row r="546" spans="1:24">
      <c r="I546" t="s">
        <v>137</v>
      </c>
      <c r="J546">
        <f ca="1">Data!E178</f>
        <v>165</v>
      </c>
      <c r="K546">
        <f ca="1">IF(J546&gt;0, FLOOR((J546+$J$537) * IF(VLOOKUP($A$535, WeaponskillData, MATCH("FTPCarry", WeaponskillDataCols, 0), 0)=1, $L$540, 1), 1), 0)</f>
        <v>525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23.530343007915569</v>
      </c>
      <c r="K547" s="31" t="s">
        <v>565</v>
      </c>
      <c r="L547" s="6">
        <f ca="1">Data!E94</f>
        <v>3.8953800000000003</v>
      </c>
      <c r="M547" s="6">
        <f ca="1">Data!E110</f>
        <v>4.9153800000000007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3.8953800000000003</v>
      </c>
      <c r="M548" s="6">
        <f ca="1">Data!E172</f>
        <v>4.9153800000000007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0.15977768970240003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369</v>
      </c>
      <c r="M551" s="7">
        <f t="shared" ref="M551:M614" ca="1" si="158">MAX(Set2MinTP-(L551+Set2Regain), 0)</f>
        <v>631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1.6834061793024351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16.834061793024354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16.834061793024354</v>
      </c>
      <c r="R551" s="94">
        <f t="shared" ref="R551:R614" ca="1" si="163">(P551+Q551)/20</f>
        <v>1.6834061793024353</v>
      </c>
      <c r="S551" s="94">
        <f t="shared" ref="S551:S614" ca="1" si="164">R551*Set2ConserveTP + O551*(1-Set2ConserveTP)</f>
        <v>1.6834061793024351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1568.8092519292643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19765.781380800003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0.15977768970240003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348</v>
      </c>
      <c r="M552" s="7">
        <f t="shared" ca="1" si="158"/>
        <v>652</v>
      </c>
      <c r="N552" s="44">
        <f t="shared" ca="1" si="159"/>
        <v>6</v>
      </c>
      <c r="O552" s="94">
        <f t="shared" ca="1" si="160"/>
        <v>1.6834061793024351</v>
      </c>
      <c r="P552" s="94">
        <f t="shared" ca="1" si="161"/>
        <v>16.834061793024354</v>
      </c>
      <c r="Q552" s="94">
        <f t="shared" ca="1" si="162"/>
        <v>16.834061793024354</v>
      </c>
      <c r="R552" s="94">
        <f t="shared" ca="1" si="163"/>
        <v>1.6834061793024353</v>
      </c>
      <c r="S552" s="94">
        <f t="shared" ca="1" si="164"/>
        <v>1.6834061793024351</v>
      </c>
      <c r="T552" s="4">
        <f t="shared" ca="1" si="165"/>
        <v>0</v>
      </c>
      <c r="U552" s="46">
        <f t="shared" ca="1" si="166"/>
        <v>1547.8092519292643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17666.171560800001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0.15977768970240003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327</v>
      </c>
      <c r="M553" s="7">
        <f t="shared" ca="1" si="158"/>
        <v>673</v>
      </c>
      <c r="N553" s="44">
        <f t="shared" ca="1" si="159"/>
        <v>7</v>
      </c>
      <c r="O553" s="94">
        <f t="shared" ca="1" si="160"/>
        <v>1.9242818862552529</v>
      </c>
      <c r="P553" s="94">
        <f t="shared" ca="1" si="161"/>
        <v>16.834061793024354</v>
      </c>
      <c r="Q553" s="94">
        <f t="shared" ca="1" si="162"/>
        <v>16.834061793024354</v>
      </c>
      <c r="R553" s="94">
        <f t="shared" ca="1" si="163"/>
        <v>1.6834061793024353</v>
      </c>
      <c r="S553" s="94">
        <f t="shared" ca="1" si="164"/>
        <v>1.9242818862552529</v>
      </c>
      <c r="T553" s="4">
        <f t="shared" ca="1" si="165"/>
        <v>0</v>
      </c>
      <c r="U553" s="46">
        <f t="shared" ca="1" si="166"/>
        <v>1659.1734929516681</v>
      </c>
      <c r="V553" s="4">
        <f t="shared" ca="1" si="167"/>
        <v>0</v>
      </c>
      <c r="W553" s="13">
        <f t="shared" ca="1" si="170"/>
        <v>15566.5617408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0.15977768970240003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306</v>
      </c>
      <c r="M554" s="7">
        <f t="shared" ca="1" si="158"/>
        <v>694</v>
      </c>
      <c r="N554" s="44">
        <f t="shared" ca="1" si="159"/>
        <v>7</v>
      </c>
      <c r="O554" s="94">
        <f t="shared" ca="1" si="160"/>
        <v>1.9242818862552529</v>
      </c>
      <c r="P554" s="94">
        <f t="shared" ca="1" si="161"/>
        <v>19.242818862552525</v>
      </c>
      <c r="Q554" s="94">
        <f t="shared" ca="1" si="162"/>
        <v>19.242818862552525</v>
      </c>
      <c r="R554" s="94">
        <f t="shared" ca="1" si="163"/>
        <v>1.9242818862552524</v>
      </c>
      <c r="S554" s="94">
        <f t="shared" ca="1" si="164"/>
        <v>1.9242818862552529</v>
      </c>
      <c r="T554" s="4">
        <f t="shared" ca="1" si="165"/>
        <v>0</v>
      </c>
      <c r="U554" s="46">
        <f t="shared" ca="1" si="166"/>
        <v>1638.1734929516681</v>
      </c>
      <c r="V554" s="4">
        <f t="shared" ca="1" si="167"/>
        <v>0</v>
      </c>
      <c r="W554" s="13">
        <f t="shared" ca="1" si="170"/>
        <v>13466.951920800002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0.15977768970240003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285</v>
      </c>
      <c r="M555" s="7">
        <f t="shared" ca="1" si="158"/>
        <v>715</v>
      </c>
      <c r="N555" s="44">
        <f t="shared" ca="1" si="159"/>
        <v>7</v>
      </c>
      <c r="O555" s="94">
        <f t="shared" ca="1" si="160"/>
        <v>1.9242818862552529</v>
      </c>
      <c r="P555" s="94">
        <f t="shared" ca="1" si="161"/>
        <v>19.242818862552525</v>
      </c>
      <c r="Q555" s="94">
        <f t="shared" ca="1" si="162"/>
        <v>19.242818862552525</v>
      </c>
      <c r="R555" s="94">
        <f t="shared" ca="1" si="163"/>
        <v>1.9242818862552524</v>
      </c>
      <c r="S555" s="94">
        <f t="shared" ca="1" si="164"/>
        <v>1.9242818862552529</v>
      </c>
      <c r="T555" s="4">
        <f t="shared" ca="1" si="165"/>
        <v>0</v>
      </c>
      <c r="U555" s="46">
        <f t="shared" ca="1" si="166"/>
        <v>1617.1734929516681</v>
      </c>
      <c r="V555" s="4">
        <f t="shared" ca="1" si="167"/>
        <v>0</v>
      </c>
      <c r="W555" s="13">
        <f t="shared" ca="1" si="170"/>
        <v>11367.3421008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0.15977768970240003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264</v>
      </c>
      <c r="M556" s="7">
        <f t="shared" ca="1" si="158"/>
        <v>736</v>
      </c>
      <c r="N556" s="44">
        <f t="shared" ca="1" si="159"/>
        <v>7</v>
      </c>
      <c r="O556" s="94">
        <f t="shared" ca="1" si="160"/>
        <v>1.9242818862552529</v>
      </c>
      <c r="P556" s="94">
        <f t="shared" ca="1" si="161"/>
        <v>19.242818862552525</v>
      </c>
      <c r="Q556" s="94">
        <f t="shared" ca="1" si="162"/>
        <v>19.242818862552525</v>
      </c>
      <c r="R556" s="94">
        <f t="shared" ca="1" si="163"/>
        <v>1.9242818862552524</v>
      </c>
      <c r="S556" s="94">
        <f t="shared" ca="1" si="164"/>
        <v>1.9242818862552529</v>
      </c>
      <c r="T556" s="4">
        <f t="shared" ca="1" si="165"/>
        <v>0</v>
      </c>
      <c r="U556" s="46">
        <f t="shared" ca="1" si="166"/>
        <v>1596.1734929516681</v>
      </c>
      <c r="V556" s="4">
        <f t="shared" ca="1" si="167"/>
        <v>0</v>
      </c>
      <c r="W556" s="13">
        <f t="shared" ca="1" si="170"/>
        <v>9267.7322808000008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0.15977768970240003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243</v>
      </c>
      <c r="M557" s="7">
        <f t="shared" ca="1" si="158"/>
        <v>757</v>
      </c>
      <c r="N557" s="44">
        <f t="shared" ca="1" si="159"/>
        <v>7</v>
      </c>
      <c r="O557" s="94">
        <f t="shared" ca="1" si="160"/>
        <v>1.9242818862552529</v>
      </c>
      <c r="P557" s="94">
        <f t="shared" ca="1" si="161"/>
        <v>19.242818862552525</v>
      </c>
      <c r="Q557" s="94">
        <f t="shared" ca="1" si="162"/>
        <v>19.242818862552525</v>
      </c>
      <c r="R557" s="94">
        <f t="shared" ca="1" si="163"/>
        <v>1.9242818862552524</v>
      </c>
      <c r="S557" s="94">
        <f t="shared" ca="1" si="164"/>
        <v>1.9242818862552529</v>
      </c>
      <c r="T557" s="4">
        <f t="shared" ca="1" si="165"/>
        <v>0</v>
      </c>
      <c r="U557" s="46">
        <f t="shared" ca="1" si="166"/>
        <v>1575.1734929516681</v>
      </c>
      <c r="V557" s="4">
        <f t="shared" ca="1" si="167"/>
        <v>0</v>
      </c>
      <c r="W557" s="13">
        <f t="shared" ca="1" si="170"/>
        <v>7168.1224608000011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0.15977768970240003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0.15027091716510724</v>
      </c>
      <c r="L558" s="13">
        <f ca="1">MAX((G558+H558)*Set2WSTP + I558*$B$539, Set2SaveTP)</f>
        <v>222</v>
      </c>
      <c r="M558" s="7">
        <f t="shared" ca="1" si="158"/>
        <v>778</v>
      </c>
      <c r="N558" s="44">
        <f t="shared" ca="1" si="159"/>
        <v>7</v>
      </c>
      <c r="O558" s="94">
        <f ca="1">VLOOKUP(N558, AvgRoundsSet2, 2)</f>
        <v>1.9242818862552529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19.242818862552525</v>
      </c>
      <c r="Q558" s="94">
        <f t="shared" ca="1" si="162"/>
        <v>19.242818862552525</v>
      </c>
      <c r="R558" s="94">
        <f t="shared" ca="1" si="163"/>
        <v>1.9242818862552524</v>
      </c>
      <c r="S558" s="94">
        <f t="shared" ca="1" si="164"/>
        <v>1.9242818862552529</v>
      </c>
      <c r="T558" s="4">
        <f t="shared" ca="1" si="165"/>
        <v>0.28916360393177942</v>
      </c>
      <c r="U558" s="46">
        <f t="shared" ca="1" si="166"/>
        <v>1554.1734929516681</v>
      </c>
      <c r="V558" s="4">
        <f ca="1">U558*K558</f>
        <v>233.54707621954549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5068.5126408000006</v>
      </c>
      <c r="X558" s="4">
        <f t="shared" ca="1" si="168"/>
        <v>761.65004319595585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0.15977768970240003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258</v>
      </c>
      <c r="M559" s="7">
        <f t="shared" ca="1" si="158"/>
        <v>742</v>
      </c>
      <c r="N559" s="44">
        <f t="shared" ca="1" si="159"/>
        <v>7</v>
      </c>
      <c r="O559" s="94">
        <f t="shared" ca="1" si="160"/>
        <v>1.9242818862552529</v>
      </c>
      <c r="P559" s="94">
        <f t="shared" ca="1" si="161"/>
        <v>19.242818862552525</v>
      </c>
      <c r="Q559" s="94">
        <f t="shared" ca="1" si="162"/>
        <v>19.242818862552525</v>
      </c>
      <c r="R559" s="94">
        <f t="shared" ca="1" si="163"/>
        <v>1.9242818862552524</v>
      </c>
      <c r="S559" s="94">
        <f t="shared" ca="1" si="164"/>
        <v>1.9242818862552529</v>
      </c>
      <c r="T559" s="4">
        <f t="shared" ca="1" si="165"/>
        <v>0</v>
      </c>
      <c r="U559" s="46">
        <f t="shared" ca="1" si="166"/>
        <v>1590.1734929516681</v>
      </c>
      <c r="V559" s="4">
        <f t="shared" ca="1" si="167"/>
        <v>0</v>
      </c>
      <c r="W559" s="13">
        <f t="shared" ca="1" si="170"/>
        <v>17720.7068808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0.15977768970240003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237</v>
      </c>
      <c r="M560" s="7">
        <f t="shared" ca="1" si="158"/>
        <v>763</v>
      </c>
      <c r="N560" s="44">
        <f t="shared" ca="1" si="159"/>
        <v>7</v>
      </c>
      <c r="O560" s="94">
        <f t="shared" ca="1" si="160"/>
        <v>1.9242818862552529</v>
      </c>
      <c r="P560" s="94">
        <f t="shared" ca="1" si="161"/>
        <v>19.242818862552525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19.242818862552525</v>
      </c>
      <c r="R560" s="94">
        <f ca="1">(P560+Q560)/20</f>
        <v>1.9242818862552524</v>
      </c>
      <c r="S560" s="94">
        <f t="shared" ca="1" si="164"/>
        <v>1.9242818862552529</v>
      </c>
      <c r="T560" s="4">
        <f t="shared" ca="1" si="165"/>
        <v>0</v>
      </c>
      <c r="U560" s="46">
        <f t="shared" ca="1" si="166"/>
        <v>1569.1734929516681</v>
      </c>
      <c r="V560" s="4">
        <f t="shared" ca="1" si="167"/>
        <v>0</v>
      </c>
      <c r="W560" s="13">
        <f t="shared" ca="1" si="170"/>
        <v>15621.097060800003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0.15977768970240003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216</v>
      </c>
      <c r="M561" s="7">
        <f t="shared" ca="1" si="158"/>
        <v>784</v>
      </c>
      <c r="N561" s="44">
        <f t="shared" ca="1" si="159"/>
        <v>7</v>
      </c>
      <c r="O561" s="94">
        <f ca="1">VLOOKUP(N561, AvgRoundsSet2, 2)</f>
        <v>1.9242818862552529</v>
      </c>
      <c r="P561" s="94">
        <f t="shared" ca="1" si="161"/>
        <v>19.242818862552525</v>
      </c>
      <c r="Q561" s="94">
        <f t="shared" ca="1" si="162"/>
        <v>19.242818862552525</v>
      </c>
      <c r="R561" s="94">
        <f t="shared" ca="1" si="163"/>
        <v>1.9242818862552524</v>
      </c>
      <c r="S561" s="94">
        <f t="shared" ca="1" si="164"/>
        <v>1.9242818862552529</v>
      </c>
      <c r="T561" s="4">
        <f t="shared" ca="1" si="165"/>
        <v>0</v>
      </c>
      <c r="U561" s="46">
        <f t="shared" ca="1" si="166"/>
        <v>1548.1734929516681</v>
      </c>
      <c r="V561" s="4">
        <f t="shared" ca="1" si="167"/>
        <v>0</v>
      </c>
      <c r="W561" s="13">
        <f t="shared" ca="1" si="170"/>
        <v>13521.487240800001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0.15977768970240003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195</v>
      </c>
      <c r="M562" s="7">
        <f t="shared" ca="1" si="158"/>
        <v>805</v>
      </c>
      <c r="N562" s="44">
        <f t="shared" ca="1" si="159"/>
        <v>8</v>
      </c>
      <c r="O562" s="94">
        <f t="shared" ca="1" si="160"/>
        <v>2.0918173652761349</v>
      </c>
      <c r="P562" s="94">
        <f t="shared" ca="1" si="161"/>
        <v>20.91817365276135</v>
      </c>
      <c r="Q562" s="94">
        <f t="shared" ca="1" si="162"/>
        <v>20.91817365276135</v>
      </c>
      <c r="R562" s="94">
        <f t="shared" ca="1" si="163"/>
        <v>2.0918173652761349</v>
      </c>
      <c r="S562" s="94">
        <f t="shared" ca="1" si="164"/>
        <v>2.0918173652761349</v>
      </c>
      <c r="T562" s="4">
        <f t="shared" ca="1" si="165"/>
        <v>0</v>
      </c>
      <c r="U562" s="46">
        <f t="shared" ca="1" si="166"/>
        <v>1619.2363531107776</v>
      </c>
      <c r="V562" s="4">
        <f t="shared" ca="1" si="167"/>
        <v>0</v>
      </c>
      <c r="W562" s="13">
        <f t="shared" ca="1" si="170"/>
        <v>11421.877420800001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0.15977768970240003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174</v>
      </c>
      <c r="M563" s="7">
        <f t="shared" ca="1" si="158"/>
        <v>826</v>
      </c>
      <c r="N563" s="44">
        <f t="shared" ca="1" si="159"/>
        <v>8</v>
      </c>
      <c r="O563" s="94">
        <f t="shared" ca="1" si="160"/>
        <v>2.0918173652761349</v>
      </c>
      <c r="P563" s="94">
        <f t="shared" ca="1" si="161"/>
        <v>20.91817365276135</v>
      </c>
      <c r="Q563" s="94">
        <f t="shared" ca="1" si="162"/>
        <v>20.91817365276135</v>
      </c>
      <c r="R563" s="94">
        <f t="shared" ca="1" si="163"/>
        <v>2.0918173652761349</v>
      </c>
      <c r="S563" s="94">
        <f t="shared" ca="1" si="164"/>
        <v>2.0918173652761349</v>
      </c>
      <c r="T563" s="4">
        <f t="shared" ca="1" si="165"/>
        <v>0</v>
      </c>
      <c r="U563" s="46">
        <f t="shared" ca="1" si="166"/>
        <v>1598.2363531107776</v>
      </c>
      <c r="V563" s="4">
        <f t="shared" ca="1" si="167"/>
        <v>0</v>
      </c>
      <c r="W563" s="13">
        <f t="shared" ca="1" si="170"/>
        <v>9322.2676008000017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0.15977768970240003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153</v>
      </c>
      <c r="M564" s="7">
        <f t="shared" ca="1" si="158"/>
        <v>847</v>
      </c>
      <c r="N564" s="44">
        <f t="shared" ca="1" si="159"/>
        <v>8</v>
      </c>
      <c r="O564" s="94">
        <f t="shared" ca="1" si="160"/>
        <v>2.0918173652761349</v>
      </c>
      <c r="P564" s="94">
        <f t="shared" ca="1" si="161"/>
        <v>20.91817365276135</v>
      </c>
      <c r="Q564" s="94">
        <f t="shared" ca="1" si="162"/>
        <v>20.91817365276135</v>
      </c>
      <c r="R564" s="94">
        <f t="shared" ca="1" si="163"/>
        <v>2.0918173652761349</v>
      </c>
      <c r="S564" s="94">
        <f t="shared" ca="1" si="164"/>
        <v>2.0918173652761349</v>
      </c>
      <c r="T564" s="4">
        <f t="shared" ca="1" si="165"/>
        <v>0</v>
      </c>
      <c r="U564" s="46">
        <f t="shared" ca="1" si="166"/>
        <v>1577.2363531107776</v>
      </c>
      <c r="V564" s="4">
        <f t="shared" ca="1" si="167"/>
        <v>0</v>
      </c>
      <c r="W564" s="13">
        <f t="shared" ca="1" si="170"/>
        <v>7222.6577808000002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0.15977768970240003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132</v>
      </c>
      <c r="M565" s="7">
        <f t="shared" ca="1" si="158"/>
        <v>868</v>
      </c>
      <c r="N565" s="44">
        <f t="shared" ca="1" si="159"/>
        <v>8</v>
      </c>
      <c r="O565" s="94">
        <f t="shared" ca="1" si="160"/>
        <v>2.0918173652761349</v>
      </c>
      <c r="P565" s="94">
        <f t="shared" ca="1" si="161"/>
        <v>20.91817365276135</v>
      </c>
      <c r="Q565" s="94">
        <f t="shared" ca="1" si="162"/>
        <v>20.91817365276135</v>
      </c>
      <c r="R565" s="94">
        <f t="shared" ca="1" si="163"/>
        <v>2.0918173652761349</v>
      </c>
      <c r="S565" s="94">
        <f t="shared" ca="1" si="164"/>
        <v>2.0918173652761349</v>
      </c>
      <c r="T565" s="4">
        <f t="shared" ca="1" si="165"/>
        <v>0</v>
      </c>
      <c r="U565" s="46">
        <f t="shared" ca="1" si="166"/>
        <v>1556.2363531107776</v>
      </c>
      <c r="V565" s="4">
        <f t="shared" ca="1" si="167"/>
        <v>0</v>
      </c>
      <c r="W565" s="13">
        <f t="shared" ca="1" si="170"/>
        <v>5123.0479608000005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0.15977768970240003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1.5178880521728017E-3</v>
      </c>
      <c r="L566" s="13">
        <f t="shared" ca="1" si="157"/>
        <v>111</v>
      </c>
      <c r="M566" s="7">
        <f t="shared" ca="1" si="158"/>
        <v>889</v>
      </c>
      <c r="N566" s="44">
        <f t="shared" ca="1" si="159"/>
        <v>8</v>
      </c>
      <c r="O566" s="94">
        <f t="shared" ca="1" si="160"/>
        <v>2.0918173652761349</v>
      </c>
      <c r="P566" s="94">
        <f t="shared" ca="1" si="161"/>
        <v>20.91817365276135</v>
      </c>
      <c r="Q566" s="94">
        <f t="shared" ca="1" si="162"/>
        <v>20.91817365276135</v>
      </c>
      <c r="R566" s="94">
        <f t="shared" ca="1" si="163"/>
        <v>2.0918173652761349</v>
      </c>
      <c r="S566" s="94">
        <f t="shared" ca="1" si="164"/>
        <v>2.0918173652761349</v>
      </c>
      <c r="T566" s="4">
        <f t="shared" ca="1" si="165"/>
        <v>3.1751445860802342E-3</v>
      </c>
      <c r="U566" s="46">
        <f t="shared" ca="1" si="166"/>
        <v>1535.2363531107776</v>
      </c>
      <c r="V566" s="4">
        <f t="shared" ca="1" si="167"/>
        <v>2.3303169176481937</v>
      </c>
      <c r="W566" s="13">
        <f t="shared" ca="1" si="170"/>
        <v>3023.4381408000004</v>
      </c>
      <c r="X566" s="4">
        <f t="shared" ca="1" si="168"/>
        <v>4.5892406304038698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0.15977768970240003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258</v>
      </c>
      <c r="M567" s="7">
        <f t="shared" ca="1" si="158"/>
        <v>742</v>
      </c>
      <c r="N567" s="44">
        <f t="shared" ca="1" si="159"/>
        <v>7</v>
      </c>
      <c r="O567" s="94">
        <f t="shared" ca="1" si="160"/>
        <v>1.9242818862552529</v>
      </c>
      <c r="P567" s="94">
        <f t="shared" ca="1" si="161"/>
        <v>19.242818862552525</v>
      </c>
      <c r="Q567" s="94">
        <f t="shared" ca="1" si="162"/>
        <v>19.242818862552525</v>
      </c>
      <c r="R567" s="94">
        <f t="shared" ca="1" si="163"/>
        <v>1.9242818862552524</v>
      </c>
      <c r="S567" s="94">
        <f t="shared" ca="1" si="164"/>
        <v>1.9242818862552529</v>
      </c>
      <c r="T567" s="4">
        <f t="shared" ca="1" si="165"/>
        <v>0</v>
      </c>
      <c r="U567" s="46">
        <f t="shared" ca="1" si="166"/>
        <v>1590.1734929516681</v>
      </c>
      <c r="V567" s="4">
        <f t="shared" ca="1" si="167"/>
        <v>0</v>
      </c>
      <c r="W567" s="13">
        <f t="shared" ca="1" si="170"/>
        <v>16742.343240000002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0.15977768970240003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237</v>
      </c>
      <c r="M568" s="7">
        <f t="shared" ca="1" si="158"/>
        <v>763</v>
      </c>
      <c r="N568" s="44">
        <f t="shared" ca="1" si="159"/>
        <v>7</v>
      </c>
      <c r="O568" s="94">
        <f t="shared" ca="1" si="160"/>
        <v>1.9242818862552529</v>
      </c>
      <c r="P568" s="94">
        <f t="shared" ca="1" si="161"/>
        <v>19.242818862552525</v>
      </c>
      <c r="Q568" s="94">
        <f t="shared" ca="1" si="162"/>
        <v>19.242818862552525</v>
      </c>
      <c r="R568" s="94">
        <f t="shared" ca="1" si="163"/>
        <v>1.9242818862552524</v>
      </c>
      <c r="S568" s="94">
        <f t="shared" ca="1" si="164"/>
        <v>1.9242818862552529</v>
      </c>
      <c r="T568" s="4">
        <f t="shared" ca="1" si="165"/>
        <v>0</v>
      </c>
      <c r="U568" s="46">
        <f t="shared" ca="1" si="166"/>
        <v>1569.1734929516681</v>
      </c>
      <c r="V568" s="4">
        <f t="shared" ca="1" si="167"/>
        <v>0</v>
      </c>
      <c r="W568" s="13">
        <f t="shared" ca="1" si="170"/>
        <v>14642.733420000002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0.15977768970240003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216</v>
      </c>
      <c r="M569" s="7">
        <f t="shared" ca="1" si="158"/>
        <v>784</v>
      </c>
      <c r="N569" s="44">
        <f t="shared" ca="1" si="159"/>
        <v>7</v>
      </c>
      <c r="O569" s="94">
        <f t="shared" ca="1" si="160"/>
        <v>1.9242818862552529</v>
      </c>
      <c r="P569" s="94">
        <f t="shared" ca="1" si="161"/>
        <v>19.242818862552525</v>
      </c>
      <c r="Q569" s="94">
        <f t="shared" ca="1" si="162"/>
        <v>19.242818862552525</v>
      </c>
      <c r="R569" s="94">
        <f t="shared" ca="1" si="163"/>
        <v>1.9242818862552524</v>
      </c>
      <c r="S569" s="94">
        <f t="shared" ca="1" si="164"/>
        <v>1.9242818862552529</v>
      </c>
      <c r="T569" s="4">
        <f t="shared" ca="1" si="165"/>
        <v>0</v>
      </c>
      <c r="U569" s="46">
        <f t="shared" ca="1" si="166"/>
        <v>1548.1734929516681</v>
      </c>
      <c r="V569" s="4">
        <f t="shared" ca="1" si="167"/>
        <v>0</v>
      </c>
      <c r="W569" s="13">
        <f t="shared" ca="1" si="170"/>
        <v>12543.123600000001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0.15977768970240003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195</v>
      </c>
      <c r="M570" s="7">
        <f t="shared" ca="1" si="158"/>
        <v>805</v>
      </c>
      <c r="N570" s="44">
        <f t="shared" ca="1" si="159"/>
        <v>8</v>
      </c>
      <c r="O570" s="94">
        <f t="shared" ca="1" si="160"/>
        <v>2.0918173652761349</v>
      </c>
      <c r="P570" s="94">
        <f t="shared" ca="1" si="161"/>
        <v>20.91817365276135</v>
      </c>
      <c r="Q570" s="94">
        <f t="shared" ca="1" si="162"/>
        <v>20.91817365276135</v>
      </c>
      <c r="R570" s="94">
        <f t="shared" ca="1" si="163"/>
        <v>2.0918173652761349</v>
      </c>
      <c r="S570" s="94">
        <f t="shared" ca="1" si="164"/>
        <v>2.0918173652761349</v>
      </c>
      <c r="T570" s="4">
        <f t="shared" ca="1" si="165"/>
        <v>0</v>
      </c>
      <c r="U570" s="46">
        <f t="shared" ca="1" si="166"/>
        <v>1619.2363531107776</v>
      </c>
      <c r="V570" s="4">
        <f t="shared" ca="1" si="167"/>
        <v>0</v>
      </c>
      <c r="W570" s="13">
        <f t="shared" ca="1" si="170"/>
        <v>10443.513780000001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0.15977768970240003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174</v>
      </c>
      <c r="M571" s="7">
        <f t="shared" ca="1" si="158"/>
        <v>826</v>
      </c>
      <c r="N571" s="44">
        <f t="shared" ca="1" si="159"/>
        <v>8</v>
      </c>
      <c r="O571" s="94">
        <f t="shared" ca="1" si="160"/>
        <v>2.0918173652761349</v>
      </c>
      <c r="P571" s="94">
        <f t="shared" ca="1" si="161"/>
        <v>20.91817365276135</v>
      </c>
      <c r="Q571" s="94">
        <f t="shared" ca="1" si="162"/>
        <v>20.91817365276135</v>
      </c>
      <c r="R571" s="94">
        <f t="shared" ca="1" si="163"/>
        <v>2.0918173652761349</v>
      </c>
      <c r="S571" s="94">
        <f t="shared" ca="1" si="164"/>
        <v>2.0918173652761349</v>
      </c>
      <c r="T571" s="4">
        <f t="shared" ca="1" si="165"/>
        <v>0</v>
      </c>
      <c r="U571" s="46">
        <f t="shared" ca="1" si="166"/>
        <v>1598.2363531107776</v>
      </c>
      <c r="V571" s="4">
        <f t="shared" ca="1" si="167"/>
        <v>0</v>
      </c>
      <c r="W571" s="13">
        <f t="shared" ca="1" si="170"/>
        <v>8343.9039600000015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0.15977768970240003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153</v>
      </c>
      <c r="M572" s="7">
        <f t="shared" ca="1" si="158"/>
        <v>847</v>
      </c>
      <c r="N572" s="44">
        <f t="shared" ca="1" si="159"/>
        <v>8</v>
      </c>
      <c r="O572" s="94">
        <f t="shared" ca="1" si="160"/>
        <v>2.0918173652761349</v>
      </c>
      <c r="P572" s="94">
        <f t="shared" ca="1" si="161"/>
        <v>20.91817365276135</v>
      </c>
      <c r="Q572" s="94">
        <f t="shared" ca="1" si="162"/>
        <v>20.91817365276135</v>
      </c>
      <c r="R572" s="94">
        <f t="shared" ca="1" si="163"/>
        <v>2.0918173652761349</v>
      </c>
      <c r="S572" s="94">
        <f t="shared" ca="1" si="164"/>
        <v>2.0918173652761349</v>
      </c>
      <c r="T572" s="4">
        <f t="shared" ca="1" si="165"/>
        <v>0</v>
      </c>
      <c r="U572" s="46">
        <f t="shared" ca="1" si="166"/>
        <v>1577.2363531107776</v>
      </c>
      <c r="V572" s="4">
        <f t="shared" ca="1" si="167"/>
        <v>0</v>
      </c>
      <c r="W572" s="13">
        <f t="shared" ca="1" si="170"/>
        <v>6244.29414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0.15977768970240003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132</v>
      </c>
      <c r="M573" s="7">
        <f t="shared" ca="1" si="158"/>
        <v>868</v>
      </c>
      <c r="N573" s="44">
        <f t="shared" ca="1" si="159"/>
        <v>8</v>
      </c>
      <c r="O573" s="94">
        <f t="shared" ca="1" si="160"/>
        <v>2.0918173652761349</v>
      </c>
      <c r="P573" s="94">
        <f t="shared" ca="1" si="161"/>
        <v>20.91817365276135</v>
      </c>
      <c r="Q573" s="94">
        <f t="shared" ca="1" si="162"/>
        <v>20.91817365276135</v>
      </c>
      <c r="R573" s="94">
        <f t="shared" ca="1" si="163"/>
        <v>2.0918173652761349</v>
      </c>
      <c r="S573" s="94">
        <f t="shared" ca="1" si="164"/>
        <v>2.0918173652761349</v>
      </c>
      <c r="T573" s="4">
        <f t="shared" ca="1" si="165"/>
        <v>0</v>
      </c>
      <c r="U573" s="46">
        <f t="shared" ca="1" si="166"/>
        <v>1556.2363531107776</v>
      </c>
      <c r="V573" s="4">
        <f t="shared" ca="1" si="167"/>
        <v>0</v>
      </c>
      <c r="W573" s="13">
        <f t="shared" ca="1" si="170"/>
        <v>4144.6843200000003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0.15977768970240003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7.9089956402688018E-3</v>
      </c>
      <c r="L574" s="13">
        <f t="shared" ca="1" si="157"/>
        <v>111</v>
      </c>
      <c r="M574" s="7">
        <f t="shared" ca="1" si="158"/>
        <v>889</v>
      </c>
      <c r="N574" s="44">
        <f t="shared" ca="1" si="159"/>
        <v>8</v>
      </c>
      <c r="O574" s="94">
        <f t="shared" ca="1" si="160"/>
        <v>2.0918173652761349</v>
      </c>
      <c r="P574" s="94">
        <f t="shared" ca="1" si="161"/>
        <v>20.91817365276135</v>
      </c>
      <c r="Q574" s="94">
        <f t="shared" ca="1" si="162"/>
        <v>20.91817365276135</v>
      </c>
      <c r="R574" s="94">
        <f t="shared" ca="1" si="163"/>
        <v>2.0918173652761349</v>
      </c>
      <c r="S574" s="94">
        <f t="shared" ca="1" si="164"/>
        <v>2.0918173652761349</v>
      </c>
      <c r="T574" s="4">
        <f t="shared" ca="1" si="165"/>
        <v>1.6544174422207524E-2</v>
      </c>
      <c r="U574" s="46">
        <f t="shared" ca="1" si="166"/>
        <v>1535.2363531107776</v>
      </c>
      <c r="V574" s="4">
        <f t="shared" ca="1" si="167"/>
        <v>12.142177623535314</v>
      </c>
      <c r="W574" s="13">
        <f t="shared" ca="1" si="170"/>
        <v>2045.0745000000002</v>
      </c>
      <c r="X574" s="4">
        <f t="shared" ca="1" si="168"/>
        <v>16.1744853045249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0.15977768970240003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147</v>
      </c>
      <c r="M575" s="7">
        <f t="shared" ca="1" si="158"/>
        <v>853</v>
      </c>
      <c r="N575" s="44">
        <f t="shared" ca="1" si="159"/>
        <v>8</v>
      </c>
      <c r="O575" s="94">
        <f t="shared" ca="1" si="160"/>
        <v>2.0918173652761349</v>
      </c>
      <c r="P575" s="94">
        <f t="shared" ca="1" si="161"/>
        <v>20.91817365276135</v>
      </c>
      <c r="Q575" s="94">
        <f t="shared" ca="1" si="162"/>
        <v>20.91817365276135</v>
      </c>
      <c r="R575" s="94">
        <f t="shared" ca="1" si="163"/>
        <v>2.0918173652761349</v>
      </c>
      <c r="S575" s="94">
        <f t="shared" ca="1" si="164"/>
        <v>2.0918173652761349</v>
      </c>
      <c r="T575" s="4">
        <f t="shared" ca="1" si="165"/>
        <v>0</v>
      </c>
      <c r="U575" s="46">
        <f t="shared" ca="1" si="166"/>
        <v>1571.2363531107776</v>
      </c>
      <c r="V575" s="4">
        <f t="shared" ca="1" si="167"/>
        <v>0</v>
      </c>
      <c r="W575" s="13">
        <f t="shared" ca="1" si="170"/>
        <v>14697.268740000001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0.15977768970240003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126</v>
      </c>
      <c r="M576" s="7">
        <f t="shared" ca="1" si="158"/>
        <v>874</v>
      </c>
      <c r="N576" s="44">
        <f t="shared" ca="1" si="159"/>
        <v>8</v>
      </c>
      <c r="O576" s="94">
        <f t="shared" ca="1" si="160"/>
        <v>2.0918173652761349</v>
      </c>
      <c r="P576" s="94">
        <f t="shared" ca="1" si="161"/>
        <v>20.91817365276135</v>
      </c>
      <c r="Q576" s="94">
        <f t="shared" ca="1" si="162"/>
        <v>20.91817365276135</v>
      </c>
      <c r="R576" s="94">
        <f t="shared" ca="1" si="163"/>
        <v>2.0918173652761349</v>
      </c>
      <c r="S576" s="94">
        <f t="shared" ca="1" si="164"/>
        <v>2.0918173652761349</v>
      </c>
      <c r="T576" s="4">
        <f t="shared" ca="1" si="165"/>
        <v>0</v>
      </c>
      <c r="U576" s="46">
        <f t="shared" ca="1" si="166"/>
        <v>1550.2363531107776</v>
      </c>
      <c r="V576" s="4">
        <f t="shared" ca="1" si="167"/>
        <v>0</v>
      </c>
      <c r="W576" s="13">
        <f t="shared" ca="1" si="170"/>
        <v>12597.658920000002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0.15977768970240003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105</v>
      </c>
      <c r="M577" s="7">
        <f t="shared" ca="1" si="158"/>
        <v>895</v>
      </c>
      <c r="N577" s="44">
        <f t="shared" ca="1" si="159"/>
        <v>8</v>
      </c>
      <c r="O577" s="94">
        <f t="shared" ca="1" si="160"/>
        <v>2.0918173652761349</v>
      </c>
      <c r="P577" s="94">
        <f t="shared" ca="1" si="161"/>
        <v>20.91817365276135</v>
      </c>
      <c r="Q577" s="94">
        <f t="shared" ca="1" si="162"/>
        <v>20.91817365276135</v>
      </c>
      <c r="R577" s="94">
        <f t="shared" ca="1" si="163"/>
        <v>2.0918173652761349</v>
      </c>
      <c r="S577" s="94">
        <f t="shared" ca="1" si="164"/>
        <v>2.0918173652761349</v>
      </c>
      <c r="T577" s="4">
        <f t="shared" ca="1" si="165"/>
        <v>0</v>
      </c>
      <c r="U577" s="46">
        <f t="shared" ca="1" si="166"/>
        <v>1529.2363531107776</v>
      </c>
      <c r="V577" s="4">
        <f t="shared" ca="1" si="167"/>
        <v>0</v>
      </c>
      <c r="W577" s="13">
        <f t="shared" ca="1" si="170"/>
        <v>10498.0491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0.15977768970240003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84</v>
      </c>
      <c r="M578" s="7">
        <f t="shared" ca="1" si="158"/>
        <v>916</v>
      </c>
      <c r="N578" s="44">
        <f t="shared" ca="1" si="159"/>
        <v>9</v>
      </c>
      <c r="O578" s="94">
        <f t="shared" ca="1" si="160"/>
        <v>2.2258967435637835</v>
      </c>
      <c r="P578" s="94">
        <f t="shared" ca="1" si="161"/>
        <v>22.258967435637835</v>
      </c>
      <c r="Q578" s="94">
        <f t="shared" ca="1" si="162"/>
        <v>22.124888057350187</v>
      </c>
      <c r="R578" s="94">
        <f t="shared" ca="1" si="163"/>
        <v>2.2191927746494011</v>
      </c>
      <c r="S578" s="94">
        <f t="shared" ca="1" si="164"/>
        <v>2.2258967435637835</v>
      </c>
      <c r="T578" s="4">
        <f t="shared" ca="1" si="165"/>
        <v>0</v>
      </c>
      <c r="U578" s="46">
        <f t="shared" ca="1" si="166"/>
        <v>1581.9146636731487</v>
      </c>
      <c r="V578" s="4">
        <f t="shared" ca="1" si="167"/>
        <v>0</v>
      </c>
      <c r="W578" s="13">
        <f t="shared" ca="1" si="170"/>
        <v>8398.4392800000005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0.15977768970240003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63</v>
      </c>
      <c r="M579" s="7">
        <f t="shared" ca="1" si="158"/>
        <v>937</v>
      </c>
      <c r="N579" s="44">
        <f t="shared" ca="1" si="159"/>
        <v>9</v>
      </c>
      <c r="O579" s="94">
        <f t="shared" ca="1" si="160"/>
        <v>2.2258967435637835</v>
      </c>
      <c r="P579" s="94">
        <f t="shared" ca="1" si="161"/>
        <v>22.258967435637835</v>
      </c>
      <c r="Q579" s="94">
        <f t="shared" ca="1" si="162"/>
        <v>22.258967435637835</v>
      </c>
      <c r="R579" s="94">
        <f t="shared" ca="1" si="163"/>
        <v>2.2258967435637835</v>
      </c>
      <c r="S579" s="94">
        <f t="shared" ca="1" si="164"/>
        <v>2.2258967435637835</v>
      </c>
      <c r="T579" s="4">
        <f t="shared" ca="1" si="165"/>
        <v>0</v>
      </c>
      <c r="U579" s="46">
        <f t="shared" ca="1" si="166"/>
        <v>1560.9146636731487</v>
      </c>
      <c r="V579" s="4">
        <f t="shared" ca="1" si="167"/>
        <v>0</v>
      </c>
      <c r="W579" s="13">
        <f t="shared" ca="1" si="170"/>
        <v>6298.8294600000008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0.15977768970240003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42</v>
      </c>
      <c r="M580" s="7">
        <f t="shared" ca="1" si="158"/>
        <v>958</v>
      </c>
      <c r="N580" s="44">
        <f t="shared" ca="1" si="159"/>
        <v>9</v>
      </c>
      <c r="O580" s="94">
        <f t="shared" ca="1" si="160"/>
        <v>2.2258967435637835</v>
      </c>
      <c r="P580" s="94">
        <f t="shared" ca="1" si="161"/>
        <v>22.258967435637835</v>
      </c>
      <c r="Q580" s="94">
        <f t="shared" ca="1" si="162"/>
        <v>22.258967435637835</v>
      </c>
      <c r="R580" s="94">
        <f t="shared" ca="1" si="163"/>
        <v>2.2258967435637835</v>
      </c>
      <c r="S580" s="94">
        <f t="shared" ca="1" si="164"/>
        <v>2.2258967435637835</v>
      </c>
      <c r="T580" s="4">
        <f t="shared" ca="1" si="165"/>
        <v>0</v>
      </c>
      <c r="U580" s="46">
        <f t="shared" ca="1" si="166"/>
        <v>1539.9146636731487</v>
      </c>
      <c r="V580" s="4">
        <f t="shared" ca="1" si="167"/>
        <v>0</v>
      </c>
      <c r="W580" s="13">
        <f t="shared" ca="1" si="170"/>
        <v>4199.2196400000003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0.15977768970240003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21</v>
      </c>
      <c r="M581" s="7">
        <f t="shared" ca="1" si="158"/>
        <v>979</v>
      </c>
      <c r="N581" s="44">
        <f t="shared" ca="1" si="159"/>
        <v>9</v>
      </c>
      <c r="O581" s="94">
        <f t="shared" ca="1" si="160"/>
        <v>2.2258967435637835</v>
      </c>
      <c r="P581" s="94">
        <f t="shared" ca="1" si="161"/>
        <v>22.258967435637835</v>
      </c>
      <c r="Q581" s="94">
        <f t="shared" ca="1" si="162"/>
        <v>22.258967435637835</v>
      </c>
      <c r="R581" s="94">
        <f t="shared" ca="1" si="163"/>
        <v>2.2258967435637835</v>
      </c>
      <c r="S581" s="94">
        <f t="shared" ca="1" si="164"/>
        <v>2.2258967435637835</v>
      </c>
      <c r="T581" s="4">
        <f t="shared" ca="1" si="165"/>
        <v>0</v>
      </c>
      <c r="U581" s="46">
        <f t="shared" ca="1" si="166"/>
        <v>1518.9146636731487</v>
      </c>
      <c r="V581" s="4">
        <f t="shared" ca="1" si="167"/>
        <v>0</v>
      </c>
      <c r="W581" s="13">
        <f t="shared" ca="1" si="170"/>
        <v>2099.6098200000001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0.15977768970240003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7.9888844851200085E-5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2.2258967435637835</v>
      </c>
      <c r="P582" s="94">
        <f t="shared" ca="1" si="161"/>
        <v>22.258967435637835</v>
      </c>
      <c r="Q582" s="94">
        <f t="shared" ca="1" si="162"/>
        <v>22.258967435637835</v>
      </c>
      <c r="R582" s="94">
        <f t="shared" ca="1" si="163"/>
        <v>2.2258967435637835</v>
      </c>
      <c r="S582" s="94">
        <f t="shared" ca="1" si="164"/>
        <v>2.2258967435637835</v>
      </c>
      <c r="T582" s="4">
        <f t="shared" ca="1" si="165"/>
        <v>1.778243196013586E-4</v>
      </c>
      <c r="U582" s="46">
        <f t="shared" ca="1" si="166"/>
        <v>1497.9146636731487</v>
      </c>
      <c r="V582" s="4">
        <f t="shared" ca="1" si="167"/>
        <v>0.11966667216652173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5.0456112537600011E-2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369</v>
      </c>
      <c r="M583" s="7">
        <f t="shared" ca="1" si="158"/>
        <v>631</v>
      </c>
      <c r="N583" s="44">
        <f t="shared" ca="1" si="159"/>
        <v>6</v>
      </c>
      <c r="O583" s="94">
        <f t="shared" ca="1" si="160"/>
        <v>1.6834061793024351</v>
      </c>
      <c r="P583" s="94">
        <f t="shared" ca="1" si="161"/>
        <v>16.834061793024354</v>
      </c>
      <c r="Q583" s="94">
        <f t="shared" ca="1" si="162"/>
        <v>16.834061793024354</v>
      </c>
      <c r="R583" s="94">
        <f t="shared" ca="1" si="163"/>
        <v>1.6834061793024353</v>
      </c>
      <c r="S583" s="94">
        <f t="shared" ca="1" si="164"/>
        <v>1.6834061793024351</v>
      </c>
      <c r="T583" s="4">
        <f t="shared" ca="1" si="165"/>
        <v>0</v>
      </c>
      <c r="U583" s="46">
        <f t="shared" ca="1" si="166"/>
        <v>1568.8092519292643</v>
      </c>
      <c r="V583" s="4">
        <f t="shared" ca="1" si="167"/>
        <v>0</v>
      </c>
      <c r="W583" s="13">
        <f t="shared" ca="1" si="170"/>
        <v>19765.781380800003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5.0456112537600011E-2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348</v>
      </c>
      <c r="M584" s="7">
        <f t="shared" ca="1" si="158"/>
        <v>652</v>
      </c>
      <c r="N584" s="44">
        <f t="shared" ca="1" si="159"/>
        <v>6</v>
      </c>
      <c r="O584" s="94">
        <f t="shared" ca="1" si="160"/>
        <v>1.6834061793024351</v>
      </c>
      <c r="P584" s="94">
        <f t="shared" ca="1" si="161"/>
        <v>16.834061793024354</v>
      </c>
      <c r="Q584" s="94">
        <f t="shared" ca="1" si="162"/>
        <v>16.834061793024354</v>
      </c>
      <c r="R584" s="94">
        <f t="shared" ca="1" si="163"/>
        <v>1.6834061793024353</v>
      </c>
      <c r="S584" s="94">
        <f t="shared" ca="1" si="164"/>
        <v>1.6834061793024351</v>
      </c>
      <c r="T584" s="4">
        <f t="shared" ca="1" si="165"/>
        <v>0</v>
      </c>
      <c r="U584" s="46">
        <f t="shared" ca="1" si="166"/>
        <v>1547.8092519292643</v>
      </c>
      <c r="V584" s="4">
        <f t="shared" ca="1" si="167"/>
        <v>0</v>
      </c>
      <c r="W584" s="13">
        <f t="shared" ca="1" si="170"/>
        <v>17666.171560800001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5.0456112537600011E-2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327</v>
      </c>
      <c r="M585" s="7">
        <f t="shared" ca="1" si="158"/>
        <v>673</v>
      </c>
      <c r="N585" s="44">
        <f t="shared" ca="1" si="159"/>
        <v>7</v>
      </c>
      <c r="O585" s="94">
        <f t="shared" ca="1" si="160"/>
        <v>1.9242818862552529</v>
      </c>
      <c r="P585" s="94">
        <f t="shared" ca="1" si="161"/>
        <v>16.834061793024354</v>
      </c>
      <c r="Q585" s="94">
        <f t="shared" ca="1" si="162"/>
        <v>16.834061793024354</v>
      </c>
      <c r="R585" s="94">
        <f t="shared" ca="1" si="163"/>
        <v>1.6834061793024353</v>
      </c>
      <c r="S585" s="94">
        <f t="shared" ca="1" si="164"/>
        <v>1.9242818862552529</v>
      </c>
      <c r="T585" s="4">
        <f t="shared" ca="1" si="165"/>
        <v>0</v>
      </c>
      <c r="U585" s="46">
        <f t="shared" ca="1" si="166"/>
        <v>1659.1734929516681</v>
      </c>
      <c r="V585" s="4">
        <f t="shared" ca="1" si="167"/>
        <v>0</v>
      </c>
      <c r="W585" s="13">
        <f t="shared" ca="1" si="170"/>
        <v>15566.5617408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5.0456112537600011E-2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306</v>
      </c>
      <c r="M586" s="7">
        <f t="shared" ca="1" si="158"/>
        <v>694</v>
      </c>
      <c r="N586" s="44">
        <f t="shared" ca="1" si="159"/>
        <v>7</v>
      </c>
      <c r="O586" s="94">
        <f t="shared" ca="1" si="160"/>
        <v>1.9242818862552529</v>
      </c>
      <c r="P586" s="94">
        <f t="shared" ca="1" si="161"/>
        <v>19.242818862552525</v>
      </c>
      <c r="Q586" s="94">
        <f t="shared" ca="1" si="162"/>
        <v>19.242818862552525</v>
      </c>
      <c r="R586" s="94">
        <f t="shared" ca="1" si="163"/>
        <v>1.9242818862552524</v>
      </c>
      <c r="S586" s="94">
        <f t="shared" ca="1" si="164"/>
        <v>1.9242818862552529</v>
      </c>
      <c r="T586" s="4">
        <f t="shared" ca="1" si="165"/>
        <v>0</v>
      </c>
      <c r="U586" s="46">
        <f t="shared" ca="1" si="166"/>
        <v>1638.1734929516681</v>
      </c>
      <c r="V586" s="4">
        <f t="shared" ca="1" si="167"/>
        <v>0</v>
      </c>
      <c r="W586" s="13">
        <f t="shared" ca="1" si="170"/>
        <v>13466.951920800002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5.0456112537600011E-2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285</v>
      </c>
      <c r="M587" s="7">
        <f t="shared" ca="1" si="158"/>
        <v>715</v>
      </c>
      <c r="N587" s="44">
        <f t="shared" ca="1" si="159"/>
        <v>7</v>
      </c>
      <c r="O587" s="94">
        <f t="shared" ca="1" si="160"/>
        <v>1.9242818862552529</v>
      </c>
      <c r="P587" s="94">
        <f t="shared" ca="1" si="161"/>
        <v>19.242818862552525</v>
      </c>
      <c r="Q587" s="94">
        <f t="shared" ca="1" si="162"/>
        <v>19.242818862552525</v>
      </c>
      <c r="R587" s="94">
        <f t="shared" ca="1" si="163"/>
        <v>1.9242818862552524</v>
      </c>
      <c r="S587" s="94">
        <f t="shared" ca="1" si="164"/>
        <v>1.9242818862552529</v>
      </c>
      <c r="T587" s="4">
        <f t="shared" ca="1" si="165"/>
        <v>0</v>
      </c>
      <c r="U587" s="46">
        <f t="shared" ca="1" si="166"/>
        <v>1617.1734929516681</v>
      </c>
      <c r="V587" s="4">
        <f t="shared" ca="1" si="167"/>
        <v>0</v>
      </c>
      <c r="W587" s="13">
        <f t="shared" ca="1" si="170"/>
        <v>11367.3421008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5.0456112537600011E-2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264</v>
      </c>
      <c r="M588" s="7">
        <f t="shared" ca="1" si="158"/>
        <v>736</v>
      </c>
      <c r="N588" s="44">
        <f t="shared" ca="1" si="159"/>
        <v>7</v>
      </c>
      <c r="O588" s="94">
        <f t="shared" ca="1" si="160"/>
        <v>1.9242818862552529</v>
      </c>
      <c r="P588" s="94">
        <f t="shared" ca="1" si="161"/>
        <v>19.242818862552525</v>
      </c>
      <c r="Q588" s="94">
        <f t="shared" ca="1" si="162"/>
        <v>19.242818862552525</v>
      </c>
      <c r="R588" s="94">
        <f t="shared" ca="1" si="163"/>
        <v>1.9242818862552524</v>
      </c>
      <c r="S588" s="94">
        <f t="shared" ca="1" si="164"/>
        <v>1.9242818862552529</v>
      </c>
      <c r="T588" s="4">
        <f t="shared" ca="1" si="165"/>
        <v>0</v>
      </c>
      <c r="U588" s="46">
        <f t="shared" ca="1" si="166"/>
        <v>1596.1734929516681</v>
      </c>
      <c r="V588" s="4">
        <f t="shared" ca="1" si="167"/>
        <v>0</v>
      </c>
      <c r="W588" s="13">
        <f t="shared" ca="1" si="170"/>
        <v>9267.7322808000008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5.0456112537600011E-2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4.6979434103196681E-2</v>
      </c>
      <c r="L589" s="13">
        <f t="shared" ca="1" si="157"/>
        <v>243</v>
      </c>
      <c r="M589" s="7">
        <f t="shared" ca="1" si="158"/>
        <v>757</v>
      </c>
      <c r="N589" s="44">
        <f t="shared" ca="1" si="159"/>
        <v>7</v>
      </c>
      <c r="O589" s="94">
        <f t="shared" ca="1" si="160"/>
        <v>1.9242818862552529</v>
      </c>
      <c r="P589" s="94">
        <f t="shared" ca="1" si="161"/>
        <v>19.242818862552525</v>
      </c>
      <c r="Q589" s="94">
        <f t="shared" ca="1" si="162"/>
        <v>19.242818862552525</v>
      </c>
      <c r="R589" s="94">
        <f t="shared" ca="1" si="163"/>
        <v>1.9242818862552524</v>
      </c>
      <c r="S589" s="94">
        <f t="shared" ca="1" si="164"/>
        <v>1.9242818862552529</v>
      </c>
      <c r="T589" s="4">
        <f t="shared" ca="1" si="165"/>
        <v>9.0401674071303659E-2</v>
      </c>
      <c r="U589" s="46">
        <f t="shared" ca="1" si="166"/>
        <v>1575.1734929516681</v>
      </c>
      <c r="V589" s="4">
        <f t="shared" ca="1" si="167"/>
        <v>74.000759313225032</v>
      </c>
      <c r="W589" s="13">
        <f t="shared" ca="1" si="170"/>
        <v>7168.1224608000011</v>
      </c>
      <c r="X589" s="4">
        <f t="shared" ca="1" si="168"/>
        <v>336.75433679079771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5.0456112537600011E-2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4.7453973841612854E-4</v>
      </c>
      <c r="L590" s="13">
        <f t="shared" ca="1" si="157"/>
        <v>222</v>
      </c>
      <c r="M590" s="7">
        <f t="shared" ca="1" si="158"/>
        <v>778</v>
      </c>
      <c r="N590" s="44">
        <f t="shared" ca="1" si="159"/>
        <v>7</v>
      </c>
      <c r="O590" s="94">
        <f t="shared" ca="1" si="160"/>
        <v>1.9242818862552529</v>
      </c>
      <c r="P590" s="94">
        <f t="shared" ca="1" si="161"/>
        <v>19.242818862552525</v>
      </c>
      <c r="Q590" s="94">
        <f t="shared" ca="1" si="162"/>
        <v>19.242818862552525</v>
      </c>
      <c r="R590" s="94">
        <f t="shared" ca="1" si="163"/>
        <v>1.9242818862552524</v>
      </c>
      <c r="S590" s="94">
        <f t="shared" ca="1" si="164"/>
        <v>1.9242818862552529</v>
      </c>
      <c r="T590" s="4">
        <f t="shared" ca="1" si="165"/>
        <v>9.1314822294246215E-4</v>
      </c>
      <c r="U590" s="46">
        <f t="shared" ca="1" si="166"/>
        <v>1554.1734929516681</v>
      </c>
      <c r="V590" s="4">
        <f t="shared" ca="1" si="167"/>
        <v>0.73751708279856543</v>
      </c>
      <c r="W590" s="13">
        <f t="shared" ca="1" si="170"/>
        <v>5068.5126408000006</v>
      </c>
      <c r="X590" s="4">
        <f t="shared" ca="1" si="168"/>
        <v>2.4052106627240732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5.0456112537600011E-2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258</v>
      </c>
      <c r="M591" s="7">
        <f t="shared" ca="1" si="158"/>
        <v>742</v>
      </c>
      <c r="N591" s="44">
        <f t="shared" ca="1" si="159"/>
        <v>7</v>
      </c>
      <c r="O591" s="94">
        <f t="shared" ca="1" si="160"/>
        <v>1.9242818862552529</v>
      </c>
      <c r="P591" s="94">
        <f t="shared" ca="1" si="161"/>
        <v>19.242818862552525</v>
      </c>
      <c r="Q591" s="94">
        <f t="shared" ca="1" si="162"/>
        <v>19.242818862552525</v>
      </c>
      <c r="R591" s="94">
        <f t="shared" ca="1" si="163"/>
        <v>1.9242818862552524</v>
      </c>
      <c r="S591" s="94">
        <f t="shared" ca="1" si="164"/>
        <v>1.9242818862552529</v>
      </c>
      <c r="T591" s="4">
        <f t="shared" ca="1" si="165"/>
        <v>0</v>
      </c>
      <c r="U591" s="46">
        <f t="shared" ca="1" si="166"/>
        <v>1590.1734929516681</v>
      </c>
      <c r="V591" s="4">
        <f t="shared" ca="1" si="167"/>
        <v>0</v>
      </c>
      <c r="W591" s="13">
        <f t="shared" ca="1" si="170"/>
        <v>17720.7068808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5.0456112537600011E-2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237</v>
      </c>
      <c r="M592" s="7">
        <f t="shared" ca="1" si="158"/>
        <v>763</v>
      </c>
      <c r="N592" s="44">
        <f t="shared" ca="1" si="159"/>
        <v>7</v>
      </c>
      <c r="O592" s="94">
        <f t="shared" ca="1" si="160"/>
        <v>1.9242818862552529</v>
      </c>
      <c r="P592" s="94">
        <f t="shared" ca="1" si="161"/>
        <v>19.242818862552525</v>
      </c>
      <c r="Q592" s="94">
        <f t="shared" ca="1" si="162"/>
        <v>19.242818862552525</v>
      </c>
      <c r="R592" s="94">
        <f t="shared" ca="1" si="163"/>
        <v>1.9242818862552524</v>
      </c>
      <c r="S592" s="94">
        <f t="shared" ca="1" si="164"/>
        <v>1.9242818862552529</v>
      </c>
      <c r="T592" s="4">
        <f t="shared" ca="1" si="165"/>
        <v>0</v>
      </c>
      <c r="U592" s="46">
        <f t="shared" ca="1" si="166"/>
        <v>1569.1734929516681</v>
      </c>
      <c r="V592" s="4">
        <f t="shared" ca="1" si="167"/>
        <v>0</v>
      </c>
      <c r="W592" s="13">
        <f t="shared" ca="1" si="170"/>
        <v>15621.097060800003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5.0456112537600011E-2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216</v>
      </c>
      <c r="M593" s="7">
        <f t="shared" ca="1" si="158"/>
        <v>784</v>
      </c>
      <c r="N593" s="44">
        <f t="shared" ca="1" si="159"/>
        <v>7</v>
      </c>
      <c r="O593" s="94">
        <f t="shared" ca="1" si="160"/>
        <v>1.9242818862552529</v>
      </c>
      <c r="P593" s="94">
        <f t="shared" ca="1" si="161"/>
        <v>19.242818862552525</v>
      </c>
      <c r="Q593" s="94">
        <f t="shared" ca="1" si="162"/>
        <v>19.242818862552525</v>
      </c>
      <c r="R593" s="94">
        <f t="shared" ca="1" si="163"/>
        <v>1.9242818862552524</v>
      </c>
      <c r="S593" s="94">
        <f t="shared" ca="1" si="164"/>
        <v>1.9242818862552529</v>
      </c>
      <c r="T593" s="4">
        <f t="shared" ca="1" si="165"/>
        <v>0</v>
      </c>
      <c r="U593" s="46">
        <f t="shared" ca="1" si="166"/>
        <v>1548.1734929516681</v>
      </c>
      <c r="V593" s="4">
        <f t="shared" ca="1" si="167"/>
        <v>0</v>
      </c>
      <c r="W593" s="13">
        <f t="shared" ca="1" si="170"/>
        <v>13521.487240800001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5.0456112537600011E-2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195</v>
      </c>
      <c r="M594" s="7">
        <f t="shared" ca="1" si="158"/>
        <v>805</v>
      </c>
      <c r="N594" s="44">
        <f t="shared" ca="1" si="159"/>
        <v>8</v>
      </c>
      <c r="O594" s="94">
        <f t="shared" ca="1" si="160"/>
        <v>2.0918173652761349</v>
      </c>
      <c r="P594" s="94">
        <f t="shared" ca="1" si="161"/>
        <v>20.91817365276135</v>
      </c>
      <c r="Q594" s="94">
        <f t="shared" ca="1" si="162"/>
        <v>20.91817365276135</v>
      </c>
      <c r="R594" s="94">
        <f t="shared" ca="1" si="163"/>
        <v>2.0918173652761349</v>
      </c>
      <c r="S594" s="94">
        <f t="shared" ca="1" si="164"/>
        <v>2.0918173652761349</v>
      </c>
      <c r="T594" s="4">
        <f t="shared" ca="1" si="165"/>
        <v>0</v>
      </c>
      <c r="U594" s="46">
        <f t="shared" ca="1" si="166"/>
        <v>1619.2363531107776</v>
      </c>
      <c r="V594" s="4">
        <f t="shared" ca="1" si="167"/>
        <v>0</v>
      </c>
      <c r="W594" s="13">
        <f t="shared" ca="1" si="170"/>
        <v>11421.877420800001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5.0456112537600011E-2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174</v>
      </c>
      <c r="M595" s="7">
        <f t="shared" ca="1" si="158"/>
        <v>826</v>
      </c>
      <c r="N595" s="44">
        <f t="shared" ca="1" si="159"/>
        <v>8</v>
      </c>
      <c r="O595" s="94">
        <f t="shared" ca="1" si="160"/>
        <v>2.0918173652761349</v>
      </c>
      <c r="P595" s="94">
        <f t="shared" ca="1" si="161"/>
        <v>20.91817365276135</v>
      </c>
      <c r="Q595" s="94">
        <f t="shared" ca="1" si="162"/>
        <v>20.91817365276135</v>
      </c>
      <c r="R595" s="94">
        <f t="shared" ca="1" si="163"/>
        <v>2.0918173652761349</v>
      </c>
      <c r="S595" s="94">
        <f t="shared" ca="1" si="164"/>
        <v>2.0918173652761349</v>
      </c>
      <c r="T595" s="4">
        <f t="shared" ca="1" si="165"/>
        <v>0</v>
      </c>
      <c r="U595" s="46">
        <f t="shared" ca="1" si="166"/>
        <v>1598.2363531107776</v>
      </c>
      <c r="V595" s="4">
        <f t="shared" ca="1" si="167"/>
        <v>0</v>
      </c>
      <c r="W595" s="13">
        <f t="shared" ca="1" si="170"/>
        <v>9322.2676008000017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5.0456112537600011E-2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153</v>
      </c>
      <c r="M596" s="7">
        <f t="shared" ca="1" si="158"/>
        <v>847</v>
      </c>
      <c r="N596" s="44">
        <f t="shared" ca="1" si="159"/>
        <v>8</v>
      </c>
      <c r="O596" s="94">
        <f t="shared" ca="1" si="160"/>
        <v>2.0918173652761349</v>
      </c>
      <c r="P596" s="94">
        <f t="shared" ca="1" si="161"/>
        <v>20.91817365276135</v>
      </c>
      <c r="Q596" s="94">
        <f t="shared" ca="1" si="162"/>
        <v>20.91817365276135</v>
      </c>
      <c r="R596" s="94">
        <f t="shared" ca="1" si="163"/>
        <v>2.0918173652761349</v>
      </c>
      <c r="S596" s="94">
        <f t="shared" ca="1" si="164"/>
        <v>2.0918173652761349</v>
      </c>
      <c r="T596" s="4">
        <f t="shared" ca="1" si="165"/>
        <v>0</v>
      </c>
      <c r="U596" s="46">
        <f t="shared" ca="1" si="166"/>
        <v>1577.2363531107776</v>
      </c>
      <c r="V596" s="4">
        <f t="shared" ca="1" si="167"/>
        <v>0</v>
      </c>
      <c r="W596" s="13">
        <f t="shared" ca="1" si="170"/>
        <v>7222.6577808000002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5.0456112537600011E-2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4.7453973841612854E-4</v>
      </c>
      <c r="L597" s="13">
        <f t="shared" ca="1" si="157"/>
        <v>132</v>
      </c>
      <c r="M597" s="7">
        <f t="shared" ca="1" si="158"/>
        <v>868</v>
      </c>
      <c r="N597" s="44">
        <f t="shared" ca="1" si="159"/>
        <v>8</v>
      </c>
      <c r="O597" s="94">
        <f t="shared" ca="1" si="160"/>
        <v>2.0918173652761349</v>
      </c>
      <c r="P597" s="94">
        <f t="shared" ca="1" si="161"/>
        <v>20.91817365276135</v>
      </c>
      <c r="Q597" s="94">
        <f t="shared" ca="1" si="162"/>
        <v>20.91817365276135</v>
      </c>
      <c r="R597" s="94">
        <f t="shared" ca="1" si="163"/>
        <v>2.0918173652761349</v>
      </c>
      <c r="S597" s="94">
        <f t="shared" ca="1" si="164"/>
        <v>2.0918173652761349</v>
      </c>
      <c r="T597" s="4">
        <f t="shared" ca="1" si="165"/>
        <v>9.9265046533245234E-4</v>
      </c>
      <c r="U597" s="46">
        <f t="shared" ca="1" si="166"/>
        <v>1556.2363531107776</v>
      </c>
      <c r="V597" s="4">
        <f t="shared" ca="1" si="167"/>
        <v>0.73849599191885829</v>
      </c>
      <c r="W597" s="13">
        <f t="shared" ca="1" si="170"/>
        <v>5123.0479608000005</v>
      </c>
      <c r="X597" s="4">
        <f t="shared" ca="1" si="168"/>
        <v>2.4310898392113129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5.0456112537600011E-2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4.7933306910720096E-6</v>
      </c>
      <c r="L598" s="13">
        <f t="shared" ca="1" si="157"/>
        <v>111</v>
      </c>
      <c r="M598" s="7">
        <f t="shared" ca="1" si="158"/>
        <v>889</v>
      </c>
      <c r="N598" s="44">
        <f t="shared" ca="1" si="159"/>
        <v>8</v>
      </c>
      <c r="O598" s="94">
        <f t="shared" ca="1" si="160"/>
        <v>2.0918173652761349</v>
      </c>
      <c r="P598" s="94">
        <f t="shared" ca="1" si="161"/>
        <v>20.91817365276135</v>
      </c>
      <c r="Q598" s="94">
        <f t="shared" ca="1" si="162"/>
        <v>20.91817365276135</v>
      </c>
      <c r="R598" s="94">
        <f t="shared" ca="1" si="163"/>
        <v>2.0918173652761349</v>
      </c>
      <c r="S598" s="94">
        <f t="shared" ca="1" si="164"/>
        <v>2.0918173652761349</v>
      </c>
      <c r="T598" s="4">
        <f t="shared" ca="1" si="165"/>
        <v>1.0026772377095486E-5</v>
      </c>
      <c r="U598" s="46">
        <f t="shared" ca="1" si="166"/>
        <v>1535.2363531107776</v>
      </c>
      <c r="V598" s="4">
        <f t="shared" ca="1" si="167"/>
        <v>7.3588955294153552E-3</v>
      </c>
      <c r="W598" s="13">
        <f t="shared" ca="1" si="170"/>
        <v>3023.4381408000004</v>
      </c>
      <c r="X598" s="4">
        <f t="shared" ca="1" si="168"/>
        <v>1.4492338832854338E-2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5.0456112537600011E-2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258</v>
      </c>
      <c r="M599" s="7">
        <f t="shared" ca="1" si="158"/>
        <v>742</v>
      </c>
      <c r="N599" s="44">
        <f t="shared" ca="1" si="159"/>
        <v>7</v>
      </c>
      <c r="O599" s="94">
        <f t="shared" ca="1" si="160"/>
        <v>1.9242818862552529</v>
      </c>
      <c r="P599" s="94">
        <f t="shared" ca="1" si="161"/>
        <v>19.242818862552525</v>
      </c>
      <c r="Q599" s="94">
        <f t="shared" ca="1" si="162"/>
        <v>19.242818862552525</v>
      </c>
      <c r="R599" s="94">
        <f t="shared" ca="1" si="163"/>
        <v>1.9242818862552524</v>
      </c>
      <c r="S599" s="94">
        <f t="shared" ca="1" si="164"/>
        <v>1.9242818862552529</v>
      </c>
      <c r="T599" s="4">
        <f t="shared" ca="1" si="165"/>
        <v>0</v>
      </c>
      <c r="U599" s="46">
        <f t="shared" ca="1" si="166"/>
        <v>1590.1734929516681</v>
      </c>
      <c r="V599" s="4">
        <f t="shared" ca="1" si="167"/>
        <v>0</v>
      </c>
      <c r="W599" s="13">
        <f t="shared" ca="1" si="170"/>
        <v>16742.343240000002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5.0456112537600011E-2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237</v>
      </c>
      <c r="M600" s="7">
        <f t="shared" ca="1" si="158"/>
        <v>763</v>
      </c>
      <c r="N600" s="44">
        <f t="shared" ca="1" si="159"/>
        <v>7</v>
      </c>
      <c r="O600" s="94">
        <f t="shared" ca="1" si="160"/>
        <v>1.9242818862552529</v>
      </c>
      <c r="P600" s="94">
        <f t="shared" ca="1" si="161"/>
        <v>19.242818862552525</v>
      </c>
      <c r="Q600" s="94">
        <f t="shared" ca="1" si="162"/>
        <v>19.242818862552525</v>
      </c>
      <c r="R600" s="94">
        <f t="shared" ca="1" si="163"/>
        <v>1.9242818862552524</v>
      </c>
      <c r="S600" s="94">
        <f t="shared" ca="1" si="164"/>
        <v>1.9242818862552529</v>
      </c>
      <c r="T600" s="4">
        <f t="shared" ca="1" si="165"/>
        <v>0</v>
      </c>
      <c r="U600" s="46">
        <f t="shared" ca="1" si="166"/>
        <v>1569.1734929516681</v>
      </c>
      <c r="V600" s="4">
        <f t="shared" ca="1" si="167"/>
        <v>0</v>
      </c>
      <c r="W600" s="13">
        <f t="shared" ca="1" si="170"/>
        <v>14642.733420000002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5.0456112537600011E-2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216</v>
      </c>
      <c r="M601" s="7">
        <f t="shared" ca="1" si="158"/>
        <v>784</v>
      </c>
      <c r="N601" s="44">
        <f t="shared" ca="1" si="159"/>
        <v>7</v>
      </c>
      <c r="O601" s="94">
        <f t="shared" ca="1" si="160"/>
        <v>1.9242818862552529</v>
      </c>
      <c r="P601" s="94">
        <f t="shared" ca="1" si="161"/>
        <v>19.242818862552525</v>
      </c>
      <c r="Q601" s="94">
        <f t="shared" ca="1" si="162"/>
        <v>19.242818862552525</v>
      </c>
      <c r="R601" s="94">
        <f t="shared" ca="1" si="163"/>
        <v>1.9242818862552524</v>
      </c>
      <c r="S601" s="94">
        <f t="shared" ca="1" si="164"/>
        <v>1.9242818862552529</v>
      </c>
      <c r="T601" s="4">
        <f t="shared" ca="1" si="165"/>
        <v>0</v>
      </c>
      <c r="U601" s="46">
        <f t="shared" ca="1" si="166"/>
        <v>1548.1734929516681</v>
      </c>
      <c r="V601" s="4">
        <f t="shared" ca="1" si="167"/>
        <v>0</v>
      </c>
      <c r="W601" s="13">
        <f t="shared" ca="1" si="170"/>
        <v>12543.123600000001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5.0456112537600011E-2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195</v>
      </c>
      <c r="M602" s="7">
        <f t="shared" ca="1" si="158"/>
        <v>805</v>
      </c>
      <c r="N602" s="44">
        <f t="shared" ca="1" si="159"/>
        <v>8</v>
      </c>
      <c r="O602" s="94">
        <f t="shared" ca="1" si="160"/>
        <v>2.0918173652761349</v>
      </c>
      <c r="P602" s="94">
        <f t="shared" ca="1" si="161"/>
        <v>20.91817365276135</v>
      </c>
      <c r="Q602" s="94">
        <f t="shared" ca="1" si="162"/>
        <v>20.91817365276135</v>
      </c>
      <c r="R602" s="94">
        <f t="shared" ca="1" si="163"/>
        <v>2.0918173652761349</v>
      </c>
      <c r="S602" s="94">
        <f t="shared" ca="1" si="164"/>
        <v>2.0918173652761349</v>
      </c>
      <c r="T602" s="4">
        <f t="shared" ca="1" si="165"/>
        <v>0</v>
      </c>
      <c r="U602" s="46">
        <f t="shared" ca="1" si="166"/>
        <v>1619.2363531107776</v>
      </c>
      <c r="V602" s="4">
        <f t="shared" ca="1" si="167"/>
        <v>0</v>
      </c>
      <c r="W602" s="13">
        <f t="shared" ca="1" si="170"/>
        <v>10443.513780000001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5.0456112537600011E-2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174</v>
      </c>
      <c r="M603" s="7">
        <f t="shared" ca="1" si="158"/>
        <v>826</v>
      </c>
      <c r="N603" s="44">
        <f t="shared" ca="1" si="159"/>
        <v>8</v>
      </c>
      <c r="O603" s="94">
        <f t="shared" ca="1" si="160"/>
        <v>2.0918173652761349</v>
      </c>
      <c r="P603" s="94">
        <f t="shared" ca="1" si="161"/>
        <v>20.91817365276135</v>
      </c>
      <c r="Q603" s="94">
        <f t="shared" ca="1" si="162"/>
        <v>20.91817365276135</v>
      </c>
      <c r="R603" s="94">
        <f t="shared" ca="1" si="163"/>
        <v>2.0918173652761349</v>
      </c>
      <c r="S603" s="94">
        <f t="shared" ca="1" si="164"/>
        <v>2.0918173652761349</v>
      </c>
      <c r="T603" s="4">
        <f t="shared" ca="1" si="165"/>
        <v>0</v>
      </c>
      <c r="U603" s="46">
        <f t="shared" ca="1" si="166"/>
        <v>1598.2363531107776</v>
      </c>
      <c r="V603" s="4">
        <f t="shared" ca="1" si="167"/>
        <v>0</v>
      </c>
      <c r="W603" s="13">
        <f t="shared" ca="1" si="170"/>
        <v>8343.9039600000015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5.0456112537600011E-2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153</v>
      </c>
      <c r="M604" s="7">
        <f t="shared" ca="1" si="158"/>
        <v>847</v>
      </c>
      <c r="N604" s="44">
        <f t="shared" ca="1" si="159"/>
        <v>8</v>
      </c>
      <c r="O604" s="94">
        <f t="shared" ca="1" si="160"/>
        <v>2.0918173652761349</v>
      </c>
      <c r="P604" s="94">
        <f t="shared" ca="1" si="161"/>
        <v>20.91817365276135</v>
      </c>
      <c r="Q604" s="94">
        <f t="shared" ca="1" si="162"/>
        <v>20.91817365276135</v>
      </c>
      <c r="R604" s="94">
        <f t="shared" ca="1" si="163"/>
        <v>2.0918173652761349</v>
      </c>
      <c r="S604" s="94">
        <f t="shared" ca="1" si="164"/>
        <v>2.0918173652761349</v>
      </c>
      <c r="T604" s="4">
        <f t="shared" ca="1" si="165"/>
        <v>0</v>
      </c>
      <c r="U604" s="46">
        <f t="shared" ca="1" si="166"/>
        <v>1577.2363531107776</v>
      </c>
      <c r="V604" s="4">
        <f t="shared" ca="1" si="167"/>
        <v>0</v>
      </c>
      <c r="W604" s="13">
        <f t="shared" ca="1" si="170"/>
        <v>6244.29414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5.0456112537600011E-2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2.4726017949050884E-3</v>
      </c>
      <c r="L605" s="13">
        <f t="shared" ca="1" si="157"/>
        <v>132</v>
      </c>
      <c r="M605" s="7">
        <f t="shared" ca="1" si="158"/>
        <v>868</v>
      </c>
      <c r="N605" s="44">
        <f t="shared" ca="1" si="159"/>
        <v>8</v>
      </c>
      <c r="O605" s="94">
        <f t="shared" ca="1" si="160"/>
        <v>2.0918173652761349</v>
      </c>
      <c r="P605" s="94">
        <f t="shared" ca="1" si="161"/>
        <v>20.91817365276135</v>
      </c>
      <c r="Q605" s="94">
        <f t="shared" ca="1" si="162"/>
        <v>20.91817365276135</v>
      </c>
      <c r="R605" s="94">
        <f t="shared" ca="1" si="163"/>
        <v>2.0918173652761349</v>
      </c>
      <c r="S605" s="94">
        <f t="shared" ca="1" si="164"/>
        <v>2.0918173652761349</v>
      </c>
      <c r="T605" s="4">
        <f t="shared" ca="1" si="165"/>
        <v>5.1722313719954043E-3</v>
      </c>
      <c r="U605" s="46">
        <f t="shared" ca="1" si="166"/>
        <v>1556.2363531107776</v>
      </c>
      <c r="V605" s="4">
        <f t="shared" ca="1" si="167"/>
        <v>3.8479527999982577</v>
      </c>
      <c r="W605" s="13">
        <f t="shared" ca="1" si="170"/>
        <v>4144.6843200000003</v>
      </c>
      <c r="X605" s="4">
        <f t="shared" ca="1" si="168"/>
        <v>10.248153888946977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5.0456112537600011E-2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2.4975775706112026E-5</v>
      </c>
      <c r="L606" s="13">
        <f t="shared" ca="1" si="157"/>
        <v>111</v>
      </c>
      <c r="M606" s="7">
        <f t="shared" ca="1" si="158"/>
        <v>889</v>
      </c>
      <c r="N606" s="44">
        <f t="shared" ca="1" si="159"/>
        <v>8</v>
      </c>
      <c r="O606" s="94">
        <f t="shared" ca="1" si="160"/>
        <v>2.0918173652761349</v>
      </c>
      <c r="P606" s="94">
        <f t="shared" ca="1" si="161"/>
        <v>20.91817365276135</v>
      </c>
      <c r="Q606" s="94">
        <f t="shared" ca="1" si="162"/>
        <v>20.91817365276135</v>
      </c>
      <c r="R606" s="94">
        <f t="shared" ca="1" si="163"/>
        <v>2.0918173652761349</v>
      </c>
      <c r="S606" s="94">
        <f t="shared" ca="1" si="164"/>
        <v>2.0918173652761349</v>
      </c>
      <c r="T606" s="4">
        <f t="shared" ca="1" si="165"/>
        <v>5.2244761333286958E-5</v>
      </c>
      <c r="U606" s="46">
        <f t="shared" ca="1" si="166"/>
        <v>1535.2363531107776</v>
      </c>
      <c r="V606" s="4">
        <f t="shared" ca="1" si="167"/>
        <v>3.8343718811164183E-2</v>
      </c>
      <c r="W606" s="13">
        <f t="shared" ca="1" si="170"/>
        <v>2045.0745000000002</v>
      </c>
      <c r="X606" s="4">
        <f t="shared" ca="1" si="168"/>
        <v>5.1077322014289203E-2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5.0456112537600011E-2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147</v>
      </c>
      <c r="M607" s="7">
        <f t="shared" ca="1" si="158"/>
        <v>853</v>
      </c>
      <c r="N607" s="44">
        <f t="shared" ca="1" si="159"/>
        <v>8</v>
      </c>
      <c r="O607" s="94">
        <f t="shared" ca="1" si="160"/>
        <v>2.0918173652761349</v>
      </c>
      <c r="P607" s="94">
        <f t="shared" ca="1" si="161"/>
        <v>20.91817365276135</v>
      </c>
      <c r="Q607" s="94">
        <f t="shared" ca="1" si="162"/>
        <v>20.91817365276135</v>
      </c>
      <c r="R607" s="94">
        <f t="shared" ca="1" si="163"/>
        <v>2.0918173652761349</v>
      </c>
      <c r="S607" s="94">
        <f t="shared" ca="1" si="164"/>
        <v>2.0918173652761349</v>
      </c>
      <c r="T607" s="4">
        <f t="shared" ca="1" si="165"/>
        <v>0</v>
      </c>
      <c r="U607" s="46">
        <f t="shared" ca="1" si="166"/>
        <v>1571.2363531107776</v>
      </c>
      <c r="V607" s="4">
        <f t="shared" ca="1" si="167"/>
        <v>0</v>
      </c>
      <c r="W607" s="13">
        <f t="shared" ca="1" si="170"/>
        <v>14697.268740000001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5.0456112537600011E-2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126</v>
      </c>
      <c r="M608" s="7">
        <f t="shared" ca="1" si="158"/>
        <v>874</v>
      </c>
      <c r="N608" s="44">
        <f t="shared" ca="1" si="159"/>
        <v>8</v>
      </c>
      <c r="O608" s="94">
        <f t="shared" ca="1" si="160"/>
        <v>2.0918173652761349</v>
      </c>
      <c r="P608" s="94">
        <f t="shared" ca="1" si="161"/>
        <v>20.91817365276135</v>
      </c>
      <c r="Q608" s="94">
        <f t="shared" ca="1" si="162"/>
        <v>20.91817365276135</v>
      </c>
      <c r="R608" s="94">
        <f t="shared" ca="1" si="163"/>
        <v>2.0918173652761349</v>
      </c>
      <c r="S608" s="94">
        <f t="shared" ca="1" si="164"/>
        <v>2.0918173652761349</v>
      </c>
      <c r="T608" s="4">
        <f t="shared" ca="1" si="165"/>
        <v>0</v>
      </c>
      <c r="U608" s="46">
        <f t="shared" ca="1" si="166"/>
        <v>1550.2363531107776</v>
      </c>
      <c r="V608" s="4">
        <f t="shared" ca="1" si="167"/>
        <v>0</v>
      </c>
      <c r="W608" s="13">
        <f t="shared" ca="1" si="170"/>
        <v>12597.658920000002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5.0456112537600011E-2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105</v>
      </c>
      <c r="M609" s="7">
        <f t="shared" ca="1" si="158"/>
        <v>895</v>
      </c>
      <c r="N609" s="44">
        <f t="shared" ca="1" si="159"/>
        <v>8</v>
      </c>
      <c r="O609" s="94">
        <f t="shared" ca="1" si="160"/>
        <v>2.0918173652761349</v>
      </c>
      <c r="P609" s="94">
        <f t="shared" ca="1" si="161"/>
        <v>20.91817365276135</v>
      </c>
      <c r="Q609" s="94">
        <f t="shared" ca="1" si="162"/>
        <v>20.91817365276135</v>
      </c>
      <c r="R609" s="94">
        <f t="shared" ca="1" si="163"/>
        <v>2.0918173652761349</v>
      </c>
      <c r="S609" s="94">
        <f t="shared" ca="1" si="164"/>
        <v>2.0918173652761349</v>
      </c>
      <c r="T609" s="4">
        <f t="shared" ca="1" si="165"/>
        <v>0</v>
      </c>
      <c r="U609" s="46">
        <f t="shared" ca="1" si="166"/>
        <v>1529.2363531107776</v>
      </c>
      <c r="V609" s="4">
        <f t="shared" ca="1" si="167"/>
        <v>0</v>
      </c>
      <c r="W609" s="13">
        <f t="shared" ca="1" si="170"/>
        <v>10498.0491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5.0456112537600011E-2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84</v>
      </c>
      <c r="M610" s="7">
        <f t="shared" ca="1" si="158"/>
        <v>916</v>
      </c>
      <c r="N610" s="44">
        <f t="shared" ca="1" si="159"/>
        <v>9</v>
      </c>
      <c r="O610" s="94">
        <f t="shared" ca="1" si="160"/>
        <v>2.2258967435637835</v>
      </c>
      <c r="P610" s="94">
        <f t="shared" ca="1" si="161"/>
        <v>22.258967435637835</v>
      </c>
      <c r="Q610" s="94">
        <f t="shared" ca="1" si="162"/>
        <v>22.124888057350187</v>
      </c>
      <c r="R610" s="94">
        <f t="shared" ca="1" si="163"/>
        <v>2.2191927746494011</v>
      </c>
      <c r="S610" s="94">
        <f t="shared" ca="1" si="164"/>
        <v>2.2258967435637835</v>
      </c>
      <c r="T610" s="4">
        <f t="shared" ca="1" si="165"/>
        <v>0</v>
      </c>
      <c r="U610" s="46">
        <f t="shared" ca="1" si="166"/>
        <v>1581.9146636731487</v>
      </c>
      <c r="V610" s="4">
        <f t="shared" ca="1" si="167"/>
        <v>0</v>
      </c>
      <c r="W610" s="13">
        <f t="shared" ca="1" si="170"/>
        <v>8398.4392800000005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5.0456112537600011E-2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63</v>
      </c>
      <c r="M611" s="7">
        <f t="shared" ca="1" si="158"/>
        <v>937</v>
      </c>
      <c r="N611" s="44">
        <f t="shared" ca="1" si="159"/>
        <v>9</v>
      </c>
      <c r="O611" s="94">
        <f t="shared" ca="1" si="160"/>
        <v>2.2258967435637835</v>
      </c>
      <c r="P611" s="94">
        <f t="shared" ca="1" si="161"/>
        <v>22.258967435637835</v>
      </c>
      <c r="Q611" s="94">
        <f t="shared" ca="1" si="162"/>
        <v>22.258967435637835</v>
      </c>
      <c r="R611" s="94">
        <f t="shared" ca="1" si="163"/>
        <v>2.2258967435637835</v>
      </c>
      <c r="S611" s="94">
        <f t="shared" ca="1" si="164"/>
        <v>2.2258967435637835</v>
      </c>
      <c r="T611" s="4">
        <f t="shared" ca="1" si="165"/>
        <v>0</v>
      </c>
      <c r="U611" s="46">
        <f t="shared" ca="1" si="166"/>
        <v>1560.9146636731487</v>
      </c>
      <c r="V611" s="4">
        <f t="shared" ca="1" si="167"/>
        <v>0</v>
      </c>
      <c r="W611" s="13">
        <f t="shared" ca="1" si="170"/>
        <v>6298.8294600000008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5.0456112537600011E-2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42</v>
      </c>
      <c r="M612" s="7">
        <f t="shared" ca="1" si="158"/>
        <v>958</v>
      </c>
      <c r="N612" s="44">
        <f t="shared" ca="1" si="159"/>
        <v>9</v>
      </c>
      <c r="O612" s="94">
        <f t="shared" ca="1" si="160"/>
        <v>2.2258967435637835</v>
      </c>
      <c r="P612" s="94">
        <f t="shared" ca="1" si="161"/>
        <v>22.258967435637835</v>
      </c>
      <c r="Q612" s="94">
        <f t="shared" ca="1" si="162"/>
        <v>22.258967435637835</v>
      </c>
      <c r="R612" s="94">
        <f t="shared" ca="1" si="163"/>
        <v>2.2258967435637835</v>
      </c>
      <c r="S612" s="94">
        <f t="shared" ca="1" si="164"/>
        <v>2.2258967435637835</v>
      </c>
      <c r="T612" s="4">
        <f t="shared" ca="1" si="165"/>
        <v>0</v>
      </c>
      <c r="U612" s="46">
        <f t="shared" ca="1" si="166"/>
        <v>1539.9146636731487</v>
      </c>
      <c r="V612" s="4">
        <f t="shared" ca="1" si="167"/>
        <v>0</v>
      </c>
      <c r="W612" s="13">
        <f t="shared" ca="1" si="170"/>
        <v>4199.2196400000003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5.0456112537600011E-2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2.4975775706112026E-5</v>
      </c>
      <c r="L613" s="13">
        <f t="shared" ca="1" si="157"/>
        <v>21</v>
      </c>
      <c r="M613" s="7">
        <f t="shared" ca="1" si="158"/>
        <v>979</v>
      </c>
      <c r="N613" s="44">
        <f t="shared" ca="1" si="159"/>
        <v>9</v>
      </c>
      <c r="O613" s="94">
        <f t="shared" ca="1" si="160"/>
        <v>2.2258967435637835</v>
      </c>
      <c r="P613" s="94">
        <f t="shared" ca="1" si="161"/>
        <v>22.258967435637835</v>
      </c>
      <c r="Q613" s="94">
        <f t="shared" ca="1" si="162"/>
        <v>22.258967435637835</v>
      </c>
      <c r="R613" s="94">
        <f t="shared" ca="1" si="163"/>
        <v>2.2258967435637835</v>
      </c>
      <c r="S613" s="94">
        <f t="shared" ca="1" si="164"/>
        <v>2.2258967435637835</v>
      </c>
      <c r="T613" s="4">
        <f t="shared" ca="1" si="165"/>
        <v>5.5593497812214215E-5</v>
      </c>
      <c r="U613" s="46">
        <f t="shared" ca="1" si="166"/>
        <v>1518.9146636731487</v>
      </c>
      <c r="V613" s="4">
        <f t="shared" ca="1" si="167"/>
        <v>3.7936071956625142E-2</v>
      </c>
      <c r="W613" s="13">
        <f t="shared" ca="1" si="170"/>
        <v>2099.6098200000001</v>
      </c>
      <c r="X613" s="4">
        <f t="shared" ca="1" si="168"/>
        <v>5.2439383934670243E-2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5.0456112537600011E-2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2.5228056268800051E-7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2.2258967435637835</v>
      </c>
      <c r="P614" s="94">
        <f t="shared" ca="1" si="161"/>
        <v>22.258967435637835</v>
      </c>
      <c r="Q614" s="94">
        <f t="shared" ca="1" si="162"/>
        <v>22.258967435637835</v>
      </c>
      <c r="R614" s="94">
        <f t="shared" ca="1" si="163"/>
        <v>2.2258967435637835</v>
      </c>
      <c r="S614" s="94">
        <f t="shared" ca="1" si="164"/>
        <v>2.2258967435637835</v>
      </c>
      <c r="T614" s="4">
        <f t="shared" ca="1" si="165"/>
        <v>5.615504829516593E-7</v>
      </c>
      <c r="U614" s="46">
        <f t="shared" ca="1" si="166"/>
        <v>1497.9146636731487</v>
      </c>
      <c r="V614" s="4">
        <f t="shared" ca="1" si="167"/>
        <v>3.7789475421006895E-4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4.0044533760000008E-2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369</v>
      </c>
      <c r="M615" s="7">
        <f t="shared" ref="M615:M678" ca="1" si="178">MAX(Set2MinTP-(L615+Set2Regain), 0)</f>
        <v>631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1.6834061793024351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16.834061793024354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16.834061793024354</v>
      </c>
      <c r="R615" s="94">
        <f t="shared" ref="R615:R678" ca="1" si="183">(P615+Q615)/20</f>
        <v>1.6834061793024353</v>
      </c>
      <c r="S615" s="94">
        <f t="shared" ref="S615:S678" ca="1" si="184">R615*Set2ConserveTP + O615*(1-Set2ConserveTP)</f>
        <v>1.6834061793024351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1568.8092519292643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19765.781380800003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4.0044533760000008E-2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348</v>
      </c>
      <c r="M616" s="7">
        <f t="shared" ca="1" si="178"/>
        <v>652</v>
      </c>
      <c r="N616" s="44">
        <f t="shared" ca="1" si="179"/>
        <v>6</v>
      </c>
      <c r="O616" s="94">
        <f t="shared" ca="1" si="180"/>
        <v>1.6834061793024351</v>
      </c>
      <c r="P616" s="94">
        <f t="shared" ca="1" si="181"/>
        <v>16.834061793024354</v>
      </c>
      <c r="Q616" s="94">
        <f t="shared" ca="1" si="182"/>
        <v>16.834061793024354</v>
      </c>
      <c r="R616" s="94">
        <f t="shared" ca="1" si="183"/>
        <v>1.6834061793024353</v>
      </c>
      <c r="S616" s="94">
        <f t="shared" ca="1" si="184"/>
        <v>1.6834061793024351</v>
      </c>
      <c r="T616" s="4">
        <f t="shared" ca="1" si="185"/>
        <v>0</v>
      </c>
      <c r="U616" s="46">
        <f t="shared" ca="1" si="186"/>
        <v>1547.8092519292643</v>
      </c>
      <c r="V616" s="4">
        <f t="shared" ca="1" si="187"/>
        <v>0</v>
      </c>
      <c r="W616" s="13">
        <f t="shared" ca="1" si="188"/>
        <v>17666.171560800001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4.0044533760000008E-2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327</v>
      </c>
      <c r="M617" s="7">
        <f t="shared" ca="1" si="178"/>
        <v>673</v>
      </c>
      <c r="N617" s="44">
        <f t="shared" ca="1" si="179"/>
        <v>7</v>
      </c>
      <c r="O617" s="94">
        <f t="shared" ca="1" si="180"/>
        <v>1.9242818862552529</v>
      </c>
      <c r="P617" s="94">
        <f t="shared" ca="1" si="181"/>
        <v>16.834061793024354</v>
      </c>
      <c r="Q617" s="94">
        <f t="shared" ca="1" si="182"/>
        <v>16.834061793024354</v>
      </c>
      <c r="R617" s="94">
        <f t="shared" ca="1" si="183"/>
        <v>1.6834061793024353</v>
      </c>
      <c r="S617" s="94">
        <f t="shared" ca="1" si="184"/>
        <v>1.9242818862552529</v>
      </c>
      <c r="T617" s="4">
        <f t="shared" ca="1" si="185"/>
        <v>0</v>
      </c>
      <c r="U617" s="46">
        <f t="shared" ca="1" si="186"/>
        <v>1659.1734929516681</v>
      </c>
      <c r="V617" s="4">
        <f t="shared" ca="1" si="187"/>
        <v>0</v>
      </c>
      <c r="W617" s="13">
        <f t="shared" ca="1" si="188"/>
        <v>15566.5617408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4.0044533760000008E-2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306</v>
      </c>
      <c r="M618" s="7">
        <f t="shared" ca="1" si="178"/>
        <v>694</v>
      </c>
      <c r="N618" s="44">
        <f t="shared" ca="1" si="179"/>
        <v>7</v>
      </c>
      <c r="O618" s="94">
        <f t="shared" ca="1" si="180"/>
        <v>1.9242818862552529</v>
      </c>
      <c r="P618" s="94">
        <f t="shared" ca="1" si="181"/>
        <v>19.242818862552525</v>
      </c>
      <c r="Q618" s="94">
        <f t="shared" ca="1" si="182"/>
        <v>19.242818862552525</v>
      </c>
      <c r="R618" s="94">
        <f t="shared" ca="1" si="183"/>
        <v>1.9242818862552524</v>
      </c>
      <c r="S618" s="94">
        <f t="shared" ca="1" si="184"/>
        <v>1.9242818862552529</v>
      </c>
      <c r="T618" s="4">
        <f t="shared" ca="1" si="185"/>
        <v>0</v>
      </c>
      <c r="U618" s="46">
        <f t="shared" ca="1" si="186"/>
        <v>1638.1734929516681</v>
      </c>
      <c r="V618" s="4">
        <f t="shared" ca="1" si="187"/>
        <v>0</v>
      </c>
      <c r="W618" s="13">
        <f t="shared" ca="1" si="188"/>
        <v>13466.951920800002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4.0044533760000008E-2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285</v>
      </c>
      <c r="M619" s="7">
        <f t="shared" ca="1" si="178"/>
        <v>715</v>
      </c>
      <c r="N619" s="44">
        <f t="shared" ca="1" si="179"/>
        <v>7</v>
      </c>
      <c r="O619" s="94">
        <f t="shared" ca="1" si="180"/>
        <v>1.9242818862552529</v>
      </c>
      <c r="P619" s="94">
        <f t="shared" ca="1" si="181"/>
        <v>19.242818862552525</v>
      </c>
      <c r="Q619" s="94">
        <f t="shared" ca="1" si="182"/>
        <v>19.242818862552525</v>
      </c>
      <c r="R619" s="94">
        <f t="shared" ca="1" si="183"/>
        <v>1.9242818862552524</v>
      </c>
      <c r="S619" s="94">
        <f t="shared" ca="1" si="184"/>
        <v>1.9242818862552529</v>
      </c>
      <c r="T619" s="4">
        <f t="shared" ca="1" si="185"/>
        <v>0</v>
      </c>
      <c r="U619" s="46">
        <f t="shared" ca="1" si="186"/>
        <v>1617.1734929516681</v>
      </c>
      <c r="V619" s="4">
        <f t="shared" ca="1" si="187"/>
        <v>0</v>
      </c>
      <c r="W619" s="13">
        <f t="shared" ca="1" si="188"/>
        <v>11367.3421008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4.0044533760000008E-2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3.6912412509654532E-2</v>
      </c>
      <c r="L620" s="13">
        <f t="shared" ca="1" si="177"/>
        <v>264</v>
      </c>
      <c r="M620" s="7">
        <f t="shared" ca="1" si="178"/>
        <v>736</v>
      </c>
      <c r="N620" s="44">
        <f t="shared" ca="1" si="179"/>
        <v>7</v>
      </c>
      <c r="O620" s="94">
        <f t="shared" ca="1" si="180"/>
        <v>1.9242818862552529</v>
      </c>
      <c r="P620" s="94">
        <f t="shared" ca="1" si="181"/>
        <v>19.242818862552525</v>
      </c>
      <c r="Q620" s="94">
        <f t="shared" ca="1" si="182"/>
        <v>19.242818862552525</v>
      </c>
      <c r="R620" s="94">
        <f t="shared" ca="1" si="183"/>
        <v>1.9242818862552524</v>
      </c>
      <c r="S620" s="94">
        <f t="shared" ca="1" si="184"/>
        <v>1.9242818862552529</v>
      </c>
      <c r="T620" s="4">
        <f t="shared" ca="1" si="185"/>
        <v>7.1029886770310011E-2</v>
      </c>
      <c r="U620" s="46">
        <f t="shared" ca="1" si="186"/>
        <v>1596.1734929516681</v>
      </c>
      <c r="V620" s="4">
        <f t="shared" ca="1" si="187"/>
        <v>58.918614408808125</v>
      </c>
      <c r="W620" s="13">
        <f t="shared" ca="1" si="188"/>
        <v>9267.7322808000008</v>
      </c>
      <c r="X620" s="4">
        <f t="shared" ca="1" si="189"/>
        <v>342.09435697793106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4.0044533760000008E-2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7.4570530322534483E-4</v>
      </c>
      <c r="L621" s="13">
        <f t="shared" ca="1" si="177"/>
        <v>243</v>
      </c>
      <c r="M621" s="7">
        <f t="shared" ca="1" si="178"/>
        <v>757</v>
      </c>
      <c r="N621" s="44">
        <f t="shared" ca="1" si="179"/>
        <v>7</v>
      </c>
      <c r="O621" s="94">
        <f t="shared" ca="1" si="180"/>
        <v>1.9242818862552529</v>
      </c>
      <c r="P621" s="94">
        <f t="shared" ca="1" si="181"/>
        <v>19.242818862552525</v>
      </c>
      <c r="Q621" s="94">
        <f t="shared" ca="1" si="182"/>
        <v>19.242818862552525</v>
      </c>
      <c r="R621" s="94">
        <f t="shared" ca="1" si="183"/>
        <v>1.9242818862552524</v>
      </c>
      <c r="S621" s="94">
        <f t="shared" ca="1" si="184"/>
        <v>1.9242818862552529</v>
      </c>
      <c r="T621" s="4">
        <f t="shared" ca="1" si="185"/>
        <v>1.4349472074810118E-3</v>
      </c>
      <c r="U621" s="46">
        <f t="shared" ca="1" si="186"/>
        <v>1575.1734929516681</v>
      </c>
      <c r="V621" s="4">
        <f t="shared" ca="1" si="187"/>
        <v>1.1746152271940493</v>
      </c>
      <c r="W621" s="13">
        <f t="shared" ca="1" si="188"/>
        <v>7168.1224608000011</v>
      </c>
      <c r="X621" s="4">
        <f t="shared" ca="1" si="189"/>
        <v>5.3453069331872696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4.0044533760000008E-2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3.7661884001280077E-6</v>
      </c>
      <c r="L622" s="13">
        <f t="shared" ca="1" si="177"/>
        <v>222</v>
      </c>
      <c r="M622" s="7">
        <f t="shared" ca="1" si="178"/>
        <v>778</v>
      </c>
      <c r="N622" s="44">
        <f t="shared" ca="1" si="179"/>
        <v>7</v>
      </c>
      <c r="O622" s="94">
        <f t="shared" ca="1" si="180"/>
        <v>1.9242818862552529</v>
      </c>
      <c r="P622" s="94">
        <f t="shared" ca="1" si="181"/>
        <v>19.242818862552525</v>
      </c>
      <c r="Q622" s="94">
        <f t="shared" ca="1" si="182"/>
        <v>19.242818862552525</v>
      </c>
      <c r="R622" s="94">
        <f t="shared" ca="1" si="183"/>
        <v>1.9242818862552524</v>
      </c>
      <c r="S622" s="94">
        <f t="shared" ca="1" si="184"/>
        <v>1.9242818862552529</v>
      </c>
      <c r="T622" s="4">
        <f t="shared" ca="1" si="185"/>
        <v>7.2472081185909756E-6</v>
      </c>
      <c r="U622" s="46">
        <f t="shared" ca="1" si="186"/>
        <v>1554.1734929516681</v>
      </c>
      <c r="V622" s="4">
        <f t="shared" ca="1" si="187"/>
        <v>5.8533101809410005E-3</v>
      </c>
      <c r="W622" s="13">
        <f t="shared" ca="1" si="188"/>
        <v>5068.5126408000006</v>
      </c>
      <c r="X622" s="4">
        <f t="shared" ca="1" si="189"/>
        <v>1.9088973513683136E-2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4.0044533760000008E-2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258</v>
      </c>
      <c r="M623" s="7">
        <f t="shared" ca="1" si="178"/>
        <v>742</v>
      </c>
      <c r="N623" s="44">
        <f t="shared" ca="1" si="179"/>
        <v>7</v>
      </c>
      <c r="O623" s="94">
        <f t="shared" ca="1" si="180"/>
        <v>1.9242818862552529</v>
      </c>
      <c r="P623" s="94">
        <f t="shared" ca="1" si="181"/>
        <v>19.242818862552525</v>
      </c>
      <c r="Q623" s="94">
        <f t="shared" ca="1" si="182"/>
        <v>19.242818862552525</v>
      </c>
      <c r="R623" s="94">
        <f t="shared" ca="1" si="183"/>
        <v>1.9242818862552524</v>
      </c>
      <c r="S623" s="94">
        <f t="shared" ca="1" si="184"/>
        <v>1.9242818862552529</v>
      </c>
      <c r="T623" s="4">
        <f t="shared" ca="1" si="185"/>
        <v>0</v>
      </c>
      <c r="U623" s="46">
        <f t="shared" ca="1" si="186"/>
        <v>1590.1734929516681</v>
      </c>
      <c r="V623" s="4">
        <f t="shared" ca="1" si="187"/>
        <v>0</v>
      </c>
      <c r="W623" s="13">
        <f t="shared" ca="1" si="188"/>
        <v>17720.7068808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4.0044533760000008E-2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237</v>
      </c>
      <c r="M624" s="7">
        <f t="shared" ca="1" si="178"/>
        <v>763</v>
      </c>
      <c r="N624" s="44">
        <f t="shared" ca="1" si="179"/>
        <v>7</v>
      </c>
      <c r="O624" s="94">
        <f t="shared" ca="1" si="180"/>
        <v>1.9242818862552529</v>
      </c>
      <c r="P624" s="94">
        <f t="shared" ca="1" si="181"/>
        <v>19.242818862552525</v>
      </c>
      <c r="Q624" s="94">
        <f t="shared" ca="1" si="182"/>
        <v>19.242818862552525</v>
      </c>
      <c r="R624" s="94">
        <f t="shared" ca="1" si="183"/>
        <v>1.9242818862552524</v>
      </c>
      <c r="S624" s="94">
        <f t="shared" ca="1" si="184"/>
        <v>1.9242818862552529</v>
      </c>
      <c r="T624" s="4">
        <f t="shared" ca="1" si="185"/>
        <v>0</v>
      </c>
      <c r="U624" s="46">
        <f t="shared" ca="1" si="186"/>
        <v>1569.1734929516681</v>
      </c>
      <c r="V624" s="4">
        <f t="shared" ca="1" si="187"/>
        <v>0</v>
      </c>
      <c r="W624" s="13">
        <f t="shared" ca="1" si="188"/>
        <v>15621.097060800003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4.0044533760000008E-2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216</v>
      </c>
      <c r="M625" s="7">
        <f t="shared" ca="1" si="178"/>
        <v>784</v>
      </c>
      <c r="N625" s="44">
        <f t="shared" ca="1" si="179"/>
        <v>7</v>
      </c>
      <c r="O625" s="94">
        <f t="shared" ca="1" si="180"/>
        <v>1.9242818862552529</v>
      </c>
      <c r="P625" s="94">
        <f t="shared" ca="1" si="181"/>
        <v>19.242818862552525</v>
      </c>
      <c r="Q625" s="94">
        <f t="shared" ca="1" si="182"/>
        <v>19.242818862552525</v>
      </c>
      <c r="R625" s="94">
        <f t="shared" ca="1" si="183"/>
        <v>1.9242818862552524</v>
      </c>
      <c r="S625" s="94">
        <f t="shared" ca="1" si="184"/>
        <v>1.9242818862552529</v>
      </c>
      <c r="T625" s="4">
        <f t="shared" ca="1" si="185"/>
        <v>0</v>
      </c>
      <c r="U625" s="46">
        <f t="shared" ca="1" si="186"/>
        <v>1548.1734929516681</v>
      </c>
      <c r="V625" s="4">
        <f t="shared" ca="1" si="187"/>
        <v>0</v>
      </c>
      <c r="W625" s="13">
        <f t="shared" ca="1" si="188"/>
        <v>13521.487240800001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4.0044533760000008E-2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195</v>
      </c>
      <c r="M626" s="7">
        <f t="shared" ca="1" si="178"/>
        <v>805</v>
      </c>
      <c r="N626" s="44">
        <f t="shared" ca="1" si="179"/>
        <v>8</v>
      </c>
      <c r="O626" s="94">
        <f t="shared" ca="1" si="180"/>
        <v>2.0918173652761349</v>
      </c>
      <c r="P626" s="94">
        <f t="shared" ca="1" si="181"/>
        <v>20.91817365276135</v>
      </c>
      <c r="Q626" s="94">
        <f t="shared" ca="1" si="182"/>
        <v>20.91817365276135</v>
      </c>
      <c r="R626" s="94">
        <f t="shared" ca="1" si="183"/>
        <v>2.0918173652761349</v>
      </c>
      <c r="S626" s="94">
        <f t="shared" ca="1" si="184"/>
        <v>2.0918173652761349</v>
      </c>
      <c r="T626" s="4">
        <f t="shared" ca="1" si="185"/>
        <v>0</v>
      </c>
      <c r="U626" s="46">
        <f t="shared" ca="1" si="186"/>
        <v>1619.2363531107776</v>
      </c>
      <c r="V626" s="4">
        <f t="shared" ca="1" si="187"/>
        <v>0</v>
      </c>
      <c r="W626" s="13">
        <f t="shared" ca="1" si="188"/>
        <v>11421.877420800001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4.0044533760000008E-2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174</v>
      </c>
      <c r="M627" s="7">
        <f t="shared" ca="1" si="178"/>
        <v>826</v>
      </c>
      <c r="N627" s="44">
        <f t="shared" ca="1" si="179"/>
        <v>8</v>
      </c>
      <c r="O627" s="94">
        <f t="shared" ca="1" si="180"/>
        <v>2.0918173652761349</v>
      </c>
      <c r="P627" s="94">
        <f t="shared" ca="1" si="181"/>
        <v>20.91817365276135</v>
      </c>
      <c r="Q627" s="94">
        <f t="shared" ca="1" si="182"/>
        <v>20.91817365276135</v>
      </c>
      <c r="R627" s="94">
        <f t="shared" ca="1" si="183"/>
        <v>2.0918173652761349</v>
      </c>
      <c r="S627" s="94">
        <f t="shared" ca="1" si="184"/>
        <v>2.0918173652761349</v>
      </c>
      <c r="T627" s="4">
        <f t="shared" ca="1" si="185"/>
        <v>0</v>
      </c>
      <c r="U627" s="46">
        <f t="shared" ca="1" si="186"/>
        <v>1598.2363531107776</v>
      </c>
      <c r="V627" s="4">
        <f t="shared" ca="1" si="187"/>
        <v>0</v>
      </c>
      <c r="W627" s="13">
        <f t="shared" ca="1" si="188"/>
        <v>9322.2676008000017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4.0044533760000008E-2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3.7285265161267242E-4</v>
      </c>
      <c r="L628" s="13">
        <f t="shared" ca="1" si="177"/>
        <v>153</v>
      </c>
      <c r="M628" s="7">
        <f t="shared" ca="1" si="178"/>
        <v>847</v>
      </c>
      <c r="N628" s="44">
        <f t="shared" ca="1" si="179"/>
        <v>8</v>
      </c>
      <c r="O628" s="94">
        <f t="shared" ca="1" si="180"/>
        <v>2.0918173652761349</v>
      </c>
      <c r="P628" s="94">
        <f t="shared" ca="1" si="181"/>
        <v>20.91817365276135</v>
      </c>
      <c r="Q628" s="94">
        <f t="shared" ca="1" si="182"/>
        <v>20.91817365276135</v>
      </c>
      <c r="R628" s="94">
        <f t="shared" ca="1" si="183"/>
        <v>2.0918173652761349</v>
      </c>
      <c r="S628" s="94">
        <f t="shared" ca="1" si="184"/>
        <v>2.0918173652761349</v>
      </c>
      <c r="T628" s="4">
        <f t="shared" ca="1" si="185"/>
        <v>7.7993965133264103E-4</v>
      </c>
      <c r="U628" s="46">
        <f t="shared" ca="1" si="186"/>
        <v>1577.2363531107776</v>
      </c>
      <c r="V628" s="4">
        <f t="shared" ca="1" si="187"/>
        <v>0.58807675647725477</v>
      </c>
      <c r="W628" s="13">
        <f t="shared" ca="1" si="188"/>
        <v>7222.6577808000002</v>
      </c>
      <c r="X628" s="4">
        <f t="shared" ca="1" si="189"/>
        <v>2.6929871052621803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4.0044533760000008E-2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7.5323768002560155E-6</v>
      </c>
      <c r="L629" s="13">
        <f t="shared" ca="1" si="177"/>
        <v>132</v>
      </c>
      <c r="M629" s="7">
        <f t="shared" ca="1" si="178"/>
        <v>868</v>
      </c>
      <c r="N629" s="44">
        <f t="shared" ca="1" si="179"/>
        <v>8</v>
      </c>
      <c r="O629" s="94">
        <f t="shared" ca="1" si="180"/>
        <v>2.0918173652761349</v>
      </c>
      <c r="P629" s="94">
        <f t="shared" ca="1" si="181"/>
        <v>20.91817365276135</v>
      </c>
      <c r="Q629" s="94">
        <f t="shared" ca="1" si="182"/>
        <v>20.91817365276135</v>
      </c>
      <c r="R629" s="94">
        <f t="shared" ca="1" si="183"/>
        <v>2.0918173652761349</v>
      </c>
      <c r="S629" s="94">
        <f t="shared" ca="1" si="184"/>
        <v>2.0918173652761349</v>
      </c>
      <c r="T629" s="4">
        <f t="shared" ca="1" si="185"/>
        <v>1.5756356592578622E-5</v>
      </c>
      <c r="U629" s="46">
        <f t="shared" ca="1" si="186"/>
        <v>1556.2363531107776</v>
      </c>
      <c r="V629" s="4">
        <f t="shared" ca="1" si="187"/>
        <v>1.172215860188665E-2</v>
      </c>
      <c r="W629" s="13">
        <f t="shared" ca="1" si="188"/>
        <v>5123.0479608000005</v>
      </c>
      <c r="X629" s="4">
        <f t="shared" ca="1" si="189"/>
        <v>3.858872760652881E-2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4.0044533760000008E-2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3.8042307072000109E-8</v>
      </c>
      <c r="L630" s="13">
        <f t="shared" ca="1" si="177"/>
        <v>111</v>
      </c>
      <c r="M630" s="7">
        <f t="shared" ca="1" si="178"/>
        <v>889</v>
      </c>
      <c r="N630" s="44">
        <f t="shared" ca="1" si="179"/>
        <v>8</v>
      </c>
      <c r="O630" s="94">
        <f t="shared" ca="1" si="180"/>
        <v>2.0918173652761349</v>
      </c>
      <c r="P630" s="94">
        <f t="shared" ca="1" si="181"/>
        <v>20.91817365276135</v>
      </c>
      <c r="Q630" s="94">
        <f t="shared" ca="1" si="182"/>
        <v>20.91817365276135</v>
      </c>
      <c r="R630" s="94">
        <f t="shared" ca="1" si="183"/>
        <v>2.0918173652761349</v>
      </c>
      <c r="S630" s="94">
        <f t="shared" ca="1" si="184"/>
        <v>2.0918173652761349</v>
      </c>
      <c r="T630" s="4">
        <f t="shared" ca="1" si="185"/>
        <v>7.957755854837695E-8</v>
      </c>
      <c r="U630" s="46">
        <f t="shared" ca="1" si="186"/>
        <v>1535.2363531107776</v>
      </c>
      <c r="V630" s="4">
        <f t="shared" ca="1" si="187"/>
        <v>5.8403932773137792E-5</v>
      </c>
      <c r="W630" s="13">
        <f t="shared" ca="1" si="188"/>
        <v>3023.4381408000004</v>
      </c>
      <c r="X630" s="4">
        <f t="shared" ca="1" si="189"/>
        <v>1.1501856216551072E-4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4.0044533760000008E-2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258</v>
      </c>
      <c r="M631" s="7">
        <f t="shared" ca="1" si="178"/>
        <v>742</v>
      </c>
      <c r="N631" s="44">
        <f t="shared" ca="1" si="179"/>
        <v>7</v>
      </c>
      <c r="O631" s="94">
        <f t="shared" ca="1" si="180"/>
        <v>1.9242818862552529</v>
      </c>
      <c r="P631" s="94">
        <f t="shared" ca="1" si="181"/>
        <v>19.242818862552525</v>
      </c>
      <c r="Q631" s="94">
        <f t="shared" ca="1" si="182"/>
        <v>19.242818862552525</v>
      </c>
      <c r="R631" s="94">
        <f t="shared" ca="1" si="183"/>
        <v>1.9242818862552524</v>
      </c>
      <c r="S631" s="94">
        <f t="shared" ca="1" si="184"/>
        <v>1.9242818862552529</v>
      </c>
      <c r="T631" s="4">
        <f t="shared" ca="1" si="185"/>
        <v>0</v>
      </c>
      <c r="U631" s="46">
        <f t="shared" ca="1" si="186"/>
        <v>1590.1734929516681</v>
      </c>
      <c r="V631" s="4">
        <f t="shared" ca="1" si="187"/>
        <v>0</v>
      </c>
      <c r="W631" s="13">
        <f t="shared" ca="1" si="188"/>
        <v>16742.343240000002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4.0044533760000008E-2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237</v>
      </c>
      <c r="M632" s="7">
        <f t="shared" ca="1" si="178"/>
        <v>763</v>
      </c>
      <c r="N632" s="44">
        <f t="shared" ca="1" si="179"/>
        <v>7</v>
      </c>
      <c r="O632" s="94">
        <f t="shared" ca="1" si="180"/>
        <v>1.9242818862552529</v>
      </c>
      <c r="P632" s="94">
        <f t="shared" ca="1" si="181"/>
        <v>19.242818862552525</v>
      </c>
      <c r="Q632" s="94">
        <f t="shared" ca="1" si="182"/>
        <v>19.242818862552525</v>
      </c>
      <c r="R632" s="94">
        <f t="shared" ca="1" si="183"/>
        <v>1.9242818862552524</v>
      </c>
      <c r="S632" s="94">
        <f t="shared" ca="1" si="184"/>
        <v>1.9242818862552529</v>
      </c>
      <c r="T632" s="4">
        <f t="shared" ca="1" si="185"/>
        <v>0</v>
      </c>
      <c r="U632" s="46">
        <f t="shared" ca="1" si="186"/>
        <v>1569.1734929516681</v>
      </c>
      <c r="V632" s="4">
        <f t="shared" ca="1" si="187"/>
        <v>0</v>
      </c>
      <c r="W632" s="13">
        <f t="shared" ca="1" si="188"/>
        <v>14642.733420000002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4.0044533760000008E-2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216</v>
      </c>
      <c r="M633" s="7">
        <f t="shared" ca="1" si="178"/>
        <v>784</v>
      </c>
      <c r="N633" s="44">
        <f t="shared" ca="1" si="179"/>
        <v>7</v>
      </c>
      <c r="O633" s="94">
        <f t="shared" ca="1" si="180"/>
        <v>1.9242818862552529</v>
      </c>
      <c r="P633" s="94">
        <f t="shared" ca="1" si="181"/>
        <v>19.242818862552525</v>
      </c>
      <c r="Q633" s="94">
        <f t="shared" ca="1" si="182"/>
        <v>19.242818862552525</v>
      </c>
      <c r="R633" s="94">
        <f t="shared" ca="1" si="183"/>
        <v>1.9242818862552524</v>
      </c>
      <c r="S633" s="94">
        <f t="shared" ca="1" si="184"/>
        <v>1.9242818862552529</v>
      </c>
      <c r="T633" s="4">
        <f t="shared" ca="1" si="185"/>
        <v>0</v>
      </c>
      <c r="U633" s="46">
        <f t="shared" ca="1" si="186"/>
        <v>1548.1734929516681</v>
      </c>
      <c r="V633" s="4">
        <f t="shared" ca="1" si="187"/>
        <v>0</v>
      </c>
      <c r="W633" s="13">
        <f t="shared" ca="1" si="188"/>
        <v>12543.123600000001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4.0044533760000008E-2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195</v>
      </c>
      <c r="M634" s="7">
        <f t="shared" ca="1" si="178"/>
        <v>805</v>
      </c>
      <c r="N634" s="44">
        <f t="shared" ca="1" si="179"/>
        <v>8</v>
      </c>
      <c r="O634" s="94">
        <f t="shared" ca="1" si="180"/>
        <v>2.0918173652761349</v>
      </c>
      <c r="P634" s="94">
        <f t="shared" ca="1" si="181"/>
        <v>20.91817365276135</v>
      </c>
      <c r="Q634" s="94">
        <f t="shared" ca="1" si="182"/>
        <v>20.91817365276135</v>
      </c>
      <c r="R634" s="94">
        <f t="shared" ca="1" si="183"/>
        <v>2.0918173652761349</v>
      </c>
      <c r="S634" s="94">
        <f t="shared" ca="1" si="184"/>
        <v>2.0918173652761349</v>
      </c>
      <c r="T634" s="4">
        <f t="shared" ca="1" si="185"/>
        <v>0</v>
      </c>
      <c r="U634" s="46">
        <f t="shared" ca="1" si="186"/>
        <v>1619.2363531107776</v>
      </c>
      <c r="V634" s="4">
        <f t="shared" ca="1" si="187"/>
        <v>0</v>
      </c>
      <c r="W634" s="13">
        <f t="shared" ca="1" si="188"/>
        <v>10443.513780000001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4.0044533760000008E-2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174</v>
      </c>
      <c r="M635" s="7">
        <f t="shared" ca="1" si="178"/>
        <v>826</v>
      </c>
      <c r="N635" s="44">
        <f t="shared" ca="1" si="179"/>
        <v>8</v>
      </c>
      <c r="O635" s="94">
        <f t="shared" ca="1" si="180"/>
        <v>2.0918173652761349</v>
      </c>
      <c r="P635" s="94">
        <f t="shared" ca="1" si="181"/>
        <v>20.91817365276135</v>
      </c>
      <c r="Q635" s="94">
        <f t="shared" ca="1" si="182"/>
        <v>20.91817365276135</v>
      </c>
      <c r="R635" s="94">
        <f t="shared" ca="1" si="183"/>
        <v>2.0918173652761349</v>
      </c>
      <c r="S635" s="94">
        <f t="shared" ca="1" si="184"/>
        <v>2.0918173652761349</v>
      </c>
      <c r="T635" s="4">
        <f t="shared" ca="1" si="185"/>
        <v>0</v>
      </c>
      <c r="U635" s="46">
        <f t="shared" ca="1" si="186"/>
        <v>1598.2363531107776</v>
      </c>
      <c r="V635" s="4">
        <f t="shared" ca="1" si="187"/>
        <v>0</v>
      </c>
      <c r="W635" s="13">
        <f t="shared" ca="1" si="188"/>
        <v>8343.9039600000015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4.0044533760000008E-2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1.9427585531397124E-3</v>
      </c>
      <c r="L636" s="13">
        <f t="shared" ca="1" si="177"/>
        <v>153</v>
      </c>
      <c r="M636" s="7">
        <f t="shared" ca="1" si="178"/>
        <v>847</v>
      </c>
      <c r="N636" s="44">
        <f t="shared" ca="1" si="179"/>
        <v>8</v>
      </c>
      <c r="O636" s="94">
        <f t="shared" ca="1" si="180"/>
        <v>2.0918173652761349</v>
      </c>
      <c r="P636" s="94">
        <f t="shared" ca="1" si="181"/>
        <v>20.91817365276135</v>
      </c>
      <c r="Q636" s="94">
        <f t="shared" ca="1" si="182"/>
        <v>20.91817365276135</v>
      </c>
      <c r="R636" s="94">
        <f t="shared" ca="1" si="183"/>
        <v>2.0918173652761349</v>
      </c>
      <c r="S636" s="94">
        <f t="shared" ca="1" si="184"/>
        <v>2.0918173652761349</v>
      </c>
      <c r="T636" s="4">
        <f t="shared" ca="1" si="185"/>
        <v>4.0638960779963889E-3</v>
      </c>
      <c r="U636" s="46">
        <f t="shared" ca="1" si="186"/>
        <v>1577.2363531107776</v>
      </c>
      <c r="V636" s="4">
        <f t="shared" ca="1" si="187"/>
        <v>3.0641894153288507</v>
      </c>
      <c r="W636" s="13">
        <f t="shared" ca="1" si="188"/>
        <v>6244.29414</v>
      </c>
      <c r="X636" s="4">
        <f t="shared" ca="1" si="189"/>
        <v>12.131155848805184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4.0044533760000008E-2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3.9247647538176046E-5</v>
      </c>
      <c r="L637" s="13">
        <f t="shared" ca="1" si="177"/>
        <v>132</v>
      </c>
      <c r="M637" s="7">
        <f t="shared" ca="1" si="178"/>
        <v>868</v>
      </c>
      <c r="N637" s="44">
        <f t="shared" ca="1" si="179"/>
        <v>8</v>
      </c>
      <c r="O637" s="94">
        <f t="shared" ca="1" si="180"/>
        <v>2.0918173652761349</v>
      </c>
      <c r="P637" s="94">
        <f t="shared" ca="1" si="181"/>
        <v>20.91817365276135</v>
      </c>
      <c r="Q637" s="94">
        <f t="shared" ca="1" si="182"/>
        <v>20.91817365276135</v>
      </c>
      <c r="R637" s="94">
        <f t="shared" ca="1" si="183"/>
        <v>2.0918173652761349</v>
      </c>
      <c r="S637" s="94">
        <f t="shared" ca="1" si="184"/>
        <v>2.0918173652761349</v>
      </c>
      <c r="T637" s="4">
        <f t="shared" ca="1" si="185"/>
        <v>8.2098910666593796E-5</v>
      </c>
      <c r="U637" s="46">
        <f t="shared" ca="1" si="186"/>
        <v>1556.2363531107776</v>
      </c>
      <c r="V637" s="4">
        <f t="shared" ca="1" si="187"/>
        <v>6.1078615872988282E-2</v>
      </c>
      <c r="W637" s="13">
        <f t="shared" ca="1" si="188"/>
        <v>4144.6843200000003</v>
      </c>
      <c r="X637" s="4">
        <f t="shared" ca="1" si="189"/>
        <v>0.16266910934836487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4.0044533760000008E-2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1.9822044211200041E-7</v>
      </c>
      <c r="L638" s="13">
        <f t="shared" ca="1" si="177"/>
        <v>111</v>
      </c>
      <c r="M638" s="7">
        <f t="shared" ca="1" si="178"/>
        <v>889</v>
      </c>
      <c r="N638" s="44">
        <f t="shared" ca="1" si="179"/>
        <v>8</v>
      </c>
      <c r="O638" s="94">
        <f t="shared" ca="1" si="180"/>
        <v>2.0918173652761349</v>
      </c>
      <c r="P638" s="94">
        <f t="shared" ca="1" si="181"/>
        <v>20.91817365276135</v>
      </c>
      <c r="Q638" s="94">
        <f t="shared" ca="1" si="182"/>
        <v>20.91817365276135</v>
      </c>
      <c r="R638" s="94">
        <f t="shared" ca="1" si="183"/>
        <v>2.0918173652761349</v>
      </c>
      <c r="S638" s="94">
        <f t="shared" ca="1" si="184"/>
        <v>2.0918173652761349</v>
      </c>
      <c r="T638" s="4">
        <f t="shared" ca="1" si="185"/>
        <v>4.146409629625953E-7</v>
      </c>
      <c r="U638" s="46">
        <f t="shared" ca="1" si="186"/>
        <v>1535.2363531107776</v>
      </c>
      <c r="V638" s="4">
        <f t="shared" ca="1" si="187"/>
        <v>3.043152286600335E-4</v>
      </c>
      <c r="W638" s="13">
        <f t="shared" ca="1" si="188"/>
        <v>2045.0745000000002</v>
      </c>
      <c r="X638" s="4">
        <f t="shared" ca="1" si="189"/>
        <v>4.0537557154197821E-4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4.0044533760000008E-2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147</v>
      </c>
      <c r="M639" s="7">
        <f t="shared" ca="1" si="178"/>
        <v>853</v>
      </c>
      <c r="N639" s="44">
        <f t="shared" ca="1" si="179"/>
        <v>8</v>
      </c>
      <c r="O639" s="94">
        <f t="shared" ca="1" si="180"/>
        <v>2.0918173652761349</v>
      </c>
      <c r="P639" s="94">
        <f t="shared" ca="1" si="181"/>
        <v>20.91817365276135</v>
      </c>
      <c r="Q639" s="94">
        <f t="shared" ca="1" si="182"/>
        <v>20.91817365276135</v>
      </c>
      <c r="R639" s="94">
        <f t="shared" ca="1" si="183"/>
        <v>2.0918173652761349</v>
      </c>
      <c r="S639" s="94">
        <f t="shared" ca="1" si="184"/>
        <v>2.0918173652761349</v>
      </c>
      <c r="T639" s="4">
        <f t="shared" ca="1" si="185"/>
        <v>0</v>
      </c>
      <c r="U639" s="46">
        <f t="shared" ca="1" si="186"/>
        <v>1571.2363531107776</v>
      </c>
      <c r="V639" s="4">
        <f t="shared" ca="1" si="187"/>
        <v>0</v>
      </c>
      <c r="W639" s="13">
        <f t="shared" ca="1" si="188"/>
        <v>14697.268740000001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4.0044533760000008E-2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126</v>
      </c>
      <c r="M640" s="7">
        <f t="shared" ca="1" si="178"/>
        <v>874</v>
      </c>
      <c r="N640" s="44">
        <f t="shared" ca="1" si="179"/>
        <v>8</v>
      </c>
      <c r="O640" s="94">
        <f t="shared" ca="1" si="180"/>
        <v>2.0918173652761349</v>
      </c>
      <c r="P640" s="94">
        <f t="shared" ca="1" si="181"/>
        <v>20.91817365276135</v>
      </c>
      <c r="Q640" s="94">
        <f t="shared" ca="1" si="182"/>
        <v>20.91817365276135</v>
      </c>
      <c r="R640" s="94">
        <f t="shared" ca="1" si="183"/>
        <v>2.0918173652761349</v>
      </c>
      <c r="S640" s="94">
        <f t="shared" ca="1" si="184"/>
        <v>2.0918173652761349</v>
      </c>
      <c r="T640" s="4">
        <f t="shared" ca="1" si="185"/>
        <v>0</v>
      </c>
      <c r="U640" s="46">
        <f t="shared" ca="1" si="186"/>
        <v>1550.2363531107776</v>
      </c>
      <c r="V640" s="4">
        <f t="shared" ca="1" si="187"/>
        <v>0</v>
      </c>
      <c r="W640" s="13">
        <f t="shared" ca="1" si="188"/>
        <v>12597.658920000002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4.0044533760000008E-2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105</v>
      </c>
      <c r="M641" s="7">
        <f t="shared" ca="1" si="178"/>
        <v>895</v>
      </c>
      <c r="N641" s="44">
        <f t="shared" ca="1" si="179"/>
        <v>8</v>
      </c>
      <c r="O641" s="94">
        <f t="shared" ca="1" si="180"/>
        <v>2.0918173652761349</v>
      </c>
      <c r="P641" s="94">
        <f t="shared" ca="1" si="181"/>
        <v>20.91817365276135</v>
      </c>
      <c r="Q641" s="94">
        <f t="shared" ca="1" si="182"/>
        <v>20.91817365276135</v>
      </c>
      <c r="R641" s="94">
        <f t="shared" ca="1" si="183"/>
        <v>2.0918173652761349</v>
      </c>
      <c r="S641" s="94">
        <f t="shared" ca="1" si="184"/>
        <v>2.0918173652761349</v>
      </c>
      <c r="T641" s="4">
        <f t="shared" ca="1" si="185"/>
        <v>0</v>
      </c>
      <c r="U641" s="46">
        <f t="shared" ca="1" si="186"/>
        <v>1529.2363531107776</v>
      </c>
      <c r="V641" s="4">
        <f t="shared" ca="1" si="187"/>
        <v>0</v>
      </c>
      <c r="W641" s="13">
        <f t="shared" ca="1" si="188"/>
        <v>10498.0491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4.0044533760000008E-2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84</v>
      </c>
      <c r="M642" s="7">
        <f t="shared" ca="1" si="178"/>
        <v>916</v>
      </c>
      <c r="N642" s="44">
        <f t="shared" ca="1" si="179"/>
        <v>9</v>
      </c>
      <c r="O642" s="94">
        <f t="shared" ca="1" si="180"/>
        <v>2.2258967435637835</v>
      </c>
      <c r="P642" s="94">
        <f t="shared" ca="1" si="181"/>
        <v>22.258967435637835</v>
      </c>
      <c r="Q642" s="94">
        <f t="shared" ca="1" si="182"/>
        <v>22.124888057350187</v>
      </c>
      <c r="R642" s="94">
        <f t="shared" ca="1" si="183"/>
        <v>2.2191927746494011</v>
      </c>
      <c r="S642" s="94">
        <f t="shared" ca="1" si="184"/>
        <v>2.2258967435637835</v>
      </c>
      <c r="T642" s="4">
        <f t="shared" ca="1" si="185"/>
        <v>0</v>
      </c>
      <c r="U642" s="46">
        <f t="shared" ca="1" si="186"/>
        <v>1581.9146636731487</v>
      </c>
      <c r="V642" s="4">
        <f t="shared" ca="1" si="187"/>
        <v>0</v>
      </c>
      <c r="W642" s="13">
        <f t="shared" ca="1" si="188"/>
        <v>8398.4392800000005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4.0044533760000008E-2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63</v>
      </c>
      <c r="M643" s="7">
        <f t="shared" ca="1" si="178"/>
        <v>937</v>
      </c>
      <c r="N643" s="44">
        <f t="shared" ca="1" si="179"/>
        <v>9</v>
      </c>
      <c r="O643" s="94">
        <f t="shared" ca="1" si="180"/>
        <v>2.2258967435637835</v>
      </c>
      <c r="P643" s="94">
        <f t="shared" ca="1" si="181"/>
        <v>22.258967435637835</v>
      </c>
      <c r="Q643" s="94">
        <f t="shared" ca="1" si="182"/>
        <v>22.258967435637835</v>
      </c>
      <c r="R643" s="94">
        <f t="shared" ca="1" si="183"/>
        <v>2.2258967435637835</v>
      </c>
      <c r="S643" s="94">
        <f t="shared" ca="1" si="184"/>
        <v>2.2258967435637835</v>
      </c>
      <c r="T643" s="4">
        <f t="shared" ca="1" si="185"/>
        <v>0</v>
      </c>
      <c r="U643" s="46">
        <f t="shared" ca="1" si="186"/>
        <v>1560.9146636731487</v>
      </c>
      <c r="V643" s="4">
        <f t="shared" ca="1" si="187"/>
        <v>0</v>
      </c>
      <c r="W643" s="13">
        <f t="shared" ca="1" si="188"/>
        <v>6298.8294600000008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4.0044533760000008E-2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1.9623823769088023E-5</v>
      </c>
      <c r="L644" s="13">
        <f t="shared" ca="1" si="177"/>
        <v>42</v>
      </c>
      <c r="M644" s="7">
        <f t="shared" ca="1" si="178"/>
        <v>958</v>
      </c>
      <c r="N644" s="44">
        <f t="shared" ca="1" si="179"/>
        <v>9</v>
      </c>
      <c r="O644" s="94">
        <f t="shared" ca="1" si="180"/>
        <v>2.2258967435637835</v>
      </c>
      <c r="P644" s="94">
        <f t="shared" ca="1" si="181"/>
        <v>22.258967435637835</v>
      </c>
      <c r="Q644" s="94">
        <f t="shared" ca="1" si="182"/>
        <v>22.258967435637835</v>
      </c>
      <c r="R644" s="94">
        <f t="shared" ca="1" si="183"/>
        <v>2.2258967435637835</v>
      </c>
      <c r="S644" s="94">
        <f t="shared" ca="1" si="184"/>
        <v>2.2258967435637835</v>
      </c>
      <c r="T644" s="4">
        <f t="shared" ca="1" si="185"/>
        <v>4.3680605423882606E-5</v>
      </c>
      <c r="U644" s="46">
        <f t="shared" ca="1" si="186"/>
        <v>1539.9146636731487</v>
      </c>
      <c r="V644" s="4">
        <f t="shared" ca="1" si="187"/>
        <v>3.0219013979356325E-2</v>
      </c>
      <c r="W644" s="13">
        <f t="shared" ca="1" si="188"/>
        <v>4199.2196400000003</v>
      </c>
      <c r="X644" s="4">
        <f t="shared" ca="1" si="189"/>
        <v>8.2404746183053254E-2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4.0044533760000008E-2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3.9644088422400083E-7</v>
      </c>
      <c r="L645" s="13">
        <f t="shared" ca="1" si="177"/>
        <v>21</v>
      </c>
      <c r="M645" s="7">
        <f t="shared" ca="1" si="178"/>
        <v>979</v>
      </c>
      <c r="N645" s="44">
        <f t="shared" ca="1" si="179"/>
        <v>9</v>
      </c>
      <c r="O645" s="94">
        <f t="shared" ca="1" si="180"/>
        <v>2.2258967435637835</v>
      </c>
      <c r="P645" s="94">
        <f t="shared" ca="1" si="181"/>
        <v>22.258967435637835</v>
      </c>
      <c r="Q645" s="94">
        <f t="shared" ca="1" si="182"/>
        <v>22.258967435637835</v>
      </c>
      <c r="R645" s="94">
        <f t="shared" ca="1" si="183"/>
        <v>2.2258967435637835</v>
      </c>
      <c r="S645" s="94">
        <f t="shared" ca="1" si="184"/>
        <v>2.2258967435637835</v>
      </c>
      <c r="T645" s="4">
        <f t="shared" ca="1" si="185"/>
        <v>8.8243647320975032E-7</v>
      </c>
      <c r="U645" s="46">
        <f t="shared" ca="1" si="186"/>
        <v>1518.9146636731487</v>
      </c>
      <c r="V645" s="4">
        <f t="shared" ca="1" si="187"/>
        <v>6.0215987232738384E-4</v>
      </c>
      <c r="W645" s="13">
        <f t="shared" ca="1" si="188"/>
        <v>2099.6098200000001</v>
      </c>
      <c r="X645" s="4">
        <f t="shared" ca="1" si="189"/>
        <v>8.3237117356619531E-4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4.0044533760000008E-2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2.0022266880000059E-9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2.2258967435637835</v>
      </c>
      <c r="P646" s="94">
        <f t="shared" ca="1" si="181"/>
        <v>22.258967435637835</v>
      </c>
      <c r="Q646" s="94">
        <f t="shared" ca="1" si="182"/>
        <v>22.258967435637835</v>
      </c>
      <c r="R646" s="94">
        <f t="shared" ca="1" si="183"/>
        <v>2.2258967435637835</v>
      </c>
      <c r="S646" s="94">
        <f t="shared" ca="1" si="184"/>
        <v>2.2258967435637835</v>
      </c>
      <c r="T646" s="4">
        <f t="shared" ca="1" si="185"/>
        <v>4.4567498646957126E-9</v>
      </c>
      <c r="U646" s="46">
        <f t="shared" ca="1" si="186"/>
        <v>1497.9146636731487</v>
      </c>
      <c r="V646" s="4">
        <f t="shared" ca="1" si="187"/>
        <v>2.9991647159529312E-6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2.5280640000000004E-3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369</v>
      </c>
      <c r="M647" s="7">
        <f t="shared" ca="1" si="178"/>
        <v>631</v>
      </c>
      <c r="N647" s="44">
        <f t="shared" ca="1" si="179"/>
        <v>6</v>
      </c>
      <c r="O647" s="94">
        <f t="shared" ca="1" si="180"/>
        <v>1.6834061793024351</v>
      </c>
      <c r="P647" s="94">
        <f t="shared" ca="1" si="181"/>
        <v>16.834061793024354</v>
      </c>
      <c r="Q647" s="94">
        <f t="shared" ca="1" si="182"/>
        <v>16.834061793024354</v>
      </c>
      <c r="R647" s="94">
        <f t="shared" ca="1" si="183"/>
        <v>1.6834061793024353</v>
      </c>
      <c r="S647" s="94">
        <f t="shared" ca="1" si="184"/>
        <v>1.6834061793024351</v>
      </c>
      <c r="T647" s="4">
        <f t="shared" ca="1" si="185"/>
        <v>0</v>
      </c>
      <c r="U647" s="46">
        <f t="shared" ca="1" si="186"/>
        <v>1568.8092519292643</v>
      </c>
      <c r="V647" s="4">
        <f t="shared" ca="1" si="187"/>
        <v>0</v>
      </c>
      <c r="W647" s="13">
        <f t="shared" ca="1" si="188"/>
        <v>19765.781380800003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2.5280640000000004E-3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348</v>
      </c>
      <c r="M648" s="7">
        <f t="shared" ca="1" si="178"/>
        <v>652</v>
      </c>
      <c r="N648" s="44">
        <f t="shared" ca="1" si="179"/>
        <v>6</v>
      </c>
      <c r="O648" s="94">
        <f t="shared" ca="1" si="180"/>
        <v>1.6834061793024351</v>
      </c>
      <c r="P648" s="94">
        <f t="shared" ca="1" si="181"/>
        <v>16.834061793024354</v>
      </c>
      <c r="Q648" s="94">
        <f t="shared" ca="1" si="182"/>
        <v>16.834061793024354</v>
      </c>
      <c r="R648" s="94">
        <f t="shared" ca="1" si="183"/>
        <v>1.6834061793024353</v>
      </c>
      <c r="S648" s="94">
        <f t="shared" ca="1" si="184"/>
        <v>1.6834061793024351</v>
      </c>
      <c r="T648" s="4">
        <f t="shared" ca="1" si="185"/>
        <v>0</v>
      </c>
      <c r="U648" s="46">
        <f t="shared" ca="1" si="186"/>
        <v>1547.8092519292643</v>
      </c>
      <c r="V648" s="4">
        <f t="shared" ca="1" si="187"/>
        <v>0</v>
      </c>
      <c r="W648" s="13">
        <f t="shared" ca="1" si="188"/>
        <v>17666.171560800001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2.5280640000000004E-3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327</v>
      </c>
      <c r="M649" s="7">
        <f t="shared" ca="1" si="178"/>
        <v>673</v>
      </c>
      <c r="N649" s="44">
        <f t="shared" ca="1" si="179"/>
        <v>7</v>
      </c>
      <c r="O649" s="94">
        <f t="shared" ca="1" si="180"/>
        <v>1.9242818862552529</v>
      </c>
      <c r="P649" s="94">
        <f t="shared" ca="1" si="181"/>
        <v>16.834061793024354</v>
      </c>
      <c r="Q649" s="94">
        <f t="shared" ca="1" si="182"/>
        <v>16.834061793024354</v>
      </c>
      <c r="R649" s="94">
        <f t="shared" ca="1" si="183"/>
        <v>1.6834061793024353</v>
      </c>
      <c r="S649" s="94">
        <f t="shared" ca="1" si="184"/>
        <v>1.9242818862552529</v>
      </c>
      <c r="T649" s="4">
        <f t="shared" ca="1" si="185"/>
        <v>0</v>
      </c>
      <c r="U649" s="46">
        <f t="shared" ca="1" si="186"/>
        <v>1659.1734929516681</v>
      </c>
      <c r="V649" s="4">
        <f t="shared" ca="1" si="187"/>
        <v>0</v>
      </c>
      <c r="W649" s="13">
        <f t="shared" ca="1" si="188"/>
        <v>15566.5617408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2.5280640000000004E-3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306</v>
      </c>
      <c r="M650" s="7">
        <f t="shared" ca="1" si="178"/>
        <v>694</v>
      </c>
      <c r="N650" s="44">
        <f t="shared" ca="1" si="179"/>
        <v>7</v>
      </c>
      <c r="O650" s="94">
        <f t="shared" ca="1" si="180"/>
        <v>1.9242818862552529</v>
      </c>
      <c r="P650" s="94">
        <f t="shared" ca="1" si="181"/>
        <v>19.242818862552525</v>
      </c>
      <c r="Q650" s="94">
        <f t="shared" ca="1" si="182"/>
        <v>19.242818862552525</v>
      </c>
      <c r="R650" s="94">
        <f t="shared" ca="1" si="183"/>
        <v>1.9242818862552524</v>
      </c>
      <c r="S650" s="94">
        <f t="shared" ca="1" si="184"/>
        <v>1.9242818862552529</v>
      </c>
      <c r="T650" s="4">
        <f t="shared" ca="1" si="185"/>
        <v>0</v>
      </c>
      <c r="U650" s="46">
        <f t="shared" ca="1" si="186"/>
        <v>1638.1734929516681</v>
      </c>
      <c r="V650" s="4">
        <f t="shared" ca="1" si="187"/>
        <v>0</v>
      </c>
      <c r="W650" s="13">
        <f t="shared" ca="1" si="188"/>
        <v>13466.951920800002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2.5280640000000004E-3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2.3070257818534083E-3</v>
      </c>
      <c r="L651" s="13">
        <f t="shared" ca="1" si="177"/>
        <v>285</v>
      </c>
      <c r="M651" s="7">
        <f t="shared" ca="1" si="178"/>
        <v>715</v>
      </c>
      <c r="N651" s="44">
        <f t="shared" ca="1" si="179"/>
        <v>7</v>
      </c>
      <c r="O651" s="94">
        <f t="shared" ca="1" si="180"/>
        <v>1.9242818862552529</v>
      </c>
      <c r="P651" s="94">
        <f t="shared" ca="1" si="181"/>
        <v>19.242818862552525</v>
      </c>
      <c r="Q651" s="94">
        <f t="shared" ca="1" si="182"/>
        <v>19.242818862552525</v>
      </c>
      <c r="R651" s="94">
        <f t="shared" ca="1" si="183"/>
        <v>1.9242818862552524</v>
      </c>
      <c r="S651" s="94">
        <f t="shared" ca="1" si="184"/>
        <v>1.9242818862552529</v>
      </c>
      <c r="T651" s="4">
        <f t="shared" ca="1" si="185"/>
        <v>4.4393679231443757E-3</v>
      </c>
      <c r="U651" s="46">
        <f t="shared" ca="1" si="186"/>
        <v>1617.1734929516681</v>
      </c>
      <c r="V651" s="4">
        <f t="shared" ca="1" si="187"/>
        <v>3.7308609419694294</v>
      </c>
      <c r="W651" s="13">
        <f t="shared" ca="1" si="188"/>
        <v>11367.3421008</v>
      </c>
      <c r="X651" s="4">
        <f t="shared" ca="1" si="189"/>
        <v>26.224751297693285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2.5280640000000004E-3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6.9909872177376068E-5</v>
      </c>
      <c r="L652" s="13">
        <f t="shared" ca="1" si="177"/>
        <v>264</v>
      </c>
      <c r="M652" s="7">
        <f t="shared" ca="1" si="178"/>
        <v>736</v>
      </c>
      <c r="N652" s="44">
        <f t="shared" ca="1" si="179"/>
        <v>7</v>
      </c>
      <c r="O652" s="94">
        <f t="shared" ca="1" si="180"/>
        <v>1.9242818862552529</v>
      </c>
      <c r="P652" s="94">
        <f t="shared" ca="1" si="181"/>
        <v>19.242818862552525</v>
      </c>
      <c r="Q652" s="94">
        <f t="shared" ca="1" si="182"/>
        <v>19.242818862552525</v>
      </c>
      <c r="R652" s="94">
        <f t="shared" ca="1" si="183"/>
        <v>1.9242818862552524</v>
      </c>
      <c r="S652" s="94">
        <f t="shared" ca="1" si="184"/>
        <v>1.9242818862552529</v>
      </c>
      <c r="T652" s="4">
        <f t="shared" ca="1" si="185"/>
        <v>1.3452630070134484E-4</v>
      </c>
      <c r="U652" s="46">
        <f t="shared" ca="1" si="186"/>
        <v>1596.1734929516681</v>
      </c>
      <c r="V652" s="4">
        <f t="shared" ca="1" si="187"/>
        <v>0.111588284865167</v>
      </c>
      <c r="W652" s="13">
        <f t="shared" ca="1" si="188"/>
        <v>9267.7322808000008</v>
      </c>
      <c r="X652" s="4">
        <f t="shared" ca="1" si="189"/>
        <v>0.64790597912487002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2.5280640000000004E-3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7.061603250240014E-7</v>
      </c>
      <c r="L653" s="13">
        <f t="shared" ca="1" si="177"/>
        <v>243</v>
      </c>
      <c r="M653" s="7">
        <f t="shared" ca="1" si="178"/>
        <v>757</v>
      </c>
      <c r="N653" s="44">
        <f t="shared" ca="1" si="179"/>
        <v>7</v>
      </c>
      <c r="O653" s="94">
        <f t="shared" ca="1" si="180"/>
        <v>1.9242818862552529</v>
      </c>
      <c r="P653" s="94">
        <f t="shared" ca="1" si="181"/>
        <v>19.242818862552525</v>
      </c>
      <c r="Q653" s="94">
        <f t="shared" ca="1" si="182"/>
        <v>19.242818862552525</v>
      </c>
      <c r="R653" s="94">
        <f t="shared" ca="1" si="183"/>
        <v>1.9242818862552524</v>
      </c>
      <c r="S653" s="94">
        <f t="shared" ca="1" si="184"/>
        <v>1.9242818862552529</v>
      </c>
      <c r="T653" s="4">
        <f t="shared" ca="1" si="185"/>
        <v>1.3588515222358078E-6</v>
      </c>
      <c r="U653" s="46">
        <f t="shared" ca="1" si="186"/>
        <v>1575.1734929516681</v>
      </c>
      <c r="V653" s="4">
        <f t="shared" ca="1" si="187"/>
        <v>1.1123250257519415E-3</v>
      </c>
      <c r="W653" s="13">
        <f t="shared" ca="1" si="188"/>
        <v>7168.1224608000011</v>
      </c>
      <c r="X653" s="4">
        <f t="shared" ca="1" si="189"/>
        <v>5.0618436867303739E-3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2.5280640000000004E-3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2.3776441920000068E-9</v>
      </c>
      <c r="L654" s="13">
        <f t="shared" ca="1" si="177"/>
        <v>222</v>
      </c>
      <c r="M654" s="7">
        <f t="shared" ca="1" si="178"/>
        <v>778</v>
      </c>
      <c r="N654" s="44">
        <f t="shared" ca="1" si="179"/>
        <v>7</v>
      </c>
      <c r="O654" s="94">
        <f t="shared" ca="1" si="180"/>
        <v>1.9242818862552529</v>
      </c>
      <c r="P654" s="94">
        <f t="shared" ca="1" si="181"/>
        <v>19.242818862552525</v>
      </c>
      <c r="Q654" s="94">
        <f t="shared" ca="1" si="182"/>
        <v>19.242818862552525</v>
      </c>
      <c r="R654" s="94">
        <f t="shared" ca="1" si="183"/>
        <v>1.9242818862552524</v>
      </c>
      <c r="S654" s="94">
        <f t="shared" ca="1" si="184"/>
        <v>1.9242818862552529</v>
      </c>
      <c r="T654" s="4">
        <f t="shared" ca="1" si="185"/>
        <v>4.5752576506256197E-9</v>
      </c>
      <c r="U654" s="46">
        <f t="shared" ca="1" si="186"/>
        <v>1554.1734929516681</v>
      </c>
      <c r="V654" s="4">
        <f t="shared" ca="1" si="187"/>
        <v>3.6952715788768972E-6</v>
      </c>
      <c r="W654" s="13">
        <f t="shared" ca="1" si="188"/>
        <v>5068.5126408000006</v>
      </c>
      <c r="X654" s="4">
        <f t="shared" ca="1" si="189"/>
        <v>1.2051119642476738E-5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2.5280640000000004E-3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258</v>
      </c>
      <c r="M655" s="7">
        <f t="shared" ca="1" si="178"/>
        <v>742</v>
      </c>
      <c r="N655" s="44">
        <f t="shared" ca="1" si="179"/>
        <v>7</v>
      </c>
      <c r="O655" s="94">
        <f t="shared" ca="1" si="180"/>
        <v>1.9242818862552529</v>
      </c>
      <c r="P655" s="94">
        <f t="shared" ca="1" si="181"/>
        <v>19.242818862552525</v>
      </c>
      <c r="Q655" s="94">
        <f t="shared" ca="1" si="182"/>
        <v>19.242818862552525</v>
      </c>
      <c r="R655" s="94">
        <f t="shared" ca="1" si="183"/>
        <v>1.9242818862552524</v>
      </c>
      <c r="S655" s="94">
        <f t="shared" ca="1" si="184"/>
        <v>1.9242818862552529</v>
      </c>
      <c r="T655" s="4">
        <f t="shared" ca="1" si="185"/>
        <v>0</v>
      </c>
      <c r="U655" s="46">
        <f t="shared" ca="1" si="186"/>
        <v>1590.1734929516681</v>
      </c>
      <c r="V655" s="4">
        <f t="shared" ca="1" si="187"/>
        <v>0</v>
      </c>
      <c r="W655" s="13">
        <f t="shared" ca="1" si="188"/>
        <v>17720.7068808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2.5280640000000004E-3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237</v>
      </c>
      <c r="M656" s="7">
        <f t="shared" ca="1" si="178"/>
        <v>763</v>
      </c>
      <c r="N656" s="44">
        <f t="shared" ca="1" si="179"/>
        <v>7</v>
      </c>
      <c r="O656" s="94">
        <f t="shared" ca="1" si="180"/>
        <v>1.9242818862552529</v>
      </c>
      <c r="P656" s="94">
        <f t="shared" ca="1" si="181"/>
        <v>19.242818862552525</v>
      </c>
      <c r="Q656" s="94">
        <f t="shared" ca="1" si="182"/>
        <v>19.242818862552525</v>
      </c>
      <c r="R656" s="94">
        <f t="shared" ca="1" si="183"/>
        <v>1.9242818862552524</v>
      </c>
      <c r="S656" s="94">
        <f t="shared" ca="1" si="184"/>
        <v>1.9242818862552529</v>
      </c>
      <c r="T656" s="4">
        <f t="shared" ca="1" si="185"/>
        <v>0</v>
      </c>
      <c r="U656" s="46">
        <f t="shared" ca="1" si="186"/>
        <v>1569.1734929516681</v>
      </c>
      <c r="V656" s="4">
        <f t="shared" ca="1" si="187"/>
        <v>0</v>
      </c>
      <c r="W656" s="13">
        <f t="shared" ca="1" si="188"/>
        <v>15621.097060800003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2.5280640000000004E-3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216</v>
      </c>
      <c r="M657" s="7">
        <f t="shared" ca="1" si="178"/>
        <v>784</v>
      </c>
      <c r="N657" s="44">
        <f t="shared" ca="1" si="179"/>
        <v>7</v>
      </c>
      <c r="O657" s="94">
        <f t="shared" ca="1" si="180"/>
        <v>1.9242818862552529</v>
      </c>
      <c r="P657" s="94">
        <f t="shared" ca="1" si="181"/>
        <v>19.242818862552525</v>
      </c>
      <c r="Q657" s="94">
        <f t="shared" ca="1" si="182"/>
        <v>19.242818862552525</v>
      </c>
      <c r="R657" s="94">
        <f t="shared" ca="1" si="183"/>
        <v>1.9242818862552524</v>
      </c>
      <c r="S657" s="94">
        <f t="shared" ca="1" si="184"/>
        <v>1.9242818862552529</v>
      </c>
      <c r="T657" s="4">
        <f t="shared" ca="1" si="185"/>
        <v>0</v>
      </c>
      <c r="U657" s="46">
        <f t="shared" ca="1" si="186"/>
        <v>1548.1734929516681</v>
      </c>
      <c r="V657" s="4">
        <f t="shared" ca="1" si="187"/>
        <v>0</v>
      </c>
      <c r="W657" s="13">
        <f t="shared" ca="1" si="188"/>
        <v>13521.487240800001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2.5280640000000004E-3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195</v>
      </c>
      <c r="M658" s="7">
        <f t="shared" ca="1" si="178"/>
        <v>805</v>
      </c>
      <c r="N658" s="44">
        <f t="shared" ca="1" si="179"/>
        <v>8</v>
      </c>
      <c r="O658" s="94">
        <f t="shared" ca="1" si="180"/>
        <v>2.0918173652761349</v>
      </c>
      <c r="P658" s="94">
        <f t="shared" ca="1" si="181"/>
        <v>20.91817365276135</v>
      </c>
      <c r="Q658" s="94">
        <f t="shared" ca="1" si="182"/>
        <v>20.91817365276135</v>
      </c>
      <c r="R658" s="94">
        <f t="shared" ca="1" si="183"/>
        <v>2.0918173652761349</v>
      </c>
      <c r="S658" s="94">
        <f t="shared" ca="1" si="184"/>
        <v>2.0918173652761349</v>
      </c>
      <c r="T658" s="4">
        <f t="shared" ca="1" si="185"/>
        <v>0</v>
      </c>
      <c r="U658" s="46">
        <f t="shared" ca="1" si="186"/>
        <v>1619.2363531107776</v>
      </c>
      <c r="V658" s="4">
        <f t="shared" ca="1" si="187"/>
        <v>0</v>
      </c>
      <c r="W658" s="13">
        <f t="shared" ca="1" si="188"/>
        <v>11421.877420800001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2.5280640000000004E-3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2.3303290725792026E-5</v>
      </c>
      <c r="L659" s="13">
        <f t="shared" ca="1" si="177"/>
        <v>174</v>
      </c>
      <c r="M659" s="7">
        <f t="shared" ca="1" si="178"/>
        <v>826</v>
      </c>
      <c r="N659" s="44">
        <f t="shared" ca="1" si="179"/>
        <v>8</v>
      </c>
      <c r="O659" s="94">
        <f t="shared" ca="1" si="180"/>
        <v>2.0918173652761349</v>
      </c>
      <c r="P659" s="94">
        <f t="shared" ca="1" si="181"/>
        <v>20.91817365276135</v>
      </c>
      <c r="Q659" s="94">
        <f t="shared" ca="1" si="182"/>
        <v>20.91817365276135</v>
      </c>
      <c r="R659" s="94">
        <f t="shared" ca="1" si="183"/>
        <v>2.0918173652761349</v>
      </c>
      <c r="S659" s="94">
        <f t="shared" ca="1" si="184"/>
        <v>2.0918173652761349</v>
      </c>
      <c r="T659" s="4">
        <f t="shared" ca="1" si="185"/>
        <v>4.8746228208290065E-5</v>
      </c>
      <c r="U659" s="46">
        <f t="shared" ca="1" si="186"/>
        <v>1598.2363531107776</v>
      </c>
      <c r="V659" s="4">
        <f t="shared" ca="1" si="187"/>
        <v>3.7244166385070054E-2</v>
      </c>
      <c r="W659" s="13">
        <f t="shared" ca="1" si="188"/>
        <v>9322.2676008000017</v>
      </c>
      <c r="X659" s="4">
        <f t="shared" ca="1" si="189"/>
        <v>0.21723951212507417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2.5280640000000004E-3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7.0616032502400129E-7</v>
      </c>
      <c r="L660" s="13">
        <f t="shared" ca="1" si="177"/>
        <v>153</v>
      </c>
      <c r="M660" s="7">
        <f t="shared" ca="1" si="178"/>
        <v>847</v>
      </c>
      <c r="N660" s="44">
        <f t="shared" ca="1" si="179"/>
        <v>8</v>
      </c>
      <c r="O660" s="94">
        <f t="shared" ca="1" si="180"/>
        <v>2.0918173652761349</v>
      </c>
      <c r="P660" s="94">
        <f t="shared" ca="1" si="181"/>
        <v>20.91817365276135</v>
      </c>
      <c r="Q660" s="94">
        <f t="shared" ca="1" si="182"/>
        <v>20.91817365276135</v>
      </c>
      <c r="R660" s="94">
        <f t="shared" ca="1" si="183"/>
        <v>2.0918173652761349</v>
      </c>
      <c r="S660" s="94">
        <f t="shared" ca="1" si="184"/>
        <v>2.0918173652761349</v>
      </c>
      <c r="T660" s="4">
        <f t="shared" ca="1" si="185"/>
        <v>1.4771584305542454E-6</v>
      </c>
      <c r="U660" s="46">
        <f t="shared" ca="1" si="186"/>
        <v>1577.2363531107776</v>
      </c>
      <c r="V660" s="4">
        <f t="shared" ca="1" si="187"/>
        <v>1.1137817357523771E-3</v>
      </c>
      <c r="W660" s="13">
        <f t="shared" ca="1" si="188"/>
        <v>7222.6577808000002</v>
      </c>
      <c r="X660" s="4">
        <f t="shared" ca="1" si="189"/>
        <v>5.1003543660268604E-3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2.5280640000000004E-3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7.1329325760000205E-9</v>
      </c>
      <c r="L661" s="13">
        <f t="shared" ca="1" si="177"/>
        <v>132</v>
      </c>
      <c r="M661" s="7">
        <f t="shared" ca="1" si="178"/>
        <v>868</v>
      </c>
      <c r="N661" s="44">
        <f t="shared" ca="1" si="179"/>
        <v>8</v>
      </c>
      <c r="O661" s="94">
        <f t="shared" ca="1" si="180"/>
        <v>2.0918173652761349</v>
      </c>
      <c r="P661" s="94">
        <f t="shared" ca="1" si="181"/>
        <v>20.91817365276135</v>
      </c>
      <c r="Q661" s="94">
        <f t="shared" ca="1" si="182"/>
        <v>20.91817365276135</v>
      </c>
      <c r="R661" s="94">
        <f t="shared" ca="1" si="183"/>
        <v>2.0918173652761349</v>
      </c>
      <c r="S661" s="94">
        <f t="shared" ca="1" si="184"/>
        <v>2.0918173652761349</v>
      </c>
      <c r="T661" s="4">
        <f t="shared" ca="1" si="185"/>
        <v>1.4920792227820676E-8</v>
      </c>
      <c r="U661" s="46">
        <f t="shared" ca="1" si="186"/>
        <v>1556.2363531107776</v>
      </c>
      <c r="V661" s="4">
        <f t="shared" ca="1" si="187"/>
        <v>1.1100528979059336E-5</v>
      </c>
      <c r="W661" s="13">
        <f t="shared" ca="1" si="188"/>
        <v>5123.0479608000005</v>
      </c>
      <c r="X661" s="4">
        <f t="shared" ca="1" si="189"/>
        <v>3.6542355688000798E-5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2.5280640000000004E-3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2.4016608000000089E-11</v>
      </c>
      <c r="L662" s="13">
        <f t="shared" ca="1" si="177"/>
        <v>111</v>
      </c>
      <c r="M662" s="7">
        <f t="shared" ca="1" si="178"/>
        <v>889</v>
      </c>
      <c r="N662" s="44">
        <f t="shared" ca="1" si="179"/>
        <v>8</v>
      </c>
      <c r="O662" s="94">
        <f t="shared" ca="1" si="180"/>
        <v>2.0918173652761349</v>
      </c>
      <c r="P662" s="94">
        <f t="shared" ca="1" si="181"/>
        <v>20.91817365276135</v>
      </c>
      <c r="Q662" s="94">
        <f t="shared" ca="1" si="182"/>
        <v>20.91817365276135</v>
      </c>
      <c r="R662" s="94">
        <f t="shared" ca="1" si="183"/>
        <v>2.0918173652761349</v>
      </c>
      <c r="S662" s="94">
        <f t="shared" ca="1" si="184"/>
        <v>2.0918173652761349</v>
      </c>
      <c r="T662" s="4">
        <f t="shared" ca="1" si="185"/>
        <v>5.0238357669429929E-11</v>
      </c>
      <c r="U662" s="46">
        <f t="shared" ca="1" si="186"/>
        <v>1535.2363531107776</v>
      </c>
      <c r="V662" s="4">
        <f t="shared" ca="1" si="187"/>
        <v>3.6871169680011262E-8</v>
      </c>
      <c r="W662" s="13">
        <f t="shared" ca="1" si="188"/>
        <v>3023.4381408000004</v>
      </c>
      <c r="X662" s="4">
        <f t="shared" ca="1" si="189"/>
        <v>7.2612728639842689E-8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2.5280640000000004E-3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258</v>
      </c>
      <c r="M663" s="7">
        <f t="shared" ca="1" si="178"/>
        <v>742</v>
      </c>
      <c r="N663" s="44">
        <f t="shared" ca="1" si="179"/>
        <v>7</v>
      </c>
      <c r="O663" s="94">
        <f t="shared" ca="1" si="180"/>
        <v>1.9242818862552529</v>
      </c>
      <c r="P663" s="94">
        <f t="shared" ca="1" si="181"/>
        <v>19.242818862552525</v>
      </c>
      <c r="Q663" s="94">
        <f t="shared" ca="1" si="182"/>
        <v>19.242818862552525</v>
      </c>
      <c r="R663" s="94">
        <f t="shared" ca="1" si="183"/>
        <v>1.9242818862552524</v>
      </c>
      <c r="S663" s="94">
        <f t="shared" ca="1" si="184"/>
        <v>1.9242818862552529</v>
      </c>
      <c r="T663" s="4">
        <f t="shared" ca="1" si="185"/>
        <v>0</v>
      </c>
      <c r="U663" s="46">
        <f t="shared" ca="1" si="186"/>
        <v>1590.1734929516681</v>
      </c>
      <c r="V663" s="4">
        <f t="shared" ca="1" si="187"/>
        <v>0</v>
      </c>
      <c r="W663" s="13">
        <f t="shared" ca="1" si="188"/>
        <v>16742.343240000002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2.5280640000000004E-3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237</v>
      </c>
      <c r="M664" s="7">
        <f t="shared" ca="1" si="178"/>
        <v>763</v>
      </c>
      <c r="N664" s="44">
        <f t="shared" ca="1" si="179"/>
        <v>7</v>
      </c>
      <c r="O664" s="94">
        <f t="shared" ca="1" si="180"/>
        <v>1.9242818862552529</v>
      </c>
      <c r="P664" s="94">
        <f t="shared" ca="1" si="181"/>
        <v>19.242818862552525</v>
      </c>
      <c r="Q664" s="94">
        <f t="shared" ca="1" si="182"/>
        <v>19.242818862552525</v>
      </c>
      <c r="R664" s="94">
        <f t="shared" ca="1" si="183"/>
        <v>1.9242818862552524</v>
      </c>
      <c r="S664" s="94">
        <f t="shared" ca="1" si="184"/>
        <v>1.9242818862552529</v>
      </c>
      <c r="T664" s="4">
        <f t="shared" ca="1" si="185"/>
        <v>0</v>
      </c>
      <c r="U664" s="46">
        <f t="shared" ca="1" si="186"/>
        <v>1569.1734929516681</v>
      </c>
      <c r="V664" s="4">
        <f t="shared" ca="1" si="187"/>
        <v>0</v>
      </c>
      <c r="W664" s="13">
        <f t="shared" ca="1" si="188"/>
        <v>14642.733420000002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2.5280640000000004E-3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216</v>
      </c>
      <c r="M665" s="7">
        <f t="shared" ca="1" si="178"/>
        <v>784</v>
      </c>
      <c r="N665" s="44">
        <f t="shared" ca="1" si="179"/>
        <v>7</v>
      </c>
      <c r="O665" s="94">
        <f t="shared" ca="1" si="180"/>
        <v>1.9242818862552529</v>
      </c>
      <c r="P665" s="94">
        <f t="shared" ca="1" si="181"/>
        <v>19.242818862552525</v>
      </c>
      <c r="Q665" s="94">
        <f t="shared" ca="1" si="182"/>
        <v>19.242818862552525</v>
      </c>
      <c r="R665" s="94">
        <f t="shared" ca="1" si="183"/>
        <v>1.9242818862552524</v>
      </c>
      <c r="S665" s="94">
        <f t="shared" ca="1" si="184"/>
        <v>1.9242818862552529</v>
      </c>
      <c r="T665" s="4">
        <f t="shared" ca="1" si="185"/>
        <v>0</v>
      </c>
      <c r="U665" s="46">
        <f t="shared" ca="1" si="186"/>
        <v>1548.1734929516681</v>
      </c>
      <c r="V665" s="4">
        <f t="shared" ca="1" si="187"/>
        <v>0</v>
      </c>
      <c r="W665" s="13">
        <f t="shared" ca="1" si="188"/>
        <v>12543.123600000001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2.5280640000000004E-3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195</v>
      </c>
      <c r="M666" s="7">
        <f t="shared" ca="1" si="178"/>
        <v>805</v>
      </c>
      <c r="N666" s="44">
        <f t="shared" ca="1" si="179"/>
        <v>8</v>
      </c>
      <c r="O666" s="94">
        <f t="shared" ca="1" si="180"/>
        <v>2.0918173652761349</v>
      </c>
      <c r="P666" s="94">
        <f t="shared" ca="1" si="181"/>
        <v>20.91817365276135</v>
      </c>
      <c r="Q666" s="94">
        <f t="shared" ca="1" si="182"/>
        <v>20.91817365276135</v>
      </c>
      <c r="R666" s="94">
        <f t="shared" ca="1" si="183"/>
        <v>2.0918173652761349</v>
      </c>
      <c r="S666" s="94">
        <f t="shared" ca="1" si="184"/>
        <v>2.0918173652761349</v>
      </c>
      <c r="T666" s="4">
        <f t="shared" ca="1" si="185"/>
        <v>0</v>
      </c>
      <c r="U666" s="46">
        <f t="shared" ca="1" si="186"/>
        <v>1619.2363531107776</v>
      </c>
      <c r="V666" s="4">
        <f t="shared" ca="1" si="187"/>
        <v>0</v>
      </c>
      <c r="W666" s="13">
        <f t="shared" ca="1" si="188"/>
        <v>10443.513780000001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2.5280640000000004E-3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1.2142240957123201E-4</v>
      </c>
      <c r="L667" s="13">
        <f t="shared" ca="1" si="177"/>
        <v>174</v>
      </c>
      <c r="M667" s="7">
        <f t="shared" ca="1" si="178"/>
        <v>826</v>
      </c>
      <c r="N667" s="44">
        <f t="shared" ca="1" si="179"/>
        <v>8</v>
      </c>
      <c r="O667" s="94">
        <f t="shared" ca="1" si="180"/>
        <v>2.0918173652761349</v>
      </c>
      <c r="P667" s="94">
        <f t="shared" ca="1" si="181"/>
        <v>20.91817365276135</v>
      </c>
      <c r="Q667" s="94">
        <f t="shared" ca="1" si="182"/>
        <v>20.91817365276135</v>
      </c>
      <c r="R667" s="94">
        <f t="shared" ca="1" si="183"/>
        <v>2.0918173652761349</v>
      </c>
      <c r="S667" s="94">
        <f t="shared" ca="1" si="184"/>
        <v>2.0918173652761349</v>
      </c>
      <c r="T667" s="4">
        <f t="shared" ca="1" si="185"/>
        <v>2.539935048747743E-4</v>
      </c>
      <c r="U667" s="46">
        <f t="shared" ca="1" si="186"/>
        <v>1598.2363531107776</v>
      </c>
      <c r="V667" s="4">
        <f t="shared" ca="1" si="187"/>
        <v>0.19406170905904901</v>
      </c>
      <c r="W667" s="13">
        <f t="shared" ca="1" si="188"/>
        <v>8343.9039600000015</v>
      </c>
      <c r="X667" s="4">
        <f t="shared" ca="1" si="189"/>
        <v>1.0131369240541448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2.5280640000000004E-3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3.6794669567040039E-6</v>
      </c>
      <c r="L668" s="13">
        <f t="shared" ca="1" si="177"/>
        <v>153</v>
      </c>
      <c r="M668" s="7">
        <f t="shared" ca="1" si="178"/>
        <v>847</v>
      </c>
      <c r="N668" s="44">
        <f t="shared" ca="1" si="179"/>
        <v>8</v>
      </c>
      <c r="O668" s="94">
        <f t="shared" ca="1" si="180"/>
        <v>2.0918173652761349</v>
      </c>
      <c r="P668" s="94">
        <f t="shared" ca="1" si="181"/>
        <v>20.91817365276135</v>
      </c>
      <c r="Q668" s="94">
        <f t="shared" ca="1" si="182"/>
        <v>20.91817365276135</v>
      </c>
      <c r="R668" s="94">
        <f t="shared" ca="1" si="183"/>
        <v>2.0918173652761349</v>
      </c>
      <c r="S668" s="94">
        <f t="shared" ca="1" si="184"/>
        <v>2.0918173652761349</v>
      </c>
      <c r="T668" s="4">
        <f t="shared" ca="1" si="185"/>
        <v>7.6967728749931684E-6</v>
      </c>
      <c r="U668" s="46">
        <f t="shared" ca="1" si="186"/>
        <v>1577.2363531107776</v>
      </c>
      <c r="V668" s="4">
        <f t="shared" ca="1" si="187"/>
        <v>5.8033890441834346E-3</v>
      </c>
      <c r="W668" s="13">
        <f t="shared" ca="1" si="188"/>
        <v>6244.29414</v>
      </c>
      <c r="X668" s="4">
        <f t="shared" ca="1" si="189"/>
        <v>2.2975673956070444E-2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2.5280640000000004E-3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3.7166332896000077E-8</v>
      </c>
      <c r="L669" s="13">
        <f t="shared" ca="1" si="177"/>
        <v>132</v>
      </c>
      <c r="M669" s="7">
        <f t="shared" ca="1" si="178"/>
        <v>868</v>
      </c>
      <c r="N669" s="44">
        <f t="shared" ca="1" si="179"/>
        <v>8</v>
      </c>
      <c r="O669" s="94">
        <f t="shared" ca="1" si="180"/>
        <v>2.0918173652761349</v>
      </c>
      <c r="P669" s="94">
        <f t="shared" ca="1" si="181"/>
        <v>20.91817365276135</v>
      </c>
      <c r="Q669" s="94">
        <f t="shared" ca="1" si="182"/>
        <v>20.91817365276135</v>
      </c>
      <c r="R669" s="94">
        <f t="shared" ca="1" si="183"/>
        <v>2.0918173652761349</v>
      </c>
      <c r="S669" s="94">
        <f t="shared" ca="1" si="184"/>
        <v>2.0918173652761349</v>
      </c>
      <c r="T669" s="4">
        <f t="shared" ca="1" si="185"/>
        <v>7.7745180555486619E-8</v>
      </c>
      <c r="U669" s="46">
        <f t="shared" ca="1" si="186"/>
        <v>1556.2363531107776</v>
      </c>
      <c r="V669" s="4">
        <f t="shared" ca="1" si="187"/>
        <v>5.7839598364572287E-5</v>
      </c>
      <c r="W669" s="13">
        <f t="shared" ca="1" si="188"/>
        <v>4144.6843200000003</v>
      </c>
      <c r="X669" s="4">
        <f t="shared" ca="1" si="189"/>
        <v>1.5404271718595173E-4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2.5280640000000004E-3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1.2513916800000037E-10</v>
      </c>
      <c r="L670" s="13">
        <f t="shared" ca="1" si="177"/>
        <v>111</v>
      </c>
      <c r="M670" s="7">
        <f t="shared" ca="1" si="178"/>
        <v>889</v>
      </c>
      <c r="N670" s="44">
        <f t="shared" ca="1" si="179"/>
        <v>8</v>
      </c>
      <c r="O670" s="94">
        <f t="shared" ca="1" si="180"/>
        <v>2.0918173652761349</v>
      </c>
      <c r="P670" s="94">
        <f t="shared" ca="1" si="181"/>
        <v>20.91817365276135</v>
      </c>
      <c r="Q670" s="94">
        <f t="shared" ca="1" si="182"/>
        <v>20.91817365276135</v>
      </c>
      <c r="R670" s="94">
        <f t="shared" ca="1" si="183"/>
        <v>2.0918173652761349</v>
      </c>
      <c r="S670" s="94">
        <f t="shared" ca="1" si="184"/>
        <v>2.0918173652761349</v>
      </c>
      <c r="T670" s="4">
        <f t="shared" ca="1" si="185"/>
        <v>2.617682846986084E-10</v>
      </c>
      <c r="U670" s="46">
        <f t="shared" ca="1" si="186"/>
        <v>1535.2363531107776</v>
      </c>
      <c r="V670" s="4">
        <f t="shared" ca="1" si="187"/>
        <v>1.9211819991163748E-7</v>
      </c>
      <c r="W670" s="13">
        <f t="shared" ca="1" si="188"/>
        <v>2045.0745000000002</v>
      </c>
      <c r="X670" s="4">
        <f t="shared" ca="1" si="189"/>
        <v>2.5591892142801679E-7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2.5280640000000004E-3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147</v>
      </c>
      <c r="M671" s="7">
        <f t="shared" ca="1" si="178"/>
        <v>853</v>
      </c>
      <c r="N671" s="44">
        <f t="shared" ca="1" si="179"/>
        <v>8</v>
      </c>
      <c r="O671" s="94">
        <f t="shared" ca="1" si="180"/>
        <v>2.0918173652761349</v>
      </c>
      <c r="P671" s="94">
        <f t="shared" ca="1" si="181"/>
        <v>20.91817365276135</v>
      </c>
      <c r="Q671" s="94">
        <f t="shared" ca="1" si="182"/>
        <v>20.91817365276135</v>
      </c>
      <c r="R671" s="94">
        <f t="shared" ca="1" si="183"/>
        <v>2.0918173652761349</v>
      </c>
      <c r="S671" s="94">
        <f t="shared" ca="1" si="184"/>
        <v>2.0918173652761349</v>
      </c>
      <c r="T671" s="4">
        <f t="shared" ca="1" si="185"/>
        <v>0</v>
      </c>
      <c r="U671" s="46">
        <f t="shared" ca="1" si="186"/>
        <v>1571.2363531107776</v>
      </c>
      <c r="V671" s="4">
        <f t="shared" ca="1" si="187"/>
        <v>0</v>
      </c>
      <c r="W671" s="13">
        <f t="shared" ca="1" si="188"/>
        <v>14697.268740000001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2.5280640000000004E-3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126</v>
      </c>
      <c r="M672" s="7">
        <f t="shared" ca="1" si="178"/>
        <v>874</v>
      </c>
      <c r="N672" s="44">
        <f t="shared" ca="1" si="179"/>
        <v>8</v>
      </c>
      <c r="O672" s="94">
        <f t="shared" ca="1" si="180"/>
        <v>2.0918173652761349</v>
      </c>
      <c r="P672" s="94">
        <f t="shared" ca="1" si="181"/>
        <v>20.91817365276135</v>
      </c>
      <c r="Q672" s="94">
        <f t="shared" ca="1" si="182"/>
        <v>20.91817365276135</v>
      </c>
      <c r="R672" s="94">
        <f t="shared" ca="1" si="183"/>
        <v>2.0918173652761349</v>
      </c>
      <c r="S672" s="94">
        <f t="shared" ca="1" si="184"/>
        <v>2.0918173652761349</v>
      </c>
      <c r="T672" s="4">
        <f t="shared" ca="1" si="185"/>
        <v>0</v>
      </c>
      <c r="U672" s="46">
        <f t="shared" ca="1" si="186"/>
        <v>1550.2363531107776</v>
      </c>
      <c r="V672" s="4">
        <f t="shared" ca="1" si="187"/>
        <v>0</v>
      </c>
      <c r="W672" s="13">
        <f t="shared" ca="1" si="188"/>
        <v>12597.658920000002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2.5280640000000004E-3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105</v>
      </c>
      <c r="M673" s="7">
        <f t="shared" ca="1" si="178"/>
        <v>895</v>
      </c>
      <c r="N673" s="44">
        <f t="shared" ca="1" si="179"/>
        <v>8</v>
      </c>
      <c r="O673" s="94">
        <f t="shared" ca="1" si="180"/>
        <v>2.0918173652761349</v>
      </c>
      <c r="P673" s="94">
        <f t="shared" ca="1" si="181"/>
        <v>20.91817365276135</v>
      </c>
      <c r="Q673" s="94">
        <f t="shared" ca="1" si="182"/>
        <v>20.91817365276135</v>
      </c>
      <c r="R673" s="94">
        <f t="shared" ca="1" si="183"/>
        <v>2.0918173652761349</v>
      </c>
      <c r="S673" s="94">
        <f t="shared" ca="1" si="184"/>
        <v>2.0918173652761349</v>
      </c>
      <c r="T673" s="4">
        <f t="shared" ca="1" si="185"/>
        <v>0</v>
      </c>
      <c r="U673" s="46">
        <f t="shared" ca="1" si="186"/>
        <v>1529.2363531107776</v>
      </c>
      <c r="V673" s="4">
        <f t="shared" ca="1" si="187"/>
        <v>0</v>
      </c>
      <c r="W673" s="13">
        <f t="shared" ca="1" si="188"/>
        <v>10498.0491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2.5280640000000004E-3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84</v>
      </c>
      <c r="M674" s="7">
        <f t="shared" ca="1" si="178"/>
        <v>916</v>
      </c>
      <c r="N674" s="44">
        <f t="shared" ca="1" si="179"/>
        <v>9</v>
      </c>
      <c r="O674" s="94">
        <f t="shared" ca="1" si="180"/>
        <v>2.2258967435637835</v>
      </c>
      <c r="P674" s="94">
        <f t="shared" ca="1" si="181"/>
        <v>22.258967435637835</v>
      </c>
      <c r="Q674" s="94">
        <f t="shared" ca="1" si="182"/>
        <v>22.124888057350187</v>
      </c>
      <c r="R674" s="94">
        <f t="shared" ca="1" si="183"/>
        <v>2.2191927746494011</v>
      </c>
      <c r="S674" s="94">
        <f t="shared" ca="1" si="184"/>
        <v>2.2258967435637835</v>
      </c>
      <c r="T674" s="4">
        <f t="shared" ca="1" si="185"/>
        <v>0</v>
      </c>
      <c r="U674" s="46">
        <f t="shared" ca="1" si="186"/>
        <v>1581.9146636731487</v>
      </c>
      <c r="V674" s="4">
        <f t="shared" ca="1" si="187"/>
        <v>0</v>
      </c>
      <c r="W674" s="13">
        <f t="shared" ca="1" si="188"/>
        <v>8398.4392800000005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2.5280640000000004E-3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1.2264889855680012E-6</v>
      </c>
      <c r="L675" s="13">
        <f t="shared" ca="1" si="177"/>
        <v>63</v>
      </c>
      <c r="M675" s="7">
        <f t="shared" ca="1" si="178"/>
        <v>937</v>
      </c>
      <c r="N675" s="44">
        <f t="shared" ca="1" si="179"/>
        <v>9</v>
      </c>
      <c r="O675" s="94">
        <f t="shared" ca="1" si="180"/>
        <v>2.2258967435637835</v>
      </c>
      <c r="P675" s="94">
        <f t="shared" ca="1" si="181"/>
        <v>22.258967435637835</v>
      </c>
      <c r="Q675" s="94">
        <f t="shared" ca="1" si="182"/>
        <v>22.258967435637835</v>
      </c>
      <c r="R675" s="94">
        <f t="shared" ca="1" si="183"/>
        <v>2.2258967435637835</v>
      </c>
      <c r="S675" s="94">
        <f t="shared" ca="1" si="184"/>
        <v>2.2258967435637835</v>
      </c>
      <c r="T675" s="4">
        <f t="shared" ca="1" si="185"/>
        <v>2.7300378389926624E-6</v>
      </c>
      <c r="U675" s="46">
        <f t="shared" ca="1" si="186"/>
        <v>1560.9146636731487</v>
      </c>
      <c r="V675" s="4">
        <f t="shared" ca="1" si="187"/>
        <v>1.9144446424066979E-3</v>
      </c>
      <c r="W675" s="13">
        <f t="shared" ca="1" si="188"/>
        <v>6298.8294600000008</v>
      </c>
      <c r="X675" s="4">
        <f t="shared" ca="1" si="189"/>
        <v>7.7254449546612421E-3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2.5280640000000004E-3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3.7166332896000071E-8</v>
      </c>
      <c r="L676" s="13">
        <f t="shared" ca="1" si="177"/>
        <v>42</v>
      </c>
      <c r="M676" s="7">
        <f t="shared" ca="1" si="178"/>
        <v>958</v>
      </c>
      <c r="N676" s="44">
        <f t="shared" ca="1" si="179"/>
        <v>9</v>
      </c>
      <c r="O676" s="94">
        <f t="shared" ca="1" si="180"/>
        <v>2.2258967435637835</v>
      </c>
      <c r="P676" s="94">
        <f t="shared" ca="1" si="181"/>
        <v>22.258967435637835</v>
      </c>
      <c r="Q676" s="94">
        <f t="shared" ca="1" si="182"/>
        <v>22.258967435637835</v>
      </c>
      <c r="R676" s="94">
        <f t="shared" ca="1" si="183"/>
        <v>2.2258967435637835</v>
      </c>
      <c r="S676" s="94">
        <f t="shared" ca="1" si="184"/>
        <v>2.2258967435637835</v>
      </c>
      <c r="T676" s="4">
        <f t="shared" ca="1" si="185"/>
        <v>8.2728419363414082E-8</v>
      </c>
      <c r="U676" s="46">
        <f t="shared" ca="1" si="186"/>
        <v>1539.9146636731487</v>
      </c>
      <c r="V676" s="4">
        <f t="shared" ca="1" si="187"/>
        <v>5.7232981021508227E-5</v>
      </c>
      <c r="W676" s="13">
        <f t="shared" ca="1" si="188"/>
        <v>4199.2196400000003</v>
      </c>
      <c r="X676" s="4">
        <f t="shared" ca="1" si="189"/>
        <v>1.5606959504366159E-4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2.5280640000000004E-3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3.7541750400000113E-10</v>
      </c>
      <c r="L677" s="13">
        <f t="shared" ca="1" si="177"/>
        <v>21</v>
      </c>
      <c r="M677" s="7">
        <f t="shared" ca="1" si="178"/>
        <v>979</v>
      </c>
      <c r="N677" s="44">
        <f t="shared" ca="1" si="179"/>
        <v>9</v>
      </c>
      <c r="O677" s="94">
        <f t="shared" ca="1" si="180"/>
        <v>2.2258967435637835</v>
      </c>
      <c r="P677" s="94">
        <f t="shared" ca="1" si="181"/>
        <v>22.258967435637835</v>
      </c>
      <c r="Q677" s="94">
        <f t="shared" ca="1" si="182"/>
        <v>22.258967435637835</v>
      </c>
      <c r="R677" s="94">
        <f t="shared" ca="1" si="183"/>
        <v>2.2258967435637835</v>
      </c>
      <c r="S677" s="94">
        <f t="shared" ca="1" si="184"/>
        <v>2.2258967435637835</v>
      </c>
      <c r="T677" s="4">
        <f t="shared" ca="1" si="185"/>
        <v>8.3564059963044621E-10</v>
      </c>
      <c r="U677" s="46">
        <f t="shared" ca="1" si="186"/>
        <v>1518.9146636731487</v>
      </c>
      <c r="V677" s="4">
        <f t="shared" ca="1" si="187"/>
        <v>5.7022715182517461E-7</v>
      </c>
      <c r="W677" s="13">
        <f t="shared" ca="1" si="188"/>
        <v>2099.6098200000001</v>
      </c>
      <c r="X677" s="4">
        <f t="shared" ca="1" si="189"/>
        <v>7.8823027799829171E-7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2.5280640000000004E-3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1.2640320000000048E-12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2.2258967435637835</v>
      </c>
      <c r="P678" s="94">
        <f t="shared" ca="1" si="181"/>
        <v>22.258967435637835</v>
      </c>
      <c r="Q678" s="94">
        <f t="shared" ca="1" si="182"/>
        <v>22.258967435637835</v>
      </c>
      <c r="R678" s="94">
        <f t="shared" ca="1" si="183"/>
        <v>2.2258967435637835</v>
      </c>
      <c r="S678" s="94">
        <f t="shared" ca="1" si="184"/>
        <v>2.2258967435637835</v>
      </c>
      <c r="T678" s="4">
        <f t="shared" ca="1" si="185"/>
        <v>2.8136047125604269E-12</v>
      </c>
      <c r="U678" s="46">
        <f t="shared" ca="1" si="186"/>
        <v>1497.9146636731487</v>
      </c>
      <c r="V678" s="4">
        <f t="shared" ca="1" si="187"/>
        <v>1.8934120681521045E-9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0.28671685949491199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369</v>
      </c>
      <c r="M679" s="7">
        <f t="shared" ref="M679:M742" ca="1" si="197">MAX(Set2MinTP-(L679+Set2Regain), 0)</f>
        <v>631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1.6834061793024351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16.834061793024354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16.834061793024354</v>
      </c>
      <c r="R679" s="94">
        <f t="shared" ref="R679:R742" ca="1" si="202">(P679+Q679)/20</f>
        <v>1.6834061793024353</v>
      </c>
      <c r="S679" s="94">
        <f t="shared" ref="S679:S742" ca="1" si="203">R679*Set2ConserveTP + O679*(1-Set2ConserveTP)</f>
        <v>1.6834061793024351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1568.8092519292643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19765.781380800003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0.28671685949491199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348</v>
      </c>
      <c r="M680" s="7">
        <f t="shared" ca="1" si="197"/>
        <v>652</v>
      </c>
      <c r="N680" s="44">
        <f t="shared" ca="1" si="198"/>
        <v>6</v>
      </c>
      <c r="O680" s="94">
        <f t="shared" ca="1" si="199"/>
        <v>1.6834061793024351</v>
      </c>
      <c r="P680" s="94">
        <f t="shared" ca="1" si="200"/>
        <v>16.834061793024354</v>
      </c>
      <c r="Q680" s="94">
        <f t="shared" ca="1" si="201"/>
        <v>16.834061793024354</v>
      </c>
      <c r="R680" s="94">
        <f t="shared" ca="1" si="202"/>
        <v>1.6834061793024353</v>
      </c>
      <c r="S680" s="94">
        <f t="shared" ca="1" si="203"/>
        <v>1.6834061793024351</v>
      </c>
      <c r="T680" s="4">
        <f t="shared" ca="1" si="204"/>
        <v>0</v>
      </c>
      <c r="U680" s="46">
        <f t="shared" ca="1" si="205"/>
        <v>1547.8092519292643</v>
      </c>
      <c r="V680" s="4">
        <f t="shared" ca="1" si="206"/>
        <v>0</v>
      </c>
      <c r="W680" s="13">
        <f t="shared" ca="1" si="207"/>
        <v>17666.171560800001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0.28671685949491199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327</v>
      </c>
      <c r="M681" s="7">
        <f t="shared" ca="1" si="197"/>
        <v>673</v>
      </c>
      <c r="N681" s="44">
        <f t="shared" ca="1" si="198"/>
        <v>7</v>
      </c>
      <c r="O681" s="94">
        <f t="shared" ca="1" si="199"/>
        <v>1.9242818862552529</v>
      </c>
      <c r="P681" s="94">
        <f t="shared" ca="1" si="200"/>
        <v>16.834061793024354</v>
      </c>
      <c r="Q681" s="94">
        <f t="shared" ca="1" si="201"/>
        <v>16.834061793024354</v>
      </c>
      <c r="R681" s="94">
        <f t="shared" ca="1" si="202"/>
        <v>1.6834061793024353</v>
      </c>
      <c r="S681" s="94">
        <f t="shared" ca="1" si="203"/>
        <v>1.9242818862552529</v>
      </c>
      <c r="T681" s="4">
        <f t="shared" ca="1" si="204"/>
        <v>0</v>
      </c>
      <c r="U681" s="46">
        <f t="shared" ca="1" si="205"/>
        <v>1659.1734929516681</v>
      </c>
      <c r="V681" s="4">
        <f t="shared" ca="1" si="206"/>
        <v>0</v>
      </c>
      <c r="W681" s="13">
        <f t="shared" ca="1" si="207"/>
        <v>15566.5617408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0.28671685949491199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306</v>
      </c>
      <c r="M682" s="7">
        <f t="shared" ca="1" si="197"/>
        <v>694</v>
      </c>
      <c r="N682" s="44">
        <f t="shared" ca="1" si="198"/>
        <v>7</v>
      </c>
      <c r="O682" s="94">
        <f t="shared" ca="1" si="199"/>
        <v>1.9242818862552529</v>
      </c>
      <c r="P682" s="94">
        <f t="shared" ca="1" si="200"/>
        <v>19.242818862552525</v>
      </c>
      <c r="Q682" s="94">
        <f t="shared" ca="1" si="201"/>
        <v>19.242818862552525</v>
      </c>
      <c r="R682" s="94">
        <f t="shared" ca="1" si="202"/>
        <v>1.9242818862552524</v>
      </c>
      <c r="S682" s="94">
        <f t="shared" ca="1" si="203"/>
        <v>1.9242818862552529</v>
      </c>
      <c r="T682" s="4">
        <f t="shared" ca="1" si="204"/>
        <v>0</v>
      </c>
      <c r="U682" s="46">
        <f t="shared" ca="1" si="205"/>
        <v>1638.1734929516681</v>
      </c>
      <c r="V682" s="4">
        <f t="shared" ca="1" si="206"/>
        <v>0</v>
      </c>
      <c r="W682" s="13">
        <f t="shared" ca="1" si="207"/>
        <v>13466.951920800002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0.28671685949491199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285</v>
      </c>
      <c r="M683" s="7">
        <f t="shared" ca="1" si="197"/>
        <v>715</v>
      </c>
      <c r="N683" s="44">
        <f t="shared" ca="1" si="198"/>
        <v>7</v>
      </c>
      <c r="O683" s="94">
        <f t="shared" ca="1" si="199"/>
        <v>1.9242818862552529</v>
      </c>
      <c r="P683" s="94">
        <f t="shared" ca="1" si="200"/>
        <v>19.242818862552525</v>
      </c>
      <c r="Q683" s="94">
        <f t="shared" ca="1" si="201"/>
        <v>19.242818862552525</v>
      </c>
      <c r="R683" s="94">
        <f t="shared" ca="1" si="202"/>
        <v>1.9242818862552524</v>
      </c>
      <c r="S683" s="94">
        <f t="shared" ca="1" si="203"/>
        <v>1.9242818862552529</v>
      </c>
      <c r="T683" s="4">
        <f t="shared" ca="1" si="204"/>
        <v>0</v>
      </c>
      <c r="U683" s="46">
        <f t="shared" ca="1" si="205"/>
        <v>1617.1734929516681</v>
      </c>
      <c r="V683" s="4">
        <f t="shared" ca="1" si="206"/>
        <v>0</v>
      </c>
      <c r="W683" s="13">
        <f t="shared" ca="1" si="207"/>
        <v>11367.3421008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0.28671685949491199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264</v>
      </c>
      <c r="M684" s="7">
        <f t="shared" ca="1" si="197"/>
        <v>736</v>
      </c>
      <c r="N684" s="44">
        <f t="shared" ca="1" si="198"/>
        <v>7</v>
      </c>
      <c r="O684" s="94">
        <f t="shared" ca="1" si="199"/>
        <v>1.9242818862552529</v>
      </c>
      <c r="P684" s="94">
        <f t="shared" ca="1" si="200"/>
        <v>19.242818862552525</v>
      </c>
      <c r="Q684" s="94">
        <f t="shared" ca="1" si="201"/>
        <v>19.242818862552525</v>
      </c>
      <c r="R684" s="94">
        <f t="shared" ca="1" si="202"/>
        <v>1.9242818862552524</v>
      </c>
      <c r="S684" s="94">
        <f t="shared" ca="1" si="203"/>
        <v>1.9242818862552529</v>
      </c>
      <c r="T684" s="4">
        <f t="shared" ca="1" si="204"/>
        <v>0</v>
      </c>
      <c r="U684" s="46">
        <f t="shared" ca="1" si="205"/>
        <v>1596.1734929516681</v>
      </c>
      <c r="V684" s="4">
        <f t="shared" ca="1" si="206"/>
        <v>0</v>
      </c>
      <c r="W684" s="13">
        <f t="shared" ca="1" si="207"/>
        <v>9267.7322808000008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0.28671685949491199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0.26696063429141509</v>
      </c>
      <c r="L685" s="13">
        <f t="shared" ca="1" si="196"/>
        <v>243</v>
      </c>
      <c r="M685" s="7">
        <f t="shared" ca="1" si="197"/>
        <v>757</v>
      </c>
      <c r="N685" s="44">
        <f t="shared" ca="1" si="198"/>
        <v>7</v>
      </c>
      <c r="O685" s="94">
        <f t="shared" ca="1" si="199"/>
        <v>1.9242818862552529</v>
      </c>
      <c r="P685" s="94">
        <f t="shared" ca="1" si="200"/>
        <v>19.242818862552525</v>
      </c>
      <c r="Q685" s="94">
        <f t="shared" ca="1" si="201"/>
        <v>19.242818862552525</v>
      </c>
      <c r="R685" s="94">
        <f t="shared" ca="1" si="202"/>
        <v>1.9242818862552524</v>
      </c>
      <c r="S685" s="94">
        <f t="shared" ca="1" si="203"/>
        <v>1.9242818862552529</v>
      </c>
      <c r="T685" s="4">
        <f t="shared" ca="1" si="204"/>
        <v>0.51370751291018302</v>
      </c>
      <c r="U685" s="46">
        <f t="shared" ca="1" si="205"/>
        <v>1575.1734929516681</v>
      </c>
      <c r="V685" s="4">
        <f t="shared" ca="1" si="206"/>
        <v>420.50931479740115</v>
      </c>
      <c r="W685" s="13">
        <f t="shared" ca="1" si="207"/>
        <v>7168.1224608000011</v>
      </c>
      <c r="X685" s="4">
        <f t="shared" ca="1" si="208"/>
        <v>1913.6065188137075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0.28671685949491199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2.6965720635496499E-3</v>
      </c>
      <c r="L686" s="13">
        <f t="shared" ca="1" si="196"/>
        <v>222</v>
      </c>
      <c r="M686" s="7">
        <f t="shared" ca="1" si="197"/>
        <v>778</v>
      </c>
      <c r="N686" s="44">
        <f t="shared" ca="1" si="198"/>
        <v>7</v>
      </c>
      <c r="O686" s="94">
        <f t="shared" ca="1" si="199"/>
        <v>1.9242818862552529</v>
      </c>
      <c r="P686" s="94">
        <f t="shared" ca="1" si="200"/>
        <v>19.242818862552525</v>
      </c>
      <c r="Q686" s="94">
        <f t="shared" ca="1" si="201"/>
        <v>19.242818862552525</v>
      </c>
      <c r="R686" s="94">
        <f t="shared" ca="1" si="202"/>
        <v>1.9242818862552524</v>
      </c>
      <c r="S686" s="94">
        <f t="shared" ca="1" si="203"/>
        <v>1.9242818862552529</v>
      </c>
      <c r="T686" s="4">
        <f t="shared" ca="1" si="204"/>
        <v>5.18896477687054E-3</v>
      </c>
      <c r="U686" s="46">
        <f t="shared" ca="1" si="205"/>
        <v>1554.1734929516681</v>
      </c>
      <c r="V686" s="4">
        <f t="shared" ca="1" si="206"/>
        <v>4.1909408230028466</v>
      </c>
      <c r="W686" s="13">
        <f t="shared" ca="1" si="207"/>
        <v>5068.5126408000006</v>
      </c>
      <c r="X686" s="4">
        <f t="shared" ca="1" si="208"/>
        <v>13.667609590929542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0.28671685949491199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258</v>
      </c>
      <c r="M687" s="7">
        <f t="shared" ca="1" si="197"/>
        <v>742</v>
      </c>
      <c r="N687" s="44">
        <f t="shared" ca="1" si="198"/>
        <v>7</v>
      </c>
      <c r="O687" s="94">
        <f t="shared" ca="1" si="199"/>
        <v>1.9242818862552529</v>
      </c>
      <c r="P687" s="94">
        <f t="shared" ca="1" si="200"/>
        <v>19.242818862552525</v>
      </c>
      <c r="Q687" s="94">
        <f t="shared" ca="1" si="201"/>
        <v>19.242818862552525</v>
      </c>
      <c r="R687" s="94">
        <f t="shared" ca="1" si="202"/>
        <v>1.9242818862552524</v>
      </c>
      <c r="S687" s="94">
        <f t="shared" ca="1" si="203"/>
        <v>1.9242818862552529</v>
      </c>
      <c r="T687" s="4">
        <f t="shared" ca="1" si="204"/>
        <v>0</v>
      </c>
      <c r="U687" s="46">
        <f t="shared" ca="1" si="205"/>
        <v>1590.1734929516681</v>
      </c>
      <c r="V687" s="4">
        <f t="shared" ca="1" si="206"/>
        <v>0</v>
      </c>
      <c r="W687" s="13">
        <f t="shared" ca="1" si="207"/>
        <v>17720.7068808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0.28671685949491199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237</v>
      </c>
      <c r="M688" s="7">
        <f t="shared" ca="1" si="197"/>
        <v>763</v>
      </c>
      <c r="N688" s="44">
        <f t="shared" ca="1" si="198"/>
        <v>7</v>
      </c>
      <c r="O688" s="94">
        <f t="shared" ca="1" si="199"/>
        <v>1.9242818862552529</v>
      </c>
      <c r="P688" s="94">
        <f t="shared" ca="1" si="200"/>
        <v>19.242818862552525</v>
      </c>
      <c r="Q688" s="94">
        <f t="shared" ca="1" si="201"/>
        <v>19.242818862552525</v>
      </c>
      <c r="R688" s="94">
        <f t="shared" ca="1" si="202"/>
        <v>1.9242818862552524</v>
      </c>
      <c r="S688" s="94">
        <f t="shared" ca="1" si="203"/>
        <v>1.9242818862552529</v>
      </c>
      <c r="T688" s="4">
        <f t="shared" ca="1" si="204"/>
        <v>0</v>
      </c>
      <c r="U688" s="46">
        <f t="shared" ca="1" si="205"/>
        <v>1569.1734929516681</v>
      </c>
      <c r="V688" s="4">
        <f t="shared" ca="1" si="206"/>
        <v>0</v>
      </c>
      <c r="W688" s="13">
        <f t="shared" ca="1" si="207"/>
        <v>15621.097060800003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0.28671685949491199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216</v>
      </c>
      <c r="M689" s="7">
        <f t="shared" ca="1" si="197"/>
        <v>784</v>
      </c>
      <c r="N689" s="44">
        <f t="shared" ca="1" si="198"/>
        <v>7</v>
      </c>
      <c r="O689" s="94">
        <f t="shared" ca="1" si="199"/>
        <v>1.9242818862552529</v>
      </c>
      <c r="P689" s="94">
        <f t="shared" ca="1" si="200"/>
        <v>19.242818862552525</v>
      </c>
      <c r="Q689" s="94">
        <f t="shared" ca="1" si="201"/>
        <v>19.242818862552525</v>
      </c>
      <c r="R689" s="94">
        <f t="shared" ca="1" si="202"/>
        <v>1.9242818862552524</v>
      </c>
      <c r="S689" s="94">
        <f t="shared" ca="1" si="203"/>
        <v>1.9242818862552529</v>
      </c>
      <c r="T689" s="4">
        <f t="shared" ca="1" si="204"/>
        <v>0</v>
      </c>
      <c r="U689" s="46">
        <f t="shared" ca="1" si="205"/>
        <v>1548.1734929516681</v>
      </c>
      <c r="V689" s="4">
        <f t="shared" ca="1" si="206"/>
        <v>0</v>
      </c>
      <c r="W689" s="13">
        <f t="shared" ca="1" si="207"/>
        <v>13521.487240800001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0.28671685949491199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195</v>
      </c>
      <c r="M690" s="7">
        <f t="shared" ca="1" si="197"/>
        <v>805</v>
      </c>
      <c r="N690" s="44">
        <f t="shared" ca="1" si="198"/>
        <v>8</v>
      </c>
      <c r="O690" s="94">
        <f t="shared" ca="1" si="199"/>
        <v>2.0918173652761349</v>
      </c>
      <c r="P690" s="94">
        <f t="shared" ca="1" si="200"/>
        <v>20.91817365276135</v>
      </c>
      <c r="Q690" s="94">
        <f t="shared" ca="1" si="201"/>
        <v>20.91817365276135</v>
      </c>
      <c r="R690" s="94">
        <f t="shared" ca="1" si="202"/>
        <v>2.0918173652761349</v>
      </c>
      <c r="S690" s="94">
        <f t="shared" ca="1" si="203"/>
        <v>2.0918173652761349</v>
      </c>
      <c r="T690" s="4">
        <f t="shared" ca="1" si="204"/>
        <v>0</v>
      </c>
      <c r="U690" s="46">
        <f t="shared" ca="1" si="205"/>
        <v>1619.2363531107776</v>
      </c>
      <c r="V690" s="4">
        <f t="shared" ca="1" si="206"/>
        <v>0</v>
      </c>
      <c r="W690" s="13">
        <f t="shared" ca="1" si="207"/>
        <v>11421.877420800001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0.28671685949491199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174</v>
      </c>
      <c r="M691" s="7">
        <f t="shared" ca="1" si="197"/>
        <v>826</v>
      </c>
      <c r="N691" s="44">
        <f t="shared" ca="1" si="198"/>
        <v>8</v>
      </c>
      <c r="O691" s="94">
        <f t="shared" ca="1" si="199"/>
        <v>2.0918173652761349</v>
      </c>
      <c r="P691" s="94">
        <f t="shared" ca="1" si="200"/>
        <v>20.91817365276135</v>
      </c>
      <c r="Q691" s="94">
        <f t="shared" ca="1" si="201"/>
        <v>20.91817365276135</v>
      </c>
      <c r="R691" s="94">
        <f t="shared" ca="1" si="202"/>
        <v>2.0918173652761349</v>
      </c>
      <c r="S691" s="94">
        <f t="shared" ca="1" si="203"/>
        <v>2.0918173652761349</v>
      </c>
      <c r="T691" s="4">
        <f t="shared" ca="1" si="204"/>
        <v>0</v>
      </c>
      <c r="U691" s="46">
        <f t="shared" ca="1" si="205"/>
        <v>1598.2363531107776</v>
      </c>
      <c r="V691" s="4">
        <f t="shared" ca="1" si="206"/>
        <v>0</v>
      </c>
      <c r="W691" s="13">
        <f t="shared" ca="1" si="207"/>
        <v>9322.2676008000017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0.28671685949491199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153</v>
      </c>
      <c r="M692" s="7">
        <f t="shared" ca="1" si="197"/>
        <v>847</v>
      </c>
      <c r="N692" s="44">
        <f t="shared" ca="1" si="198"/>
        <v>8</v>
      </c>
      <c r="O692" s="94">
        <f t="shared" ca="1" si="199"/>
        <v>2.0918173652761349</v>
      </c>
      <c r="P692" s="94">
        <f t="shared" ca="1" si="200"/>
        <v>20.91817365276135</v>
      </c>
      <c r="Q692" s="94">
        <f t="shared" ca="1" si="201"/>
        <v>20.91817365276135</v>
      </c>
      <c r="R692" s="94">
        <f t="shared" ca="1" si="202"/>
        <v>2.0918173652761349</v>
      </c>
      <c r="S692" s="94">
        <f t="shared" ca="1" si="203"/>
        <v>2.0918173652761349</v>
      </c>
      <c r="T692" s="4">
        <f t="shared" ca="1" si="204"/>
        <v>0</v>
      </c>
      <c r="U692" s="46">
        <f t="shared" ca="1" si="205"/>
        <v>1577.2363531107776</v>
      </c>
      <c r="V692" s="4">
        <f t="shared" ca="1" si="206"/>
        <v>0</v>
      </c>
      <c r="W692" s="13">
        <f t="shared" ca="1" si="207"/>
        <v>7222.6577808000002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0.28671685949491199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2.6965720635496499E-3</v>
      </c>
      <c r="L693" s="13">
        <f t="shared" ca="1" si="196"/>
        <v>132</v>
      </c>
      <c r="M693" s="7">
        <f t="shared" ca="1" si="197"/>
        <v>868</v>
      </c>
      <c r="N693" s="44">
        <f t="shared" ca="1" si="198"/>
        <v>8</v>
      </c>
      <c r="O693" s="94">
        <f t="shared" ca="1" si="199"/>
        <v>2.0918173652761349</v>
      </c>
      <c r="P693" s="94">
        <f t="shared" ca="1" si="200"/>
        <v>20.91817365276135</v>
      </c>
      <c r="Q693" s="94">
        <f t="shared" ca="1" si="201"/>
        <v>20.91817365276135</v>
      </c>
      <c r="R693" s="94">
        <f t="shared" ca="1" si="202"/>
        <v>2.0918173652761349</v>
      </c>
      <c r="S693" s="94">
        <f t="shared" ca="1" si="203"/>
        <v>2.0918173652761349</v>
      </c>
      <c r="T693" s="4">
        <f t="shared" ca="1" si="204"/>
        <v>5.6407362692516587E-3</v>
      </c>
      <c r="U693" s="46">
        <f t="shared" ca="1" si="205"/>
        <v>1556.2363531107776</v>
      </c>
      <c r="V693" s="4">
        <f t="shared" ca="1" si="206"/>
        <v>4.1965034740789111</v>
      </c>
      <c r="W693" s="13">
        <f t="shared" ca="1" si="207"/>
        <v>5123.0479608000005</v>
      </c>
      <c r="X693" s="4">
        <f t="shared" ca="1" si="208"/>
        <v>13.814668011318282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0.28671685949491199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2.7238101652016688E-5</v>
      </c>
      <c r="L694" s="13">
        <f t="shared" ca="1" si="196"/>
        <v>111</v>
      </c>
      <c r="M694" s="7">
        <f t="shared" ca="1" si="197"/>
        <v>889</v>
      </c>
      <c r="N694" s="44">
        <f t="shared" ca="1" si="198"/>
        <v>8</v>
      </c>
      <c r="O694" s="94">
        <f t="shared" ca="1" si="199"/>
        <v>2.0918173652761349</v>
      </c>
      <c r="P694" s="94">
        <f t="shared" ca="1" si="200"/>
        <v>20.91817365276135</v>
      </c>
      <c r="Q694" s="94">
        <f t="shared" ca="1" si="201"/>
        <v>20.91817365276135</v>
      </c>
      <c r="R694" s="94">
        <f t="shared" ca="1" si="202"/>
        <v>2.0918173652761349</v>
      </c>
      <c r="S694" s="94">
        <f t="shared" ca="1" si="203"/>
        <v>2.0918173652761349</v>
      </c>
      <c r="T694" s="4">
        <f t="shared" ca="1" si="204"/>
        <v>5.6977134032845085E-5</v>
      </c>
      <c r="U694" s="46">
        <f t="shared" ca="1" si="205"/>
        <v>1535.2363531107776</v>
      </c>
      <c r="V694" s="4">
        <f t="shared" ca="1" si="206"/>
        <v>4.181692384590275E-2</v>
      </c>
      <c r="W694" s="13">
        <f t="shared" ca="1" si="207"/>
        <v>3023.4381408000004</v>
      </c>
      <c r="X694" s="4">
        <f t="shared" ca="1" si="208"/>
        <v>8.2352715417694761E-2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0.28671685949491199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258</v>
      </c>
      <c r="M695" s="7">
        <f t="shared" ca="1" si="197"/>
        <v>742</v>
      </c>
      <c r="N695" s="44">
        <f t="shared" ca="1" si="198"/>
        <v>7</v>
      </c>
      <c r="O695" s="94">
        <f t="shared" ca="1" si="199"/>
        <v>1.9242818862552529</v>
      </c>
      <c r="P695" s="94">
        <f t="shared" ca="1" si="200"/>
        <v>19.242818862552525</v>
      </c>
      <c r="Q695" s="94">
        <f t="shared" ca="1" si="201"/>
        <v>19.242818862552525</v>
      </c>
      <c r="R695" s="94">
        <f t="shared" ca="1" si="202"/>
        <v>1.9242818862552524</v>
      </c>
      <c r="S695" s="94">
        <f t="shared" ca="1" si="203"/>
        <v>1.9242818862552529</v>
      </c>
      <c r="T695" s="4">
        <f t="shared" ca="1" si="204"/>
        <v>0</v>
      </c>
      <c r="U695" s="46">
        <f t="shared" ca="1" si="205"/>
        <v>1590.1734929516681</v>
      </c>
      <c r="V695" s="4">
        <f t="shared" ca="1" si="206"/>
        <v>0</v>
      </c>
      <c r="W695" s="13">
        <f t="shared" ca="1" si="207"/>
        <v>16742.343240000002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0.28671685949491199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237</v>
      </c>
      <c r="M696" s="7">
        <f t="shared" ca="1" si="197"/>
        <v>763</v>
      </c>
      <c r="N696" s="44">
        <f t="shared" ca="1" si="198"/>
        <v>7</v>
      </c>
      <c r="O696" s="94">
        <f t="shared" ca="1" si="199"/>
        <v>1.9242818862552529</v>
      </c>
      <c r="P696" s="94">
        <f t="shared" ca="1" si="200"/>
        <v>19.242818862552525</v>
      </c>
      <c r="Q696" s="94">
        <f t="shared" ca="1" si="201"/>
        <v>19.242818862552525</v>
      </c>
      <c r="R696" s="94">
        <f t="shared" ca="1" si="202"/>
        <v>1.9242818862552524</v>
      </c>
      <c r="S696" s="94">
        <f t="shared" ca="1" si="203"/>
        <v>1.9242818862552529</v>
      </c>
      <c r="T696" s="4">
        <f t="shared" ca="1" si="204"/>
        <v>0</v>
      </c>
      <c r="U696" s="46">
        <f t="shared" ca="1" si="205"/>
        <v>1569.1734929516681</v>
      </c>
      <c r="V696" s="4">
        <f t="shared" ca="1" si="206"/>
        <v>0</v>
      </c>
      <c r="W696" s="13">
        <f t="shared" ca="1" si="207"/>
        <v>14642.733420000002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0.28671685949491199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216</v>
      </c>
      <c r="M697" s="7">
        <f t="shared" ca="1" si="197"/>
        <v>784</v>
      </c>
      <c r="N697" s="44">
        <f t="shared" ca="1" si="198"/>
        <v>7</v>
      </c>
      <c r="O697" s="94">
        <f t="shared" ca="1" si="199"/>
        <v>1.9242818862552529</v>
      </c>
      <c r="P697" s="94">
        <f t="shared" ca="1" si="200"/>
        <v>19.242818862552525</v>
      </c>
      <c r="Q697" s="94">
        <f t="shared" ca="1" si="201"/>
        <v>19.242818862552525</v>
      </c>
      <c r="R697" s="94">
        <f t="shared" ca="1" si="202"/>
        <v>1.9242818862552524</v>
      </c>
      <c r="S697" s="94">
        <f t="shared" ca="1" si="203"/>
        <v>1.9242818862552529</v>
      </c>
      <c r="T697" s="4">
        <f t="shared" ca="1" si="204"/>
        <v>0</v>
      </c>
      <c r="U697" s="46">
        <f t="shared" ca="1" si="205"/>
        <v>1548.1734929516681</v>
      </c>
      <c r="V697" s="4">
        <f t="shared" ca="1" si="206"/>
        <v>0</v>
      </c>
      <c r="W697" s="13">
        <f t="shared" ca="1" si="207"/>
        <v>12543.123600000001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0.28671685949491199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195</v>
      </c>
      <c r="M698" s="7">
        <f t="shared" ca="1" si="197"/>
        <v>805</v>
      </c>
      <c r="N698" s="44">
        <f t="shared" ca="1" si="198"/>
        <v>8</v>
      </c>
      <c r="O698" s="94">
        <f t="shared" ca="1" si="199"/>
        <v>2.0918173652761349</v>
      </c>
      <c r="P698" s="94">
        <f t="shared" ca="1" si="200"/>
        <v>20.91817365276135</v>
      </c>
      <c r="Q698" s="94">
        <f t="shared" ca="1" si="201"/>
        <v>20.91817365276135</v>
      </c>
      <c r="R698" s="94">
        <f t="shared" ca="1" si="202"/>
        <v>2.0918173652761349</v>
      </c>
      <c r="S698" s="94">
        <f t="shared" ca="1" si="203"/>
        <v>2.0918173652761349</v>
      </c>
      <c r="T698" s="4">
        <f t="shared" ca="1" si="204"/>
        <v>0</v>
      </c>
      <c r="U698" s="46">
        <f t="shared" ca="1" si="205"/>
        <v>1619.2363531107776</v>
      </c>
      <c r="V698" s="4">
        <f t="shared" ca="1" si="206"/>
        <v>0</v>
      </c>
      <c r="W698" s="13">
        <f t="shared" ca="1" si="207"/>
        <v>10443.513780000001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0.28671685949491199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174</v>
      </c>
      <c r="M699" s="7">
        <f t="shared" ca="1" si="197"/>
        <v>826</v>
      </c>
      <c r="N699" s="44">
        <f t="shared" ca="1" si="198"/>
        <v>8</v>
      </c>
      <c r="O699" s="94">
        <f t="shared" ca="1" si="199"/>
        <v>2.0918173652761349</v>
      </c>
      <c r="P699" s="94">
        <f t="shared" ca="1" si="200"/>
        <v>20.91817365276135</v>
      </c>
      <c r="Q699" s="94">
        <f t="shared" ca="1" si="201"/>
        <v>20.91817365276135</v>
      </c>
      <c r="R699" s="94">
        <f t="shared" ca="1" si="202"/>
        <v>2.0918173652761349</v>
      </c>
      <c r="S699" s="94">
        <f t="shared" ca="1" si="203"/>
        <v>2.0918173652761349</v>
      </c>
      <c r="T699" s="4">
        <f t="shared" ca="1" si="204"/>
        <v>0</v>
      </c>
      <c r="U699" s="46">
        <f t="shared" ca="1" si="205"/>
        <v>1598.2363531107776</v>
      </c>
      <c r="V699" s="4">
        <f t="shared" ca="1" si="206"/>
        <v>0</v>
      </c>
      <c r="W699" s="13">
        <f t="shared" ca="1" si="207"/>
        <v>8343.9039600000015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0.28671685949491199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153</v>
      </c>
      <c r="M700" s="7">
        <f t="shared" ca="1" si="197"/>
        <v>847</v>
      </c>
      <c r="N700" s="44">
        <f t="shared" ca="1" si="198"/>
        <v>8</v>
      </c>
      <c r="O700" s="94">
        <f t="shared" ca="1" si="199"/>
        <v>2.0918173652761349</v>
      </c>
      <c r="P700" s="94">
        <f t="shared" ca="1" si="200"/>
        <v>20.91817365276135</v>
      </c>
      <c r="Q700" s="94">
        <f t="shared" ca="1" si="201"/>
        <v>20.91817365276135</v>
      </c>
      <c r="R700" s="94">
        <f t="shared" ca="1" si="202"/>
        <v>2.0918173652761349</v>
      </c>
      <c r="S700" s="94">
        <f t="shared" ca="1" si="203"/>
        <v>2.0918173652761349</v>
      </c>
      <c r="T700" s="4">
        <f t="shared" ca="1" si="204"/>
        <v>0</v>
      </c>
      <c r="U700" s="46">
        <f t="shared" ca="1" si="205"/>
        <v>1577.2363531107776</v>
      </c>
      <c r="V700" s="4">
        <f t="shared" ca="1" si="206"/>
        <v>0</v>
      </c>
      <c r="W700" s="13">
        <f t="shared" ca="1" si="207"/>
        <v>6244.29414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0.28671685949491199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1.4050559699548161E-2</v>
      </c>
      <c r="L701" s="13">
        <f t="shared" ca="1" si="196"/>
        <v>132</v>
      </c>
      <c r="M701" s="7">
        <f t="shared" ca="1" si="197"/>
        <v>868</v>
      </c>
      <c r="N701" s="44">
        <f t="shared" ca="1" si="198"/>
        <v>8</v>
      </c>
      <c r="O701" s="94">
        <f t="shared" ca="1" si="199"/>
        <v>2.0918173652761349</v>
      </c>
      <c r="P701" s="94">
        <f t="shared" ca="1" si="200"/>
        <v>20.91817365276135</v>
      </c>
      <c r="Q701" s="94">
        <f t="shared" ca="1" si="201"/>
        <v>20.91817365276135</v>
      </c>
      <c r="R701" s="94">
        <f t="shared" ca="1" si="202"/>
        <v>2.0918173652761349</v>
      </c>
      <c r="S701" s="94">
        <f t="shared" ca="1" si="203"/>
        <v>2.0918173652761349</v>
      </c>
      <c r="T701" s="4">
        <f t="shared" ca="1" si="204"/>
        <v>2.9391204771363876E-2</v>
      </c>
      <c r="U701" s="46">
        <f t="shared" ca="1" si="205"/>
        <v>1556.2363531107776</v>
      </c>
      <c r="V701" s="4">
        <f t="shared" ca="1" si="206"/>
        <v>21.865991785990094</v>
      </c>
      <c r="W701" s="13">
        <f t="shared" ca="1" si="207"/>
        <v>4144.6843200000003</v>
      </c>
      <c r="X701" s="4">
        <f t="shared" ca="1" si="208"/>
        <v>58.23513447394118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0.28671685949491199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1.4192484544998157E-4</v>
      </c>
      <c r="L702" s="13">
        <f t="shared" ca="1" si="196"/>
        <v>111</v>
      </c>
      <c r="M702" s="7">
        <f t="shared" ca="1" si="197"/>
        <v>889</v>
      </c>
      <c r="N702" s="44">
        <f t="shared" ca="1" si="198"/>
        <v>8</v>
      </c>
      <c r="O702" s="94">
        <f t="shared" ca="1" si="199"/>
        <v>2.0918173652761349</v>
      </c>
      <c r="P702" s="94">
        <f t="shared" ca="1" si="200"/>
        <v>20.91817365276135</v>
      </c>
      <c r="Q702" s="94">
        <f t="shared" ca="1" si="201"/>
        <v>20.91817365276135</v>
      </c>
      <c r="R702" s="94">
        <f t="shared" ca="1" si="202"/>
        <v>2.0918173652761349</v>
      </c>
      <c r="S702" s="94">
        <f t="shared" ca="1" si="203"/>
        <v>2.0918173652761349</v>
      </c>
      <c r="T702" s="4">
        <f t="shared" ca="1" si="204"/>
        <v>2.968808562764031E-4</v>
      </c>
      <c r="U702" s="46">
        <f t="shared" ca="1" si="205"/>
        <v>1535.2363531107776</v>
      </c>
      <c r="V702" s="4">
        <f t="shared" ca="1" si="206"/>
        <v>0.21788818214444045</v>
      </c>
      <c r="W702" s="13">
        <f t="shared" ca="1" si="207"/>
        <v>2045.0745000000002</v>
      </c>
      <c r="X702" s="4">
        <f t="shared" ca="1" si="208"/>
        <v>0.29024688234619833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0.28671685949491199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147</v>
      </c>
      <c r="M703" s="7">
        <f t="shared" ca="1" si="197"/>
        <v>853</v>
      </c>
      <c r="N703" s="44">
        <f t="shared" ca="1" si="198"/>
        <v>8</v>
      </c>
      <c r="O703" s="94">
        <f t="shared" ca="1" si="199"/>
        <v>2.0918173652761349</v>
      </c>
      <c r="P703" s="94">
        <f t="shared" ca="1" si="200"/>
        <v>20.91817365276135</v>
      </c>
      <c r="Q703" s="94">
        <f t="shared" ca="1" si="201"/>
        <v>20.91817365276135</v>
      </c>
      <c r="R703" s="94">
        <f t="shared" ca="1" si="202"/>
        <v>2.0918173652761349</v>
      </c>
      <c r="S703" s="94">
        <f t="shared" ca="1" si="203"/>
        <v>2.0918173652761349</v>
      </c>
      <c r="T703" s="4">
        <f t="shared" ca="1" si="204"/>
        <v>0</v>
      </c>
      <c r="U703" s="46">
        <f t="shared" ca="1" si="205"/>
        <v>1571.2363531107776</v>
      </c>
      <c r="V703" s="4">
        <f t="shared" ca="1" si="206"/>
        <v>0</v>
      </c>
      <c r="W703" s="13">
        <f t="shared" ca="1" si="207"/>
        <v>14697.268740000001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0.28671685949491199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126</v>
      </c>
      <c r="M704" s="7">
        <f t="shared" ca="1" si="197"/>
        <v>874</v>
      </c>
      <c r="N704" s="44">
        <f t="shared" ca="1" si="198"/>
        <v>8</v>
      </c>
      <c r="O704" s="94">
        <f t="shared" ca="1" si="199"/>
        <v>2.0918173652761349</v>
      </c>
      <c r="P704" s="94">
        <f t="shared" ca="1" si="200"/>
        <v>20.91817365276135</v>
      </c>
      <c r="Q704" s="94">
        <f t="shared" ca="1" si="201"/>
        <v>20.91817365276135</v>
      </c>
      <c r="R704" s="94">
        <f t="shared" ca="1" si="202"/>
        <v>2.0918173652761349</v>
      </c>
      <c r="S704" s="94">
        <f t="shared" ca="1" si="203"/>
        <v>2.0918173652761349</v>
      </c>
      <c r="T704" s="4">
        <f t="shared" ca="1" si="204"/>
        <v>0</v>
      </c>
      <c r="U704" s="46">
        <f t="shared" ca="1" si="205"/>
        <v>1550.2363531107776</v>
      </c>
      <c r="V704" s="4">
        <f t="shared" ca="1" si="206"/>
        <v>0</v>
      </c>
      <c r="W704" s="13">
        <f t="shared" ca="1" si="207"/>
        <v>12597.658920000002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0.28671685949491199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105</v>
      </c>
      <c r="M705" s="7">
        <f t="shared" ca="1" si="197"/>
        <v>895</v>
      </c>
      <c r="N705" s="44">
        <f t="shared" ca="1" si="198"/>
        <v>8</v>
      </c>
      <c r="O705" s="94">
        <f t="shared" ca="1" si="199"/>
        <v>2.0918173652761349</v>
      </c>
      <c r="P705" s="94">
        <f t="shared" ca="1" si="200"/>
        <v>20.91817365276135</v>
      </c>
      <c r="Q705" s="94">
        <f t="shared" ca="1" si="201"/>
        <v>20.91817365276135</v>
      </c>
      <c r="R705" s="94">
        <f t="shared" ca="1" si="202"/>
        <v>2.0918173652761349</v>
      </c>
      <c r="S705" s="94">
        <f t="shared" ca="1" si="203"/>
        <v>2.0918173652761349</v>
      </c>
      <c r="T705" s="4">
        <f t="shared" ca="1" si="204"/>
        <v>0</v>
      </c>
      <c r="U705" s="46">
        <f t="shared" ca="1" si="205"/>
        <v>1529.2363531107776</v>
      </c>
      <c r="V705" s="4">
        <f t="shared" ca="1" si="206"/>
        <v>0</v>
      </c>
      <c r="W705" s="13">
        <f t="shared" ca="1" si="207"/>
        <v>10498.0491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0.28671685949491199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84</v>
      </c>
      <c r="M706" s="7">
        <f t="shared" ca="1" si="197"/>
        <v>916</v>
      </c>
      <c r="N706" s="44">
        <f t="shared" ca="1" si="198"/>
        <v>9</v>
      </c>
      <c r="O706" s="94">
        <f t="shared" ca="1" si="199"/>
        <v>2.2258967435637835</v>
      </c>
      <c r="P706" s="94">
        <f t="shared" ca="1" si="200"/>
        <v>22.258967435637835</v>
      </c>
      <c r="Q706" s="94">
        <f t="shared" ca="1" si="201"/>
        <v>22.124888057350187</v>
      </c>
      <c r="R706" s="94">
        <f t="shared" ca="1" si="202"/>
        <v>2.2191927746494011</v>
      </c>
      <c r="S706" s="94">
        <f t="shared" ca="1" si="203"/>
        <v>2.2258967435637835</v>
      </c>
      <c r="T706" s="4">
        <f t="shared" ca="1" si="204"/>
        <v>0</v>
      </c>
      <c r="U706" s="46">
        <f t="shared" ca="1" si="205"/>
        <v>1581.9146636731487</v>
      </c>
      <c r="V706" s="4">
        <f t="shared" ca="1" si="206"/>
        <v>0</v>
      </c>
      <c r="W706" s="13">
        <f t="shared" ca="1" si="207"/>
        <v>8398.4392800000005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0.28671685949491199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63</v>
      </c>
      <c r="M707" s="7">
        <f t="shared" ca="1" si="197"/>
        <v>937</v>
      </c>
      <c r="N707" s="44">
        <f t="shared" ca="1" si="198"/>
        <v>9</v>
      </c>
      <c r="O707" s="94">
        <f t="shared" ca="1" si="199"/>
        <v>2.2258967435637835</v>
      </c>
      <c r="P707" s="94">
        <f t="shared" ca="1" si="200"/>
        <v>22.258967435637835</v>
      </c>
      <c r="Q707" s="94">
        <f t="shared" ca="1" si="201"/>
        <v>22.258967435637835</v>
      </c>
      <c r="R707" s="94">
        <f t="shared" ca="1" si="202"/>
        <v>2.2258967435637835</v>
      </c>
      <c r="S707" s="94">
        <f t="shared" ca="1" si="203"/>
        <v>2.2258967435637835</v>
      </c>
      <c r="T707" s="4">
        <f t="shared" ca="1" si="204"/>
        <v>0</v>
      </c>
      <c r="U707" s="46">
        <f t="shared" ca="1" si="205"/>
        <v>1560.9146636731487</v>
      </c>
      <c r="V707" s="4">
        <f t="shared" ca="1" si="206"/>
        <v>0</v>
      </c>
      <c r="W707" s="13">
        <f t="shared" ca="1" si="207"/>
        <v>6298.8294600000008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0.28671685949491199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42</v>
      </c>
      <c r="M708" s="7">
        <f t="shared" ca="1" si="197"/>
        <v>958</v>
      </c>
      <c r="N708" s="44">
        <f t="shared" ca="1" si="198"/>
        <v>9</v>
      </c>
      <c r="O708" s="94">
        <f t="shared" ca="1" si="199"/>
        <v>2.2258967435637835</v>
      </c>
      <c r="P708" s="94">
        <f t="shared" ca="1" si="200"/>
        <v>22.258967435637835</v>
      </c>
      <c r="Q708" s="94">
        <f t="shared" ca="1" si="201"/>
        <v>22.258967435637835</v>
      </c>
      <c r="R708" s="94">
        <f t="shared" ca="1" si="202"/>
        <v>2.2258967435637835</v>
      </c>
      <c r="S708" s="94">
        <f t="shared" ca="1" si="203"/>
        <v>2.2258967435637835</v>
      </c>
      <c r="T708" s="4">
        <f t="shared" ca="1" si="204"/>
        <v>0</v>
      </c>
      <c r="U708" s="46">
        <f t="shared" ca="1" si="205"/>
        <v>1539.9146636731487</v>
      </c>
      <c r="V708" s="4">
        <f t="shared" ca="1" si="206"/>
        <v>0</v>
      </c>
      <c r="W708" s="13">
        <f t="shared" ca="1" si="207"/>
        <v>4199.2196400000003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0.28671685949491199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1.4192484544998157E-4</v>
      </c>
      <c r="L709" s="13">
        <f t="shared" ca="1" si="196"/>
        <v>21</v>
      </c>
      <c r="M709" s="7">
        <f t="shared" ca="1" si="197"/>
        <v>979</v>
      </c>
      <c r="N709" s="44">
        <f t="shared" ca="1" si="198"/>
        <v>9</v>
      </c>
      <c r="O709" s="94">
        <f t="shared" ca="1" si="199"/>
        <v>2.2258967435637835</v>
      </c>
      <c r="P709" s="94">
        <f t="shared" ca="1" si="200"/>
        <v>22.258967435637835</v>
      </c>
      <c r="Q709" s="94">
        <f t="shared" ca="1" si="201"/>
        <v>22.258967435637835</v>
      </c>
      <c r="R709" s="94">
        <f t="shared" ca="1" si="202"/>
        <v>2.2258967435637835</v>
      </c>
      <c r="S709" s="94">
        <f t="shared" ca="1" si="203"/>
        <v>2.2258967435637835</v>
      </c>
      <c r="T709" s="4">
        <f t="shared" ca="1" si="204"/>
        <v>3.1591005131790726E-4</v>
      </c>
      <c r="U709" s="46">
        <f t="shared" ca="1" si="205"/>
        <v>1518.9146636731487</v>
      </c>
      <c r="V709" s="4">
        <f t="shared" ca="1" si="206"/>
        <v>0.21557172889352236</v>
      </c>
      <c r="W709" s="13">
        <f t="shared" ca="1" si="207"/>
        <v>2099.6098200000001</v>
      </c>
      <c r="X709" s="4">
        <f t="shared" ca="1" si="208"/>
        <v>0.29798679920876364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0.28671685949491199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1.4335842974745625E-6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2.2258967435637835</v>
      </c>
      <c r="P710" s="94">
        <f t="shared" ca="1" si="200"/>
        <v>22.258967435637835</v>
      </c>
      <c r="Q710" s="94">
        <f t="shared" ca="1" si="201"/>
        <v>22.258967435637835</v>
      </c>
      <c r="R710" s="94">
        <f t="shared" ca="1" si="202"/>
        <v>2.2258967435637835</v>
      </c>
      <c r="S710" s="94">
        <f t="shared" ca="1" si="203"/>
        <v>2.2258967435637835</v>
      </c>
      <c r="T710" s="4">
        <f t="shared" ca="1" si="204"/>
        <v>3.191010619372803E-6</v>
      </c>
      <c r="U710" s="46">
        <f t="shared" ca="1" si="205"/>
        <v>1497.9146636731487</v>
      </c>
      <c r="V710" s="4">
        <f t="shared" ca="1" si="206"/>
        <v>2.1473869407987165E-3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9.0542166156288004E-2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369</v>
      </c>
      <c r="M711" s="7">
        <f t="shared" ca="1" si="197"/>
        <v>631</v>
      </c>
      <c r="N711" s="44">
        <f t="shared" ca="1" si="198"/>
        <v>6</v>
      </c>
      <c r="O711" s="94">
        <f t="shared" ca="1" si="199"/>
        <v>1.6834061793024351</v>
      </c>
      <c r="P711" s="94">
        <f t="shared" ca="1" si="200"/>
        <v>16.834061793024354</v>
      </c>
      <c r="Q711" s="94">
        <f t="shared" ca="1" si="201"/>
        <v>16.834061793024354</v>
      </c>
      <c r="R711" s="94">
        <f t="shared" ca="1" si="202"/>
        <v>1.6834061793024353</v>
      </c>
      <c r="S711" s="94">
        <f t="shared" ca="1" si="203"/>
        <v>1.6834061793024351</v>
      </c>
      <c r="T711" s="4">
        <f t="shared" ca="1" si="204"/>
        <v>0</v>
      </c>
      <c r="U711" s="46">
        <f t="shared" ca="1" si="205"/>
        <v>1568.8092519292643</v>
      </c>
      <c r="V711" s="4">
        <f t="shared" ca="1" si="206"/>
        <v>0</v>
      </c>
      <c r="W711" s="13">
        <f t="shared" ca="1" si="207"/>
        <v>19765.781380800003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9.0542166156288004E-2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348</v>
      </c>
      <c r="M712" s="7">
        <f t="shared" ca="1" si="197"/>
        <v>652</v>
      </c>
      <c r="N712" s="44">
        <f t="shared" ca="1" si="198"/>
        <v>6</v>
      </c>
      <c r="O712" s="94">
        <f t="shared" ca="1" si="199"/>
        <v>1.6834061793024351</v>
      </c>
      <c r="P712" s="94">
        <f t="shared" ca="1" si="200"/>
        <v>16.834061793024354</v>
      </c>
      <c r="Q712" s="94">
        <f t="shared" ca="1" si="201"/>
        <v>16.834061793024354</v>
      </c>
      <c r="R712" s="94">
        <f t="shared" ca="1" si="202"/>
        <v>1.6834061793024353</v>
      </c>
      <c r="S712" s="94">
        <f t="shared" ca="1" si="203"/>
        <v>1.6834061793024351</v>
      </c>
      <c r="T712" s="4">
        <f t="shared" ca="1" si="204"/>
        <v>0</v>
      </c>
      <c r="U712" s="46">
        <f t="shared" ca="1" si="205"/>
        <v>1547.8092519292643</v>
      </c>
      <c r="V712" s="4">
        <f t="shared" ca="1" si="206"/>
        <v>0</v>
      </c>
      <c r="W712" s="13">
        <f t="shared" ca="1" si="207"/>
        <v>17666.171560800001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9.0542166156288004E-2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327</v>
      </c>
      <c r="M713" s="7">
        <f t="shared" ca="1" si="197"/>
        <v>673</v>
      </c>
      <c r="N713" s="44">
        <f t="shared" ca="1" si="198"/>
        <v>7</v>
      </c>
      <c r="O713" s="94">
        <f t="shared" ca="1" si="199"/>
        <v>1.9242818862552529</v>
      </c>
      <c r="P713" s="94">
        <f t="shared" ca="1" si="200"/>
        <v>16.834061793024354</v>
      </c>
      <c r="Q713" s="94">
        <f t="shared" ca="1" si="201"/>
        <v>16.834061793024354</v>
      </c>
      <c r="R713" s="94">
        <f t="shared" ca="1" si="202"/>
        <v>1.6834061793024353</v>
      </c>
      <c r="S713" s="94">
        <f t="shared" ca="1" si="203"/>
        <v>1.9242818862552529</v>
      </c>
      <c r="T713" s="4">
        <f t="shared" ca="1" si="204"/>
        <v>0</v>
      </c>
      <c r="U713" s="46">
        <f t="shared" ca="1" si="205"/>
        <v>1659.1734929516681</v>
      </c>
      <c r="V713" s="4">
        <f t="shared" ca="1" si="206"/>
        <v>0</v>
      </c>
      <c r="W713" s="13">
        <f t="shared" ca="1" si="207"/>
        <v>15566.5617408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9.0542166156288004E-2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306</v>
      </c>
      <c r="M714" s="7">
        <f t="shared" ca="1" si="197"/>
        <v>694</v>
      </c>
      <c r="N714" s="44">
        <f t="shared" ca="1" si="198"/>
        <v>7</v>
      </c>
      <c r="O714" s="94">
        <f t="shared" ca="1" si="199"/>
        <v>1.9242818862552529</v>
      </c>
      <c r="P714" s="94">
        <f t="shared" ca="1" si="200"/>
        <v>19.242818862552525</v>
      </c>
      <c r="Q714" s="94">
        <f t="shared" ca="1" si="201"/>
        <v>19.242818862552525</v>
      </c>
      <c r="R714" s="94">
        <f t="shared" ca="1" si="202"/>
        <v>1.9242818862552524</v>
      </c>
      <c r="S714" s="94">
        <f t="shared" ca="1" si="203"/>
        <v>1.9242818862552529</v>
      </c>
      <c r="T714" s="4">
        <f t="shared" ca="1" si="204"/>
        <v>0</v>
      </c>
      <c r="U714" s="46">
        <f t="shared" ca="1" si="205"/>
        <v>1638.1734929516681</v>
      </c>
      <c r="V714" s="4">
        <f t="shared" ca="1" si="206"/>
        <v>0</v>
      </c>
      <c r="W714" s="13">
        <f t="shared" ca="1" si="207"/>
        <v>13466.951920800002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9.0542166156288004E-2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285</v>
      </c>
      <c r="M715" s="7">
        <f t="shared" ca="1" si="197"/>
        <v>715</v>
      </c>
      <c r="N715" s="44">
        <f t="shared" ca="1" si="198"/>
        <v>7</v>
      </c>
      <c r="O715" s="94">
        <f t="shared" ca="1" si="199"/>
        <v>1.9242818862552529</v>
      </c>
      <c r="P715" s="94">
        <f t="shared" ca="1" si="200"/>
        <v>19.242818862552525</v>
      </c>
      <c r="Q715" s="94">
        <f t="shared" ca="1" si="201"/>
        <v>19.242818862552525</v>
      </c>
      <c r="R715" s="94">
        <f t="shared" ca="1" si="202"/>
        <v>1.9242818862552524</v>
      </c>
      <c r="S715" s="94">
        <f t="shared" ca="1" si="203"/>
        <v>1.9242818862552529</v>
      </c>
      <c r="T715" s="4">
        <f t="shared" ca="1" si="204"/>
        <v>0</v>
      </c>
      <c r="U715" s="46">
        <f t="shared" ca="1" si="205"/>
        <v>1617.1734929516681</v>
      </c>
      <c r="V715" s="4">
        <f t="shared" ca="1" si="206"/>
        <v>0</v>
      </c>
      <c r="W715" s="13">
        <f t="shared" ca="1" si="207"/>
        <v>11367.3421008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9.0542166156288004E-2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8.3460324615316092E-2</v>
      </c>
      <c r="L716" s="13">
        <f t="shared" ca="1" si="196"/>
        <v>264</v>
      </c>
      <c r="M716" s="7">
        <f t="shared" ca="1" si="197"/>
        <v>736</v>
      </c>
      <c r="N716" s="44">
        <f t="shared" ca="1" si="198"/>
        <v>7</v>
      </c>
      <c r="O716" s="94">
        <f t="shared" ca="1" si="199"/>
        <v>1.9242818862552529</v>
      </c>
      <c r="P716" s="94">
        <f t="shared" ca="1" si="200"/>
        <v>19.242818862552525</v>
      </c>
      <c r="Q716" s="94">
        <f t="shared" ca="1" si="201"/>
        <v>19.242818862552525</v>
      </c>
      <c r="R716" s="94">
        <f t="shared" ca="1" si="202"/>
        <v>1.9242818862552524</v>
      </c>
      <c r="S716" s="94">
        <f t="shared" ca="1" si="203"/>
        <v>1.9242818862552529</v>
      </c>
      <c r="T716" s="4">
        <f t="shared" ca="1" si="204"/>
        <v>0.16060119087823616</v>
      </c>
      <c r="U716" s="46">
        <f t="shared" ca="1" si="205"/>
        <v>1596.1734929516681</v>
      </c>
      <c r="V716" s="4">
        <f t="shared" ca="1" si="206"/>
        <v>133.21715786410917</v>
      </c>
      <c r="W716" s="13">
        <f t="shared" ca="1" si="207"/>
        <v>9267.7322808000008</v>
      </c>
      <c r="X716" s="4">
        <f t="shared" ca="1" si="208"/>
        <v>773.48794460341185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9.0542166156288004E-2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1.6860671639457811E-3</v>
      </c>
      <c r="L717" s="13">
        <f t="shared" ca="1" si="196"/>
        <v>243</v>
      </c>
      <c r="M717" s="7">
        <f t="shared" ca="1" si="197"/>
        <v>757</v>
      </c>
      <c r="N717" s="44">
        <f t="shared" ca="1" si="198"/>
        <v>7</v>
      </c>
      <c r="O717" s="94">
        <f t="shared" ca="1" si="199"/>
        <v>1.9242818862552529</v>
      </c>
      <c r="P717" s="94">
        <f t="shared" ca="1" si="200"/>
        <v>19.242818862552525</v>
      </c>
      <c r="Q717" s="94">
        <f t="shared" ca="1" si="201"/>
        <v>19.242818862552525</v>
      </c>
      <c r="R717" s="94">
        <f t="shared" ca="1" si="202"/>
        <v>1.9242818862552524</v>
      </c>
      <c r="S717" s="94">
        <f t="shared" ca="1" si="203"/>
        <v>1.9242818862552529</v>
      </c>
      <c r="T717" s="4">
        <f t="shared" ca="1" si="204"/>
        <v>3.2444685025906322E-3</v>
      </c>
      <c r="U717" s="46">
        <f t="shared" ca="1" si="205"/>
        <v>1575.1734929516681</v>
      </c>
      <c r="V717" s="4">
        <f t="shared" ca="1" si="206"/>
        <v>2.6558483039835887</v>
      </c>
      <c r="W717" s="13">
        <f t="shared" ca="1" si="207"/>
        <v>7168.1224608000011</v>
      </c>
      <c r="X717" s="4">
        <f t="shared" ca="1" si="208"/>
        <v>12.085935908297111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9.0542166156288004E-2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8.5154907269989031E-6</v>
      </c>
      <c r="L718" s="13">
        <f t="shared" ca="1" si="196"/>
        <v>222</v>
      </c>
      <c r="M718" s="7">
        <f t="shared" ca="1" si="197"/>
        <v>778</v>
      </c>
      <c r="N718" s="44">
        <f t="shared" ca="1" si="198"/>
        <v>7</v>
      </c>
      <c r="O718" s="94">
        <f t="shared" ca="1" si="199"/>
        <v>1.9242818862552529</v>
      </c>
      <c r="P718" s="94">
        <f t="shared" ca="1" si="200"/>
        <v>19.242818862552525</v>
      </c>
      <c r="Q718" s="94">
        <f t="shared" ca="1" si="201"/>
        <v>19.242818862552525</v>
      </c>
      <c r="R718" s="94">
        <f t="shared" ca="1" si="202"/>
        <v>1.9242818862552524</v>
      </c>
      <c r="S718" s="94">
        <f t="shared" ca="1" si="203"/>
        <v>1.9242818862552529</v>
      </c>
      <c r="T718" s="4">
        <f t="shared" ca="1" si="204"/>
        <v>1.6386204558538564E-5</v>
      </c>
      <c r="U718" s="46">
        <f t="shared" ca="1" si="205"/>
        <v>1554.1734929516681</v>
      </c>
      <c r="V718" s="4">
        <f t="shared" ca="1" si="206"/>
        <v>1.3234549967377425E-2</v>
      </c>
      <c r="W718" s="13">
        <f t="shared" ca="1" si="207"/>
        <v>5068.5126408000006</v>
      </c>
      <c r="X718" s="4">
        <f t="shared" ca="1" si="208"/>
        <v>4.3160872392409129E-2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9.0542166156288004E-2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258</v>
      </c>
      <c r="M719" s="7">
        <f t="shared" ca="1" si="197"/>
        <v>742</v>
      </c>
      <c r="N719" s="44">
        <f t="shared" ca="1" si="198"/>
        <v>7</v>
      </c>
      <c r="O719" s="94">
        <f t="shared" ca="1" si="199"/>
        <v>1.9242818862552529</v>
      </c>
      <c r="P719" s="94">
        <f t="shared" ca="1" si="200"/>
        <v>19.242818862552525</v>
      </c>
      <c r="Q719" s="94">
        <f t="shared" ca="1" si="201"/>
        <v>19.242818862552525</v>
      </c>
      <c r="R719" s="94">
        <f t="shared" ca="1" si="202"/>
        <v>1.9242818862552524</v>
      </c>
      <c r="S719" s="94">
        <f t="shared" ca="1" si="203"/>
        <v>1.9242818862552529</v>
      </c>
      <c r="T719" s="4">
        <f t="shared" ca="1" si="204"/>
        <v>0</v>
      </c>
      <c r="U719" s="46">
        <f t="shared" ca="1" si="205"/>
        <v>1590.1734929516681</v>
      </c>
      <c r="V719" s="4">
        <f t="shared" ca="1" si="206"/>
        <v>0</v>
      </c>
      <c r="W719" s="13">
        <f t="shared" ca="1" si="207"/>
        <v>17720.7068808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9.0542166156288004E-2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237</v>
      </c>
      <c r="M720" s="7">
        <f t="shared" ca="1" si="197"/>
        <v>763</v>
      </c>
      <c r="N720" s="44">
        <f t="shared" ca="1" si="198"/>
        <v>7</v>
      </c>
      <c r="O720" s="94">
        <f t="shared" ca="1" si="199"/>
        <v>1.9242818862552529</v>
      </c>
      <c r="P720" s="94">
        <f t="shared" ca="1" si="200"/>
        <v>19.242818862552525</v>
      </c>
      <c r="Q720" s="94">
        <f t="shared" ca="1" si="201"/>
        <v>19.242818862552525</v>
      </c>
      <c r="R720" s="94">
        <f t="shared" ca="1" si="202"/>
        <v>1.9242818862552524</v>
      </c>
      <c r="S720" s="94">
        <f t="shared" ca="1" si="203"/>
        <v>1.9242818862552529</v>
      </c>
      <c r="T720" s="4">
        <f t="shared" ca="1" si="204"/>
        <v>0</v>
      </c>
      <c r="U720" s="46">
        <f t="shared" ca="1" si="205"/>
        <v>1569.1734929516681</v>
      </c>
      <c r="V720" s="4">
        <f t="shared" ca="1" si="206"/>
        <v>0</v>
      </c>
      <c r="W720" s="13">
        <f t="shared" ca="1" si="207"/>
        <v>15621.097060800003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9.0542166156288004E-2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216</v>
      </c>
      <c r="M721" s="7">
        <f t="shared" ca="1" si="197"/>
        <v>784</v>
      </c>
      <c r="N721" s="44">
        <f t="shared" ca="1" si="198"/>
        <v>7</v>
      </c>
      <c r="O721" s="94">
        <f t="shared" ca="1" si="199"/>
        <v>1.9242818862552529</v>
      </c>
      <c r="P721" s="94">
        <f t="shared" ca="1" si="200"/>
        <v>19.242818862552525</v>
      </c>
      <c r="Q721" s="94">
        <f t="shared" ca="1" si="201"/>
        <v>19.242818862552525</v>
      </c>
      <c r="R721" s="94">
        <f t="shared" ca="1" si="202"/>
        <v>1.9242818862552524</v>
      </c>
      <c r="S721" s="94">
        <f t="shared" ca="1" si="203"/>
        <v>1.9242818862552529</v>
      </c>
      <c r="T721" s="4">
        <f t="shared" ca="1" si="204"/>
        <v>0</v>
      </c>
      <c r="U721" s="46">
        <f t="shared" ca="1" si="205"/>
        <v>1548.1734929516681</v>
      </c>
      <c r="V721" s="4">
        <f t="shared" ca="1" si="206"/>
        <v>0</v>
      </c>
      <c r="W721" s="13">
        <f t="shared" ca="1" si="207"/>
        <v>13521.487240800001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9.0542166156288004E-2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195</v>
      </c>
      <c r="M722" s="7">
        <f t="shared" ca="1" si="197"/>
        <v>805</v>
      </c>
      <c r="N722" s="44">
        <f t="shared" ca="1" si="198"/>
        <v>8</v>
      </c>
      <c r="O722" s="94">
        <f t="shared" ca="1" si="199"/>
        <v>2.0918173652761349</v>
      </c>
      <c r="P722" s="94">
        <f t="shared" ca="1" si="200"/>
        <v>20.91817365276135</v>
      </c>
      <c r="Q722" s="94">
        <f t="shared" ca="1" si="201"/>
        <v>20.91817365276135</v>
      </c>
      <c r="R722" s="94">
        <f t="shared" ca="1" si="202"/>
        <v>2.0918173652761349</v>
      </c>
      <c r="S722" s="94">
        <f t="shared" ca="1" si="203"/>
        <v>2.0918173652761349</v>
      </c>
      <c r="T722" s="4">
        <f t="shared" ca="1" si="204"/>
        <v>0</v>
      </c>
      <c r="U722" s="46">
        <f t="shared" ca="1" si="205"/>
        <v>1619.2363531107776</v>
      </c>
      <c r="V722" s="4">
        <f t="shared" ca="1" si="206"/>
        <v>0</v>
      </c>
      <c r="W722" s="13">
        <f t="shared" ca="1" si="207"/>
        <v>11421.877420800001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9.0542166156288004E-2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174</v>
      </c>
      <c r="M723" s="7">
        <f t="shared" ca="1" si="197"/>
        <v>826</v>
      </c>
      <c r="N723" s="44">
        <f t="shared" ca="1" si="198"/>
        <v>8</v>
      </c>
      <c r="O723" s="94">
        <f t="shared" ca="1" si="199"/>
        <v>2.0918173652761349</v>
      </c>
      <c r="P723" s="94">
        <f t="shared" ca="1" si="200"/>
        <v>20.91817365276135</v>
      </c>
      <c r="Q723" s="94">
        <f t="shared" ca="1" si="201"/>
        <v>20.91817365276135</v>
      </c>
      <c r="R723" s="94">
        <f t="shared" ca="1" si="202"/>
        <v>2.0918173652761349</v>
      </c>
      <c r="S723" s="94">
        <f t="shared" ca="1" si="203"/>
        <v>2.0918173652761349</v>
      </c>
      <c r="T723" s="4">
        <f t="shared" ca="1" si="204"/>
        <v>0</v>
      </c>
      <c r="U723" s="46">
        <f t="shared" ca="1" si="205"/>
        <v>1598.2363531107776</v>
      </c>
      <c r="V723" s="4">
        <f t="shared" ca="1" si="206"/>
        <v>0</v>
      </c>
      <c r="W723" s="13">
        <f t="shared" ca="1" si="207"/>
        <v>9322.2676008000017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9.0542166156288004E-2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8.4303358197289054E-4</v>
      </c>
      <c r="L724" s="13">
        <f t="shared" ca="1" si="196"/>
        <v>153</v>
      </c>
      <c r="M724" s="7">
        <f t="shared" ca="1" si="197"/>
        <v>847</v>
      </c>
      <c r="N724" s="44">
        <f t="shared" ca="1" si="198"/>
        <v>8</v>
      </c>
      <c r="O724" s="94">
        <f t="shared" ca="1" si="199"/>
        <v>2.0918173652761349</v>
      </c>
      <c r="P724" s="94">
        <f t="shared" ca="1" si="200"/>
        <v>20.91817365276135</v>
      </c>
      <c r="Q724" s="94">
        <f t="shared" ca="1" si="201"/>
        <v>20.91817365276135</v>
      </c>
      <c r="R724" s="94">
        <f t="shared" ca="1" si="202"/>
        <v>2.0918173652761349</v>
      </c>
      <c r="S724" s="94">
        <f t="shared" ca="1" si="203"/>
        <v>2.0918173652761349</v>
      </c>
      <c r="T724" s="4">
        <f t="shared" ca="1" si="204"/>
        <v>1.7634722862818345E-3</v>
      </c>
      <c r="U724" s="46">
        <f t="shared" ca="1" si="205"/>
        <v>1577.2363531107776</v>
      </c>
      <c r="V724" s="4">
        <f t="shared" ca="1" si="206"/>
        <v>1.3296632123808376</v>
      </c>
      <c r="W724" s="13">
        <f t="shared" ca="1" si="207"/>
        <v>7222.6577808000002</v>
      </c>
      <c r="X724" s="4">
        <f t="shared" ca="1" si="208"/>
        <v>6.088943060312193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9.0542166156288004E-2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1.7030981453997806E-5</v>
      </c>
      <c r="L725" s="13">
        <f t="shared" ca="1" si="196"/>
        <v>132</v>
      </c>
      <c r="M725" s="7">
        <f t="shared" ca="1" si="197"/>
        <v>868</v>
      </c>
      <c r="N725" s="44">
        <f t="shared" ca="1" si="198"/>
        <v>8</v>
      </c>
      <c r="O725" s="94">
        <f t="shared" ca="1" si="199"/>
        <v>2.0918173652761349</v>
      </c>
      <c r="P725" s="94">
        <f t="shared" ca="1" si="200"/>
        <v>20.91817365276135</v>
      </c>
      <c r="Q725" s="94">
        <f t="shared" ca="1" si="201"/>
        <v>20.91817365276135</v>
      </c>
      <c r="R725" s="94">
        <f t="shared" ca="1" si="202"/>
        <v>2.0918173652761349</v>
      </c>
      <c r="S725" s="94">
        <f t="shared" ca="1" si="203"/>
        <v>2.0918173652761349</v>
      </c>
      <c r="T725" s="4">
        <f t="shared" ca="1" si="204"/>
        <v>3.5625702753168407E-5</v>
      </c>
      <c r="U725" s="46">
        <f t="shared" ca="1" si="205"/>
        <v>1556.2363531107776</v>
      </c>
      <c r="V725" s="4">
        <f t="shared" ca="1" si="206"/>
        <v>2.6504232467866835E-2</v>
      </c>
      <c r="W725" s="13">
        <f t="shared" ca="1" si="207"/>
        <v>5123.0479608000005</v>
      </c>
      <c r="X725" s="4">
        <f t="shared" ca="1" si="208"/>
        <v>8.7250534808326091E-2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9.0542166156288004E-2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8.6015057848473831E-8</v>
      </c>
      <c r="L726" s="13">
        <f t="shared" ca="1" si="196"/>
        <v>111</v>
      </c>
      <c r="M726" s="7">
        <f t="shared" ca="1" si="197"/>
        <v>889</v>
      </c>
      <c r="N726" s="44">
        <f t="shared" ca="1" si="198"/>
        <v>8</v>
      </c>
      <c r="O726" s="94">
        <f t="shared" ca="1" si="199"/>
        <v>2.0918173652761349</v>
      </c>
      <c r="P726" s="94">
        <f t="shared" ca="1" si="200"/>
        <v>20.91817365276135</v>
      </c>
      <c r="Q726" s="94">
        <f t="shared" ca="1" si="201"/>
        <v>20.91817365276135</v>
      </c>
      <c r="R726" s="94">
        <f t="shared" ca="1" si="202"/>
        <v>2.0918173652761349</v>
      </c>
      <c r="S726" s="94">
        <f t="shared" ca="1" si="203"/>
        <v>2.0918173652761349</v>
      </c>
      <c r="T726" s="4">
        <f t="shared" ca="1" si="204"/>
        <v>1.7992779168266886E-7</v>
      </c>
      <c r="U726" s="46">
        <f t="shared" ca="1" si="205"/>
        <v>1535.2363531107776</v>
      </c>
      <c r="V726" s="4">
        <f t="shared" ca="1" si="206"/>
        <v>1.3205344372390354E-4</v>
      </c>
      <c r="W726" s="13">
        <f t="shared" ca="1" si="207"/>
        <v>3023.4381408000004</v>
      </c>
      <c r="X726" s="4">
        <f t="shared" ca="1" si="208"/>
        <v>2.6006120658219418E-4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9.0542166156288004E-2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258</v>
      </c>
      <c r="M727" s="7">
        <f t="shared" ca="1" si="197"/>
        <v>742</v>
      </c>
      <c r="N727" s="44">
        <f t="shared" ca="1" si="198"/>
        <v>7</v>
      </c>
      <c r="O727" s="94">
        <f t="shared" ca="1" si="199"/>
        <v>1.9242818862552529</v>
      </c>
      <c r="P727" s="94">
        <f t="shared" ca="1" si="200"/>
        <v>19.242818862552525</v>
      </c>
      <c r="Q727" s="94">
        <f t="shared" ca="1" si="201"/>
        <v>19.242818862552525</v>
      </c>
      <c r="R727" s="94">
        <f t="shared" ca="1" si="202"/>
        <v>1.9242818862552524</v>
      </c>
      <c r="S727" s="94">
        <f t="shared" ca="1" si="203"/>
        <v>1.9242818862552529</v>
      </c>
      <c r="T727" s="4">
        <f t="shared" ca="1" si="204"/>
        <v>0</v>
      </c>
      <c r="U727" s="46">
        <f t="shared" ca="1" si="205"/>
        <v>1590.1734929516681</v>
      </c>
      <c r="V727" s="4">
        <f t="shared" ca="1" si="206"/>
        <v>0</v>
      </c>
      <c r="W727" s="13">
        <f t="shared" ca="1" si="207"/>
        <v>16742.343240000002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9.0542166156288004E-2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237</v>
      </c>
      <c r="M728" s="7">
        <f t="shared" ca="1" si="197"/>
        <v>763</v>
      </c>
      <c r="N728" s="44">
        <f t="shared" ca="1" si="198"/>
        <v>7</v>
      </c>
      <c r="O728" s="94">
        <f t="shared" ca="1" si="199"/>
        <v>1.9242818862552529</v>
      </c>
      <c r="P728" s="94">
        <f t="shared" ca="1" si="200"/>
        <v>19.242818862552525</v>
      </c>
      <c r="Q728" s="94">
        <f t="shared" ca="1" si="201"/>
        <v>19.242818862552525</v>
      </c>
      <c r="R728" s="94">
        <f t="shared" ca="1" si="202"/>
        <v>1.9242818862552524</v>
      </c>
      <c r="S728" s="94">
        <f t="shared" ca="1" si="203"/>
        <v>1.9242818862552529</v>
      </c>
      <c r="T728" s="4">
        <f t="shared" ca="1" si="204"/>
        <v>0</v>
      </c>
      <c r="U728" s="46">
        <f t="shared" ca="1" si="205"/>
        <v>1569.1734929516681</v>
      </c>
      <c r="V728" s="4">
        <f t="shared" ca="1" si="206"/>
        <v>0</v>
      </c>
      <c r="W728" s="13">
        <f t="shared" ca="1" si="207"/>
        <v>14642.733420000002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9.0542166156288004E-2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216</v>
      </c>
      <c r="M729" s="7">
        <f t="shared" ca="1" si="197"/>
        <v>784</v>
      </c>
      <c r="N729" s="44">
        <f t="shared" ca="1" si="198"/>
        <v>7</v>
      </c>
      <c r="O729" s="94">
        <f t="shared" ca="1" si="199"/>
        <v>1.9242818862552529</v>
      </c>
      <c r="P729" s="94">
        <f t="shared" ca="1" si="200"/>
        <v>19.242818862552525</v>
      </c>
      <c r="Q729" s="94">
        <f t="shared" ca="1" si="201"/>
        <v>19.242818862552525</v>
      </c>
      <c r="R729" s="94">
        <f t="shared" ca="1" si="202"/>
        <v>1.9242818862552524</v>
      </c>
      <c r="S729" s="94">
        <f t="shared" ca="1" si="203"/>
        <v>1.9242818862552529</v>
      </c>
      <c r="T729" s="4">
        <f t="shared" ca="1" si="204"/>
        <v>0</v>
      </c>
      <c r="U729" s="46">
        <f t="shared" ca="1" si="205"/>
        <v>1548.1734929516681</v>
      </c>
      <c r="V729" s="4">
        <f t="shared" ca="1" si="206"/>
        <v>0</v>
      </c>
      <c r="W729" s="13">
        <f t="shared" ca="1" si="207"/>
        <v>12543.123600000001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9.0542166156288004E-2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195</v>
      </c>
      <c r="M730" s="7">
        <f t="shared" ca="1" si="197"/>
        <v>805</v>
      </c>
      <c r="N730" s="44">
        <f t="shared" ca="1" si="198"/>
        <v>8</v>
      </c>
      <c r="O730" s="94">
        <f t="shared" ca="1" si="199"/>
        <v>2.0918173652761349</v>
      </c>
      <c r="P730" s="94">
        <f t="shared" ca="1" si="200"/>
        <v>20.91817365276135</v>
      </c>
      <c r="Q730" s="94">
        <f t="shared" ca="1" si="201"/>
        <v>20.91817365276135</v>
      </c>
      <c r="R730" s="94">
        <f t="shared" ca="1" si="202"/>
        <v>2.0918173652761349</v>
      </c>
      <c r="S730" s="94">
        <f t="shared" ca="1" si="203"/>
        <v>2.0918173652761349</v>
      </c>
      <c r="T730" s="4">
        <f t="shared" ca="1" si="204"/>
        <v>0</v>
      </c>
      <c r="U730" s="46">
        <f t="shared" ca="1" si="205"/>
        <v>1619.2363531107776</v>
      </c>
      <c r="V730" s="4">
        <f t="shared" ca="1" si="206"/>
        <v>0</v>
      </c>
      <c r="W730" s="13">
        <f t="shared" ca="1" si="207"/>
        <v>10443.513780000001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9.0542166156288004E-2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174</v>
      </c>
      <c r="M731" s="7">
        <f t="shared" ca="1" si="197"/>
        <v>826</v>
      </c>
      <c r="N731" s="44">
        <f t="shared" ca="1" si="198"/>
        <v>8</v>
      </c>
      <c r="O731" s="94">
        <f t="shared" ca="1" si="199"/>
        <v>2.0918173652761349</v>
      </c>
      <c r="P731" s="94">
        <f t="shared" ca="1" si="200"/>
        <v>20.91817365276135</v>
      </c>
      <c r="Q731" s="94">
        <f t="shared" ca="1" si="201"/>
        <v>20.91817365276135</v>
      </c>
      <c r="R731" s="94">
        <f t="shared" ca="1" si="202"/>
        <v>2.0918173652761349</v>
      </c>
      <c r="S731" s="94">
        <f t="shared" ca="1" si="203"/>
        <v>2.0918173652761349</v>
      </c>
      <c r="T731" s="4">
        <f t="shared" ca="1" si="204"/>
        <v>0</v>
      </c>
      <c r="U731" s="46">
        <f t="shared" ca="1" si="205"/>
        <v>1598.2363531107776</v>
      </c>
      <c r="V731" s="4">
        <f t="shared" ca="1" si="206"/>
        <v>0</v>
      </c>
      <c r="W731" s="13">
        <f t="shared" ca="1" si="207"/>
        <v>8343.9039600000015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9.0542166156288004E-2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4.3926486639640052E-3</v>
      </c>
      <c r="L732" s="13">
        <f t="shared" ca="1" si="196"/>
        <v>153</v>
      </c>
      <c r="M732" s="7">
        <f t="shared" ca="1" si="197"/>
        <v>847</v>
      </c>
      <c r="N732" s="44">
        <f t="shared" ca="1" si="198"/>
        <v>8</v>
      </c>
      <c r="O732" s="94">
        <f t="shared" ca="1" si="199"/>
        <v>2.0918173652761349</v>
      </c>
      <c r="P732" s="94">
        <f t="shared" ca="1" si="200"/>
        <v>20.91817365276135</v>
      </c>
      <c r="Q732" s="94">
        <f t="shared" ca="1" si="201"/>
        <v>20.91817365276135</v>
      </c>
      <c r="R732" s="94">
        <f t="shared" ca="1" si="202"/>
        <v>2.0918173652761349</v>
      </c>
      <c r="S732" s="94">
        <f t="shared" ca="1" si="203"/>
        <v>2.0918173652761349</v>
      </c>
      <c r="T732" s="4">
        <f t="shared" ca="1" si="204"/>
        <v>9.1886187548369195E-3</v>
      </c>
      <c r="U732" s="46">
        <f t="shared" ca="1" si="205"/>
        <v>1577.2363531107776</v>
      </c>
      <c r="V732" s="4">
        <f t="shared" ca="1" si="206"/>
        <v>6.9282451592475169</v>
      </c>
      <c r="W732" s="13">
        <f t="shared" ca="1" si="207"/>
        <v>6244.29414</v>
      </c>
      <c r="X732" s="4">
        <f t="shared" ca="1" si="208"/>
        <v>27.428990311469267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9.0542166156288004E-2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8.874037704977795E-5</v>
      </c>
      <c r="L733" s="13">
        <f t="shared" ca="1" si="196"/>
        <v>132</v>
      </c>
      <c r="M733" s="7">
        <f t="shared" ca="1" si="197"/>
        <v>868</v>
      </c>
      <c r="N733" s="44">
        <f t="shared" ca="1" si="198"/>
        <v>8</v>
      </c>
      <c r="O733" s="94">
        <f t="shared" ca="1" si="199"/>
        <v>2.0918173652761349</v>
      </c>
      <c r="P733" s="94">
        <f t="shared" ca="1" si="200"/>
        <v>20.91817365276135</v>
      </c>
      <c r="Q733" s="94">
        <f t="shared" ca="1" si="201"/>
        <v>20.91817365276135</v>
      </c>
      <c r="R733" s="94">
        <f t="shared" ca="1" si="202"/>
        <v>2.0918173652761349</v>
      </c>
      <c r="S733" s="94">
        <f t="shared" ca="1" si="203"/>
        <v>2.0918173652761349</v>
      </c>
      <c r="T733" s="4">
        <f t="shared" ca="1" si="204"/>
        <v>1.8562866171387732E-4</v>
      </c>
      <c r="U733" s="46">
        <f t="shared" ca="1" si="205"/>
        <v>1556.2363531107776</v>
      </c>
      <c r="V733" s="4">
        <f t="shared" ca="1" si="206"/>
        <v>0.13810100075362178</v>
      </c>
      <c r="W733" s="13">
        <f t="shared" ca="1" si="207"/>
        <v>4144.6843200000003</v>
      </c>
      <c r="X733" s="4">
        <f t="shared" ca="1" si="208"/>
        <v>0.36780084930910256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9.0542166156288004E-2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4.4818372247362645E-7</v>
      </c>
      <c r="L734" s="13">
        <f t="shared" ca="1" si="196"/>
        <v>111</v>
      </c>
      <c r="M734" s="7">
        <f t="shared" ca="1" si="197"/>
        <v>889</v>
      </c>
      <c r="N734" s="44">
        <f t="shared" ca="1" si="198"/>
        <v>8</v>
      </c>
      <c r="O734" s="94">
        <f t="shared" ca="1" si="199"/>
        <v>2.0918173652761349</v>
      </c>
      <c r="P734" s="94">
        <f t="shared" ca="1" si="200"/>
        <v>20.91817365276135</v>
      </c>
      <c r="Q734" s="94">
        <f t="shared" ca="1" si="201"/>
        <v>20.91817365276135</v>
      </c>
      <c r="R734" s="94">
        <f t="shared" ca="1" si="202"/>
        <v>2.0918173652761349</v>
      </c>
      <c r="S734" s="94">
        <f t="shared" ca="1" si="203"/>
        <v>2.0918173652761349</v>
      </c>
      <c r="T734" s="4">
        <f t="shared" ca="1" si="204"/>
        <v>9.3751849350443171E-7</v>
      </c>
      <c r="U734" s="46">
        <f t="shared" ca="1" si="205"/>
        <v>1535.2363531107776</v>
      </c>
      <c r="V734" s="4">
        <f t="shared" ca="1" si="206"/>
        <v>6.8806794361402318E-4</v>
      </c>
      <c r="W734" s="13">
        <f t="shared" ca="1" si="207"/>
        <v>2045.0745000000002</v>
      </c>
      <c r="X734" s="4">
        <f t="shared" ca="1" si="208"/>
        <v>9.1656910214589049E-4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9.0542166156288004E-2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147</v>
      </c>
      <c r="M735" s="7">
        <f t="shared" ca="1" si="197"/>
        <v>853</v>
      </c>
      <c r="N735" s="44">
        <f t="shared" ca="1" si="198"/>
        <v>8</v>
      </c>
      <c r="O735" s="94">
        <f t="shared" ca="1" si="199"/>
        <v>2.0918173652761349</v>
      </c>
      <c r="P735" s="94">
        <f t="shared" ca="1" si="200"/>
        <v>20.91817365276135</v>
      </c>
      <c r="Q735" s="94">
        <f t="shared" ca="1" si="201"/>
        <v>20.91817365276135</v>
      </c>
      <c r="R735" s="94">
        <f t="shared" ca="1" si="202"/>
        <v>2.0918173652761349</v>
      </c>
      <c r="S735" s="94">
        <f t="shared" ca="1" si="203"/>
        <v>2.0918173652761349</v>
      </c>
      <c r="T735" s="4">
        <f t="shared" ca="1" si="204"/>
        <v>0</v>
      </c>
      <c r="U735" s="46">
        <f t="shared" ca="1" si="205"/>
        <v>1571.2363531107776</v>
      </c>
      <c r="V735" s="4">
        <f t="shared" ca="1" si="206"/>
        <v>0</v>
      </c>
      <c r="W735" s="13">
        <f t="shared" ca="1" si="207"/>
        <v>14697.268740000001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9.0542166156288004E-2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126</v>
      </c>
      <c r="M736" s="7">
        <f t="shared" ca="1" si="197"/>
        <v>874</v>
      </c>
      <c r="N736" s="44">
        <f t="shared" ca="1" si="198"/>
        <v>8</v>
      </c>
      <c r="O736" s="94">
        <f t="shared" ca="1" si="199"/>
        <v>2.0918173652761349</v>
      </c>
      <c r="P736" s="94">
        <f t="shared" ca="1" si="200"/>
        <v>20.91817365276135</v>
      </c>
      <c r="Q736" s="94">
        <f t="shared" ca="1" si="201"/>
        <v>20.91817365276135</v>
      </c>
      <c r="R736" s="94">
        <f t="shared" ca="1" si="202"/>
        <v>2.0918173652761349</v>
      </c>
      <c r="S736" s="94">
        <f t="shared" ca="1" si="203"/>
        <v>2.0918173652761349</v>
      </c>
      <c r="T736" s="4">
        <f t="shared" ca="1" si="204"/>
        <v>0</v>
      </c>
      <c r="U736" s="46">
        <f t="shared" ca="1" si="205"/>
        <v>1550.2363531107776</v>
      </c>
      <c r="V736" s="4">
        <f t="shared" ca="1" si="206"/>
        <v>0</v>
      </c>
      <c r="W736" s="13">
        <f t="shared" ca="1" si="207"/>
        <v>12597.658920000002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9.0542166156288004E-2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105</v>
      </c>
      <c r="M737" s="7">
        <f t="shared" ca="1" si="197"/>
        <v>895</v>
      </c>
      <c r="N737" s="44">
        <f t="shared" ca="1" si="198"/>
        <v>8</v>
      </c>
      <c r="O737" s="94">
        <f t="shared" ca="1" si="199"/>
        <v>2.0918173652761349</v>
      </c>
      <c r="P737" s="94">
        <f t="shared" ca="1" si="200"/>
        <v>20.91817365276135</v>
      </c>
      <c r="Q737" s="94">
        <f t="shared" ca="1" si="201"/>
        <v>20.91817365276135</v>
      </c>
      <c r="R737" s="94">
        <f t="shared" ca="1" si="202"/>
        <v>2.0918173652761349</v>
      </c>
      <c r="S737" s="94">
        <f t="shared" ca="1" si="203"/>
        <v>2.0918173652761349</v>
      </c>
      <c r="T737" s="4">
        <f t="shared" ca="1" si="204"/>
        <v>0</v>
      </c>
      <c r="U737" s="46">
        <f t="shared" ca="1" si="205"/>
        <v>1529.2363531107776</v>
      </c>
      <c r="V737" s="4">
        <f t="shared" ca="1" si="206"/>
        <v>0</v>
      </c>
      <c r="W737" s="13">
        <f t="shared" ca="1" si="207"/>
        <v>10498.0491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9.0542166156288004E-2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84</v>
      </c>
      <c r="M738" s="7">
        <f t="shared" ca="1" si="197"/>
        <v>916</v>
      </c>
      <c r="N738" s="44">
        <f t="shared" ca="1" si="198"/>
        <v>9</v>
      </c>
      <c r="O738" s="94">
        <f t="shared" ca="1" si="199"/>
        <v>2.2258967435637835</v>
      </c>
      <c r="P738" s="94">
        <f t="shared" ca="1" si="200"/>
        <v>22.258967435637835</v>
      </c>
      <c r="Q738" s="94">
        <f t="shared" ca="1" si="201"/>
        <v>22.124888057350187</v>
      </c>
      <c r="R738" s="94">
        <f t="shared" ca="1" si="202"/>
        <v>2.2191927746494011</v>
      </c>
      <c r="S738" s="94">
        <f t="shared" ca="1" si="203"/>
        <v>2.2258967435637835</v>
      </c>
      <c r="T738" s="4">
        <f t="shared" ca="1" si="204"/>
        <v>0</v>
      </c>
      <c r="U738" s="46">
        <f t="shared" ca="1" si="205"/>
        <v>1581.9146636731487</v>
      </c>
      <c r="V738" s="4">
        <f t="shared" ca="1" si="206"/>
        <v>0</v>
      </c>
      <c r="W738" s="13">
        <f t="shared" ca="1" si="207"/>
        <v>8398.4392800000005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9.0542166156288004E-2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63</v>
      </c>
      <c r="M739" s="7">
        <f t="shared" ca="1" si="197"/>
        <v>937</v>
      </c>
      <c r="N739" s="44">
        <f t="shared" ca="1" si="198"/>
        <v>9</v>
      </c>
      <c r="O739" s="94">
        <f t="shared" ca="1" si="199"/>
        <v>2.2258967435637835</v>
      </c>
      <c r="P739" s="94">
        <f t="shared" ca="1" si="200"/>
        <v>22.258967435637835</v>
      </c>
      <c r="Q739" s="94">
        <f t="shared" ca="1" si="201"/>
        <v>22.258967435637835</v>
      </c>
      <c r="R739" s="94">
        <f t="shared" ca="1" si="202"/>
        <v>2.2258967435637835</v>
      </c>
      <c r="S739" s="94">
        <f t="shared" ca="1" si="203"/>
        <v>2.2258967435637835</v>
      </c>
      <c r="T739" s="4">
        <f t="shared" ca="1" si="204"/>
        <v>0</v>
      </c>
      <c r="U739" s="46">
        <f t="shared" ca="1" si="205"/>
        <v>1560.9146636731487</v>
      </c>
      <c r="V739" s="4">
        <f t="shared" ca="1" si="206"/>
        <v>0</v>
      </c>
      <c r="W739" s="13">
        <f t="shared" ca="1" si="207"/>
        <v>6298.8294600000008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9.0542166156288004E-2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4.4370188524888975E-5</v>
      </c>
      <c r="L740" s="13">
        <f t="shared" ca="1" si="196"/>
        <v>42</v>
      </c>
      <c r="M740" s="7">
        <f t="shared" ca="1" si="197"/>
        <v>958</v>
      </c>
      <c r="N740" s="44">
        <f t="shared" ca="1" si="198"/>
        <v>9</v>
      </c>
      <c r="O740" s="94">
        <f t="shared" ca="1" si="199"/>
        <v>2.2258967435637835</v>
      </c>
      <c r="P740" s="94">
        <f t="shared" ca="1" si="200"/>
        <v>22.258967435637835</v>
      </c>
      <c r="Q740" s="94">
        <f t="shared" ca="1" si="201"/>
        <v>22.258967435637835</v>
      </c>
      <c r="R740" s="94">
        <f t="shared" ca="1" si="202"/>
        <v>2.2258967435637835</v>
      </c>
      <c r="S740" s="94">
        <f t="shared" ca="1" si="203"/>
        <v>2.2258967435637835</v>
      </c>
      <c r="T740" s="4">
        <f t="shared" ca="1" si="204"/>
        <v>9.876345814886153E-5</v>
      </c>
      <c r="U740" s="46">
        <f t="shared" ca="1" si="205"/>
        <v>1539.9146636731487</v>
      </c>
      <c r="V740" s="4">
        <f t="shared" ca="1" si="206"/>
        <v>6.8326303939418603E-2</v>
      </c>
      <c r="W740" s="13">
        <f t="shared" ca="1" si="207"/>
        <v>4199.2196400000003</v>
      </c>
      <c r="X740" s="4">
        <f t="shared" ca="1" si="208"/>
        <v>0.18632016708421642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9.0542166156288004E-2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8.963674449472529E-7</v>
      </c>
      <c r="L741" s="13">
        <f t="shared" ca="1" si="196"/>
        <v>21</v>
      </c>
      <c r="M741" s="7">
        <f t="shared" ca="1" si="197"/>
        <v>979</v>
      </c>
      <c r="N741" s="44">
        <f t="shared" ca="1" si="198"/>
        <v>9</v>
      </c>
      <c r="O741" s="94">
        <f t="shared" ca="1" si="199"/>
        <v>2.2258967435637835</v>
      </c>
      <c r="P741" s="94">
        <f t="shared" ca="1" si="200"/>
        <v>22.258967435637835</v>
      </c>
      <c r="Q741" s="94">
        <f t="shared" ca="1" si="201"/>
        <v>22.258967435637835</v>
      </c>
      <c r="R741" s="94">
        <f t="shared" ca="1" si="202"/>
        <v>2.2258967435637835</v>
      </c>
      <c r="S741" s="94">
        <f t="shared" ca="1" si="203"/>
        <v>2.2258967435637835</v>
      </c>
      <c r="T741" s="4">
        <f t="shared" ca="1" si="204"/>
        <v>1.9952213767446792E-6</v>
      </c>
      <c r="U741" s="46">
        <f t="shared" ca="1" si="205"/>
        <v>1518.9146636731487</v>
      </c>
      <c r="V741" s="4">
        <f t="shared" ca="1" si="206"/>
        <v>1.3615056561696163E-3</v>
      </c>
      <c r="W741" s="13">
        <f t="shared" ca="1" si="207"/>
        <v>2099.6098200000001</v>
      </c>
      <c r="X741" s="4">
        <f t="shared" ca="1" si="208"/>
        <v>1.8820218897395618E-3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9.0542166156288004E-2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4.5271083078144129E-9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2.2258967435637835</v>
      </c>
      <c r="P742" s="94">
        <f t="shared" ca="1" si="200"/>
        <v>22.258967435637835</v>
      </c>
      <c r="Q742" s="94">
        <f t="shared" ca="1" si="201"/>
        <v>22.258967435637835</v>
      </c>
      <c r="R742" s="94">
        <f t="shared" ca="1" si="202"/>
        <v>2.2258967435637835</v>
      </c>
      <c r="S742" s="94">
        <f t="shared" ca="1" si="203"/>
        <v>2.2258967435637835</v>
      </c>
      <c r="T742" s="4">
        <f t="shared" ca="1" si="204"/>
        <v>1.0076875640124652E-8</v>
      </c>
      <c r="U742" s="46">
        <f t="shared" ca="1" si="205"/>
        <v>1497.9146636731487</v>
      </c>
      <c r="V742" s="4">
        <f t="shared" ca="1" si="206"/>
        <v>6.7812219183117433E-6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7.18588620288E-2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369</v>
      </c>
      <c r="M743" s="7">
        <f t="shared" ref="M743:M806" ca="1" si="216">MAX(Set2MinTP-(L743+Set2Regain), 0)</f>
        <v>631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1.6834061793024351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16.834061793024354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16.834061793024354</v>
      </c>
      <c r="R743" s="94">
        <f t="shared" ref="R743:R806" ca="1" si="221">(P743+Q743)/20</f>
        <v>1.6834061793024353</v>
      </c>
      <c r="S743" s="94">
        <f t="shared" ref="S743:S806" ca="1" si="222">R743*Set2ConserveTP + O743*(1-Set2ConserveTP)</f>
        <v>1.6834061793024351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1568.8092519292643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19765.781380800003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7.18588620288E-2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348</v>
      </c>
      <c r="M744" s="7">
        <f t="shared" ca="1" si="216"/>
        <v>652</v>
      </c>
      <c r="N744" s="44">
        <f t="shared" ca="1" si="217"/>
        <v>6</v>
      </c>
      <c r="O744" s="94">
        <f t="shared" ca="1" si="218"/>
        <v>1.6834061793024351</v>
      </c>
      <c r="P744" s="94">
        <f t="shared" ca="1" si="219"/>
        <v>16.834061793024354</v>
      </c>
      <c r="Q744" s="94">
        <f t="shared" ca="1" si="220"/>
        <v>16.834061793024354</v>
      </c>
      <c r="R744" s="94">
        <f t="shared" ca="1" si="221"/>
        <v>1.6834061793024353</v>
      </c>
      <c r="S744" s="94">
        <f t="shared" ca="1" si="222"/>
        <v>1.6834061793024351</v>
      </c>
      <c r="T744" s="4">
        <f t="shared" ca="1" si="223"/>
        <v>0</v>
      </c>
      <c r="U744" s="46">
        <f t="shared" ca="1" si="224"/>
        <v>1547.8092519292643</v>
      </c>
      <c r="V744" s="4">
        <f t="shared" ca="1" si="225"/>
        <v>0</v>
      </c>
      <c r="W744" s="13">
        <f t="shared" ca="1" si="226"/>
        <v>17666.171560800001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7.18588620288E-2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327</v>
      </c>
      <c r="M745" s="7">
        <f t="shared" ca="1" si="216"/>
        <v>673</v>
      </c>
      <c r="N745" s="44">
        <f t="shared" ca="1" si="217"/>
        <v>7</v>
      </c>
      <c r="O745" s="94">
        <f t="shared" ca="1" si="218"/>
        <v>1.9242818862552529</v>
      </c>
      <c r="P745" s="94">
        <f t="shared" ca="1" si="219"/>
        <v>16.834061793024354</v>
      </c>
      <c r="Q745" s="94">
        <f t="shared" ca="1" si="220"/>
        <v>16.834061793024354</v>
      </c>
      <c r="R745" s="94">
        <f t="shared" ca="1" si="221"/>
        <v>1.6834061793024353</v>
      </c>
      <c r="S745" s="94">
        <f t="shared" ca="1" si="222"/>
        <v>1.9242818862552529</v>
      </c>
      <c r="T745" s="4">
        <f t="shared" ca="1" si="223"/>
        <v>0</v>
      </c>
      <c r="U745" s="46">
        <f t="shared" ca="1" si="224"/>
        <v>1659.1734929516681</v>
      </c>
      <c r="V745" s="4">
        <f t="shared" ca="1" si="225"/>
        <v>0</v>
      </c>
      <c r="W745" s="13">
        <f t="shared" ca="1" si="226"/>
        <v>15566.5617408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7.18588620288E-2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306</v>
      </c>
      <c r="M746" s="7">
        <f t="shared" ca="1" si="216"/>
        <v>694</v>
      </c>
      <c r="N746" s="44">
        <f t="shared" ca="1" si="217"/>
        <v>7</v>
      </c>
      <c r="O746" s="94">
        <f t="shared" ca="1" si="218"/>
        <v>1.9242818862552529</v>
      </c>
      <c r="P746" s="94">
        <f t="shared" ca="1" si="219"/>
        <v>19.242818862552525</v>
      </c>
      <c r="Q746" s="94">
        <f t="shared" ca="1" si="220"/>
        <v>19.242818862552525</v>
      </c>
      <c r="R746" s="94">
        <f t="shared" ca="1" si="221"/>
        <v>1.9242818862552524</v>
      </c>
      <c r="S746" s="94">
        <f t="shared" ca="1" si="222"/>
        <v>1.9242818862552529</v>
      </c>
      <c r="T746" s="4">
        <f t="shared" ca="1" si="223"/>
        <v>0</v>
      </c>
      <c r="U746" s="46">
        <f t="shared" ca="1" si="224"/>
        <v>1638.1734929516681</v>
      </c>
      <c r="V746" s="4">
        <f t="shared" ca="1" si="225"/>
        <v>0</v>
      </c>
      <c r="W746" s="13">
        <f t="shared" ca="1" si="226"/>
        <v>13466.951920800002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7.18588620288E-2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6.5575969340605486E-2</v>
      </c>
      <c r="L747" s="13">
        <f t="shared" ca="1" si="215"/>
        <v>285</v>
      </c>
      <c r="M747" s="7">
        <f t="shared" ca="1" si="216"/>
        <v>715</v>
      </c>
      <c r="N747" s="44">
        <f t="shared" ca="1" si="217"/>
        <v>7</v>
      </c>
      <c r="O747" s="94">
        <f t="shared" ca="1" si="218"/>
        <v>1.9242818862552529</v>
      </c>
      <c r="P747" s="94">
        <f t="shared" ca="1" si="219"/>
        <v>19.242818862552525</v>
      </c>
      <c r="Q747" s="94">
        <f t="shared" ca="1" si="220"/>
        <v>19.242818862552525</v>
      </c>
      <c r="R747" s="94">
        <f t="shared" ca="1" si="221"/>
        <v>1.9242818862552524</v>
      </c>
      <c r="S747" s="94">
        <f t="shared" ca="1" si="222"/>
        <v>1.9242818862552529</v>
      </c>
      <c r="T747" s="4">
        <f t="shared" ca="1" si="223"/>
        <v>0.12618664997575696</v>
      </c>
      <c r="U747" s="46">
        <f t="shared" ca="1" si="224"/>
        <v>1617.1734929516681</v>
      </c>
      <c r="V747" s="4">
        <f t="shared" ca="1" si="225"/>
        <v>106.04771939223846</v>
      </c>
      <c r="W747" s="13">
        <f t="shared" ca="1" si="226"/>
        <v>11367.3421008</v>
      </c>
      <c r="X747" s="4">
        <f t="shared" ca="1" si="227"/>
        <v>745.42447708623479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7.18588620288E-2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1.9871505860789558E-3</v>
      </c>
      <c r="L748" s="13">
        <f t="shared" ca="1" si="215"/>
        <v>264</v>
      </c>
      <c r="M748" s="7">
        <f t="shared" ca="1" si="216"/>
        <v>736</v>
      </c>
      <c r="N748" s="44">
        <f t="shared" ca="1" si="217"/>
        <v>7</v>
      </c>
      <c r="O748" s="94">
        <f t="shared" ca="1" si="218"/>
        <v>1.9242818862552529</v>
      </c>
      <c r="P748" s="94">
        <f t="shared" ca="1" si="219"/>
        <v>19.242818862552525</v>
      </c>
      <c r="Q748" s="94">
        <f t="shared" ca="1" si="220"/>
        <v>19.242818862552525</v>
      </c>
      <c r="R748" s="94">
        <f t="shared" ca="1" si="221"/>
        <v>1.9242818862552524</v>
      </c>
      <c r="S748" s="94">
        <f t="shared" ca="1" si="222"/>
        <v>1.9242818862552529</v>
      </c>
      <c r="T748" s="4">
        <f t="shared" ca="1" si="223"/>
        <v>3.8238378780532443E-3</v>
      </c>
      <c r="U748" s="46">
        <f t="shared" ca="1" si="224"/>
        <v>1596.1734929516681</v>
      </c>
      <c r="V748" s="4">
        <f t="shared" ca="1" si="225"/>
        <v>3.1718370920026011</v>
      </c>
      <c r="W748" s="13">
        <f t="shared" ca="1" si="226"/>
        <v>9267.7322808000008</v>
      </c>
      <c r="X748" s="4">
        <f t="shared" ca="1" si="227"/>
        <v>18.416379633414579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7.18588620288E-2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2.0072228142211696E-5</v>
      </c>
      <c r="L749" s="13">
        <f t="shared" ca="1" si="215"/>
        <v>243</v>
      </c>
      <c r="M749" s="7">
        <f t="shared" ca="1" si="216"/>
        <v>757</v>
      </c>
      <c r="N749" s="44">
        <f t="shared" ca="1" si="217"/>
        <v>7</v>
      </c>
      <c r="O749" s="94">
        <f t="shared" ca="1" si="218"/>
        <v>1.9242818862552529</v>
      </c>
      <c r="P749" s="94">
        <f t="shared" ca="1" si="219"/>
        <v>19.242818862552525</v>
      </c>
      <c r="Q749" s="94">
        <f t="shared" ca="1" si="220"/>
        <v>19.242818862552525</v>
      </c>
      <c r="R749" s="94">
        <f t="shared" ca="1" si="221"/>
        <v>1.9242818862552524</v>
      </c>
      <c r="S749" s="94">
        <f t="shared" ca="1" si="222"/>
        <v>1.9242818862552529</v>
      </c>
      <c r="T749" s="4">
        <f t="shared" ca="1" si="223"/>
        <v>3.8624625030840894E-5</v>
      </c>
      <c r="U749" s="46">
        <f t="shared" ca="1" si="224"/>
        <v>1575.1734929516681</v>
      </c>
      <c r="V749" s="4">
        <f t="shared" ca="1" si="225"/>
        <v>3.1617241714090367E-2</v>
      </c>
      <c r="W749" s="13">
        <f t="shared" ca="1" si="226"/>
        <v>7168.1224608000011</v>
      </c>
      <c r="X749" s="4">
        <f t="shared" ca="1" si="227"/>
        <v>0.14388018938448954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7.18588620288E-2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6.7583259738086581E-8</v>
      </c>
      <c r="L750" s="13">
        <f t="shared" ca="1" si="215"/>
        <v>222</v>
      </c>
      <c r="M750" s="7">
        <f t="shared" ca="1" si="216"/>
        <v>778</v>
      </c>
      <c r="N750" s="44">
        <f t="shared" ca="1" si="217"/>
        <v>7</v>
      </c>
      <c r="O750" s="94">
        <f t="shared" ca="1" si="218"/>
        <v>1.9242818862552529</v>
      </c>
      <c r="P750" s="94">
        <f t="shared" ca="1" si="219"/>
        <v>19.242818862552525</v>
      </c>
      <c r="Q750" s="94">
        <f t="shared" ca="1" si="220"/>
        <v>19.242818862552525</v>
      </c>
      <c r="R750" s="94">
        <f t="shared" ca="1" si="221"/>
        <v>1.9242818862552524</v>
      </c>
      <c r="S750" s="94">
        <f t="shared" ca="1" si="222"/>
        <v>1.9242818862552529</v>
      </c>
      <c r="T750" s="4">
        <f t="shared" ca="1" si="223"/>
        <v>1.3004924252808394E-7</v>
      </c>
      <c r="U750" s="46">
        <f t="shared" ca="1" si="224"/>
        <v>1554.1734929516681</v>
      </c>
      <c r="V750" s="4">
        <f t="shared" ca="1" si="225"/>
        <v>1.0503611085220186E-4</v>
      </c>
      <c r="W750" s="13">
        <f t="shared" ca="1" si="226"/>
        <v>5068.5126408000006</v>
      </c>
      <c r="X750" s="4">
        <f t="shared" ca="1" si="227"/>
        <v>3.4254660628896158E-4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7.18588620288E-2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258</v>
      </c>
      <c r="M751" s="7">
        <f t="shared" ca="1" si="216"/>
        <v>742</v>
      </c>
      <c r="N751" s="44">
        <f t="shared" ca="1" si="217"/>
        <v>7</v>
      </c>
      <c r="O751" s="94">
        <f t="shared" ca="1" si="218"/>
        <v>1.9242818862552529</v>
      </c>
      <c r="P751" s="94">
        <f t="shared" ca="1" si="219"/>
        <v>19.242818862552525</v>
      </c>
      <c r="Q751" s="94">
        <f t="shared" ca="1" si="220"/>
        <v>19.242818862552525</v>
      </c>
      <c r="R751" s="94">
        <f t="shared" ca="1" si="221"/>
        <v>1.9242818862552524</v>
      </c>
      <c r="S751" s="94">
        <f t="shared" ca="1" si="222"/>
        <v>1.9242818862552529</v>
      </c>
      <c r="T751" s="4">
        <f t="shared" ca="1" si="223"/>
        <v>0</v>
      </c>
      <c r="U751" s="46">
        <f t="shared" ca="1" si="224"/>
        <v>1590.1734929516681</v>
      </c>
      <c r="V751" s="4">
        <f t="shared" ca="1" si="225"/>
        <v>0</v>
      </c>
      <c r="W751" s="13">
        <f t="shared" ca="1" si="226"/>
        <v>17720.7068808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7.18588620288E-2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237</v>
      </c>
      <c r="M752" s="7">
        <f t="shared" ca="1" si="216"/>
        <v>763</v>
      </c>
      <c r="N752" s="44">
        <f t="shared" ca="1" si="217"/>
        <v>7</v>
      </c>
      <c r="O752" s="94">
        <f t="shared" ca="1" si="218"/>
        <v>1.9242818862552529</v>
      </c>
      <c r="P752" s="94">
        <f t="shared" ca="1" si="219"/>
        <v>19.242818862552525</v>
      </c>
      <c r="Q752" s="94">
        <f t="shared" ca="1" si="220"/>
        <v>19.242818862552525</v>
      </c>
      <c r="R752" s="94">
        <f t="shared" ca="1" si="221"/>
        <v>1.9242818862552524</v>
      </c>
      <c r="S752" s="94">
        <f t="shared" ca="1" si="222"/>
        <v>1.9242818862552529</v>
      </c>
      <c r="T752" s="4">
        <f t="shared" ca="1" si="223"/>
        <v>0</v>
      </c>
      <c r="U752" s="46">
        <f t="shared" ca="1" si="224"/>
        <v>1569.1734929516681</v>
      </c>
      <c r="V752" s="4">
        <f t="shared" ca="1" si="225"/>
        <v>0</v>
      </c>
      <c r="W752" s="13">
        <f t="shared" ca="1" si="226"/>
        <v>15621.097060800003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7.18588620288E-2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216</v>
      </c>
      <c r="M753" s="7">
        <f t="shared" ca="1" si="216"/>
        <v>784</v>
      </c>
      <c r="N753" s="44">
        <f t="shared" ca="1" si="217"/>
        <v>7</v>
      </c>
      <c r="O753" s="94">
        <f t="shared" ca="1" si="218"/>
        <v>1.9242818862552529</v>
      </c>
      <c r="P753" s="94">
        <f t="shared" ca="1" si="219"/>
        <v>19.242818862552525</v>
      </c>
      <c r="Q753" s="94">
        <f t="shared" ca="1" si="220"/>
        <v>19.242818862552525</v>
      </c>
      <c r="R753" s="94">
        <f t="shared" ca="1" si="221"/>
        <v>1.9242818862552524</v>
      </c>
      <c r="S753" s="94">
        <f t="shared" ca="1" si="222"/>
        <v>1.9242818862552529</v>
      </c>
      <c r="T753" s="4">
        <f t="shared" ca="1" si="223"/>
        <v>0</v>
      </c>
      <c r="U753" s="46">
        <f t="shared" ca="1" si="224"/>
        <v>1548.1734929516681</v>
      </c>
      <c r="V753" s="4">
        <f t="shared" ca="1" si="225"/>
        <v>0</v>
      </c>
      <c r="W753" s="13">
        <f t="shared" ca="1" si="226"/>
        <v>13521.487240800001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7.18588620288E-2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195</v>
      </c>
      <c r="M754" s="7">
        <f t="shared" ca="1" si="216"/>
        <v>805</v>
      </c>
      <c r="N754" s="44">
        <f t="shared" ca="1" si="217"/>
        <v>8</v>
      </c>
      <c r="O754" s="94">
        <f t="shared" ca="1" si="218"/>
        <v>2.0918173652761349</v>
      </c>
      <c r="P754" s="94">
        <f t="shared" ca="1" si="219"/>
        <v>20.91817365276135</v>
      </c>
      <c r="Q754" s="94">
        <f t="shared" ca="1" si="220"/>
        <v>20.91817365276135</v>
      </c>
      <c r="R754" s="94">
        <f t="shared" ca="1" si="221"/>
        <v>2.0918173652761349</v>
      </c>
      <c r="S754" s="94">
        <f t="shared" ca="1" si="222"/>
        <v>2.0918173652761349</v>
      </c>
      <c r="T754" s="4">
        <f t="shared" ca="1" si="223"/>
        <v>0</v>
      </c>
      <c r="U754" s="46">
        <f t="shared" ca="1" si="224"/>
        <v>1619.2363531107776</v>
      </c>
      <c r="V754" s="4">
        <f t="shared" ca="1" si="225"/>
        <v>0</v>
      </c>
      <c r="W754" s="13">
        <f t="shared" ca="1" si="226"/>
        <v>11421.877420800001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7.18588620288E-2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6.6238352869298534E-4</v>
      </c>
      <c r="L755" s="13">
        <f t="shared" ca="1" si="215"/>
        <v>174</v>
      </c>
      <c r="M755" s="7">
        <f t="shared" ca="1" si="216"/>
        <v>826</v>
      </c>
      <c r="N755" s="44">
        <f t="shared" ca="1" si="217"/>
        <v>8</v>
      </c>
      <c r="O755" s="94">
        <f t="shared" ca="1" si="218"/>
        <v>2.0918173652761349</v>
      </c>
      <c r="P755" s="94">
        <f t="shared" ca="1" si="219"/>
        <v>20.91817365276135</v>
      </c>
      <c r="Q755" s="94">
        <f t="shared" ca="1" si="220"/>
        <v>20.91817365276135</v>
      </c>
      <c r="R755" s="94">
        <f t="shared" ca="1" si="221"/>
        <v>2.0918173652761349</v>
      </c>
      <c r="S755" s="94">
        <f t="shared" ca="1" si="222"/>
        <v>2.0918173652761349</v>
      </c>
      <c r="T755" s="4">
        <f t="shared" ca="1" si="223"/>
        <v>1.3855853677928697E-3</v>
      </c>
      <c r="U755" s="46">
        <f t="shared" ca="1" si="224"/>
        <v>1598.2363531107776</v>
      </c>
      <c r="V755" s="4">
        <f t="shared" ca="1" si="225"/>
        <v>1.058645435258925</v>
      </c>
      <c r="W755" s="13">
        <f t="shared" ca="1" si="226"/>
        <v>9322.2676008000017</v>
      </c>
      <c r="X755" s="4">
        <f t="shared" ca="1" si="227"/>
        <v>6.1749165088381952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7.18588620288E-2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2.0072228142211693E-5</v>
      </c>
      <c r="L756" s="13">
        <f t="shared" ca="1" si="215"/>
        <v>153</v>
      </c>
      <c r="M756" s="7">
        <f t="shared" ca="1" si="216"/>
        <v>847</v>
      </c>
      <c r="N756" s="44">
        <f t="shared" ca="1" si="217"/>
        <v>8</v>
      </c>
      <c r="O756" s="94">
        <f t="shared" ca="1" si="218"/>
        <v>2.0918173652761349</v>
      </c>
      <c r="P756" s="94">
        <f t="shared" ca="1" si="219"/>
        <v>20.91817365276135</v>
      </c>
      <c r="Q756" s="94">
        <f t="shared" ca="1" si="220"/>
        <v>20.91817365276135</v>
      </c>
      <c r="R756" s="94">
        <f t="shared" ca="1" si="221"/>
        <v>2.0918173652761349</v>
      </c>
      <c r="S756" s="94">
        <f t="shared" ca="1" si="222"/>
        <v>2.0918173652761349</v>
      </c>
      <c r="T756" s="4">
        <f t="shared" ca="1" si="223"/>
        <v>4.1987435387662754E-5</v>
      </c>
      <c r="U756" s="46">
        <f t="shared" ca="1" si="224"/>
        <v>1577.2363531107776</v>
      </c>
      <c r="V756" s="4">
        <f t="shared" ca="1" si="225"/>
        <v>3.1658647913829489E-2</v>
      </c>
      <c r="W756" s="13">
        <f t="shared" ca="1" si="226"/>
        <v>7222.6577808000002</v>
      </c>
      <c r="X756" s="4">
        <f t="shared" ca="1" si="227"/>
        <v>0.14497483476933801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7.18588620288E-2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2.0274977921425974E-7</v>
      </c>
      <c r="L757" s="13">
        <f t="shared" ca="1" si="215"/>
        <v>132</v>
      </c>
      <c r="M757" s="7">
        <f t="shared" ca="1" si="216"/>
        <v>868</v>
      </c>
      <c r="N757" s="44">
        <f t="shared" ca="1" si="217"/>
        <v>8</v>
      </c>
      <c r="O757" s="94">
        <f t="shared" ca="1" si="218"/>
        <v>2.0918173652761349</v>
      </c>
      <c r="P757" s="94">
        <f t="shared" ca="1" si="219"/>
        <v>20.91817365276135</v>
      </c>
      <c r="Q757" s="94">
        <f t="shared" ca="1" si="220"/>
        <v>20.91817365276135</v>
      </c>
      <c r="R757" s="94">
        <f t="shared" ca="1" si="221"/>
        <v>2.0918173652761349</v>
      </c>
      <c r="S757" s="94">
        <f t="shared" ca="1" si="222"/>
        <v>2.0918173652761349</v>
      </c>
      <c r="T757" s="4">
        <f t="shared" ca="1" si="223"/>
        <v>4.2411550896629087E-7</v>
      </c>
      <c r="U757" s="46">
        <f t="shared" ca="1" si="224"/>
        <v>1556.2363531107776</v>
      </c>
      <c r="V757" s="4">
        <f t="shared" ca="1" si="225"/>
        <v>3.1552657699841492E-4</v>
      </c>
      <c r="W757" s="13">
        <f t="shared" ca="1" si="226"/>
        <v>5123.0479608000005</v>
      </c>
      <c r="X757" s="4">
        <f t="shared" ca="1" si="227"/>
        <v>1.0386968429562638E-3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7.18588620288E-2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6.8265918927360246E-10</v>
      </c>
      <c r="L758" s="13">
        <f t="shared" ca="1" si="215"/>
        <v>111</v>
      </c>
      <c r="M758" s="7">
        <f t="shared" ca="1" si="216"/>
        <v>889</v>
      </c>
      <c r="N758" s="44">
        <f t="shared" ca="1" si="217"/>
        <v>8</v>
      </c>
      <c r="O758" s="94">
        <f t="shared" ca="1" si="218"/>
        <v>2.0918173652761349</v>
      </c>
      <c r="P758" s="94">
        <f t="shared" ca="1" si="219"/>
        <v>20.91817365276135</v>
      </c>
      <c r="Q758" s="94">
        <f t="shared" ca="1" si="220"/>
        <v>20.91817365276135</v>
      </c>
      <c r="R758" s="94">
        <f t="shared" ca="1" si="221"/>
        <v>2.0918173652761349</v>
      </c>
      <c r="S758" s="94">
        <f t="shared" ca="1" si="222"/>
        <v>2.0918173652761349</v>
      </c>
      <c r="T758" s="4">
        <f t="shared" ca="1" si="223"/>
        <v>1.4279983466878494E-9</v>
      </c>
      <c r="U758" s="46">
        <f t="shared" ca="1" si="224"/>
        <v>1535.2363531107776</v>
      </c>
      <c r="V758" s="4">
        <f t="shared" ca="1" si="225"/>
        <v>1.0480432041579655E-6</v>
      </c>
      <c r="W758" s="13">
        <f t="shared" ca="1" si="226"/>
        <v>3023.4381408000004</v>
      </c>
      <c r="X758" s="4">
        <f t="shared" ca="1" si="227"/>
        <v>2.0639778300174162E-6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7.18588620288E-2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258</v>
      </c>
      <c r="M759" s="7">
        <f t="shared" ca="1" si="216"/>
        <v>742</v>
      </c>
      <c r="N759" s="44">
        <f t="shared" ca="1" si="217"/>
        <v>7</v>
      </c>
      <c r="O759" s="94">
        <f t="shared" ca="1" si="218"/>
        <v>1.9242818862552529</v>
      </c>
      <c r="P759" s="94">
        <f t="shared" ca="1" si="219"/>
        <v>19.242818862552525</v>
      </c>
      <c r="Q759" s="94">
        <f t="shared" ca="1" si="220"/>
        <v>19.242818862552525</v>
      </c>
      <c r="R759" s="94">
        <f t="shared" ca="1" si="221"/>
        <v>1.9242818862552524</v>
      </c>
      <c r="S759" s="94">
        <f t="shared" ca="1" si="222"/>
        <v>1.9242818862552529</v>
      </c>
      <c r="T759" s="4">
        <f t="shared" ca="1" si="223"/>
        <v>0</v>
      </c>
      <c r="U759" s="46">
        <f t="shared" ca="1" si="224"/>
        <v>1590.1734929516681</v>
      </c>
      <c r="V759" s="4">
        <f t="shared" ca="1" si="225"/>
        <v>0</v>
      </c>
      <c r="W759" s="13">
        <f t="shared" ca="1" si="226"/>
        <v>16742.343240000002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7.18588620288E-2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237</v>
      </c>
      <c r="M760" s="7">
        <f t="shared" ca="1" si="216"/>
        <v>763</v>
      </c>
      <c r="N760" s="44">
        <f t="shared" ca="1" si="217"/>
        <v>7</v>
      </c>
      <c r="O760" s="94">
        <f t="shared" ca="1" si="218"/>
        <v>1.9242818862552529</v>
      </c>
      <c r="P760" s="94">
        <f t="shared" ca="1" si="219"/>
        <v>19.242818862552525</v>
      </c>
      <c r="Q760" s="94">
        <f t="shared" ca="1" si="220"/>
        <v>19.242818862552525</v>
      </c>
      <c r="R760" s="94">
        <f t="shared" ca="1" si="221"/>
        <v>1.9242818862552524</v>
      </c>
      <c r="S760" s="94">
        <f t="shared" ca="1" si="222"/>
        <v>1.9242818862552529</v>
      </c>
      <c r="T760" s="4">
        <f t="shared" ca="1" si="223"/>
        <v>0</v>
      </c>
      <c r="U760" s="46">
        <f t="shared" ca="1" si="224"/>
        <v>1569.1734929516681</v>
      </c>
      <c r="V760" s="4">
        <f t="shared" ca="1" si="225"/>
        <v>0</v>
      </c>
      <c r="W760" s="13">
        <f t="shared" ca="1" si="226"/>
        <v>14642.733420000002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7.18588620288E-2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216</v>
      </c>
      <c r="M761" s="7">
        <f t="shared" ca="1" si="216"/>
        <v>784</v>
      </c>
      <c r="N761" s="44">
        <f t="shared" ca="1" si="217"/>
        <v>7</v>
      </c>
      <c r="O761" s="94">
        <f t="shared" ca="1" si="218"/>
        <v>1.9242818862552529</v>
      </c>
      <c r="P761" s="94">
        <f t="shared" ca="1" si="219"/>
        <v>19.242818862552525</v>
      </c>
      <c r="Q761" s="94">
        <f t="shared" ca="1" si="220"/>
        <v>19.242818862552525</v>
      </c>
      <c r="R761" s="94">
        <f t="shared" ca="1" si="221"/>
        <v>1.9242818862552524</v>
      </c>
      <c r="S761" s="94">
        <f t="shared" ca="1" si="222"/>
        <v>1.9242818862552529</v>
      </c>
      <c r="T761" s="4">
        <f t="shared" ca="1" si="223"/>
        <v>0</v>
      </c>
      <c r="U761" s="46">
        <f t="shared" ca="1" si="224"/>
        <v>1548.1734929516681</v>
      </c>
      <c r="V761" s="4">
        <f t="shared" ca="1" si="225"/>
        <v>0</v>
      </c>
      <c r="W761" s="13">
        <f t="shared" ca="1" si="226"/>
        <v>12543.123600000001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7.18588620288E-2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195</v>
      </c>
      <c r="M762" s="7">
        <f t="shared" ca="1" si="216"/>
        <v>805</v>
      </c>
      <c r="N762" s="44">
        <f t="shared" ca="1" si="217"/>
        <v>8</v>
      </c>
      <c r="O762" s="94">
        <f t="shared" ca="1" si="218"/>
        <v>2.0918173652761349</v>
      </c>
      <c r="P762" s="94">
        <f t="shared" ca="1" si="219"/>
        <v>20.91817365276135</v>
      </c>
      <c r="Q762" s="94">
        <f t="shared" ca="1" si="220"/>
        <v>20.91817365276135</v>
      </c>
      <c r="R762" s="94">
        <f t="shared" ca="1" si="221"/>
        <v>2.0918173652761349</v>
      </c>
      <c r="S762" s="94">
        <f t="shared" ca="1" si="222"/>
        <v>2.0918173652761349</v>
      </c>
      <c r="T762" s="4">
        <f t="shared" ca="1" si="223"/>
        <v>0</v>
      </c>
      <c r="U762" s="46">
        <f t="shared" ca="1" si="224"/>
        <v>1619.2363531107776</v>
      </c>
      <c r="V762" s="4">
        <f t="shared" ca="1" si="225"/>
        <v>0</v>
      </c>
      <c r="W762" s="13">
        <f t="shared" ca="1" si="226"/>
        <v>10443.513780000001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7.18588620288E-2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3.451366807400289E-3</v>
      </c>
      <c r="L763" s="13">
        <f t="shared" ca="1" si="215"/>
        <v>174</v>
      </c>
      <c r="M763" s="7">
        <f t="shared" ca="1" si="216"/>
        <v>826</v>
      </c>
      <c r="N763" s="44">
        <f t="shared" ca="1" si="217"/>
        <v>8</v>
      </c>
      <c r="O763" s="94">
        <f t="shared" ca="1" si="218"/>
        <v>2.0918173652761349</v>
      </c>
      <c r="P763" s="94">
        <f t="shared" ca="1" si="219"/>
        <v>20.91817365276135</v>
      </c>
      <c r="Q763" s="94">
        <f t="shared" ca="1" si="220"/>
        <v>20.91817365276135</v>
      </c>
      <c r="R763" s="94">
        <f t="shared" ca="1" si="221"/>
        <v>2.0918173652761349</v>
      </c>
      <c r="S763" s="94">
        <f t="shared" ca="1" si="222"/>
        <v>2.0918173652761349</v>
      </c>
      <c r="T763" s="4">
        <f t="shared" ca="1" si="223"/>
        <v>7.2196290216575776E-3</v>
      </c>
      <c r="U763" s="46">
        <f t="shared" ca="1" si="224"/>
        <v>1598.2363531107776</v>
      </c>
      <c r="V763" s="4">
        <f t="shared" ca="1" si="225"/>
        <v>5.516099899507025</v>
      </c>
      <c r="W763" s="13">
        <f t="shared" ca="1" si="226"/>
        <v>8343.9039600000015</v>
      </c>
      <c r="X763" s="4">
        <f t="shared" ca="1" si="227"/>
        <v>28.797873171679832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7.18588620288E-2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1.0458687295152401E-4</v>
      </c>
      <c r="L764" s="13">
        <f t="shared" ca="1" si="215"/>
        <v>153</v>
      </c>
      <c r="M764" s="7">
        <f t="shared" ca="1" si="216"/>
        <v>847</v>
      </c>
      <c r="N764" s="44">
        <f t="shared" ca="1" si="217"/>
        <v>8</v>
      </c>
      <c r="O764" s="94">
        <f t="shared" ca="1" si="218"/>
        <v>2.0918173652761349</v>
      </c>
      <c r="P764" s="94">
        <f t="shared" ca="1" si="219"/>
        <v>20.91817365276135</v>
      </c>
      <c r="Q764" s="94">
        <f t="shared" ca="1" si="220"/>
        <v>20.91817365276135</v>
      </c>
      <c r="R764" s="94">
        <f t="shared" ca="1" si="221"/>
        <v>2.0918173652761349</v>
      </c>
      <c r="S764" s="94">
        <f t="shared" ca="1" si="222"/>
        <v>2.0918173652761349</v>
      </c>
      <c r="T764" s="4">
        <f t="shared" ca="1" si="223"/>
        <v>2.1877663701992681E-4</v>
      </c>
      <c r="U764" s="46">
        <f t="shared" ca="1" si="224"/>
        <v>1577.2363531107776</v>
      </c>
      <c r="V764" s="4">
        <f t="shared" ca="1" si="225"/>
        <v>0.16495821807732194</v>
      </c>
      <c r="W764" s="13">
        <f t="shared" ca="1" si="226"/>
        <v>6244.29414</v>
      </c>
      <c r="X764" s="4">
        <f t="shared" ca="1" si="227"/>
        <v>0.65307119789212587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7.18588620288E-2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1.0564330601164052E-6</v>
      </c>
      <c r="L765" s="13">
        <f t="shared" ca="1" si="215"/>
        <v>132</v>
      </c>
      <c r="M765" s="7">
        <f t="shared" ca="1" si="216"/>
        <v>868</v>
      </c>
      <c r="N765" s="44">
        <f t="shared" ca="1" si="217"/>
        <v>8</v>
      </c>
      <c r="O765" s="94">
        <f t="shared" ca="1" si="218"/>
        <v>2.0918173652761349</v>
      </c>
      <c r="P765" s="94">
        <f t="shared" ca="1" si="219"/>
        <v>20.91817365276135</v>
      </c>
      <c r="Q765" s="94">
        <f t="shared" ca="1" si="220"/>
        <v>20.91817365276135</v>
      </c>
      <c r="R765" s="94">
        <f t="shared" ca="1" si="221"/>
        <v>2.0918173652761349</v>
      </c>
      <c r="S765" s="94">
        <f t="shared" ca="1" si="222"/>
        <v>2.0918173652761349</v>
      </c>
      <c r="T765" s="4">
        <f t="shared" ca="1" si="223"/>
        <v>2.2098650204033033E-6</v>
      </c>
      <c r="U765" s="46">
        <f t="shared" ca="1" si="224"/>
        <v>1556.2363531107776</v>
      </c>
      <c r="V765" s="4">
        <f t="shared" ca="1" si="225"/>
        <v>1.6440595327812133E-3</v>
      </c>
      <c r="W765" s="13">
        <f t="shared" ca="1" si="226"/>
        <v>4144.6843200000003</v>
      </c>
      <c r="X765" s="4">
        <f t="shared" ca="1" si="227"/>
        <v>4.3785815393940827E-3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7.18588620288E-2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3.55701367042561E-9</v>
      </c>
      <c r="L766" s="13">
        <f t="shared" ca="1" si="215"/>
        <v>111</v>
      </c>
      <c r="M766" s="7">
        <f t="shared" ca="1" si="216"/>
        <v>889</v>
      </c>
      <c r="N766" s="44">
        <f t="shared" ca="1" si="217"/>
        <v>8</v>
      </c>
      <c r="O766" s="94">
        <f t="shared" ca="1" si="218"/>
        <v>2.0918173652761349</v>
      </c>
      <c r="P766" s="94">
        <f t="shared" ca="1" si="219"/>
        <v>20.91817365276135</v>
      </c>
      <c r="Q766" s="94">
        <f t="shared" ca="1" si="220"/>
        <v>20.91817365276135</v>
      </c>
      <c r="R766" s="94">
        <f t="shared" ca="1" si="221"/>
        <v>2.0918173652761349</v>
      </c>
      <c r="S766" s="94">
        <f t="shared" ca="1" si="222"/>
        <v>2.0918173652761349</v>
      </c>
      <c r="T766" s="4">
        <f t="shared" ca="1" si="223"/>
        <v>7.4406229643208936E-9</v>
      </c>
      <c r="U766" s="46">
        <f t="shared" ca="1" si="224"/>
        <v>1535.2363531107776</v>
      </c>
      <c r="V766" s="4">
        <f t="shared" ca="1" si="225"/>
        <v>5.460856695349395E-6</v>
      </c>
      <c r="W766" s="13">
        <f t="shared" ca="1" si="226"/>
        <v>2045.0745000000002</v>
      </c>
      <c r="X766" s="4">
        <f t="shared" ca="1" si="227"/>
        <v>7.2743579535388201E-6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7.18588620288E-2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147</v>
      </c>
      <c r="M767" s="7">
        <f t="shared" ca="1" si="216"/>
        <v>853</v>
      </c>
      <c r="N767" s="44">
        <f t="shared" ca="1" si="217"/>
        <v>8</v>
      </c>
      <c r="O767" s="94">
        <f t="shared" ca="1" si="218"/>
        <v>2.0918173652761349</v>
      </c>
      <c r="P767" s="94">
        <f t="shared" ca="1" si="219"/>
        <v>20.91817365276135</v>
      </c>
      <c r="Q767" s="94">
        <f t="shared" ca="1" si="220"/>
        <v>20.91817365276135</v>
      </c>
      <c r="R767" s="94">
        <f t="shared" ca="1" si="221"/>
        <v>2.0918173652761349</v>
      </c>
      <c r="S767" s="94">
        <f t="shared" ca="1" si="222"/>
        <v>2.0918173652761349</v>
      </c>
      <c r="T767" s="4">
        <f t="shared" ca="1" si="223"/>
        <v>0</v>
      </c>
      <c r="U767" s="46">
        <f t="shared" ca="1" si="224"/>
        <v>1571.2363531107776</v>
      </c>
      <c r="V767" s="4">
        <f t="shared" ca="1" si="225"/>
        <v>0</v>
      </c>
      <c r="W767" s="13">
        <f t="shared" ca="1" si="226"/>
        <v>14697.268740000001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7.18588620288E-2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126</v>
      </c>
      <c r="M768" s="7">
        <f t="shared" ca="1" si="216"/>
        <v>874</v>
      </c>
      <c r="N768" s="44">
        <f t="shared" ca="1" si="217"/>
        <v>8</v>
      </c>
      <c r="O768" s="94">
        <f t="shared" ca="1" si="218"/>
        <v>2.0918173652761349</v>
      </c>
      <c r="P768" s="94">
        <f t="shared" ca="1" si="219"/>
        <v>20.91817365276135</v>
      </c>
      <c r="Q768" s="94">
        <f t="shared" ca="1" si="220"/>
        <v>20.91817365276135</v>
      </c>
      <c r="R768" s="94">
        <f t="shared" ca="1" si="221"/>
        <v>2.0918173652761349</v>
      </c>
      <c r="S768" s="94">
        <f t="shared" ca="1" si="222"/>
        <v>2.0918173652761349</v>
      </c>
      <c r="T768" s="4">
        <f t="shared" ca="1" si="223"/>
        <v>0</v>
      </c>
      <c r="U768" s="46">
        <f t="shared" ca="1" si="224"/>
        <v>1550.2363531107776</v>
      </c>
      <c r="V768" s="4">
        <f t="shared" ca="1" si="225"/>
        <v>0</v>
      </c>
      <c r="W768" s="13">
        <f t="shared" ca="1" si="226"/>
        <v>12597.658920000002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7.18588620288E-2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105</v>
      </c>
      <c r="M769" s="7">
        <f t="shared" ca="1" si="216"/>
        <v>895</v>
      </c>
      <c r="N769" s="44">
        <f t="shared" ca="1" si="217"/>
        <v>8</v>
      </c>
      <c r="O769" s="94">
        <f t="shared" ca="1" si="218"/>
        <v>2.0918173652761349</v>
      </c>
      <c r="P769" s="94">
        <f t="shared" ca="1" si="219"/>
        <v>20.91817365276135</v>
      </c>
      <c r="Q769" s="94">
        <f t="shared" ca="1" si="220"/>
        <v>20.91817365276135</v>
      </c>
      <c r="R769" s="94">
        <f t="shared" ca="1" si="221"/>
        <v>2.0918173652761349</v>
      </c>
      <c r="S769" s="94">
        <f t="shared" ca="1" si="222"/>
        <v>2.0918173652761349</v>
      </c>
      <c r="T769" s="4">
        <f t="shared" ca="1" si="223"/>
        <v>0</v>
      </c>
      <c r="U769" s="46">
        <f t="shared" ca="1" si="224"/>
        <v>1529.2363531107776</v>
      </c>
      <c r="V769" s="4">
        <f t="shared" ca="1" si="225"/>
        <v>0</v>
      </c>
      <c r="W769" s="13">
        <f t="shared" ca="1" si="226"/>
        <v>10498.0491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7.18588620288E-2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84</v>
      </c>
      <c r="M770" s="7">
        <f t="shared" ca="1" si="216"/>
        <v>916</v>
      </c>
      <c r="N770" s="44">
        <f t="shared" ca="1" si="217"/>
        <v>9</v>
      </c>
      <c r="O770" s="94">
        <f t="shared" ca="1" si="218"/>
        <v>2.2258967435637835</v>
      </c>
      <c r="P770" s="94">
        <f t="shared" ca="1" si="219"/>
        <v>22.258967435637835</v>
      </c>
      <c r="Q770" s="94">
        <f t="shared" ca="1" si="220"/>
        <v>22.124888057350187</v>
      </c>
      <c r="R770" s="94">
        <f t="shared" ca="1" si="221"/>
        <v>2.2191927746494011</v>
      </c>
      <c r="S770" s="94">
        <f t="shared" ca="1" si="222"/>
        <v>2.2258967435637835</v>
      </c>
      <c r="T770" s="4">
        <f t="shared" ca="1" si="223"/>
        <v>0</v>
      </c>
      <c r="U770" s="46">
        <f t="shared" ca="1" si="224"/>
        <v>1581.9146636731487</v>
      </c>
      <c r="V770" s="4">
        <f t="shared" ca="1" si="225"/>
        <v>0</v>
      </c>
      <c r="W770" s="13">
        <f t="shared" ca="1" si="226"/>
        <v>8398.4392800000005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7.18588620288E-2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3.4862290983841331E-5</v>
      </c>
      <c r="L771" s="13">
        <f t="shared" ca="1" si="215"/>
        <v>63</v>
      </c>
      <c r="M771" s="7">
        <f t="shared" ca="1" si="216"/>
        <v>937</v>
      </c>
      <c r="N771" s="44">
        <f t="shared" ca="1" si="217"/>
        <v>9</v>
      </c>
      <c r="O771" s="94">
        <f t="shared" ca="1" si="218"/>
        <v>2.2258967435637835</v>
      </c>
      <c r="P771" s="94">
        <f t="shared" ca="1" si="219"/>
        <v>22.258967435637835</v>
      </c>
      <c r="Q771" s="94">
        <f t="shared" ca="1" si="220"/>
        <v>22.258967435637835</v>
      </c>
      <c r="R771" s="94">
        <f t="shared" ca="1" si="221"/>
        <v>2.2258967435637835</v>
      </c>
      <c r="S771" s="94">
        <f t="shared" ca="1" si="222"/>
        <v>2.2258967435637835</v>
      </c>
      <c r="T771" s="4">
        <f t="shared" ca="1" si="223"/>
        <v>7.7599859974105464E-5</v>
      </c>
      <c r="U771" s="46">
        <f t="shared" ca="1" si="224"/>
        <v>1560.9146636731487</v>
      </c>
      <c r="V771" s="4">
        <f t="shared" ca="1" si="225"/>
        <v>5.4417061205918132E-2</v>
      </c>
      <c r="W771" s="13">
        <f t="shared" ca="1" si="226"/>
        <v>6298.8294600000008</v>
      </c>
      <c r="X771" s="4">
        <f t="shared" ca="1" si="227"/>
        <v>0.2195916254921122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7.18588620288E-2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1.056433060116405E-6</v>
      </c>
      <c r="L772" s="13">
        <f t="shared" ca="1" si="215"/>
        <v>42</v>
      </c>
      <c r="M772" s="7">
        <f t="shared" ca="1" si="216"/>
        <v>958</v>
      </c>
      <c r="N772" s="44">
        <f t="shared" ca="1" si="217"/>
        <v>9</v>
      </c>
      <c r="O772" s="94">
        <f t="shared" ca="1" si="218"/>
        <v>2.2258967435637835</v>
      </c>
      <c r="P772" s="94">
        <f t="shared" ca="1" si="219"/>
        <v>22.258967435637835</v>
      </c>
      <c r="Q772" s="94">
        <f t="shared" ca="1" si="220"/>
        <v>22.258967435637835</v>
      </c>
      <c r="R772" s="94">
        <f t="shared" ca="1" si="221"/>
        <v>2.2258967435637835</v>
      </c>
      <c r="S772" s="94">
        <f t="shared" ca="1" si="222"/>
        <v>2.2258967435637835</v>
      </c>
      <c r="T772" s="4">
        <f t="shared" ca="1" si="223"/>
        <v>2.3515109083062287E-6</v>
      </c>
      <c r="U772" s="46">
        <f t="shared" ca="1" si="224"/>
        <v>1539.9146636731487</v>
      </c>
      <c r="V772" s="4">
        <f t="shared" ca="1" si="225"/>
        <v>1.626816760462349E-3</v>
      </c>
      <c r="W772" s="13">
        <f t="shared" ca="1" si="226"/>
        <v>4199.2196400000003</v>
      </c>
      <c r="X772" s="4">
        <f t="shared" ca="1" si="227"/>
        <v>4.4361944543861087E-3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7.18588620288E-2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1.0671041011276829E-8</v>
      </c>
      <c r="L773" s="13">
        <f t="shared" ca="1" si="215"/>
        <v>21</v>
      </c>
      <c r="M773" s="7">
        <f t="shared" ca="1" si="216"/>
        <v>979</v>
      </c>
      <c r="N773" s="44">
        <f t="shared" ca="1" si="217"/>
        <v>9</v>
      </c>
      <c r="O773" s="94">
        <f t="shared" ca="1" si="218"/>
        <v>2.2258967435637835</v>
      </c>
      <c r="P773" s="94">
        <f t="shared" ca="1" si="219"/>
        <v>22.258967435637835</v>
      </c>
      <c r="Q773" s="94">
        <f t="shared" ca="1" si="220"/>
        <v>22.258967435637835</v>
      </c>
      <c r="R773" s="94">
        <f t="shared" ca="1" si="221"/>
        <v>2.2258967435637835</v>
      </c>
      <c r="S773" s="94">
        <f t="shared" ca="1" si="222"/>
        <v>2.2258967435637835</v>
      </c>
      <c r="T773" s="4">
        <f t="shared" ca="1" si="223"/>
        <v>2.3752635437436676E-8</v>
      </c>
      <c r="U773" s="46">
        <f t="shared" ca="1" si="224"/>
        <v>1518.9146636731487</v>
      </c>
      <c r="V773" s="4">
        <f t="shared" ca="1" si="225"/>
        <v>1.620840066868592E-5</v>
      </c>
      <c r="W773" s="13">
        <f t="shared" ca="1" si="226"/>
        <v>2099.6098200000001</v>
      </c>
      <c r="X773" s="4">
        <f t="shared" ca="1" si="227"/>
        <v>2.2405022496899563E-5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7.18588620288E-2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3.5929431014400129E-11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2.2258967435637835</v>
      </c>
      <c r="P774" s="94">
        <f t="shared" ca="1" si="219"/>
        <v>22.258967435637835</v>
      </c>
      <c r="Q774" s="94">
        <f t="shared" ca="1" si="220"/>
        <v>22.258967435637835</v>
      </c>
      <c r="R774" s="94">
        <f t="shared" ca="1" si="221"/>
        <v>2.2258967435637835</v>
      </c>
      <c r="S774" s="94">
        <f t="shared" ca="1" si="222"/>
        <v>2.2258967435637835</v>
      </c>
      <c r="T774" s="4">
        <f t="shared" ca="1" si="223"/>
        <v>7.9975203493052851E-11</v>
      </c>
      <c r="U774" s="46">
        <f t="shared" ca="1" si="224"/>
        <v>1497.9146636731487</v>
      </c>
      <c r="V774" s="4">
        <f t="shared" ca="1" si="225"/>
        <v>5.3819221573902768E-8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4.5365443200000004E-3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369</v>
      </c>
      <c r="M775" s="7">
        <f t="shared" ca="1" si="216"/>
        <v>631</v>
      </c>
      <c r="N775" s="44">
        <f t="shared" ca="1" si="217"/>
        <v>6</v>
      </c>
      <c r="O775" s="94">
        <f t="shared" ca="1" si="218"/>
        <v>1.6834061793024351</v>
      </c>
      <c r="P775" s="94">
        <f t="shared" ca="1" si="219"/>
        <v>16.834061793024354</v>
      </c>
      <c r="Q775" s="94">
        <f t="shared" ca="1" si="220"/>
        <v>16.834061793024354</v>
      </c>
      <c r="R775" s="94">
        <f t="shared" ca="1" si="221"/>
        <v>1.6834061793024353</v>
      </c>
      <c r="S775" s="94">
        <f t="shared" ca="1" si="222"/>
        <v>1.6834061793024351</v>
      </c>
      <c r="T775" s="4">
        <f t="shared" ca="1" si="223"/>
        <v>0</v>
      </c>
      <c r="U775" s="46">
        <f t="shared" ca="1" si="224"/>
        <v>1568.8092519292643</v>
      </c>
      <c r="V775" s="4">
        <f t="shared" ca="1" si="225"/>
        <v>0</v>
      </c>
      <c r="W775" s="13">
        <f t="shared" ca="1" si="226"/>
        <v>19765.781380800003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4.5365443200000004E-3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348</v>
      </c>
      <c r="M776" s="7">
        <f t="shared" ca="1" si="216"/>
        <v>652</v>
      </c>
      <c r="N776" s="44">
        <f t="shared" ca="1" si="217"/>
        <v>6</v>
      </c>
      <c r="O776" s="94">
        <f t="shared" ca="1" si="218"/>
        <v>1.6834061793024351</v>
      </c>
      <c r="P776" s="94">
        <f t="shared" ca="1" si="219"/>
        <v>16.834061793024354</v>
      </c>
      <c r="Q776" s="94">
        <f t="shared" ca="1" si="220"/>
        <v>16.834061793024354</v>
      </c>
      <c r="R776" s="94">
        <f t="shared" ca="1" si="221"/>
        <v>1.6834061793024353</v>
      </c>
      <c r="S776" s="94">
        <f t="shared" ca="1" si="222"/>
        <v>1.6834061793024351</v>
      </c>
      <c r="T776" s="4">
        <f t="shared" ca="1" si="223"/>
        <v>0</v>
      </c>
      <c r="U776" s="46">
        <f t="shared" ca="1" si="224"/>
        <v>1547.8092519292643</v>
      </c>
      <c r="V776" s="4">
        <f t="shared" ca="1" si="225"/>
        <v>0</v>
      </c>
      <c r="W776" s="13">
        <f t="shared" ca="1" si="226"/>
        <v>17666.171560800001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4.5365443200000004E-3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327</v>
      </c>
      <c r="M777" s="7">
        <f t="shared" ca="1" si="216"/>
        <v>673</v>
      </c>
      <c r="N777" s="44">
        <f t="shared" ca="1" si="217"/>
        <v>7</v>
      </c>
      <c r="O777" s="94">
        <f t="shared" ca="1" si="218"/>
        <v>1.9242818862552529</v>
      </c>
      <c r="P777" s="94">
        <f t="shared" ca="1" si="219"/>
        <v>16.834061793024354</v>
      </c>
      <c r="Q777" s="94">
        <f t="shared" ca="1" si="220"/>
        <v>16.834061793024354</v>
      </c>
      <c r="R777" s="94">
        <f t="shared" ca="1" si="221"/>
        <v>1.6834061793024353</v>
      </c>
      <c r="S777" s="94">
        <f t="shared" ca="1" si="222"/>
        <v>1.9242818862552529</v>
      </c>
      <c r="T777" s="4">
        <f t="shared" ca="1" si="223"/>
        <v>0</v>
      </c>
      <c r="U777" s="46">
        <f t="shared" ca="1" si="224"/>
        <v>1659.1734929516681</v>
      </c>
      <c r="V777" s="4">
        <f t="shared" ca="1" si="225"/>
        <v>0</v>
      </c>
      <c r="W777" s="13">
        <f t="shared" ca="1" si="226"/>
        <v>15566.5617408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4.5365443200000004E-3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4.0984980837878437E-3</v>
      </c>
      <c r="L778" s="13">
        <f t="shared" ca="1" si="215"/>
        <v>306</v>
      </c>
      <c r="M778" s="7">
        <f t="shared" ca="1" si="216"/>
        <v>694</v>
      </c>
      <c r="N778" s="44">
        <f t="shared" ca="1" si="217"/>
        <v>7</v>
      </c>
      <c r="O778" s="94">
        <f t="shared" ca="1" si="218"/>
        <v>1.9242818862552529</v>
      </c>
      <c r="P778" s="94">
        <f t="shared" ca="1" si="219"/>
        <v>19.242818862552525</v>
      </c>
      <c r="Q778" s="94">
        <f t="shared" ca="1" si="220"/>
        <v>19.242818862552525</v>
      </c>
      <c r="R778" s="94">
        <f t="shared" ca="1" si="221"/>
        <v>1.9242818862552524</v>
      </c>
      <c r="S778" s="94">
        <f t="shared" ca="1" si="222"/>
        <v>1.9242818862552529</v>
      </c>
      <c r="T778" s="4">
        <f t="shared" ca="1" si="223"/>
        <v>7.8866656234848117E-3</v>
      </c>
      <c r="U778" s="46">
        <f t="shared" ca="1" si="224"/>
        <v>1638.1734929516681</v>
      </c>
      <c r="V778" s="4">
        <f t="shared" ca="1" si="225"/>
        <v>6.7140509217744508</v>
      </c>
      <c r="W778" s="13">
        <f t="shared" ca="1" si="226"/>
        <v>13466.951920800002</v>
      </c>
      <c r="X778" s="4">
        <f t="shared" ca="1" si="227"/>
        <v>55.194276641861826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4.5365443200000004E-3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1.6559588217324636E-4</v>
      </c>
      <c r="L779" s="13">
        <f t="shared" ca="1" si="215"/>
        <v>285</v>
      </c>
      <c r="M779" s="7">
        <f t="shared" ca="1" si="216"/>
        <v>715</v>
      </c>
      <c r="N779" s="44">
        <f t="shared" ca="1" si="217"/>
        <v>7</v>
      </c>
      <c r="O779" s="94">
        <f t="shared" ca="1" si="218"/>
        <v>1.9242818862552529</v>
      </c>
      <c r="P779" s="94">
        <f t="shared" ca="1" si="219"/>
        <v>19.242818862552525</v>
      </c>
      <c r="Q779" s="94">
        <f t="shared" ca="1" si="220"/>
        <v>19.242818862552525</v>
      </c>
      <c r="R779" s="94">
        <f t="shared" ca="1" si="221"/>
        <v>1.9242818862552524</v>
      </c>
      <c r="S779" s="94">
        <f t="shared" ca="1" si="222"/>
        <v>1.9242818862552529</v>
      </c>
      <c r="T779" s="4">
        <f t="shared" ca="1" si="223"/>
        <v>3.1865315650443714E-4</v>
      </c>
      <c r="U779" s="46">
        <f t="shared" ca="1" si="224"/>
        <v>1617.1734929516681</v>
      </c>
      <c r="V779" s="4">
        <f t="shared" ca="1" si="225"/>
        <v>0.26779727119252167</v>
      </c>
      <c r="W779" s="13">
        <f t="shared" ca="1" si="226"/>
        <v>11367.3421008</v>
      </c>
      <c r="X779" s="4">
        <f t="shared" ca="1" si="227"/>
        <v>1.8823850431470597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4.5365443200000004E-3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2.5090285177764624E-6</v>
      </c>
      <c r="L780" s="13">
        <f t="shared" ca="1" si="215"/>
        <v>264</v>
      </c>
      <c r="M780" s="7">
        <f t="shared" ca="1" si="216"/>
        <v>736</v>
      </c>
      <c r="N780" s="44">
        <f t="shared" ca="1" si="217"/>
        <v>7</v>
      </c>
      <c r="O780" s="94">
        <f t="shared" ca="1" si="218"/>
        <v>1.9242818862552529</v>
      </c>
      <c r="P780" s="94">
        <f t="shared" ca="1" si="219"/>
        <v>19.242818862552525</v>
      </c>
      <c r="Q780" s="94">
        <f t="shared" ca="1" si="220"/>
        <v>19.242818862552525</v>
      </c>
      <c r="R780" s="94">
        <f t="shared" ca="1" si="221"/>
        <v>1.9242818862552524</v>
      </c>
      <c r="S780" s="94">
        <f t="shared" ca="1" si="222"/>
        <v>1.9242818862552529</v>
      </c>
      <c r="T780" s="4">
        <f t="shared" ca="1" si="223"/>
        <v>4.8280781288551126E-6</v>
      </c>
      <c r="U780" s="46">
        <f t="shared" ca="1" si="224"/>
        <v>1596.1734929516681</v>
      </c>
      <c r="V780" s="4">
        <f t="shared" ca="1" si="225"/>
        <v>4.0048448131346026E-3</v>
      </c>
      <c r="W780" s="13">
        <f t="shared" ca="1" si="226"/>
        <v>9267.7322808000008</v>
      </c>
      <c r="X780" s="4">
        <f t="shared" ca="1" si="227"/>
        <v>2.3253004587644701E-2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4.5365443200000004E-3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1.6895814934521645E-8</v>
      </c>
      <c r="L781" s="13">
        <f t="shared" ca="1" si="215"/>
        <v>243</v>
      </c>
      <c r="M781" s="7">
        <f t="shared" ca="1" si="216"/>
        <v>757</v>
      </c>
      <c r="N781" s="44">
        <f t="shared" ca="1" si="217"/>
        <v>7</v>
      </c>
      <c r="O781" s="94">
        <f t="shared" ca="1" si="218"/>
        <v>1.9242818862552529</v>
      </c>
      <c r="P781" s="94">
        <f t="shared" ca="1" si="219"/>
        <v>19.242818862552525</v>
      </c>
      <c r="Q781" s="94">
        <f t="shared" ca="1" si="220"/>
        <v>19.242818862552525</v>
      </c>
      <c r="R781" s="94">
        <f t="shared" ca="1" si="221"/>
        <v>1.9242818862552524</v>
      </c>
      <c r="S781" s="94">
        <f t="shared" ca="1" si="222"/>
        <v>1.9242818862552529</v>
      </c>
      <c r="T781" s="4">
        <f t="shared" ca="1" si="223"/>
        <v>3.2512310632020985E-8</v>
      </c>
      <c r="U781" s="46">
        <f t="shared" ca="1" si="224"/>
        <v>1575.1734929516681</v>
      </c>
      <c r="V781" s="4">
        <f t="shared" ca="1" si="225"/>
        <v>2.6613839826675418E-5</v>
      </c>
      <c r="W781" s="13">
        <f t="shared" ca="1" si="226"/>
        <v>7168.1224608000011</v>
      </c>
      <c r="X781" s="4">
        <f t="shared" ca="1" si="227"/>
        <v>1.2111127052566471E-4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4.5365443200000004E-3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4.2666199329600167E-11</v>
      </c>
      <c r="L782" s="13">
        <f t="shared" ca="1" si="215"/>
        <v>222</v>
      </c>
      <c r="M782" s="7">
        <f t="shared" ca="1" si="216"/>
        <v>778</v>
      </c>
      <c r="N782" s="44">
        <f t="shared" ca="1" si="217"/>
        <v>7</v>
      </c>
      <c r="O782" s="94">
        <f t="shared" ca="1" si="218"/>
        <v>1.9242818862552529</v>
      </c>
      <c r="P782" s="94">
        <f t="shared" ca="1" si="219"/>
        <v>19.242818862552525</v>
      </c>
      <c r="Q782" s="94">
        <f t="shared" ca="1" si="220"/>
        <v>19.242818862552525</v>
      </c>
      <c r="R782" s="94">
        <f t="shared" ca="1" si="221"/>
        <v>1.9242818862552524</v>
      </c>
      <c r="S782" s="94">
        <f t="shared" ca="1" si="222"/>
        <v>1.9242818862552529</v>
      </c>
      <c r="T782" s="4">
        <f t="shared" ca="1" si="223"/>
        <v>8.2101794525305618E-11</v>
      </c>
      <c r="U782" s="46">
        <f t="shared" ca="1" si="224"/>
        <v>1554.1734929516681</v>
      </c>
      <c r="V782" s="4">
        <f t="shared" ca="1" si="225"/>
        <v>6.6310676043056809E-8</v>
      </c>
      <c r="W782" s="13">
        <f t="shared" ca="1" si="226"/>
        <v>5068.5126408000006</v>
      </c>
      <c r="X782" s="4">
        <f t="shared" ca="1" si="227"/>
        <v>2.1625417063697095E-7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4.5365443200000004E-3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258</v>
      </c>
      <c r="M783" s="7">
        <f t="shared" ca="1" si="216"/>
        <v>742</v>
      </c>
      <c r="N783" s="44">
        <f t="shared" ca="1" si="217"/>
        <v>7</v>
      </c>
      <c r="O783" s="94">
        <f t="shared" ca="1" si="218"/>
        <v>1.9242818862552529</v>
      </c>
      <c r="P783" s="94">
        <f t="shared" ca="1" si="219"/>
        <v>19.242818862552525</v>
      </c>
      <c r="Q783" s="94">
        <f t="shared" ca="1" si="220"/>
        <v>19.242818862552525</v>
      </c>
      <c r="R783" s="94">
        <f t="shared" ca="1" si="221"/>
        <v>1.9242818862552524</v>
      </c>
      <c r="S783" s="94">
        <f t="shared" ca="1" si="222"/>
        <v>1.9242818862552529</v>
      </c>
      <c r="T783" s="4">
        <f t="shared" ca="1" si="223"/>
        <v>0</v>
      </c>
      <c r="U783" s="46">
        <f t="shared" ca="1" si="224"/>
        <v>1590.1734929516681</v>
      </c>
      <c r="V783" s="4">
        <f t="shared" ca="1" si="225"/>
        <v>0</v>
      </c>
      <c r="W783" s="13">
        <f t="shared" ca="1" si="226"/>
        <v>17720.7068808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4.5365443200000004E-3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237</v>
      </c>
      <c r="M784" s="7">
        <f t="shared" ca="1" si="216"/>
        <v>763</v>
      </c>
      <c r="N784" s="44">
        <f t="shared" ca="1" si="217"/>
        <v>7</v>
      </c>
      <c r="O784" s="94">
        <f t="shared" ca="1" si="218"/>
        <v>1.9242818862552529</v>
      </c>
      <c r="P784" s="94">
        <f t="shared" ca="1" si="219"/>
        <v>19.242818862552525</v>
      </c>
      <c r="Q784" s="94">
        <f t="shared" ca="1" si="220"/>
        <v>19.242818862552525</v>
      </c>
      <c r="R784" s="94">
        <f t="shared" ca="1" si="221"/>
        <v>1.9242818862552524</v>
      </c>
      <c r="S784" s="94">
        <f t="shared" ca="1" si="222"/>
        <v>1.9242818862552529</v>
      </c>
      <c r="T784" s="4">
        <f t="shared" ca="1" si="223"/>
        <v>0</v>
      </c>
      <c r="U784" s="46">
        <f t="shared" ca="1" si="224"/>
        <v>1569.1734929516681</v>
      </c>
      <c r="V784" s="4">
        <f t="shared" ca="1" si="225"/>
        <v>0</v>
      </c>
      <c r="W784" s="13">
        <f t="shared" ca="1" si="226"/>
        <v>15621.097060800003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4.5365443200000004E-3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216</v>
      </c>
      <c r="M785" s="7">
        <f t="shared" ca="1" si="216"/>
        <v>784</v>
      </c>
      <c r="N785" s="44">
        <f t="shared" ca="1" si="217"/>
        <v>7</v>
      </c>
      <c r="O785" s="94">
        <f t="shared" ca="1" si="218"/>
        <v>1.9242818862552529</v>
      </c>
      <c r="P785" s="94">
        <f t="shared" ca="1" si="219"/>
        <v>19.242818862552525</v>
      </c>
      <c r="Q785" s="94">
        <f t="shared" ca="1" si="220"/>
        <v>19.242818862552525</v>
      </c>
      <c r="R785" s="94">
        <f t="shared" ca="1" si="221"/>
        <v>1.9242818862552524</v>
      </c>
      <c r="S785" s="94">
        <f t="shared" ca="1" si="222"/>
        <v>1.9242818862552529</v>
      </c>
      <c r="T785" s="4">
        <f t="shared" ca="1" si="223"/>
        <v>0</v>
      </c>
      <c r="U785" s="46">
        <f t="shared" ca="1" si="224"/>
        <v>1548.1734929516681</v>
      </c>
      <c r="V785" s="4">
        <f t="shared" ca="1" si="225"/>
        <v>0</v>
      </c>
      <c r="W785" s="13">
        <f t="shared" ca="1" si="226"/>
        <v>13521.487240800001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4.5365443200000004E-3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4.139897054331159E-5</v>
      </c>
      <c r="L786" s="13">
        <f t="shared" ca="1" si="215"/>
        <v>195</v>
      </c>
      <c r="M786" s="7">
        <f t="shared" ca="1" si="216"/>
        <v>805</v>
      </c>
      <c r="N786" s="44">
        <f t="shared" ca="1" si="217"/>
        <v>8</v>
      </c>
      <c r="O786" s="94">
        <f t="shared" ca="1" si="218"/>
        <v>2.0918173652761349</v>
      </c>
      <c r="P786" s="94">
        <f t="shared" ca="1" si="219"/>
        <v>20.91817365276135</v>
      </c>
      <c r="Q786" s="94">
        <f t="shared" ca="1" si="220"/>
        <v>20.91817365276135</v>
      </c>
      <c r="R786" s="94">
        <f t="shared" ca="1" si="221"/>
        <v>2.0918173652761349</v>
      </c>
      <c r="S786" s="94">
        <f t="shared" ca="1" si="222"/>
        <v>2.0918173652761349</v>
      </c>
      <c r="T786" s="4">
        <f t="shared" ca="1" si="223"/>
        <v>8.6599085487054368E-5</v>
      </c>
      <c r="U786" s="46">
        <f t="shared" ca="1" si="224"/>
        <v>1619.2363531107776</v>
      </c>
      <c r="V786" s="4">
        <f t="shared" ca="1" si="225"/>
        <v>6.7034718085092371E-2</v>
      </c>
      <c r="W786" s="13">
        <f t="shared" ca="1" si="226"/>
        <v>11421.877420800001</v>
      </c>
      <c r="X786" s="4">
        <f t="shared" ca="1" si="227"/>
        <v>0.47285396689301501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4.5365443200000004E-3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1.6726856785176416E-6</v>
      </c>
      <c r="L787" s="13">
        <f t="shared" ca="1" si="215"/>
        <v>174</v>
      </c>
      <c r="M787" s="7">
        <f t="shared" ca="1" si="216"/>
        <v>826</v>
      </c>
      <c r="N787" s="44">
        <f t="shared" ca="1" si="217"/>
        <v>8</v>
      </c>
      <c r="O787" s="94">
        <f t="shared" ca="1" si="218"/>
        <v>2.0918173652761349</v>
      </c>
      <c r="P787" s="94">
        <f t="shared" ca="1" si="219"/>
        <v>20.91817365276135</v>
      </c>
      <c r="Q787" s="94">
        <f t="shared" ca="1" si="220"/>
        <v>20.91817365276135</v>
      </c>
      <c r="R787" s="94">
        <f t="shared" ca="1" si="221"/>
        <v>2.0918173652761349</v>
      </c>
      <c r="S787" s="94">
        <f t="shared" ca="1" si="222"/>
        <v>2.0918173652761349</v>
      </c>
      <c r="T787" s="4">
        <f t="shared" ca="1" si="223"/>
        <v>3.4989529489718969E-6</v>
      </c>
      <c r="U787" s="46">
        <f t="shared" ca="1" si="224"/>
        <v>1598.2363531107776</v>
      </c>
      <c r="V787" s="4">
        <f t="shared" ca="1" si="225"/>
        <v>2.6733470587346621E-3</v>
      </c>
      <c r="W787" s="13">
        <f t="shared" ca="1" si="226"/>
        <v>9322.2676008000017</v>
      </c>
      <c r="X787" s="4">
        <f t="shared" ca="1" si="227"/>
        <v>1.5593223507167178E-2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4.5365443200000004E-3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2.5343722401782471E-8</v>
      </c>
      <c r="L788" s="13">
        <f t="shared" ca="1" si="215"/>
        <v>153</v>
      </c>
      <c r="M788" s="7">
        <f t="shared" ca="1" si="216"/>
        <v>847</v>
      </c>
      <c r="N788" s="44">
        <f t="shared" ca="1" si="217"/>
        <v>8</v>
      </c>
      <c r="O788" s="94">
        <f t="shared" ca="1" si="218"/>
        <v>2.0918173652761349</v>
      </c>
      <c r="P788" s="94">
        <f t="shared" ca="1" si="219"/>
        <v>20.91817365276135</v>
      </c>
      <c r="Q788" s="94">
        <f t="shared" ca="1" si="220"/>
        <v>20.91817365276135</v>
      </c>
      <c r="R788" s="94">
        <f t="shared" ca="1" si="221"/>
        <v>2.0918173652761349</v>
      </c>
      <c r="S788" s="94">
        <f t="shared" ca="1" si="222"/>
        <v>2.0918173652761349</v>
      </c>
      <c r="T788" s="4">
        <f t="shared" ca="1" si="223"/>
        <v>5.3014438620786366E-8</v>
      </c>
      <c r="U788" s="46">
        <f t="shared" ca="1" si="224"/>
        <v>1577.2363531107776</v>
      </c>
      <c r="V788" s="4">
        <f t="shared" ca="1" si="225"/>
        <v>3.9973040295239305E-5</v>
      </c>
      <c r="W788" s="13">
        <f t="shared" ca="1" si="226"/>
        <v>7222.6577808000002</v>
      </c>
      <c r="X788" s="4">
        <f t="shared" ca="1" si="227"/>
        <v>1.8304903379966943E-4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4.5365443200000004E-3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1.7066479731840062E-10</v>
      </c>
      <c r="L789" s="13">
        <f t="shared" ca="1" si="215"/>
        <v>132</v>
      </c>
      <c r="M789" s="7">
        <f t="shared" ca="1" si="216"/>
        <v>868</v>
      </c>
      <c r="N789" s="44">
        <f t="shared" ca="1" si="217"/>
        <v>8</v>
      </c>
      <c r="O789" s="94">
        <f t="shared" ca="1" si="218"/>
        <v>2.0918173652761349</v>
      </c>
      <c r="P789" s="94">
        <f t="shared" ca="1" si="219"/>
        <v>20.91817365276135</v>
      </c>
      <c r="Q789" s="94">
        <f t="shared" ca="1" si="220"/>
        <v>20.91817365276135</v>
      </c>
      <c r="R789" s="94">
        <f t="shared" ca="1" si="221"/>
        <v>2.0918173652761349</v>
      </c>
      <c r="S789" s="94">
        <f t="shared" ca="1" si="222"/>
        <v>2.0918173652761349</v>
      </c>
      <c r="T789" s="4">
        <f t="shared" ca="1" si="223"/>
        <v>3.5699958667196236E-10</v>
      </c>
      <c r="U789" s="46">
        <f t="shared" ca="1" si="224"/>
        <v>1556.2363531107776</v>
      </c>
      <c r="V789" s="4">
        <f t="shared" ca="1" si="225"/>
        <v>2.6559476178317778E-7</v>
      </c>
      <c r="W789" s="13">
        <f t="shared" ca="1" si="226"/>
        <v>5123.0479608000005</v>
      </c>
      <c r="X789" s="4">
        <f t="shared" ca="1" si="227"/>
        <v>8.7432394188237769E-7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4.5365443200000004E-3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4.3097171040000199E-13</v>
      </c>
      <c r="L790" s="13">
        <f t="shared" ca="1" si="215"/>
        <v>111</v>
      </c>
      <c r="M790" s="7">
        <f t="shared" ca="1" si="216"/>
        <v>889</v>
      </c>
      <c r="N790" s="44">
        <f t="shared" ca="1" si="217"/>
        <v>8</v>
      </c>
      <c r="O790" s="94">
        <f t="shared" ca="1" si="218"/>
        <v>2.0918173652761349</v>
      </c>
      <c r="P790" s="94">
        <f t="shared" ca="1" si="219"/>
        <v>20.91817365276135</v>
      </c>
      <c r="Q790" s="94">
        <f t="shared" ca="1" si="220"/>
        <v>20.91817365276135</v>
      </c>
      <c r="R790" s="94">
        <f t="shared" ca="1" si="221"/>
        <v>2.0918173652761349</v>
      </c>
      <c r="S790" s="94">
        <f t="shared" ca="1" si="222"/>
        <v>2.0918173652761349</v>
      </c>
      <c r="T790" s="4">
        <f t="shared" ca="1" si="223"/>
        <v>9.0151410775748165E-13</v>
      </c>
      <c r="U790" s="46">
        <f t="shared" ca="1" si="224"/>
        <v>1535.2363531107776</v>
      </c>
      <c r="V790" s="4">
        <f t="shared" ca="1" si="225"/>
        <v>6.6164343696841327E-10</v>
      </c>
      <c r="W790" s="13">
        <f t="shared" ca="1" si="226"/>
        <v>3023.4381408000004</v>
      </c>
      <c r="X790" s="4">
        <f t="shared" ca="1" si="227"/>
        <v>1.3030163068291783E-9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4.5365443200000004E-3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258</v>
      </c>
      <c r="M791" s="7">
        <f t="shared" ca="1" si="216"/>
        <v>742</v>
      </c>
      <c r="N791" s="44">
        <f t="shared" ca="1" si="217"/>
        <v>7</v>
      </c>
      <c r="O791" s="94">
        <f t="shared" ca="1" si="218"/>
        <v>1.9242818862552529</v>
      </c>
      <c r="P791" s="94">
        <f t="shared" ca="1" si="219"/>
        <v>19.242818862552525</v>
      </c>
      <c r="Q791" s="94">
        <f t="shared" ca="1" si="220"/>
        <v>19.242818862552525</v>
      </c>
      <c r="R791" s="94">
        <f t="shared" ca="1" si="221"/>
        <v>1.9242818862552524</v>
      </c>
      <c r="S791" s="94">
        <f t="shared" ca="1" si="222"/>
        <v>1.9242818862552529</v>
      </c>
      <c r="T791" s="4">
        <f t="shared" ca="1" si="223"/>
        <v>0</v>
      </c>
      <c r="U791" s="46">
        <f t="shared" ca="1" si="224"/>
        <v>1590.1734929516681</v>
      </c>
      <c r="V791" s="4">
        <f t="shared" ca="1" si="225"/>
        <v>0</v>
      </c>
      <c r="W791" s="13">
        <f t="shared" ca="1" si="226"/>
        <v>16742.343240000002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4.5365443200000004E-3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237</v>
      </c>
      <c r="M792" s="7">
        <f t="shared" ca="1" si="216"/>
        <v>763</v>
      </c>
      <c r="N792" s="44">
        <f t="shared" ca="1" si="217"/>
        <v>7</v>
      </c>
      <c r="O792" s="94">
        <f t="shared" ca="1" si="218"/>
        <v>1.9242818862552529</v>
      </c>
      <c r="P792" s="94">
        <f t="shared" ca="1" si="219"/>
        <v>19.242818862552525</v>
      </c>
      <c r="Q792" s="94">
        <f t="shared" ca="1" si="220"/>
        <v>19.242818862552525</v>
      </c>
      <c r="R792" s="94">
        <f t="shared" ca="1" si="221"/>
        <v>1.9242818862552524</v>
      </c>
      <c r="S792" s="94">
        <f t="shared" ca="1" si="222"/>
        <v>1.9242818862552529</v>
      </c>
      <c r="T792" s="4">
        <f t="shared" ca="1" si="223"/>
        <v>0</v>
      </c>
      <c r="U792" s="46">
        <f t="shared" ca="1" si="224"/>
        <v>1569.1734929516681</v>
      </c>
      <c r="V792" s="4">
        <f t="shared" ca="1" si="225"/>
        <v>0</v>
      </c>
      <c r="W792" s="13">
        <f t="shared" ca="1" si="226"/>
        <v>14642.733420000002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4.5365443200000004E-3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216</v>
      </c>
      <c r="M793" s="7">
        <f t="shared" ca="1" si="216"/>
        <v>784</v>
      </c>
      <c r="N793" s="44">
        <f t="shared" ca="1" si="217"/>
        <v>7</v>
      </c>
      <c r="O793" s="94">
        <f t="shared" ca="1" si="218"/>
        <v>1.9242818862552529</v>
      </c>
      <c r="P793" s="94">
        <f t="shared" ca="1" si="219"/>
        <v>19.242818862552525</v>
      </c>
      <c r="Q793" s="94">
        <f t="shared" ca="1" si="220"/>
        <v>19.242818862552525</v>
      </c>
      <c r="R793" s="94">
        <f t="shared" ca="1" si="221"/>
        <v>1.9242818862552524</v>
      </c>
      <c r="S793" s="94">
        <f t="shared" ca="1" si="222"/>
        <v>1.9242818862552529</v>
      </c>
      <c r="T793" s="4">
        <f t="shared" ca="1" si="223"/>
        <v>0</v>
      </c>
      <c r="U793" s="46">
        <f t="shared" ca="1" si="224"/>
        <v>1548.1734929516681</v>
      </c>
      <c r="V793" s="4">
        <f t="shared" ca="1" si="225"/>
        <v>0</v>
      </c>
      <c r="W793" s="13">
        <f t="shared" ca="1" si="226"/>
        <v>12543.123600000001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4.5365443200000004E-3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2.1571042546251809E-4</v>
      </c>
      <c r="L794" s="13">
        <f t="shared" ca="1" si="215"/>
        <v>195</v>
      </c>
      <c r="M794" s="7">
        <f t="shared" ca="1" si="216"/>
        <v>805</v>
      </c>
      <c r="N794" s="44">
        <f t="shared" ca="1" si="217"/>
        <v>8</v>
      </c>
      <c r="O794" s="94">
        <f t="shared" ca="1" si="218"/>
        <v>2.0918173652761349</v>
      </c>
      <c r="P794" s="94">
        <f t="shared" ca="1" si="219"/>
        <v>20.91817365276135</v>
      </c>
      <c r="Q794" s="94">
        <f t="shared" ca="1" si="220"/>
        <v>20.91817365276135</v>
      </c>
      <c r="R794" s="94">
        <f t="shared" ca="1" si="221"/>
        <v>2.0918173652761349</v>
      </c>
      <c r="S794" s="94">
        <f t="shared" ca="1" si="222"/>
        <v>2.0918173652761349</v>
      </c>
      <c r="T794" s="4">
        <f t="shared" ca="1" si="223"/>
        <v>4.5122681385359866E-4</v>
      </c>
      <c r="U794" s="46">
        <f t="shared" ca="1" si="224"/>
        <v>1619.2363531107776</v>
      </c>
      <c r="V794" s="4">
        <f t="shared" ca="1" si="225"/>
        <v>0.349286162653902</v>
      </c>
      <c r="W794" s="13">
        <f t="shared" ca="1" si="226"/>
        <v>10443.513780000001</v>
      </c>
      <c r="X794" s="4">
        <f t="shared" ca="1" si="227"/>
        <v>2.2527748008074706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4.5365443200000004E-3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8.7155727459603361E-6</v>
      </c>
      <c r="L795" s="13">
        <f t="shared" ca="1" si="215"/>
        <v>174</v>
      </c>
      <c r="M795" s="7">
        <f t="shared" ca="1" si="216"/>
        <v>826</v>
      </c>
      <c r="N795" s="44">
        <f t="shared" ca="1" si="217"/>
        <v>8</v>
      </c>
      <c r="O795" s="94">
        <f t="shared" ca="1" si="218"/>
        <v>2.0918173652761349</v>
      </c>
      <c r="P795" s="94">
        <f t="shared" ca="1" si="219"/>
        <v>20.91817365276135</v>
      </c>
      <c r="Q795" s="94">
        <f t="shared" ca="1" si="220"/>
        <v>20.91817365276135</v>
      </c>
      <c r="R795" s="94">
        <f t="shared" ca="1" si="221"/>
        <v>2.0918173652761349</v>
      </c>
      <c r="S795" s="94">
        <f t="shared" ca="1" si="222"/>
        <v>2.0918173652761349</v>
      </c>
      <c r="T795" s="4">
        <f t="shared" ca="1" si="223"/>
        <v>1.8231386418327239E-5</v>
      </c>
      <c r="U795" s="46">
        <f t="shared" ca="1" si="224"/>
        <v>1598.2363531107776</v>
      </c>
      <c r="V795" s="4">
        <f t="shared" ca="1" si="225"/>
        <v>1.3929545200775334E-2</v>
      </c>
      <c r="W795" s="13">
        <f t="shared" ca="1" si="226"/>
        <v>8343.9039600000015</v>
      </c>
      <c r="X795" s="4">
        <f t="shared" ca="1" si="227"/>
        <v>7.2721901948686538E-2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4.5365443200000004E-3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1.3205413251455065E-7</v>
      </c>
      <c r="L796" s="13">
        <f t="shared" ca="1" si="215"/>
        <v>153</v>
      </c>
      <c r="M796" s="7">
        <f t="shared" ca="1" si="216"/>
        <v>847</v>
      </c>
      <c r="N796" s="44">
        <f t="shared" ca="1" si="217"/>
        <v>8</v>
      </c>
      <c r="O796" s="94">
        <f t="shared" ca="1" si="218"/>
        <v>2.0918173652761349</v>
      </c>
      <c r="P796" s="94">
        <f t="shared" ca="1" si="219"/>
        <v>20.91817365276135</v>
      </c>
      <c r="Q796" s="94">
        <f t="shared" ca="1" si="220"/>
        <v>20.91817365276135</v>
      </c>
      <c r="R796" s="94">
        <f t="shared" ca="1" si="221"/>
        <v>2.0918173652761349</v>
      </c>
      <c r="S796" s="94">
        <f t="shared" ca="1" si="222"/>
        <v>2.0918173652761349</v>
      </c>
      <c r="T796" s="4">
        <f t="shared" ca="1" si="223"/>
        <v>2.7623312755041291E-7</v>
      </c>
      <c r="U796" s="46">
        <f t="shared" ca="1" si="224"/>
        <v>1577.2363531107776</v>
      </c>
      <c r="V796" s="4">
        <f t="shared" ca="1" si="225"/>
        <v>2.0828057838045722E-4</v>
      </c>
      <c r="W796" s="13">
        <f t="shared" ca="1" si="226"/>
        <v>6244.29414</v>
      </c>
      <c r="X796" s="4">
        <f t="shared" ca="1" si="227"/>
        <v>8.2458484582339207E-4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4.5365443200000004E-3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8.8925341760640249E-10</v>
      </c>
      <c r="L797" s="13">
        <f t="shared" ca="1" si="215"/>
        <v>132</v>
      </c>
      <c r="M797" s="7">
        <f t="shared" ca="1" si="216"/>
        <v>868</v>
      </c>
      <c r="N797" s="44">
        <f t="shared" ca="1" si="217"/>
        <v>8</v>
      </c>
      <c r="O797" s="94">
        <f t="shared" ca="1" si="218"/>
        <v>2.0918173652761349</v>
      </c>
      <c r="P797" s="94">
        <f t="shared" ca="1" si="219"/>
        <v>20.91817365276135</v>
      </c>
      <c r="Q797" s="94">
        <f t="shared" ca="1" si="220"/>
        <v>20.91817365276135</v>
      </c>
      <c r="R797" s="94">
        <f t="shared" ca="1" si="221"/>
        <v>2.0918173652761349</v>
      </c>
      <c r="S797" s="94">
        <f t="shared" ca="1" si="222"/>
        <v>2.0918173652761349</v>
      </c>
      <c r="T797" s="4">
        <f t="shared" ca="1" si="223"/>
        <v>1.8601557410802234E-9</v>
      </c>
      <c r="U797" s="46">
        <f t="shared" ca="1" si="224"/>
        <v>1556.2363531107776</v>
      </c>
      <c r="V797" s="4">
        <f t="shared" ca="1" si="225"/>
        <v>1.3838884956070832E-6</v>
      </c>
      <c r="W797" s="13">
        <f t="shared" ca="1" si="226"/>
        <v>4144.6843200000003</v>
      </c>
      <c r="X797" s="4">
        <f t="shared" ca="1" si="227"/>
        <v>3.6856746964596685E-6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4.5365443200000004E-3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2.2455894384000085E-12</v>
      </c>
      <c r="L798" s="13">
        <f t="shared" ca="1" si="215"/>
        <v>111</v>
      </c>
      <c r="M798" s="7">
        <f t="shared" ca="1" si="216"/>
        <v>889</v>
      </c>
      <c r="N798" s="44">
        <f t="shared" ca="1" si="217"/>
        <v>8</v>
      </c>
      <c r="O798" s="94">
        <f t="shared" ca="1" si="218"/>
        <v>2.0918173652761349</v>
      </c>
      <c r="P798" s="94">
        <f t="shared" ca="1" si="219"/>
        <v>20.91817365276135</v>
      </c>
      <c r="Q798" s="94">
        <f t="shared" ca="1" si="220"/>
        <v>20.91817365276135</v>
      </c>
      <c r="R798" s="94">
        <f t="shared" ca="1" si="221"/>
        <v>2.0918173652761349</v>
      </c>
      <c r="S798" s="94">
        <f t="shared" ca="1" si="222"/>
        <v>2.0918173652761349</v>
      </c>
      <c r="T798" s="4">
        <f t="shared" ca="1" si="223"/>
        <v>4.6973629825258211E-12</v>
      </c>
      <c r="U798" s="46">
        <f t="shared" ca="1" si="224"/>
        <v>1535.2363531107776</v>
      </c>
      <c r="V798" s="4">
        <f t="shared" ca="1" si="225"/>
        <v>3.4475105399933083E-9</v>
      </c>
      <c r="W798" s="13">
        <f t="shared" ca="1" si="226"/>
        <v>2045.0745000000002</v>
      </c>
      <c r="X798" s="4">
        <f t="shared" ca="1" si="227"/>
        <v>4.5923976979411781E-9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4.5365443200000004E-3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147</v>
      </c>
      <c r="M799" s="7">
        <f t="shared" ca="1" si="216"/>
        <v>853</v>
      </c>
      <c r="N799" s="44">
        <f t="shared" ca="1" si="217"/>
        <v>8</v>
      </c>
      <c r="O799" s="94">
        <f t="shared" ca="1" si="218"/>
        <v>2.0918173652761349</v>
      </c>
      <c r="P799" s="94">
        <f t="shared" ca="1" si="219"/>
        <v>20.91817365276135</v>
      </c>
      <c r="Q799" s="94">
        <f t="shared" ca="1" si="220"/>
        <v>20.91817365276135</v>
      </c>
      <c r="R799" s="94">
        <f t="shared" ca="1" si="221"/>
        <v>2.0918173652761349</v>
      </c>
      <c r="S799" s="94">
        <f t="shared" ca="1" si="222"/>
        <v>2.0918173652761349</v>
      </c>
      <c r="T799" s="4">
        <f t="shared" ca="1" si="223"/>
        <v>0</v>
      </c>
      <c r="U799" s="46">
        <f t="shared" ca="1" si="224"/>
        <v>1571.2363531107776</v>
      </c>
      <c r="V799" s="4">
        <f t="shared" ca="1" si="225"/>
        <v>0</v>
      </c>
      <c r="W799" s="13">
        <f t="shared" ca="1" si="226"/>
        <v>14697.268740000001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4.5365443200000004E-3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126</v>
      </c>
      <c r="M800" s="7">
        <f t="shared" ca="1" si="216"/>
        <v>874</v>
      </c>
      <c r="N800" s="44">
        <f t="shared" ca="1" si="217"/>
        <v>8</v>
      </c>
      <c r="O800" s="94">
        <f t="shared" ca="1" si="218"/>
        <v>2.0918173652761349</v>
      </c>
      <c r="P800" s="94">
        <f t="shared" ca="1" si="219"/>
        <v>20.91817365276135</v>
      </c>
      <c r="Q800" s="94">
        <f t="shared" ca="1" si="220"/>
        <v>20.91817365276135</v>
      </c>
      <c r="R800" s="94">
        <f t="shared" ca="1" si="221"/>
        <v>2.0918173652761349</v>
      </c>
      <c r="S800" s="94">
        <f t="shared" ca="1" si="222"/>
        <v>2.0918173652761349</v>
      </c>
      <c r="T800" s="4">
        <f t="shared" ca="1" si="223"/>
        <v>0</v>
      </c>
      <c r="U800" s="46">
        <f t="shared" ca="1" si="224"/>
        <v>1550.2363531107776</v>
      </c>
      <c r="V800" s="4">
        <f t="shared" ca="1" si="225"/>
        <v>0</v>
      </c>
      <c r="W800" s="13">
        <f t="shared" ca="1" si="226"/>
        <v>12597.658920000002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4.5365443200000004E-3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105</v>
      </c>
      <c r="M801" s="7">
        <f t="shared" ca="1" si="216"/>
        <v>895</v>
      </c>
      <c r="N801" s="44">
        <f t="shared" ca="1" si="217"/>
        <v>8</v>
      </c>
      <c r="O801" s="94">
        <f t="shared" ca="1" si="218"/>
        <v>2.0918173652761349</v>
      </c>
      <c r="P801" s="94">
        <f t="shared" ca="1" si="219"/>
        <v>20.91817365276135</v>
      </c>
      <c r="Q801" s="94">
        <f t="shared" ca="1" si="220"/>
        <v>20.91817365276135</v>
      </c>
      <c r="R801" s="94">
        <f t="shared" ca="1" si="221"/>
        <v>2.0918173652761349</v>
      </c>
      <c r="S801" s="94">
        <f t="shared" ca="1" si="222"/>
        <v>2.0918173652761349</v>
      </c>
      <c r="T801" s="4">
        <f t="shared" ca="1" si="223"/>
        <v>0</v>
      </c>
      <c r="U801" s="46">
        <f t="shared" ca="1" si="224"/>
        <v>1529.2363531107776</v>
      </c>
      <c r="V801" s="4">
        <f t="shared" ca="1" si="225"/>
        <v>0</v>
      </c>
      <c r="W801" s="13">
        <f t="shared" ca="1" si="226"/>
        <v>10498.0491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4.5365443200000004E-3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2.1788931864900836E-6</v>
      </c>
      <c r="L802" s="13">
        <f t="shared" ca="1" si="215"/>
        <v>84</v>
      </c>
      <c r="M802" s="7">
        <f t="shared" ca="1" si="216"/>
        <v>916</v>
      </c>
      <c r="N802" s="44">
        <f t="shared" ca="1" si="217"/>
        <v>9</v>
      </c>
      <c r="O802" s="94">
        <f t="shared" ca="1" si="218"/>
        <v>2.2258967435637835</v>
      </c>
      <c r="P802" s="94">
        <f t="shared" ca="1" si="219"/>
        <v>22.258967435637835</v>
      </c>
      <c r="Q802" s="94">
        <f t="shared" ca="1" si="220"/>
        <v>22.124888057350187</v>
      </c>
      <c r="R802" s="94">
        <f t="shared" ca="1" si="221"/>
        <v>2.2191927746494011</v>
      </c>
      <c r="S802" s="94">
        <f t="shared" ca="1" si="222"/>
        <v>2.2258967435637835</v>
      </c>
      <c r="T802" s="4">
        <f t="shared" ca="1" si="223"/>
        <v>4.8499912483815932E-6</v>
      </c>
      <c r="U802" s="46">
        <f t="shared" ca="1" si="224"/>
        <v>1581.9146636731487</v>
      </c>
      <c r="V802" s="4">
        <f t="shared" ca="1" si="225"/>
        <v>3.4468230822861756E-3</v>
      </c>
      <c r="W802" s="13">
        <f t="shared" ca="1" si="226"/>
        <v>8398.4392800000005</v>
      </c>
      <c r="X802" s="4">
        <f t="shared" ca="1" si="227"/>
        <v>1.8299302124342685E-2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4.5365443200000004E-3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8.8036088343033755E-8</v>
      </c>
      <c r="L803" s="13">
        <f t="shared" ca="1" si="215"/>
        <v>63</v>
      </c>
      <c r="M803" s="7">
        <f t="shared" ca="1" si="216"/>
        <v>937</v>
      </c>
      <c r="N803" s="44">
        <f t="shared" ca="1" si="217"/>
        <v>9</v>
      </c>
      <c r="O803" s="94">
        <f t="shared" ca="1" si="218"/>
        <v>2.2258967435637835</v>
      </c>
      <c r="P803" s="94">
        <f t="shared" ca="1" si="219"/>
        <v>22.258967435637835</v>
      </c>
      <c r="Q803" s="94">
        <f t="shared" ca="1" si="220"/>
        <v>22.258967435637835</v>
      </c>
      <c r="R803" s="94">
        <f t="shared" ca="1" si="221"/>
        <v>2.2258967435637835</v>
      </c>
      <c r="S803" s="94">
        <f t="shared" ca="1" si="222"/>
        <v>2.2258967435637835</v>
      </c>
      <c r="T803" s="4">
        <f t="shared" ca="1" si="223"/>
        <v>1.9595924235885241E-7</v>
      </c>
      <c r="U803" s="46">
        <f t="shared" ca="1" si="224"/>
        <v>1560.9146636731487</v>
      </c>
      <c r="V803" s="4">
        <f t="shared" ca="1" si="225"/>
        <v>1.3741682122706613E-4</v>
      </c>
      <c r="W803" s="13">
        <f t="shared" ca="1" si="226"/>
        <v>6298.8294600000008</v>
      </c>
      <c r="X803" s="4">
        <f t="shared" ca="1" si="227"/>
        <v>5.5452430679826369E-4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4.5365443200000004E-3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1.3338801264096036E-9</v>
      </c>
      <c r="L804" s="13">
        <f t="shared" ca="1" si="215"/>
        <v>42</v>
      </c>
      <c r="M804" s="7">
        <f t="shared" ca="1" si="216"/>
        <v>958</v>
      </c>
      <c r="N804" s="44">
        <f t="shared" ca="1" si="217"/>
        <v>9</v>
      </c>
      <c r="O804" s="94">
        <f t="shared" ca="1" si="218"/>
        <v>2.2258967435637835</v>
      </c>
      <c r="P804" s="94">
        <f t="shared" ca="1" si="219"/>
        <v>22.258967435637835</v>
      </c>
      <c r="Q804" s="94">
        <f t="shared" ca="1" si="220"/>
        <v>22.258967435637835</v>
      </c>
      <c r="R804" s="94">
        <f t="shared" ca="1" si="221"/>
        <v>2.2258967435637835</v>
      </c>
      <c r="S804" s="94">
        <f t="shared" ca="1" si="222"/>
        <v>2.2258967435637835</v>
      </c>
      <c r="T804" s="4">
        <f t="shared" ca="1" si="223"/>
        <v>2.9690794296795846E-9</v>
      </c>
      <c r="U804" s="46">
        <f t="shared" ca="1" si="224"/>
        <v>1539.9146636731487</v>
      </c>
      <c r="V804" s="4">
        <f t="shared" ca="1" si="225"/>
        <v>2.0540615662403419E-6</v>
      </c>
      <c r="W804" s="13">
        <f t="shared" ca="1" si="226"/>
        <v>4199.2196400000003</v>
      </c>
      <c r="X804" s="4">
        <f t="shared" ca="1" si="227"/>
        <v>5.6012556242248907E-6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4.5365443200000004E-3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8.9823577536000322E-12</v>
      </c>
      <c r="L805" s="13">
        <f t="shared" ca="1" si="215"/>
        <v>21</v>
      </c>
      <c r="M805" s="7">
        <f t="shared" ca="1" si="216"/>
        <v>979</v>
      </c>
      <c r="N805" s="44">
        <f t="shared" ca="1" si="217"/>
        <v>9</v>
      </c>
      <c r="O805" s="94">
        <f t="shared" ca="1" si="218"/>
        <v>2.2258967435637835</v>
      </c>
      <c r="P805" s="94">
        <f t="shared" ca="1" si="219"/>
        <v>22.258967435637835</v>
      </c>
      <c r="Q805" s="94">
        <f t="shared" ca="1" si="220"/>
        <v>22.258967435637835</v>
      </c>
      <c r="R805" s="94">
        <f t="shared" ca="1" si="221"/>
        <v>2.2258967435637835</v>
      </c>
      <c r="S805" s="94">
        <f t="shared" ca="1" si="222"/>
        <v>2.2258967435637835</v>
      </c>
      <c r="T805" s="4">
        <f t="shared" ca="1" si="223"/>
        <v>1.9993800873263213E-11</v>
      </c>
      <c r="U805" s="46">
        <f t="shared" ca="1" si="224"/>
        <v>1518.9146636731487</v>
      </c>
      <c r="V805" s="4">
        <f t="shared" ca="1" si="225"/>
        <v>1.3643434906301291E-8</v>
      </c>
      <c r="W805" s="13">
        <f t="shared" ca="1" si="226"/>
        <v>2099.6098200000001</v>
      </c>
      <c r="X805" s="4">
        <f t="shared" ca="1" si="227"/>
        <v>1.885944654621177E-8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4.5365443200000004E-3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2.2682721600000107E-14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2.2258967435637835</v>
      </c>
      <c r="P806" s="94">
        <f t="shared" ca="1" si="219"/>
        <v>22.258967435637835</v>
      </c>
      <c r="Q806" s="94">
        <f t="shared" ca="1" si="220"/>
        <v>22.258967435637835</v>
      </c>
      <c r="R806" s="94">
        <f t="shared" ca="1" si="221"/>
        <v>2.2258967435637835</v>
      </c>
      <c r="S806" s="94">
        <f t="shared" ca="1" si="222"/>
        <v>2.2258967435637835</v>
      </c>
      <c r="T806" s="4">
        <f t="shared" ca="1" si="223"/>
        <v>5.0489396144604133E-14</v>
      </c>
      <c r="U806" s="46">
        <f t="shared" ca="1" si="224"/>
        <v>1497.9146636731487</v>
      </c>
      <c r="V806" s="4">
        <f t="shared" ca="1" si="225"/>
        <v>3.3976781296655827E-11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0.17920129080268801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369</v>
      </c>
      <c r="M807" s="7">
        <f t="shared" ref="M807:M870" ca="1" si="235">MAX(Set2MinTP-(L807+Set2Regain), 0)</f>
        <v>631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1.6834061793024351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16.834061793024354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16.834061793024354</v>
      </c>
      <c r="R807" s="94">
        <f t="shared" ref="R807:R870" ca="1" si="240">(P807+Q807)/20</f>
        <v>1.6834061793024353</v>
      </c>
      <c r="S807" s="94">
        <f t="shared" ref="S807:S870" ca="1" si="241">R807*Set2ConserveTP + O807*(1-Set2ConserveTP)</f>
        <v>1.6834061793024351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1568.8092519292643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19765.781380800003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0.17920129080268801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348</v>
      </c>
      <c r="M808" s="7">
        <f t="shared" ca="1" si="235"/>
        <v>652</v>
      </c>
      <c r="N808" s="44">
        <f t="shared" ca="1" si="236"/>
        <v>6</v>
      </c>
      <c r="O808" s="94">
        <f t="shared" ca="1" si="237"/>
        <v>1.6834061793024351</v>
      </c>
      <c r="P808" s="94">
        <f t="shared" ca="1" si="238"/>
        <v>16.834061793024354</v>
      </c>
      <c r="Q808" s="94">
        <f t="shared" ca="1" si="239"/>
        <v>16.834061793024354</v>
      </c>
      <c r="R808" s="94">
        <f t="shared" ca="1" si="240"/>
        <v>1.6834061793024353</v>
      </c>
      <c r="S808" s="94">
        <f t="shared" ca="1" si="241"/>
        <v>1.6834061793024351</v>
      </c>
      <c r="T808" s="4">
        <f t="shared" ca="1" si="242"/>
        <v>0</v>
      </c>
      <c r="U808" s="46">
        <f t="shared" ca="1" si="243"/>
        <v>1547.8092519292643</v>
      </c>
      <c r="V808" s="4">
        <f t="shared" ca="1" si="244"/>
        <v>0</v>
      </c>
      <c r="W808" s="13">
        <f t="shared" ca="1" si="245"/>
        <v>17666.171560800001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0.17920129080268801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327</v>
      </c>
      <c r="M809" s="7">
        <f t="shared" ca="1" si="235"/>
        <v>673</v>
      </c>
      <c r="N809" s="44">
        <f t="shared" ca="1" si="236"/>
        <v>7</v>
      </c>
      <c r="O809" s="94">
        <f t="shared" ca="1" si="237"/>
        <v>1.9242818862552529</v>
      </c>
      <c r="P809" s="94">
        <f t="shared" ca="1" si="238"/>
        <v>16.834061793024354</v>
      </c>
      <c r="Q809" s="94">
        <f t="shared" ca="1" si="239"/>
        <v>16.834061793024354</v>
      </c>
      <c r="R809" s="94">
        <f t="shared" ca="1" si="240"/>
        <v>1.6834061793024353</v>
      </c>
      <c r="S809" s="94">
        <f t="shared" ca="1" si="241"/>
        <v>1.9242818862552529</v>
      </c>
      <c r="T809" s="4">
        <f t="shared" ca="1" si="242"/>
        <v>0</v>
      </c>
      <c r="U809" s="46">
        <f t="shared" ca="1" si="243"/>
        <v>1659.1734929516681</v>
      </c>
      <c r="V809" s="4">
        <f t="shared" ca="1" si="244"/>
        <v>0</v>
      </c>
      <c r="W809" s="13">
        <f t="shared" ca="1" si="245"/>
        <v>15566.5617408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0.17920129080268801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306</v>
      </c>
      <c r="M810" s="7">
        <f t="shared" ca="1" si="235"/>
        <v>694</v>
      </c>
      <c r="N810" s="44">
        <f t="shared" ca="1" si="236"/>
        <v>7</v>
      </c>
      <c r="O810" s="94">
        <f t="shared" ca="1" si="237"/>
        <v>1.9242818862552529</v>
      </c>
      <c r="P810" s="94">
        <f t="shared" ca="1" si="238"/>
        <v>19.242818862552525</v>
      </c>
      <c r="Q810" s="94">
        <f t="shared" ca="1" si="239"/>
        <v>19.242818862552525</v>
      </c>
      <c r="R810" s="94">
        <f t="shared" ca="1" si="240"/>
        <v>1.9242818862552524</v>
      </c>
      <c r="S810" s="94">
        <f t="shared" ca="1" si="241"/>
        <v>1.9242818862552529</v>
      </c>
      <c r="T810" s="4">
        <f t="shared" ca="1" si="242"/>
        <v>0</v>
      </c>
      <c r="U810" s="46">
        <f t="shared" ca="1" si="243"/>
        <v>1638.1734929516681</v>
      </c>
      <c r="V810" s="4">
        <f t="shared" ca="1" si="244"/>
        <v>0</v>
      </c>
      <c r="W810" s="13">
        <f t="shared" ca="1" si="245"/>
        <v>13466.951920800002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0.17920129080268801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285</v>
      </c>
      <c r="M811" s="7">
        <f t="shared" ca="1" si="235"/>
        <v>715</v>
      </c>
      <c r="N811" s="44">
        <f t="shared" ca="1" si="236"/>
        <v>7</v>
      </c>
      <c r="O811" s="94">
        <f t="shared" ca="1" si="237"/>
        <v>1.9242818862552529</v>
      </c>
      <c r="P811" s="94">
        <f t="shared" ca="1" si="238"/>
        <v>19.242818862552525</v>
      </c>
      <c r="Q811" s="94">
        <f t="shared" ca="1" si="239"/>
        <v>19.242818862552525</v>
      </c>
      <c r="R811" s="94">
        <f t="shared" ca="1" si="240"/>
        <v>1.9242818862552524</v>
      </c>
      <c r="S811" s="94">
        <f t="shared" ca="1" si="241"/>
        <v>1.9242818862552529</v>
      </c>
      <c r="T811" s="4">
        <f t="shared" ca="1" si="242"/>
        <v>0</v>
      </c>
      <c r="U811" s="46">
        <f t="shared" ca="1" si="243"/>
        <v>1617.1734929516681</v>
      </c>
      <c r="V811" s="4">
        <f t="shared" ca="1" si="244"/>
        <v>0</v>
      </c>
      <c r="W811" s="13">
        <f t="shared" ca="1" si="245"/>
        <v>11367.3421008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0.17920129080268801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0.16518489160132951</v>
      </c>
      <c r="L812" s="13">
        <f t="shared" ca="1" si="234"/>
        <v>264</v>
      </c>
      <c r="M812" s="7">
        <f t="shared" ca="1" si="235"/>
        <v>736</v>
      </c>
      <c r="N812" s="44">
        <f t="shared" ca="1" si="236"/>
        <v>7</v>
      </c>
      <c r="O812" s="94">
        <f t="shared" ca="1" si="237"/>
        <v>1.9242818862552529</v>
      </c>
      <c r="P812" s="94">
        <f t="shared" ca="1" si="238"/>
        <v>19.242818862552525</v>
      </c>
      <c r="Q812" s="94">
        <f t="shared" ca="1" si="239"/>
        <v>19.242818862552525</v>
      </c>
      <c r="R812" s="94">
        <f t="shared" ca="1" si="240"/>
        <v>1.9242818862552524</v>
      </c>
      <c r="S812" s="94">
        <f t="shared" ca="1" si="241"/>
        <v>1.9242818862552529</v>
      </c>
      <c r="T812" s="4">
        <f t="shared" ca="1" si="242"/>
        <v>0.31786229479147582</v>
      </c>
      <c r="U812" s="46">
        <f t="shared" ca="1" si="243"/>
        <v>1596.1734929516681</v>
      </c>
      <c r="V812" s="4">
        <f t="shared" ca="1" si="244"/>
        <v>263.66374541013681</v>
      </c>
      <c r="W812" s="13">
        <f t="shared" ca="1" si="245"/>
        <v>9267.7322808000008</v>
      </c>
      <c r="X812" s="4">
        <f t="shared" ca="1" si="246"/>
        <v>1530.8893521940904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0.17920129080268801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3.337068517198579E-3</v>
      </c>
      <c r="L813" s="13">
        <f t="shared" ca="1" si="234"/>
        <v>243</v>
      </c>
      <c r="M813" s="7">
        <f t="shared" ca="1" si="235"/>
        <v>757</v>
      </c>
      <c r="N813" s="44">
        <f t="shared" ca="1" si="236"/>
        <v>7</v>
      </c>
      <c r="O813" s="94">
        <f t="shared" ca="1" si="237"/>
        <v>1.9242818862552529</v>
      </c>
      <c r="P813" s="94">
        <f t="shared" ca="1" si="238"/>
        <v>19.242818862552525</v>
      </c>
      <c r="Q813" s="94">
        <f t="shared" ca="1" si="239"/>
        <v>19.242818862552525</v>
      </c>
      <c r="R813" s="94">
        <f t="shared" ca="1" si="240"/>
        <v>1.9242818862552524</v>
      </c>
      <c r="S813" s="94">
        <f t="shared" ca="1" si="241"/>
        <v>1.9242818862552529</v>
      </c>
      <c r="T813" s="4">
        <f t="shared" ca="1" si="242"/>
        <v>6.421460500837901E-3</v>
      </c>
      <c r="U813" s="46">
        <f t="shared" ca="1" si="243"/>
        <v>1575.1734929516681</v>
      </c>
      <c r="V813" s="4">
        <f t="shared" ca="1" si="244"/>
        <v>5.2564618724547296</v>
      </c>
      <c r="W813" s="13">
        <f t="shared" ca="1" si="245"/>
        <v>7168.1224608000011</v>
      </c>
      <c r="X813" s="4">
        <f t="shared" ca="1" si="246"/>
        <v>23.920515791359691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0.17920129080268801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1.685388139999284E-5</v>
      </c>
      <c r="L814" s="13">
        <f t="shared" ca="1" si="234"/>
        <v>222</v>
      </c>
      <c r="M814" s="7">
        <f t="shared" ca="1" si="235"/>
        <v>778</v>
      </c>
      <c r="N814" s="44">
        <f t="shared" ca="1" si="236"/>
        <v>7</v>
      </c>
      <c r="O814" s="94">
        <f t="shared" ca="1" si="237"/>
        <v>1.9242818862552529</v>
      </c>
      <c r="P814" s="94">
        <f t="shared" ca="1" si="238"/>
        <v>19.242818862552525</v>
      </c>
      <c r="Q814" s="94">
        <f t="shared" ca="1" si="239"/>
        <v>19.242818862552525</v>
      </c>
      <c r="R814" s="94">
        <f t="shared" ca="1" si="240"/>
        <v>1.9242818862552524</v>
      </c>
      <c r="S814" s="94">
        <f t="shared" ca="1" si="241"/>
        <v>1.9242818862552529</v>
      </c>
      <c r="T814" s="4">
        <f t="shared" ca="1" si="242"/>
        <v>3.2431618691100543E-5</v>
      </c>
      <c r="U814" s="46">
        <f t="shared" ca="1" si="243"/>
        <v>1554.1734929516681</v>
      </c>
      <c r="V814" s="4">
        <f t="shared" ca="1" si="244"/>
        <v>2.6193855725220021E-2</v>
      </c>
      <c r="W814" s="13">
        <f t="shared" ca="1" si="245"/>
        <v>5068.5126408000006</v>
      </c>
      <c r="X814" s="4">
        <f t="shared" ca="1" si="246"/>
        <v>8.5424110922407717E-2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0.17920129080268801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258</v>
      </c>
      <c r="M815" s="7">
        <f t="shared" ca="1" si="235"/>
        <v>742</v>
      </c>
      <c r="N815" s="44">
        <f t="shared" ca="1" si="236"/>
        <v>7</v>
      </c>
      <c r="O815" s="94">
        <f t="shared" ca="1" si="237"/>
        <v>1.9242818862552529</v>
      </c>
      <c r="P815" s="94">
        <f t="shared" ca="1" si="238"/>
        <v>19.242818862552525</v>
      </c>
      <c r="Q815" s="94">
        <f t="shared" ca="1" si="239"/>
        <v>19.242818862552525</v>
      </c>
      <c r="R815" s="94">
        <f t="shared" ca="1" si="240"/>
        <v>1.9242818862552524</v>
      </c>
      <c r="S815" s="94">
        <f t="shared" ca="1" si="241"/>
        <v>1.9242818862552529</v>
      </c>
      <c r="T815" s="4">
        <f t="shared" ca="1" si="242"/>
        <v>0</v>
      </c>
      <c r="U815" s="46">
        <f t="shared" ca="1" si="243"/>
        <v>1590.1734929516681</v>
      </c>
      <c r="V815" s="4">
        <f t="shared" ca="1" si="244"/>
        <v>0</v>
      </c>
      <c r="W815" s="13">
        <f t="shared" ca="1" si="245"/>
        <v>17720.7068808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0.17920129080268801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237</v>
      </c>
      <c r="M816" s="7">
        <f t="shared" ca="1" si="235"/>
        <v>763</v>
      </c>
      <c r="N816" s="44">
        <f t="shared" ca="1" si="236"/>
        <v>7</v>
      </c>
      <c r="O816" s="94">
        <f t="shared" ca="1" si="237"/>
        <v>1.9242818862552529</v>
      </c>
      <c r="P816" s="94">
        <f t="shared" ca="1" si="238"/>
        <v>19.242818862552525</v>
      </c>
      <c r="Q816" s="94">
        <f t="shared" ca="1" si="239"/>
        <v>19.242818862552525</v>
      </c>
      <c r="R816" s="94">
        <f t="shared" ca="1" si="240"/>
        <v>1.9242818862552524</v>
      </c>
      <c r="S816" s="94">
        <f t="shared" ca="1" si="241"/>
        <v>1.9242818862552529</v>
      </c>
      <c r="T816" s="4">
        <f t="shared" ca="1" si="242"/>
        <v>0</v>
      </c>
      <c r="U816" s="46">
        <f t="shared" ca="1" si="243"/>
        <v>1569.1734929516681</v>
      </c>
      <c r="V816" s="4">
        <f t="shared" ca="1" si="244"/>
        <v>0</v>
      </c>
      <c r="W816" s="13">
        <f t="shared" ca="1" si="245"/>
        <v>15621.097060800003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0.17920129080268801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216</v>
      </c>
      <c r="M817" s="7">
        <f t="shared" ca="1" si="235"/>
        <v>784</v>
      </c>
      <c r="N817" s="44">
        <f t="shared" ca="1" si="236"/>
        <v>7</v>
      </c>
      <c r="O817" s="94">
        <f t="shared" ca="1" si="237"/>
        <v>1.9242818862552529</v>
      </c>
      <c r="P817" s="94">
        <f t="shared" ca="1" si="238"/>
        <v>19.242818862552525</v>
      </c>
      <c r="Q817" s="94">
        <f t="shared" ca="1" si="239"/>
        <v>19.242818862552525</v>
      </c>
      <c r="R817" s="94">
        <f t="shared" ca="1" si="240"/>
        <v>1.9242818862552524</v>
      </c>
      <c r="S817" s="94">
        <f t="shared" ca="1" si="241"/>
        <v>1.9242818862552529</v>
      </c>
      <c r="T817" s="4">
        <f t="shared" ca="1" si="242"/>
        <v>0</v>
      </c>
      <c r="U817" s="46">
        <f t="shared" ca="1" si="243"/>
        <v>1548.1734929516681</v>
      </c>
      <c r="V817" s="4">
        <f t="shared" ca="1" si="244"/>
        <v>0</v>
      </c>
      <c r="W817" s="13">
        <f t="shared" ca="1" si="245"/>
        <v>13521.487240800001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0.17920129080268801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195</v>
      </c>
      <c r="M818" s="7">
        <f t="shared" ca="1" si="235"/>
        <v>805</v>
      </c>
      <c r="N818" s="44">
        <f t="shared" ca="1" si="236"/>
        <v>8</v>
      </c>
      <c r="O818" s="94">
        <f t="shared" ca="1" si="237"/>
        <v>2.0918173652761349</v>
      </c>
      <c r="P818" s="94">
        <f t="shared" ca="1" si="238"/>
        <v>20.91817365276135</v>
      </c>
      <c r="Q818" s="94">
        <f t="shared" ca="1" si="239"/>
        <v>20.91817365276135</v>
      </c>
      <c r="R818" s="94">
        <f t="shared" ca="1" si="240"/>
        <v>2.0918173652761349</v>
      </c>
      <c r="S818" s="94">
        <f t="shared" ca="1" si="241"/>
        <v>2.0918173652761349</v>
      </c>
      <c r="T818" s="4">
        <f t="shared" ca="1" si="242"/>
        <v>0</v>
      </c>
      <c r="U818" s="46">
        <f t="shared" ca="1" si="243"/>
        <v>1619.2363531107776</v>
      </c>
      <c r="V818" s="4">
        <f t="shared" ca="1" si="244"/>
        <v>0</v>
      </c>
      <c r="W818" s="13">
        <f t="shared" ca="1" si="245"/>
        <v>11421.877420800001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0.17920129080268801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174</v>
      </c>
      <c r="M819" s="7">
        <f t="shared" ca="1" si="235"/>
        <v>826</v>
      </c>
      <c r="N819" s="44">
        <f t="shared" ca="1" si="236"/>
        <v>8</v>
      </c>
      <c r="O819" s="94">
        <f t="shared" ca="1" si="237"/>
        <v>2.0918173652761349</v>
      </c>
      <c r="P819" s="94">
        <f t="shared" ca="1" si="238"/>
        <v>20.91817365276135</v>
      </c>
      <c r="Q819" s="94">
        <f t="shared" ca="1" si="239"/>
        <v>20.91817365276135</v>
      </c>
      <c r="R819" s="94">
        <f t="shared" ca="1" si="240"/>
        <v>2.0918173652761349</v>
      </c>
      <c r="S819" s="94">
        <f t="shared" ca="1" si="241"/>
        <v>2.0918173652761349</v>
      </c>
      <c r="T819" s="4">
        <f t="shared" ca="1" si="242"/>
        <v>0</v>
      </c>
      <c r="U819" s="46">
        <f t="shared" ca="1" si="243"/>
        <v>1598.2363531107776</v>
      </c>
      <c r="V819" s="4">
        <f t="shared" ca="1" si="244"/>
        <v>0</v>
      </c>
      <c r="W819" s="13">
        <f t="shared" ca="1" si="245"/>
        <v>9322.2676008000017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0.17920129080268801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1.6685342585992895E-3</v>
      </c>
      <c r="L820" s="13">
        <f t="shared" ca="1" si="234"/>
        <v>153</v>
      </c>
      <c r="M820" s="7">
        <f t="shared" ca="1" si="235"/>
        <v>847</v>
      </c>
      <c r="N820" s="44">
        <f t="shared" ca="1" si="236"/>
        <v>8</v>
      </c>
      <c r="O820" s="94">
        <f t="shared" ca="1" si="237"/>
        <v>2.0918173652761349</v>
      </c>
      <c r="P820" s="94">
        <f t="shared" ca="1" si="238"/>
        <v>20.91817365276135</v>
      </c>
      <c r="Q820" s="94">
        <f t="shared" ca="1" si="239"/>
        <v>20.91817365276135</v>
      </c>
      <c r="R820" s="94">
        <f t="shared" ca="1" si="240"/>
        <v>2.0918173652761349</v>
      </c>
      <c r="S820" s="94">
        <f t="shared" ca="1" si="241"/>
        <v>2.0918173652761349</v>
      </c>
      <c r="T820" s="4">
        <f t="shared" ca="1" si="242"/>
        <v>3.4902689366961351E-3</v>
      </c>
      <c r="U820" s="46">
        <f t="shared" ca="1" si="243"/>
        <v>1577.2363531107776</v>
      </c>
      <c r="V820" s="4">
        <f t="shared" ca="1" si="244"/>
        <v>2.6316728890735384</v>
      </c>
      <c r="W820" s="13">
        <f t="shared" ca="1" si="245"/>
        <v>7222.6577808000002</v>
      </c>
      <c r="X820" s="4">
        <f t="shared" ca="1" si="246"/>
        <v>12.051251945403518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0.17920129080268801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3.370776279998568E-5</v>
      </c>
      <c r="L821" s="13">
        <f t="shared" ca="1" si="234"/>
        <v>132</v>
      </c>
      <c r="M821" s="7">
        <f t="shared" ca="1" si="235"/>
        <v>868</v>
      </c>
      <c r="N821" s="44">
        <f t="shared" ca="1" si="236"/>
        <v>8</v>
      </c>
      <c r="O821" s="94">
        <f t="shared" ca="1" si="237"/>
        <v>2.0918173652761349</v>
      </c>
      <c r="P821" s="94">
        <f t="shared" ca="1" si="238"/>
        <v>20.91817365276135</v>
      </c>
      <c r="Q821" s="94">
        <f t="shared" ca="1" si="239"/>
        <v>20.91817365276135</v>
      </c>
      <c r="R821" s="94">
        <f t="shared" ca="1" si="240"/>
        <v>2.0918173652761349</v>
      </c>
      <c r="S821" s="94">
        <f t="shared" ca="1" si="241"/>
        <v>2.0918173652761349</v>
      </c>
      <c r="T821" s="4">
        <f t="shared" ca="1" si="242"/>
        <v>7.0510483569618959E-5</v>
      </c>
      <c r="U821" s="46">
        <f t="shared" ca="1" si="243"/>
        <v>1556.2363531107776</v>
      </c>
      <c r="V821" s="4">
        <f t="shared" ca="1" si="244"/>
        <v>5.2457245851372847E-2</v>
      </c>
      <c r="W821" s="13">
        <f t="shared" ca="1" si="245"/>
        <v>5123.0479608000005</v>
      </c>
      <c r="X821" s="4">
        <f t="shared" ca="1" si="246"/>
        <v>0.17268648547559676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0.17920129080268801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1.7024122626255406E-7</v>
      </c>
      <c r="L822" s="13">
        <f t="shared" ca="1" si="234"/>
        <v>111</v>
      </c>
      <c r="M822" s="7">
        <f t="shared" ca="1" si="235"/>
        <v>889</v>
      </c>
      <c r="N822" s="44">
        <f t="shared" ca="1" si="236"/>
        <v>8</v>
      </c>
      <c r="O822" s="94">
        <f t="shared" ca="1" si="237"/>
        <v>2.0918173652761349</v>
      </c>
      <c r="P822" s="94">
        <f t="shared" ca="1" si="238"/>
        <v>20.91817365276135</v>
      </c>
      <c r="Q822" s="94">
        <f t="shared" ca="1" si="239"/>
        <v>20.91817365276135</v>
      </c>
      <c r="R822" s="94">
        <f t="shared" ca="1" si="240"/>
        <v>2.0918173652761349</v>
      </c>
      <c r="S822" s="94">
        <f t="shared" ca="1" si="241"/>
        <v>2.0918173652761349</v>
      </c>
      <c r="T822" s="4">
        <f t="shared" ca="1" si="242"/>
        <v>3.5611355338191419E-7</v>
      </c>
      <c r="U822" s="46">
        <f t="shared" ca="1" si="243"/>
        <v>1535.2363531107776</v>
      </c>
      <c r="V822" s="4">
        <f t="shared" ca="1" si="244"/>
        <v>2.6136051935643024E-4</v>
      </c>
      <c r="W822" s="13">
        <f t="shared" ca="1" si="245"/>
        <v>3023.4381408000004</v>
      </c>
      <c r="X822" s="4">
        <f t="shared" ca="1" si="246"/>
        <v>5.1471381661876868E-4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0.17920129080268801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258</v>
      </c>
      <c r="M823" s="7">
        <f t="shared" ca="1" si="235"/>
        <v>742</v>
      </c>
      <c r="N823" s="44">
        <f t="shared" ca="1" si="236"/>
        <v>7</v>
      </c>
      <c r="O823" s="94">
        <f t="shared" ca="1" si="237"/>
        <v>1.9242818862552529</v>
      </c>
      <c r="P823" s="94">
        <f t="shared" ca="1" si="238"/>
        <v>19.242818862552525</v>
      </c>
      <c r="Q823" s="94">
        <f t="shared" ca="1" si="239"/>
        <v>19.242818862552525</v>
      </c>
      <c r="R823" s="94">
        <f t="shared" ca="1" si="240"/>
        <v>1.9242818862552524</v>
      </c>
      <c r="S823" s="94">
        <f t="shared" ca="1" si="241"/>
        <v>1.9242818862552529</v>
      </c>
      <c r="T823" s="4">
        <f t="shared" ca="1" si="242"/>
        <v>0</v>
      </c>
      <c r="U823" s="46">
        <f t="shared" ca="1" si="243"/>
        <v>1590.1734929516681</v>
      </c>
      <c r="V823" s="4">
        <f t="shared" ca="1" si="244"/>
        <v>0</v>
      </c>
      <c r="W823" s="13">
        <f t="shared" ca="1" si="245"/>
        <v>16742.343240000002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0.17920129080268801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237</v>
      </c>
      <c r="M824" s="7">
        <f t="shared" ca="1" si="235"/>
        <v>763</v>
      </c>
      <c r="N824" s="44">
        <f t="shared" ca="1" si="236"/>
        <v>7</v>
      </c>
      <c r="O824" s="94">
        <f t="shared" ca="1" si="237"/>
        <v>1.9242818862552529</v>
      </c>
      <c r="P824" s="94">
        <f t="shared" ca="1" si="238"/>
        <v>19.242818862552525</v>
      </c>
      <c r="Q824" s="94">
        <f t="shared" ca="1" si="239"/>
        <v>19.242818862552525</v>
      </c>
      <c r="R824" s="94">
        <f t="shared" ca="1" si="240"/>
        <v>1.9242818862552524</v>
      </c>
      <c r="S824" s="94">
        <f t="shared" ca="1" si="241"/>
        <v>1.9242818862552529</v>
      </c>
      <c r="T824" s="4">
        <f t="shared" ca="1" si="242"/>
        <v>0</v>
      </c>
      <c r="U824" s="46">
        <f t="shared" ca="1" si="243"/>
        <v>1569.1734929516681</v>
      </c>
      <c r="V824" s="4">
        <f t="shared" ca="1" si="244"/>
        <v>0</v>
      </c>
      <c r="W824" s="13">
        <f t="shared" ca="1" si="245"/>
        <v>14642.733420000002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0.17920129080268801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216</v>
      </c>
      <c r="M825" s="7">
        <f t="shared" ca="1" si="235"/>
        <v>784</v>
      </c>
      <c r="N825" s="44">
        <f t="shared" ca="1" si="236"/>
        <v>7</v>
      </c>
      <c r="O825" s="94">
        <f t="shared" ca="1" si="237"/>
        <v>1.9242818862552529</v>
      </c>
      <c r="P825" s="94">
        <f t="shared" ca="1" si="238"/>
        <v>19.242818862552525</v>
      </c>
      <c r="Q825" s="94">
        <f t="shared" ca="1" si="239"/>
        <v>19.242818862552525</v>
      </c>
      <c r="R825" s="94">
        <f t="shared" ca="1" si="240"/>
        <v>1.9242818862552524</v>
      </c>
      <c r="S825" s="94">
        <f t="shared" ca="1" si="241"/>
        <v>1.9242818862552529</v>
      </c>
      <c r="T825" s="4">
        <f t="shared" ca="1" si="242"/>
        <v>0</v>
      </c>
      <c r="U825" s="46">
        <f t="shared" ca="1" si="243"/>
        <v>1548.1734929516681</v>
      </c>
      <c r="V825" s="4">
        <f t="shared" ca="1" si="244"/>
        <v>0</v>
      </c>
      <c r="W825" s="13">
        <f t="shared" ca="1" si="245"/>
        <v>12543.123600000001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0.17920129080268801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195</v>
      </c>
      <c r="M826" s="7">
        <f t="shared" ca="1" si="235"/>
        <v>805</v>
      </c>
      <c r="N826" s="44">
        <f t="shared" ca="1" si="236"/>
        <v>8</v>
      </c>
      <c r="O826" s="94">
        <f t="shared" ca="1" si="237"/>
        <v>2.0918173652761349</v>
      </c>
      <c r="P826" s="94">
        <f t="shared" ca="1" si="238"/>
        <v>20.91817365276135</v>
      </c>
      <c r="Q826" s="94">
        <f t="shared" ca="1" si="239"/>
        <v>20.91817365276135</v>
      </c>
      <c r="R826" s="94">
        <f t="shared" ca="1" si="240"/>
        <v>2.0918173652761349</v>
      </c>
      <c r="S826" s="94">
        <f t="shared" ca="1" si="241"/>
        <v>2.0918173652761349</v>
      </c>
      <c r="T826" s="4">
        <f t="shared" ca="1" si="242"/>
        <v>0</v>
      </c>
      <c r="U826" s="46">
        <f t="shared" ca="1" si="243"/>
        <v>1619.2363531107776</v>
      </c>
      <c r="V826" s="4">
        <f t="shared" ca="1" si="244"/>
        <v>0</v>
      </c>
      <c r="W826" s="13">
        <f t="shared" ca="1" si="245"/>
        <v>10443.513780000001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0.17920129080268801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174</v>
      </c>
      <c r="M827" s="7">
        <f t="shared" ca="1" si="235"/>
        <v>826</v>
      </c>
      <c r="N827" s="44">
        <f t="shared" ca="1" si="236"/>
        <v>8</v>
      </c>
      <c r="O827" s="94">
        <f t="shared" ca="1" si="237"/>
        <v>2.0918173652761349</v>
      </c>
      <c r="P827" s="94">
        <f t="shared" ca="1" si="238"/>
        <v>20.91817365276135</v>
      </c>
      <c r="Q827" s="94">
        <f t="shared" ca="1" si="239"/>
        <v>20.91817365276135</v>
      </c>
      <c r="R827" s="94">
        <f t="shared" ca="1" si="240"/>
        <v>2.0918173652761349</v>
      </c>
      <c r="S827" s="94">
        <f t="shared" ca="1" si="241"/>
        <v>2.0918173652761349</v>
      </c>
      <c r="T827" s="4">
        <f t="shared" ca="1" si="242"/>
        <v>0</v>
      </c>
      <c r="U827" s="46">
        <f t="shared" ca="1" si="243"/>
        <v>1598.2363531107776</v>
      </c>
      <c r="V827" s="4">
        <f t="shared" ca="1" si="244"/>
        <v>0</v>
      </c>
      <c r="W827" s="13">
        <f t="shared" ca="1" si="245"/>
        <v>8343.9039600000015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0.17920129080268801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8.6939416632278686E-3</v>
      </c>
      <c r="L828" s="13">
        <f t="shared" ca="1" si="234"/>
        <v>153</v>
      </c>
      <c r="M828" s="7">
        <f t="shared" ca="1" si="235"/>
        <v>847</v>
      </c>
      <c r="N828" s="44">
        <f t="shared" ca="1" si="236"/>
        <v>8</v>
      </c>
      <c r="O828" s="94">
        <f t="shared" ca="1" si="237"/>
        <v>2.0918173652761349</v>
      </c>
      <c r="P828" s="94">
        <f t="shared" ca="1" si="238"/>
        <v>20.91817365276135</v>
      </c>
      <c r="Q828" s="94">
        <f t="shared" ca="1" si="239"/>
        <v>20.91817365276135</v>
      </c>
      <c r="R828" s="94">
        <f t="shared" ca="1" si="240"/>
        <v>2.0918173652761349</v>
      </c>
      <c r="S828" s="94">
        <f t="shared" ca="1" si="241"/>
        <v>2.0918173652761349</v>
      </c>
      <c r="T828" s="4">
        <f t="shared" ca="1" si="242"/>
        <v>1.8186138143837738E-2</v>
      </c>
      <c r="U828" s="46">
        <f t="shared" ca="1" si="243"/>
        <v>1577.2363531107776</v>
      </c>
      <c r="V828" s="4">
        <f t="shared" ca="1" si="244"/>
        <v>13.712400843067371</v>
      </c>
      <c r="W828" s="13">
        <f t="shared" ca="1" si="245"/>
        <v>6244.29414</v>
      </c>
      <c r="X828" s="4">
        <f t="shared" ca="1" si="246"/>
        <v>54.287528981195635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0.17920129080268801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1.7563518511571469E-4</v>
      </c>
      <c r="L829" s="13">
        <f t="shared" ca="1" si="234"/>
        <v>132</v>
      </c>
      <c r="M829" s="7">
        <f t="shared" ca="1" si="235"/>
        <v>868</v>
      </c>
      <c r="N829" s="44">
        <f t="shared" ca="1" si="236"/>
        <v>8</v>
      </c>
      <c r="O829" s="94">
        <f t="shared" ca="1" si="237"/>
        <v>2.0918173652761349</v>
      </c>
      <c r="P829" s="94">
        <f t="shared" ca="1" si="238"/>
        <v>20.91817365276135</v>
      </c>
      <c r="Q829" s="94">
        <f t="shared" ca="1" si="239"/>
        <v>20.91817365276135</v>
      </c>
      <c r="R829" s="94">
        <f t="shared" ca="1" si="240"/>
        <v>2.0918173652761349</v>
      </c>
      <c r="S829" s="94">
        <f t="shared" ca="1" si="241"/>
        <v>2.0918173652761349</v>
      </c>
      <c r="T829" s="4">
        <f t="shared" ca="1" si="242"/>
        <v>3.6739673017854055E-4</v>
      </c>
      <c r="U829" s="46">
        <f t="shared" ca="1" si="243"/>
        <v>1556.2363531107776</v>
      </c>
      <c r="V829" s="4">
        <f t="shared" ca="1" si="244"/>
        <v>0.27332985996241616</v>
      </c>
      <c r="W829" s="13">
        <f t="shared" ca="1" si="245"/>
        <v>4144.6843200000003</v>
      </c>
      <c r="X829" s="4">
        <f t="shared" ca="1" si="246"/>
        <v>0.72795239778940013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0.17920129080268801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8.8704638947330737E-7</v>
      </c>
      <c r="L830" s="13">
        <f t="shared" ca="1" si="234"/>
        <v>111</v>
      </c>
      <c r="M830" s="7">
        <f t="shared" ca="1" si="235"/>
        <v>889</v>
      </c>
      <c r="N830" s="44">
        <f t="shared" ca="1" si="236"/>
        <v>8</v>
      </c>
      <c r="O830" s="94">
        <f t="shared" ca="1" si="237"/>
        <v>2.0918173652761349</v>
      </c>
      <c r="P830" s="94">
        <f t="shared" ca="1" si="238"/>
        <v>20.91817365276135</v>
      </c>
      <c r="Q830" s="94">
        <f t="shared" ca="1" si="239"/>
        <v>20.91817365276135</v>
      </c>
      <c r="R830" s="94">
        <f t="shared" ca="1" si="240"/>
        <v>2.0918173652761349</v>
      </c>
      <c r="S830" s="94">
        <f t="shared" ca="1" si="241"/>
        <v>2.0918173652761349</v>
      </c>
      <c r="T830" s="4">
        <f t="shared" ca="1" si="242"/>
        <v>1.8555390413057621E-6</v>
      </c>
      <c r="U830" s="46">
        <f t="shared" ca="1" si="243"/>
        <v>1535.2363531107776</v>
      </c>
      <c r="V830" s="4">
        <f t="shared" ca="1" si="244"/>
        <v>1.3618258640150829E-3</v>
      </c>
      <c r="W830" s="13">
        <f t="shared" ca="1" si="245"/>
        <v>2045.0745000000002</v>
      </c>
      <c r="X830" s="4">
        <f t="shared" ca="1" si="246"/>
        <v>1.8140759514289294E-3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0.17920129080268801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147</v>
      </c>
      <c r="M831" s="7">
        <f t="shared" ca="1" si="235"/>
        <v>853</v>
      </c>
      <c r="N831" s="44">
        <f t="shared" ca="1" si="236"/>
        <v>8</v>
      </c>
      <c r="O831" s="94">
        <f t="shared" ca="1" si="237"/>
        <v>2.0918173652761349</v>
      </c>
      <c r="P831" s="94">
        <f t="shared" ca="1" si="238"/>
        <v>20.91817365276135</v>
      </c>
      <c r="Q831" s="94">
        <f t="shared" ca="1" si="239"/>
        <v>20.91817365276135</v>
      </c>
      <c r="R831" s="94">
        <f t="shared" ca="1" si="240"/>
        <v>2.0918173652761349</v>
      </c>
      <c r="S831" s="94">
        <f t="shared" ca="1" si="241"/>
        <v>2.0918173652761349</v>
      </c>
      <c r="T831" s="4">
        <f t="shared" ca="1" si="242"/>
        <v>0</v>
      </c>
      <c r="U831" s="46">
        <f t="shared" ca="1" si="243"/>
        <v>1571.2363531107776</v>
      </c>
      <c r="V831" s="4">
        <f t="shared" ca="1" si="244"/>
        <v>0</v>
      </c>
      <c r="W831" s="13">
        <f t="shared" ca="1" si="245"/>
        <v>14697.268740000001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0.17920129080268801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126</v>
      </c>
      <c r="M832" s="7">
        <f t="shared" ca="1" si="235"/>
        <v>874</v>
      </c>
      <c r="N832" s="44">
        <f t="shared" ca="1" si="236"/>
        <v>8</v>
      </c>
      <c r="O832" s="94">
        <f t="shared" ca="1" si="237"/>
        <v>2.0918173652761349</v>
      </c>
      <c r="P832" s="94">
        <f t="shared" ca="1" si="238"/>
        <v>20.91817365276135</v>
      </c>
      <c r="Q832" s="94">
        <f t="shared" ca="1" si="239"/>
        <v>20.91817365276135</v>
      </c>
      <c r="R832" s="94">
        <f t="shared" ca="1" si="240"/>
        <v>2.0918173652761349</v>
      </c>
      <c r="S832" s="94">
        <f t="shared" ca="1" si="241"/>
        <v>2.0918173652761349</v>
      </c>
      <c r="T832" s="4">
        <f t="shared" ca="1" si="242"/>
        <v>0</v>
      </c>
      <c r="U832" s="46">
        <f t="shared" ca="1" si="243"/>
        <v>1550.2363531107776</v>
      </c>
      <c r="V832" s="4">
        <f t="shared" ca="1" si="244"/>
        <v>0</v>
      </c>
      <c r="W832" s="13">
        <f t="shared" ca="1" si="245"/>
        <v>12597.658920000002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0.17920129080268801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105</v>
      </c>
      <c r="M833" s="7">
        <f t="shared" ca="1" si="235"/>
        <v>895</v>
      </c>
      <c r="N833" s="44">
        <f t="shared" ca="1" si="236"/>
        <v>8</v>
      </c>
      <c r="O833" s="94">
        <f t="shared" ca="1" si="237"/>
        <v>2.0918173652761349</v>
      </c>
      <c r="P833" s="94">
        <f t="shared" ca="1" si="238"/>
        <v>20.91817365276135</v>
      </c>
      <c r="Q833" s="94">
        <f t="shared" ca="1" si="239"/>
        <v>20.91817365276135</v>
      </c>
      <c r="R833" s="94">
        <f t="shared" ca="1" si="240"/>
        <v>2.0918173652761349</v>
      </c>
      <c r="S833" s="94">
        <f t="shared" ca="1" si="241"/>
        <v>2.0918173652761349</v>
      </c>
      <c r="T833" s="4">
        <f t="shared" ca="1" si="242"/>
        <v>0</v>
      </c>
      <c r="U833" s="46">
        <f t="shared" ca="1" si="243"/>
        <v>1529.2363531107776</v>
      </c>
      <c r="V833" s="4">
        <f t="shared" ca="1" si="244"/>
        <v>0</v>
      </c>
      <c r="W833" s="13">
        <f t="shared" ca="1" si="245"/>
        <v>10498.0491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0.17920129080268801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84</v>
      </c>
      <c r="M834" s="7">
        <f t="shared" ca="1" si="235"/>
        <v>916</v>
      </c>
      <c r="N834" s="44">
        <f t="shared" ca="1" si="236"/>
        <v>9</v>
      </c>
      <c r="O834" s="94">
        <f t="shared" ca="1" si="237"/>
        <v>2.2258967435637835</v>
      </c>
      <c r="P834" s="94">
        <f t="shared" ca="1" si="238"/>
        <v>22.258967435637835</v>
      </c>
      <c r="Q834" s="94">
        <f t="shared" ca="1" si="239"/>
        <v>22.124888057350187</v>
      </c>
      <c r="R834" s="94">
        <f t="shared" ca="1" si="240"/>
        <v>2.2191927746494011</v>
      </c>
      <c r="S834" s="94">
        <f t="shared" ca="1" si="241"/>
        <v>2.2258967435637835</v>
      </c>
      <c r="T834" s="4">
        <f t="shared" ca="1" si="242"/>
        <v>0</v>
      </c>
      <c r="U834" s="46">
        <f t="shared" ca="1" si="243"/>
        <v>1581.9146636731487</v>
      </c>
      <c r="V834" s="4">
        <f t="shared" ca="1" si="244"/>
        <v>0</v>
      </c>
      <c r="W834" s="13">
        <f t="shared" ca="1" si="245"/>
        <v>8398.4392800000005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0.17920129080268801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63</v>
      </c>
      <c r="M835" s="7">
        <f t="shared" ca="1" si="235"/>
        <v>937</v>
      </c>
      <c r="N835" s="44">
        <f t="shared" ca="1" si="236"/>
        <v>9</v>
      </c>
      <c r="O835" s="94">
        <f t="shared" ca="1" si="237"/>
        <v>2.2258967435637835</v>
      </c>
      <c r="P835" s="94">
        <f t="shared" ca="1" si="238"/>
        <v>22.258967435637835</v>
      </c>
      <c r="Q835" s="94">
        <f t="shared" ca="1" si="239"/>
        <v>22.258967435637835</v>
      </c>
      <c r="R835" s="94">
        <f t="shared" ca="1" si="240"/>
        <v>2.2258967435637835</v>
      </c>
      <c r="S835" s="94">
        <f t="shared" ca="1" si="241"/>
        <v>2.2258967435637835</v>
      </c>
      <c r="T835" s="4">
        <f t="shared" ca="1" si="242"/>
        <v>0</v>
      </c>
      <c r="U835" s="46">
        <f t="shared" ca="1" si="243"/>
        <v>1560.9146636731487</v>
      </c>
      <c r="V835" s="4">
        <f t="shared" ca="1" si="244"/>
        <v>0</v>
      </c>
      <c r="W835" s="13">
        <f t="shared" ca="1" si="245"/>
        <v>6298.8294600000008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0.17920129080268801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8.7817592557857345E-5</v>
      </c>
      <c r="L836" s="13">
        <f t="shared" ca="1" si="234"/>
        <v>42</v>
      </c>
      <c r="M836" s="7">
        <f t="shared" ca="1" si="235"/>
        <v>958</v>
      </c>
      <c r="N836" s="44">
        <f t="shared" ca="1" si="236"/>
        <v>9</v>
      </c>
      <c r="O836" s="94">
        <f t="shared" ca="1" si="237"/>
        <v>2.2258967435637835</v>
      </c>
      <c r="P836" s="94">
        <f t="shared" ca="1" si="238"/>
        <v>22.258967435637835</v>
      </c>
      <c r="Q836" s="94">
        <f t="shared" ca="1" si="239"/>
        <v>22.258967435637835</v>
      </c>
      <c r="R836" s="94">
        <f t="shared" ca="1" si="240"/>
        <v>2.2258967435637835</v>
      </c>
      <c r="S836" s="94">
        <f t="shared" ca="1" si="241"/>
        <v>2.2258967435637835</v>
      </c>
      <c r="T836" s="4">
        <f t="shared" ca="1" si="242"/>
        <v>1.9547289330214582E-4</v>
      </c>
      <c r="U836" s="46">
        <f t="shared" ca="1" si="243"/>
        <v>1539.9146636731487</v>
      </c>
      <c r="V836" s="4">
        <f t="shared" ca="1" si="244"/>
        <v>0.13523159850831851</v>
      </c>
      <c r="W836" s="13">
        <f t="shared" ca="1" si="245"/>
        <v>4199.2196400000003</v>
      </c>
      <c r="X836" s="4">
        <f t="shared" ca="1" si="246"/>
        <v>0.36876535940647243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0.17920129080268801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1.7740927789466147E-6</v>
      </c>
      <c r="L837" s="13">
        <f t="shared" ca="1" si="234"/>
        <v>21</v>
      </c>
      <c r="M837" s="7">
        <f t="shared" ca="1" si="235"/>
        <v>979</v>
      </c>
      <c r="N837" s="44">
        <f t="shared" ca="1" si="236"/>
        <v>9</v>
      </c>
      <c r="O837" s="94">
        <f t="shared" ca="1" si="237"/>
        <v>2.2258967435637835</v>
      </c>
      <c r="P837" s="94">
        <f t="shared" ca="1" si="238"/>
        <v>22.258967435637835</v>
      </c>
      <c r="Q837" s="94">
        <f t="shared" ca="1" si="239"/>
        <v>22.258967435637835</v>
      </c>
      <c r="R837" s="94">
        <f t="shared" ca="1" si="240"/>
        <v>2.2258967435637835</v>
      </c>
      <c r="S837" s="94">
        <f t="shared" ca="1" si="241"/>
        <v>2.2258967435637835</v>
      </c>
      <c r="T837" s="4">
        <f t="shared" ca="1" si="242"/>
        <v>3.9489473394372929E-6</v>
      </c>
      <c r="U837" s="46">
        <f t="shared" ca="1" si="243"/>
        <v>1518.9146636731487</v>
      </c>
      <c r="V837" s="4">
        <f t="shared" ca="1" si="244"/>
        <v>2.6946955366586589E-3</v>
      </c>
      <c r="W837" s="13">
        <f t="shared" ca="1" si="245"/>
        <v>2099.6098200000001</v>
      </c>
      <c r="X837" s="4">
        <f t="shared" ca="1" si="246"/>
        <v>3.7249026202674017E-3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0.17920129080268801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8.9600645401344257E-9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2.2258967435637835</v>
      </c>
      <c r="P838" s="94">
        <f t="shared" ca="1" si="238"/>
        <v>22.258967435637835</v>
      </c>
      <c r="Q838" s="94">
        <f t="shared" ca="1" si="239"/>
        <v>22.258967435637835</v>
      </c>
      <c r="R838" s="94">
        <f t="shared" ca="1" si="240"/>
        <v>2.2258967435637835</v>
      </c>
      <c r="S838" s="94">
        <f t="shared" ca="1" si="241"/>
        <v>2.2258967435637835</v>
      </c>
      <c r="T838" s="4">
        <f t="shared" ca="1" si="242"/>
        <v>1.9944178482006547E-8</v>
      </c>
      <c r="U838" s="46">
        <f t="shared" ca="1" si="243"/>
        <v>1497.9146636731487</v>
      </c>
      <c r="V838" s="4">
        <f t="shared" ca="1" si="244"/>
        <v>1.3421412062125163E-5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5.6589881306112005E-2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369</v>
      </c>
      <c r="M839" s="7">
        <f t="shared" ca="1" si="235"/>
        <v>631</v>
      </c>
      <c r="N839" s="44">
        <f t="shared" ca="1" si="236"/>
        <v>6</v>
      </c>
      <c r="O839" s="94">
        <f t="shared" ca="1" si="237"/>
        <v>1.6834061793024351</v>
      </c>
      <c r="P839" s="94">
        <f t="shared" ca="1" si="238"/>
        <v>16.834061793024354</v>
      </c>
      <c r="Q839" s="94">
        <f t="shared" ca="1" si="239"/>
        <v>16.834061793024354</v>
      </c>
      <c r="R839" s="94">
        <f t="shared" ca="1" si="240"/>
        <v>1.6834061793024353</v>
      </c>
      <c r="S839" s="94">
        <f t="shared" ca="1" si="241"/>
        <v>1.6834061793024351</v>
      </c>
      <c r="T839" s="4">
        <f t="shared" ca="1" si="242"/>
        <v>0</v>
      </c>
      <c r="U839" s="46">
        <f t="shared" ca="1" si="243"/>
        <v>1568.8092519292643</v>
      </c>
      <c r="V839" s="4">
        <f t="shared" ca="1" si="244"/>
        <v>0</v>
      </c>
      <c r="W839" s="13">
        <f t="shared" ca="1" si="245"/>
        <v>19765.781380800003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5.6589881306112005E-2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348</v>
      </c>
      <c r="M840" s="7">
        <f t="shared" ca="1" si="235"/>
        <v>652</v>
      </c>
      <c r="N840" s="44">
        <f t="shared" ca="1" si="236"/>
        <v>6</v>
      </c>
      <c r="O840" s="94">
        <f t="shared" ca="1" si="237"/>
        <v>1.6834061793024351</v>
      </c>
      <c r="P840" s="94">
        <f t="shared" ca="1" si="238"/>
        <v>16.834061793024354</v>
      </c>
      <c r="Q840" s="94">
        <f t="shared" ca="1" si="239"/>
        <v>16.834061793024354</v>
      </c>
      <c r="R840" s="94">
        <f t="shared" ca="1" si="240"/>
        <v>1.6834061793024353</v>
      </c>
      <c r="S840" s="94">
        <f t="shared" ca="1" si="241"/>
        <v>1.6834061793024351</v>
      </c>
      <c r="T840" s="4">
        <f t="shared" ca="1" si="242"/>
        <v>0</v>
      </c>
      <c r="U840" s="46">
        <f t="shared" ca="1" si="243"/>
        <v>1547.8092519292643</v>
      </c>
      <c r="V840" s="4">
        <f t="shared" ca="1" si="244"/>
        <v>0</v>
      </c>
      <c r="W840" s="13">
        <f t="shared" ca="1" si="245"/>
        <v>17666.171560800001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5.6589881306112005E-2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327</v>
      </c>
      <c r="M841" s="7">
        <f t="shared" ca="1" si="235"/>
        <v>673</v>
      </c>
      <c r="N841" s="44">
        <f t="shared" ca="1" si="236"/>
        <v>7</v>
      </c>
      <c r="O841" s="94">
        <f t="shared" ca="1" si="237"/>
        <v>1.9242818862552529</v>
      </c>
      <c r="P841" s="94">
        <f t="shared" ca="1" si="238"/>
        <v>16.834061793024354</v>
      </c>
      <c r="Q841" s="94">
        <f t="shared" ca="1" si="239"/>
        <v>16.834061793024354</v>
      </c>
      <c r="R841" s="94">
        <f t="shared" ca="1" si="240"/>
        <v>1.6834061793024353</v>
      </c>
      <c r="S841" s="94">
        <f t="shared" ca="1" si="241"/>
        <v>1.9242818862552529</v>
      </c>
      <c r="T841" s="4">
        <f t="shared" ca="1" si="242"/>
        <v>0</v>
      </c>
      <c r="U841" s="46">
        <f t="shared" ca="1" si="243"/>
        <v>1659.1734929516681</v>
      </c>
      <c r="V841" s="4">
        <f t="shared" ca="1" si="244"/>
        <v>0</v>
      </c>
      <c r="W841" s="13">
        <f t="shared" ca="1" si="245"/>
        <v>15566.5617408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5.6589881306112005E-2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306</v>
      </c>
      <c r="M842" s="7">
        <f t="shared" ca="1" si="235"/>
        <v>694</v>
      </c>
      <c r="N842" s="44">
        <f t="shared" ca="1" si="236"/>
        <v>7</v>
      </c>
      <c r="O842" s="94">
        <f t="shared" ca="1" si="237"/>
        <v>1.9242818862552529</v>
      </c>
      <c r="P842" s="94">
        <f t="shared" ca="1" si="238"/>
        <v>19.242818862552525</v>
      </c>
      <c r="Q842" s="94">
        <f t="shared" ca="1" si="239"/>
        <v>19.242818862552525</v>
      </c>
      <c r="R842" s="94">
        <f t="shared" ca="1" si="240"/>
        <v>1.9242818862552524</v>
      </c>
      <c r="S842" s="94">
        <f t="shared" ca="1" si="241"/>
        <v>1.9242818862552529</v>
      </c>
      <c r="T842" s="4">
        <f t="shared" ca="1" si="242"/>
        <v>0</v>
      </c>
      <c r="U842" s="46">
        <f t="shared" ca="1" si="243"/>
        <v>1638.1734929516681</v>
      </c>
      <c r="V842" s="4">
        <f t="shared" ca="1" si="244"/>
        <v>0</v>
      </c>
      <c r="W842" s="13">
        <f t="shared" ca="1" si="245"/>
        <v>13466.951920800002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5.6589881306112005E-2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5.1642013479573534E-2</v>
      </c>
      <c r="L843" s="13">
        <f t="shared" ca="1" si="234"/>
        <v>285</v>
      </c>
      <c r="M843" s="7">
        <f t="shared" ca="1" si="235"/>
        <v>715</v>
      </c>
      <c r="N843" s="44">
        <f t="shared" ca="1" si="236"/>
        <v>7</v>
      </c>
      <c r="O843" s="94">
        <f t="shared" ca="1" si="237"/>
        <v>1.9242818862552529</v>
      </c>
      <c r="P843" s="94">
        <f t="shared" ca="1" si="238"/>
        <v>19.242818862552525</v>
      </c>
      <c r="Q843" s="94">
        <f t="shared" ca="1" si="239"/>
        <v>19.242818862552525</v>
      </c>
      <c r="R843" s="94">
        <f t="shared" ca="1" si="240"/>
        <v>1.9242818862552524</v>
      </c>
      <c r="S843" s="94">
        <f t="shared" ca="1" si="241"/>
        <v>1.9242818862552529</v>
      </c>
      <c r="T843" s="4">
        <f t="shared" ca="1" si="242"/>
        <v>9.9373791108492954E-2</v>
      </c>
      <c r="U843" s="46">
        <f t="shared" ca="1" si="243"/>
        <v>1617.1734929516681</v>
      </c>
      <c r="V843" s="4">
        <f t="shared" ca="1" si="244"/>
        <v>83.514095321819056</v>
      </c>
      <c r="W843" s="13">
        <f t="shared" ca="1" si="245"/>
        <v>11367.3421008</v>
      </c>
      <c r="X843" s="4">
        <f t="shared" ca="1" si="246"/>
        <v>587.03243399643736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5.6589881306112005E-2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1.5649094993810176E-3</v>
      </c>
      <c r="L844" s="13">
        <f t="shared" ca="1" si="234"/>
        <v>264</v>
      </c>
      <c r="M844" s="7">
        <f t="shared" ca="1" si="235"/>
        <v>736</v>
      </c>
      <c r="N844" s="44">
        <f t="shared" ca="1" si="236"/>
        <v>7</v>
      </c>
      <c r="O844" s="94">
        <f t="shared" ca="1" si="237"/>
        <v>1.9242818862552529</v>
      </c>
      <c r="P844" s="94">
        <f t="shared" ca="1" si="238"/>
        <v>19.242818862552525</v>
      </c>
      <c r="Q844" s="94">
        <f t="shared" ca="1" si="239"/>
        <v>19.242818862552525</v>
      </c>
      <c r="R844" s="94">
        <f t="shared" ca="1" si="240"/>
        <v>1.9242818862552524</v>
      </c>
      <c r="S844" s="94">
        <f t="shared" ca="1" si="241"/>
        <v>1.9242818862552529</v>
      </c>
      <c r="T844" s="4">
        <f t="shared" ca="1" si="242"/>
        <v>3.0113270032876682E-3</v>
      </c>
      <c r="U844" s="46">
        <f t="shared" ca="1" si="243"/>
        <v>1596.1734929516681</v>
      </c>
      <c r="V844" s="4">
        <f t="shared" ca="1" si="244"/>
        <v>2.4978670617802452</v>
      </c>
      <c r="W844" s="13">
        <f t="shared" ca="1" si="245"/>
        <v>9267.7322808000008</v>
      </c>
      <c r="X844" s="4">
        <f t="shared" ca="1" si="246"/>
        <v>14.503162283944025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5.6589881306112005E-2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1.5807166660414337E-5</v>
      </c>
      <c r="L845" s="13">
        <f t="shared" ca="1" si="234"/>
        <v>243</v>
      </c>
      <c r="M845" s="7">
        <f t="shared" ca="1" si="235"/>
        <v>757</v>
      </c>
      <c r="N845" s="44">
        <f t="shared" ca="1" si="236"/>
        <v>7</v>
      </c>
      <c r="O845" s="94">
        <f t="shared" ca="1" si="237"/>
        <v>1.9242818862552529</v>
      </c>
      <c r="P845" s="94">
        <f t="shared" ca="1" si="238"/>
        <v>19.242818862552525</v>
      </c>
      <c r="Q845" s="94">
        <f t="shared" ca="1" si="239"/>
        <v>19.242818862552525</v>
      </c>
      <c r="R845" s="94">
        <f t="shared" ca="1" si="240"/>
        <v>1.9242818862552524</v>
      </c>
      <c r="S845" s="94">
        <f t="shared" ca="1" si="241"/>
        <v>1.9242818862552529</v>
      </c>
      <c r="T845" s="4">
        <f t="shared" ca="1" si="242"/>
        <v>3.0417444477653248E-5</v>
      </c>
      <c r="U845" s="46">
        <f t="shared" ca="1" si="243"/>
        <v>1575.1734929516681</v>
      </c>
      <c r="V845" s="4">
        <f t="shared" ca="1" si="244"/>
        <v>2.4899029922154006E-2</v>
      </c>
      <c r="W845" s="13">
        <f t="shared" ca="1" si="245"/>
        <v>7168.1224608000011</v>
      </c>
      <c r="X845" s="4">
        <f t="shared" ca="1" si="246"/>
        <v>0.11330770638012495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5.6589881306112005E-2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5.3222783368398484E-8</v>
      </c>
      <c r="L846" s="13">
        <f t="shared" ca="1" si="234"/>
        <v>222</v>
      </c>
      <c r="M846" s="7">
        <f t="shared" ca="1" si="235"/>
        <v>778</v>
      </c>
      <c r="N846" s="44">
        <f t="shared" ca="1" si="236"/>
        <v>7</v>
      </c>
      <c r="O846" s="94">
        <f t="shared" ca="1" si="237"/>
        <v>1.9242818862552529</v>
      </c>
      <c r="P846" s="94">
        <f t="shared" ca="1" si="238"/>
        <v>19.242818862552525</v>
      </c>
      <c r="Q846" s="94">
        <f t="shared" ca="1" si="239"/>
        <v>19.242818862552525</v>
      </c>
      <c r="R846" s="94">
        <f t="shared" ca="1" si="240"/>
        <v>1.9242818862552524</v>
      </c>
      <c r="S846" s="94">
        <f t="shared" ca="1" si="241"/>
        <v>1.9242818862552529</v>
      </c>
      <c r="T846" s="4">
        <f t="shared" ca="1" si="242"/>
        <v>1.0241563797189654E-7</v>
      </c>
      <c r="U846" s="46">
        <f t="shared" ca="1" si="243"/>
        <v>1554.1734929516681</v>
      </c>
      <c r="V846" s="4">
        <f t="shared" ca="1" si="244"/>
        <v>8.2717439132273826E-5</v>
      </c>
      <c r="W846" s="13">
        <f t="shared" ca="1" si="245"/>
        <v>5068.5126408000006</v>
      </c>
      <c r="X846" s="4">
        <f t="shared" ca="1" si="246"/>
        <v>2.6976035028128777E-4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5.6589881306112005E-2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258</v>
      </c>
      <c r="M847" s="7">
        <f t="shared" ca="1" si="235"/>
        <v>742</v>
      </c>
      <c r="N847" s="44">
        <f t="shared" ca="1" si="236"/>
        <v>7</v>
      </c>
      <c r="O847" s="94">
        <f t="shared" ca="1" si="237"/>
        <v>1.9242818862552529</v>
      </c>
      <c r="P847" s="94">
        <f t="shared" ca="1" si="238"/>
        <v>19.242818862552525</v>
      </c>
      <c r="Q847" s="94">
        <f t="shared" ca="1" si="239"/>
        <v>19.242818862552525</v>
      </c>
      <c r="R847" s="94">
        <f t="shared" ca="1" si="240"/>
        <v>1.9242818862552524</v>
      </c>
      <c r="S847" s="94">
        <f t="shared" ca="1" si="241"/>
        <v>1.9242818862552529</v>
      </c>
      <c r="T847" s="4">
        <f t="shared" ca="1" si="242"/>
        <v>0</v>
      </c>
      <c r="U847" s="46">
        <f t="shared" ca="1" si="243"/>
        <v>1590.1734929516681</v>
      </c>
      <c r="V847" s="4">
        <f t="shared" ca="1" si="244"/>
        <v>0</v>
      </c>
      <c r="W847" s="13">
        <f t="shared" ca="1" si="245"/>
        <v>17720.7068808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5.6589881306112005E-2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237</v>
      </c>
      <c r="M848" s="7">
        <f t="shared" ca="1" si="235"/>
        <v>763</v>
      </c>
      <c r="N848" s="44">
        <f t="shared" ca="1" si="236"/>
        <v>7</v>
      </c>
      <c r="O848" s="94">
        <f t="shared" ca="1" si="237"/>
        <v>1.9242818862552529</v>
      </c>
      <c r="P848" s="94">
        <f t="shared" ca="1" si="238"/>
        <v>19.242818862552525</v>
      </c>
      <c r="Q848" s="94">
        <f t="shared" ca="1" si="239"/>
        <v>19.242818862552525</v>
      </c>
      <c r="R848" s="94">
        <f t="shared" ca="1" si="240"/>
        <v>1.9242818862552524</v>
      </c>
      <c r="S848" s="94">
        <f t="shared" ca="1" si="241"/>
        <v>1.9242818862552529</v>
      </c>
      <c r="T848" s="4">
        <f t="shared" ca="1" si="242"/>
        <v>0</v>
      </c>
      <c r="U848" s="46">
        <f t="shared" ca="1" si="243"/>
        <v>1569.1734929516681</v>
      </c>
      <c r="V848" s="4">
        <f t="shared" ca="1" si="244"/>
        <v>0</v>
      </c>
      <c r="W848" s="13">
        <f t="shared" ca="1" si="245"/>
        <v>15621.097060800003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5.6589881306112005E-2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216</v>
      </c>
      <c r="M849" s="7">
        <f t="shared" ca="1" si="235"/>
        <v>784</v>
      </c>
      <c r="N849" s="44">
        <f t="shared" ca="1" si="236"/>
        <v>7</v>
      </c>
      <c r="O849" s="94">
        <f t="shared" ca="1" si="237"/>
        <v>1.9242818862552529</v>
      </c>
      <c r="P849" s="94">
        <f t="shared" ca="1" si="238"/>
        <v>19.242818862552525</v>
      </c>
      <c r="Q849" s="94">
        <f t="shared" ca="1" si="239"/>
        <v>19.242818862552525</v>
      </c>
      <c r="R849" s="94">
        <f t="shared" ca="1" si="240"/>
        <v>1.9242818862552524</v>
      </c>
      <c r="S849" s="94">
        <f t="shared" ca="1" si="241"/>
        <v>1.9242818862552529</v>
      </c>
      <c r="T849" s="4">
        <f t="shared" ca="1" si="242"/>
        <v>0</v>
      </c>
      <c r="U849" s="46">
        <f t="shared" ca="1" si="243"/>
        <v>1548.1734929516681</v>
      </c>
      <c r="V849" s="4">
        <f t="shared" ca="1" si="244"/>
        <v>0</v>
      </c>
      <c r="W849" s="13">
        <f t="shared" ca="1" si="245"/>
        <v>13521.487240800001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5.6589881306112005E-2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195</v>
      </c>
      <c r="M850" s="7">
        <f t="shared" ca="1" si="235"/>
        <v>805</v>
      </c>
      <c r="N850" s="44">
        <f t="shared" ca="1" si="236"/>
        <v>8</v>
      </c>
      <c r="O850" s="94">
        <f t="shared" ca="1" si="237"/>
        <v>2.0918173652761349</v>
      </c>
      <c r="P850" s="94">
        <f t="shared" ca="1" si="238"/>
        <v>20.91817365276135</v>
      </c>
      <c r="Q850" s="94">
        <f t="shared" ca="1" si="239"/>
        <v>20.91817365276135</v>
      </c>
      <c r="R850" s="94">
        <f t="shared" ca="1" si="240"/>
        <v>2.0918173652761349</v>
      </c>
      <c r="S850" s="94">
        <f t="shared" ca="1" si="241"/>
        <v>2.0918173652761349</v>
      </c>
      <c r="T850" s="4">
        <f t="shared" ca="1" si="242"/>
        <v>0</v>
      </c>
      <c r="U850" s="46">
        <f t="shared" ca="1" si="243"/>
        <v>1619.2363531107776</v>
      </c>
      <c r="V850" s="4">
        <f t="shared" ca="1" si="244"/>
        <v>0</v>
      </c>
      <c r="W850" s="13">
        <f t="shared" ca="1" si="245"/>
        <v>11421.877420800001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5.6589881306112005E-2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5.2163649979367261E-4</v>
      </c>
      <c r="L851" s="13">
        <f t="shared" ca="1" si="234"/>
        <v>174</v>
      </c>
      <c r="M851" s="7">
        <f t="shared" ca="1" si="235"/>
        <v>826</v>
      </c>
      <c r="N851" s="44">
        <f t="shared" ca="1" si="236"/>
        <v>8</v>
      </c>
      <c r="O851" s="94">
        <f t="shared" ca="1" si="237"/>
        <v>2.0918173652761349</v>
      </c>
      <c r="P851" s="94">
        <f t="shared" ca="1" si="238"/>
        <v>20.91817365276135</v>
      </c>
      <c r="Q851" s="94">
        <f t="shared" ca="1" si="239"/>
        <v>20.91817365276135</v>
      </c>
      <c r="R851" s="94">
        <f t="shared" ca="1" si="240"/>
        <v>2.0918173652761349</v>
      </c>
      <c r="S851" s="94">
        <f t="shared" ca="1" si="241"/>
        <v>2.0918173652761349</v>
      </c>
      <c r="T851" s="4">
        <f t="shared" ca="1" si="242"/>
        <v>1.0911682886302653E-3</v>
      </c>
      <c r="U851" s="46">
        <f t="shared" ca="1" si="243"/>
        <v>1598.2363531107776</v>
      </c>
      <c r="V851" s="4">
        <f t="shared" ca="1" si="244"/>
        <v>0.83369841707971015</v>
      </c>
      <c r="W851" s="13">
        <f t="shared" ca="1" si="245"/>
        <v>9322.2676008000017</v>
      </c>
      <c r="X851" s="4">
        <f t="shared" ca="1" si="246"/>
        <v>4.8628350414212713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5.6589881306112005E-2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1.5807166660414334E-5</v>
      </c>
      <c r="L852" s="13">
        <f t="shared" ca="1" si="234"/>
        <v>153</v>
      </c>
      <c r="M852" s="7">
        <f t="shared" ca="1" si="235"/>
        <v>847</v>
      </c>
      <c r="N852" s="44">
        <f t="shared" ca="1" si="236"/>
        <v>8</v>
      </c>
      <c r="O852" s="94">
        <f t="shared" ca="1" si="237"/>
        <v>2.0918173652761349</v>
      </c>
      <c r="P852" s="94">
        <f t="shared" ca="1" si="238"/>
        <v>20.91817365276135</v>
      </c>
      <c r="Q852" s="94">
        <f t="shared" ca="1" si="239"/>
        <v>20.91817365276135</v>
      </c>
      <c r="R852" s="94">
        <f t="shared" ca="1" si="240"/>
        <v>2.0918173652761349</v>
      </c>
      <c r="S852" s="94">
        <f t="shared" ca="1" si="241"/>
        <v>2.0918173652761349</v>
      </c>
      <c r="T852" s="4">
        <f t="shared" ca="1" si="242"/>
        <v>3.3065705716068675E-5</v>
      </c>
      <c r="U852" s="46">
        <f t="shared" ca="1" si="243"/>
        <v>1577.2363531107776</v>
      </c>
      <c r="V852" s="4">
        <f t="shared" ca="1" si="244"/>
        <v>2.4931637896486173E-2</v>
      </c>
      <c r="W852" s="13">
        <f t="shared" ca="1" si="245"/>
        <v>7222.6577808000002</v>
      </c>
      <c r="X852" s="4">
        <f t="shared" ca="1" si="246"/>
        <v>0.11416975527224395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5.6589881306112005E-2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1.5966835010519545E-7</v>
      </c>
      <c r="L853" s="13">
        <f t="shared" ca="1" si="234"/>
        <v>132</v>
      </c>
      <c r="M853" s="7">
        <f t="shared" ca="1" si="235"/>
        <v>868</v>
      </c>
      <c r="N853" s="44">
        <f t="shared" ca="1" si="236"/>
        <v>8</v>
      </c>
      <c r="O853" s="94">
        <f t="shared" ca="1" si="237"/>
        <v>2.0918173652761349</v>
      </c>
      <c r="P853" s="94">
        <f t="shared" ca="1" si="238"/>
        <v>20.91817365276135</v>
      </c>
      <c r="Q853" s="94">
        <f t="shared" ca="1" si="239"/>
        <v>20.91817365276135</v>
      </c>
      <c r="R853" s="94">
        <f t="shared" ca="1" si="240"/>
        <v>2.0918173652761349</v>
      </c>
      <c r="S853" s="94">
        <f t="shared" ca="1" si="241"/>
        <v>2.0918173652761349</v>
      </c>
      <c r="T853" s="4">
        <f t="shared" ca="1" si="242"/>
        <v>3.3399702743503746E-7</v>
      </c>
      <c r="U853" s="46">
        <f t="shared" ca="1" si="243"/>
        <v>1556.2363531107776</v>
      </c>
      <c r="V853" s="4">
        <f t="shared" ca="1" si="244"/>
        <v>2.4848169087492421E-4</v>
      </c>
      <c r="W853" s="13">
        <f t="shared" ca="1" si="245"/>
        <v>5123.0479608000005</v>
      </c>
      <c r="X853" s="4">
        <f t="shared" ca="1" si="246"/>
        <v>8.1798861541072213E-4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5.6589881306112005E-2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5.3760387240806592E-10</v>
      </c>
      <c r="L854" s="13">
        <f t="shared" ca="1" si="234"/>
        <v>111</v>
      </c>
      <c r="M854" s="7">
        <f t="shared" ca="1" si="235"/>
        <v>889</v>
      </c>
      <c r="N854" s="44">
        <f t="shared" ca="1" si="236"/>
        <v>8</v>
      </c>
      <c r="O854" s="94">
        <f t="shared" ca="1" si="237"/>
        <v>2.0918173652761349</v>
      </c>
      <c r="P854" s="94">
        <f t="shared" ca="1" si="238"/>
        <v>20.91817365276135</v>
      </c>
      <c r="Q854" s="94">
        <f t="shared" ca="1" si="239"/>
        <v>20.91817365276135</v>
      </c>
      <c r="R854" s="94">
        <f t="shared" ca="1" si="240"/>
        <v>2.0918173652761349</v>
      </c>
      <c r="S854" s="94">
        <f t="shared" ca="1" si="241"/>
        <v>2.0918173652761349</v>
      </c>
      <c r="T854" s="4">
        <f t="shared" ca="1" si="242"/>
        <v>1.1245691159428879E-9</v>
      </c>
      <c r="U854" s="46">
        <f t="shared" ca="1" si="243"/>
        <v>1535.2363531107776</v>
      </c>
      <c r="V854" s="4">
        <f t="shared" ca="1" si="244"/>
        <v>8.2534900849399096E-7</v>
      </c>
      <c r="W854" s="13">
        <f t="shared" ca="1" si="245"/>
        <v>3023.4381408000004</v>
      </c>
      <c r="X854" s="4">
        <f t="shared" ca="1" si="246"/>
        <v>1.6254120524803234E-6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5.6589881306112005E-2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258</v>
      </c>
      <c r="M855" s="7">
        <f t="shared" ca="1" si="235"/>
        <v>742</v>
      </c>
      <c r="N855" s="44">
        <f t="shared" ca="1" si="236"/>
        <v>7</v>
      </c>
      <c r="O855" s="94">
        <f t="shared" ca="1" si="237"/>
        <v>1.9242818862552529</v>
      </c>
      <c r="P855" s="94">
        <f t="shared" ca="1" si="238"/>
        <v>19.242818862552525</v>
      </c>
      <c r="Q855" s="94">
        <f t="shared" ca="1" si="239"/>
        <v>19.242818862552525</v>
      </c>
      <c r="R855" s="94">
        <f t="shared" ca="1" si="240"/>
        <v>1.9242818862552524</v>
      </c>
      <c r="S855" s="94">
        <f t="shared" ca="1" si="241"/>
        <v>1.9242818862552529</v>
      </c>
      <c r="T855" s="4">
        <f t="shared" ca="1" si="242"/>
        <v>0</v>
      </c>
      <c r="U855" s="46">
        <f t="shared" ca="1" si="243"/>
        <v>1590.1734929516681</v>
      </c>
      <c r="V855" s="4">
        <f t="shared" ca="1" si="244"/>
        <v>0</v>
      </c>
      <c r="W855" s="13">
        <f t="shared" ca="1" si="245"/>
        <v>16742.343240000002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5.6589881306112005E-2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237</v>
      </c>
      <c r="M856" s="7">
        <f t="shared" ca="1" si="235"/>
        <v>763</v>
      </c>
      <c r="N856" s="44">
        <f t="shared" ca="1" si="236"/>
        <v>7</v>
      </c>
      <c r="O856" s="94">
        <f t="shared" ca="1" si="237"/>
        <v>1.9242818862552529</v>
      </c>
      <c r="P856" s="94">
        <f t="shared" ca="1" si="238"/>
        <v>19.242818862552525</v>
      </c>
      <c r="Q856" s="94">
        <f t="shared" ca="1" si="239"/>
        <v>19.242818862552525</v>
      </c>
      <c r="R856" s="94">
        <f t="shared" ca="1" si="240"/>
        <v>1.9242818862552524</v>
      </c>
      <c r="S856" s="94">
        <f t="shared" ca="1" si="241"/>
        <v>1.9242818862552529</v>
      </c>
      <c r="T856" s="4">
        <f t="shared" ca="1" si="242"/>
        <v>0</v>
      </c>
      <c r="U856" s="46">
        <f t="shared" ca="1" si="243"/>
        <v>1569.1734929516681</v>
      </c>
      <c r="V856" s="4">
        <f t="shared" ca="1" si="244"/>
        <v>0</v>
      </c>
      <c r="W856" s="13">
        <f t="shared" ca="1" si="245"/>
        <v>14642.733420000002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5.6589881306112005E-2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216</v>
      </c>
      <c r="M857" s="7">
        <f t="shared" ca="1" si="235"/>
        <v>784</v>
      </c>
      <c r="N857" s="44">
        <f t="shared" ca="1" si="236"/>
        <v>7</v>
      </c>
      <c r="O857" s="94">
        <f t="shared" ca="1" si="237"/>
        <v>1.9242818862552529</v>
      </c>
      <c r="P857" s="94">
        <f t="shared" ca="1" si="238"/>
        <v>19.242818862552525</v>
      </c>
      <c r="Q857" s="94">
        <f t="shared" ca="1" si="239"/>
        <v>19.242818862552525</v>
      </c>
      <c r="R857" s="94">
        <f t="shared" ca="1" si="240"/>
        <v>1.9242818862552524</v>
      </c>
      <c r="S857" s="94">
        <f t="shared" ca="1" si="241"/>
        <v>1.9242818862552529</v>
      </c>
      <c r="T857" s="4">
        <f t="shared" ca="1" si="242"/>
        <v>0</v>
      </c>
      <c r="U857" s="46">
        <f t="shared" ca="1" si="243"/>
        <v>1548.1734929516681</v>
      </c>
      <c r="V857" s="4">
        <f t="shared" ca="1" si="244"/>
        <v>0</v>
      </c>
      <c r="W857" s="13">
        <f t="shared" ca="1" si="245"/>
        <v>12543.123600000001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5.6589881306112005E-2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195</v>
      </c>
      <c r="M858" s="7">
        <f t="shared" ca="1" si="235"/>
        <v>805</v>
      </c>
      <c r="N858" s="44">
        <f t="shared" ca="1" si="236"/>
        <v>8</v>
      </c>
      <c r="O858" s="94">
        <f t="shared" ca="1" si="237"/>
        <v>2.0918173652761349</v>
      </c>
      <c r="P858" s="94">
        <f t="shared" ca="1" si="238"/>
        <v>20.91817365276135</v>
      </c>
      <c r="Q858" s="94">
        <f t="shared" ca="1" si="239"/>
        <v>20.91817365276135</v>
      </c>
      <c r="R858" s="94">
        <f t="shared" ca="1" si="240"/>
        <v>2.0918173652761349</v>
      </c>
      <c r="S858" s="94">
        <f t="shared" ca="1" si="241"/>
        <v>2.0918173652761349</v>
      </c>
      <c r="T858" s="4">
        <f t="shared" ca="1" si="242"/>
        <v>0</v>
      </c>
      <c r="U858" s="46">
        <f t="shared" ca="1" si="243"/>
        <v>1619.2363531107776</v>
      </c>
      <c r="V858" s="4">
        <f t="shared" ca="1" si="244"/>
        <v>0</v>
      </c>
      <c r="W858" s="13">
        <f t="shared" ca="1" si="245"/>
        <v>10443.513780000001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5.6589881306112005E-2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2.718000709451239E-3</v>
      </c>
      <c r="L859" s="13">
        <f t="shared" ca="1" si="234"/>
        <v>174</v>
      </c>
      <c r="M859" s="7">
        <f t="shared" ca="1" si="235"/>
        <v>826</v>
      </c>
      <c r="N859" s="44">
        <f t="shared" ca="1" si="236"/>
        <v>8</v>
      </c>
      <c r="O859" s="94">
        <f t="shared" ca="1" si="237"/>
        <v>2.0918173652761349</v>
      </c>
      <c r="P859" s="94">
        <f t="shared" ca="1" si="238"/>
        <v>20.91817365276135</v>
      </c>
      <c r="Q859" s="94">
        <f t="shared" ca="1" si="239"/>
        <v>20.91817365276135</v>
      </c>
      <c r="R859" s="94">
        <f t="shared" ca="1" si="240"/>
        <v>2.0918173652761349</v>
      </c>
      <c r="S859" s="94">
        <f t="shared" ca="1" si="241"/>
        <v>2.0918173652761349</v>
      </c>
      <c r="T859" s="4">
        <f t="shared" ca="1" si="242"/>
        <v>5.6855610828629565E-3</v>
      </c>
      <c r="U859" s="46">
        <f t="shared" ca="1" si="243"/>
        <v>1598.2363531107776</v>
      </c>
      <c r="V859" s="4">
        <f t="shared" ca="1" si="244"/>
        <v>4.3440075416258548</v>
      </c>
      <c r="W859" s="13">
        <f t="shared" ca="1" si="245"/>
        <v>8343.9039600000015</v>
      </c>
      <c r="X859" s="4">
        <f t="shared" ca="1" si="246"/>
        <v>22.678736882873007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5.6589881306112005E-2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8.2363657862158829E-5</v>
      </c>
      <c r="L860" s="13">
        <f t="shared" ca="1" si="234"/>
        <v>153</v>
      </c>
      <c r="M860" s="7">
        <f t="shared" ca="1" si="235"/>
        <v>847</v>
      </c>
      <c r="N860" s="44">
        <f t="shared" ca="1" si="236"/>
        <v>8</v>
      </c>
      <c r="O860" s="94">
        <f t="shared" ca="1" si="237"/>
        <v>2.0918173652761349</v>
      </c>
      <c r="P860" s="94">
        <f t="shared" ca="1" si="238"/>
        <v>20.91817365276135</v>
      </c>
      <c r="Q860" s="94">
        <f t="shared" ca="1" si="239"/>
        <v>20.91817365276135</v>
      </c>
      <c r="R860" s="94">
        <f t="shared" ca="1" si="240"/>
        <v>2.0918173652761349</v>
      </c>
      <c r="S860" s="94">
        <f t="shared" ca="1" si="241"/>
        <v>2.0918173652761349</v>
      </c>
      <c r="T860" s="4">
        <f t="shared" ca="1" si="242"/>
        <v>1.722897297837261E-4</v>
      </c>
      <c r="U860" s="46">
        <f t="shared" ca="1" si="243"/>
        <v>1577.2363531107776</v>
      </c>
      <c r="V860" s="4">
        <f t="shared" ca="1" si="244"/>
        <v>0.12990695535537522</v>
      </c>
      <c r="W860" s="13">
        <f t="shared" ca="1" si="245"/>
        <v>6244.29414</v>
      </c>
      <c r="X860" s="4">
        <f t="shared" ca="1" si="246"/>
        <v>0.51430290613764329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5.6589881306112005E-2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8.3195614002180725E-7</v>
      </c>
      <c r="L861" s="13">
        <f t="shared" ca="1" si="234"/>
        <v>132</v>
      </c>
      <c r="M861" s="7">
        <f t="shared" ca="1" si="235"/>
        <v>868</v>
      </c>
      <c r="N861" s="44">
        <f t="shared" ca="1" si="236"/>
        <v>8</v>
      </c>
      <c r="O861" s="94">
        <f t="shared" ca="1" si="237"/>
        <v>2.0918173652761349</v>
      </c>
      <c r="P861" s="94">
        <f t="shared" ca="1" si="238"/>
        <v>20.91817365276135</v>
      </c>
      <c r="Q861" s="94">
        <f t="shared" ca="1" si="239"/>
        <v>20.91817365276135</v>
      </c>
      <c r="R861" s="94">
        <f t="shared" ca="1" si="240"/>
        <v>2.0918173652761349</v>
      </c>
      <c r="S861" s="94">
        <f t="shared" ca="1" si="241"/>
        <v>2.0918173652761349</v>
      </c>
      <c r="T861" s="4">
        <f t="shared" ca="1" si="242"/>
        <v>1.74030030084572E-6</v>
      </c>
      <c r="U861" s="46">
        <f t="shared" ca="1" si="243"/>
        <v>1556.2363531107776</v>
      </c>
      <c r="V861" s="4">
        <f t="shared" ca="1" si="244"/>
        <v>1.2947203892956568E-3</v>
      </c>
      <c r="W861" s="13">
        <f t="shared" ca="1" si="245"/>
        <v>4144.6843200000003</v>
      </c>
      <c r="X861" s="4">
        <f t="shared" ca="1" si="246"/>
        <v>3.4481955684761093E-3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5.6589881306112005E-2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2.8011991246525522E-9</v>
      </c>
      <c r="L862" s="13">
        <f t="shared" ca="1" si="234"/>
        <v>111</v>
      </c>
      <c r="M862" s="7">
        <f t="shared" ca="1" si="235"/>
        <v>889</v>
      </c>
      <c r="N862" s="44">
        <f t="shared" ca="1" si="236"/>
        <v>8</v>
      </c>
      <c r="O862" s="94">
        <f t="shared" ca="1" si="237"/>
        <v>2.0918173652761349</v>
      </c>
      <c r="P862" s="94">
        <f t="shared" ca="1" si="238"/>
        <v>20.91817365276135</v>
      </c>
      <c r="Q862" s="94">
        <f t="shared" ca="1" si="239"/>
        <v>20.91817365276135</v>
      </c>
      <c r="R862" s="94">
        <f t="shared" ca="1" si="240"/>
        <v>2.0918173652761349</v>
      </c>
      <c r="S862" s="94">
        <f t="shared" ca="1" si="241"/>
        <v>2.0918173652761349</v>
      </c>
      <c r="T862" s="4">
        <f t="shared" ca="1" si="242"/>
        <v>5.859596972544517E-9</v>
      </c>
      <c r="U862" s="46">
        <f t="shared" ca="1" si="243"/>
        <v>1535.2363531107776</v>
      </c>
      <c r="V862" s="4">
        <f t="shared" ca="1" si="244"/>
        <v>4.3005027284686865E-6</v>
      </c>
      <c r="W862" s="13">
        <f t="shared" ca="1" si="245"/>
        <v>2045.0745000000002</v>
      </c>
      <c r="X862" s="4">
        <f t="shared" ca="1" si="246"/>
        <v>5.728660899249256E-6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5.6589881306112005E-2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147</v>
      </c>
      <c r="M863" s="7">
        <f t="shared" ca="1" si="235"/>
        <v>853</v>
      </c>
      <c r="N863" s="44">
        <f t="shared" ca="1" si="236"/>
        <v>8</v>
      </c>
      <c r="O863" s="94">
        <f t="shared" ca="1" si="237"/>
        <v>2.0918173652761349</v>
      </c>
      <c r="P863" s="94">
        <f t="shared" ca="1" si="238"/>
        <v>20.91817365276135</v>
      </c>
      <c r="Q863" s="94">
        <f t="shared" ca="1" si="239"/>
        <v>20.91817365276135</v>
      </c>
      <c r="R863" s="94">
        <f t="shared" ca="1" si="240"/>
        <v>2.0918173652761349</v>
      </c>
      <c r="S863" s="94">
        <f t="shared" ca="1" si="241"/>
        <v>2.0918173652761349</v>
      </c>
      <c r="T863" s="4">
        <f t="shared" ca="1" si="242"/>
        <v>0</v>
      </c>
      <c r="U863" s="46">
        <f t="shared" ca="1" si="243"/>
        <v>1571.2363531107776</v>
      </c>
      <c r="V863" s="4">
        <f t="shared" ca="1" si="244"/>
        <v>0</v>
      </c>
      <c r="W863" s="13">
        <f t="shared" ca="1" si="245"/>
        <v>14697.268740000001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5.6589881306112005E-2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126</v>
      </c>
      <c r="M864" s="7">
        <f t="shared" ca="1" si="235"/>
        <v>874</v>
      </c>
      <c r="N864" s="44">
        <f t="shared" ca="1" si="236"/>
        <v>8</v>
      </c>
      <c r="O864" s="94">
        <f t="shared" ca="1" si="237"/>
        <v>2.0918173652761349</v>
      </c>
      <c r="P864" s="94">
        <f t="shared" ca="1" si="238"/>
        <v>20.91817365276135</v>
      </c>
      <c r="Q864" s="94">
        <f t="shared" ca="1" si="239"/>
        <v>20.91817365276135</v>
      </c>
      <c r="R864" s="94">
        <f t="shared" ca="1" si="240"/>
        <v>2.0918173652761349</v>
      </c>
      <c r="S864" s="94">
        <f t="shared" ca="1" si="241"/>
        <v>2.0918173652761349</v>
      </c>
      <c r="T864" s="4">
        <f t="shared" ca="1" si="242"/>
        <v>0</v>
      </c>
      <c r="U864" s="46">
        <f t="shared" ca="1" si="243"/>
        <v>1550.2363531107776</v>
      </c>
      <c r="V864" s="4">
        <f t="shared" ca="1" si="244"/>
        <v>0</v>
      </c>
      <c r="W864" s="13">
        <f t="shared" ca="1" si="245"/>
        <v>12597.658920000002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5.6589881306112005E-2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105</v>
      </c>
      <c r="M865" s="7">
        <f t="shared" ca="1" si="235"/>
        <v>895</v>
      </c>
      <c r="N865" s="44">
        <f t="shared" ca="1" si="236"/>
        <v>8</v>
      </c>
      <c r="O865" s="94">
        <f t="shared" ca="1" si="237"/>
        <v>2.0918173652761349</v>
      </c>
      <c r="P865" s="94">
        <f t="shared" ca="1" si="238"/>
        <v>20.91817365276135</v>
      </c>
      <c r="Q865" s="94">
        <f t="shared" ca="1" si="239"/>
        <v>20.91817365276135</v>
      </c>
      <c r="R865" s="94">
        <f t="shared" ca="1" si="240"/>
        <v>2.0918173652761349</v>
      </c>
      <c r="S865" s="94">
        <f t="shared" ca="1" si="241"/>
        <v>2.0918173652761349</v>
      </c>
      <c r="T865" s="4">
        <f t="shared" ca="1" si="242"/>
        <v>0</v>
      </c>
      <c r="U865" s="46">
        <f t="shared" ca="1" si="243"/>
        <v>1529.2363531107776</v>
      </c>
      <c r="V865" s="4">
        <f t="shared" ca="1" si="244"/>
        <v>0</v>
      </c>
      <c r="W865" s="13">
        <f t="shared" ca="1" si="245"/>
        <v>10498.0491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5.6589881306112005E-2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84</v>
      </c>
      <c r="M866" s="7">
        <f t="shared" ca="1" si="235"/>
        <v>916</v>
      </c>
      <c r="N866" s="44">
        <f t="shared" ca="1" si="236"/>
        <v>9</v>
      </c>
      <c r="O866" s="94">
        <f t="shared" ca="1" si="237"/>
        <v>2.2258967435637835</v>
      </c>
      <c r="P866" s="94">
        <f t="shared" ca="1" si="238"/>
        <v>22.258967435637835</v>
      </c>
      <c r="Q866" s="94">
        <f t="shared" ca="1" si="239"/>
        <v>22.124888057350187</v>
      </c>
      <c r="R866" s="94">
        <f t="shared" ca="1" si="240"/>
        <v>2.2191927746494011</v>
      </c>
      <c r="S866" s="94">
        <f t="shared" ca="1" si="241"/>
        <v>2.2258967435637835</v>
      </c>
      <c r="T866" s="4">
        <f t="shared" ca="1" si="242"/>
        <v>0</v>
      </c>
      <c r="U866" s="46">
        <f t="shared" ca="1" si="243"/>
        <v>1581.9146636731487</v>
      </c>
      <c r="V866" s="4">
        <f t="shared" ca="1" si="244"/>
        <v>0</v>
      </c>
      <c r="W866" s="13">
        <f t="shared" ca="1" si="245"/>
        <v>8398.4392800000005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5.6589881306112005E-2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2.7454552620719606E-5</v>
      </c>
      <c r="L867" s="13">
        <f t="shared" ca="1" si="234"/>
        <v>63</v>
      </c>
      <c r="M867" s="7">
        <f t="shared" ca="1" si="235"/>
        <v>937</v>
      </c>
      <c r="N867" s="44">
        <f t="shared" ca="1" si="236"/>
        <v>9</v>
      </c>
      <c r="O867" s="94">
        <f t="shared" ca="1" si="237"/>
        <v>2.2258967435637835</v>
      </c>
      <c r="P867" s="94">
        <f t="shared" ca="1" si="238"/>
        <v>22.258967435637835</v>
      </c>
      <c r="Q867" s="94">
        <f t="shared" ca="1" si="239"/>
        <v>22.258967435637835</v>
      </c>
      <c r="R867" s="94">
        <f t="shared" ca="1" si="240"/>
        <v>2.2258967435637835</v>
      </c>
      <c r="S867" s="94">
        <f t="shared" ca="1" si="241"/>
        <v>2.2258967435637835</v>
      </c>
      <c r="T867" s="4">
        <f t="shared" ca="1" si="242"/>
        <v>6.1110999274460314E-5</v>
      </c>
      <c r="U867" s="46">
        <f t="shared" ca="1" si="243"/>
        <v>1560.9146636731487</v>
      </c>
      <c r="V867" s="4">
        <f t="shared" ca="1" si="244"/>
        <v>4.2854213770267303E-2</v>
      </c>
      <c r="W867" s="13">
        <f t="shared" ca="1" si="245"/>
        <v>6298.8294600000008</v>
      </c>
      <c r="X867" s="4">
        <f t="shared" ca="1" si="246"/>
        <v>0.1729315448585089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5.6589881306112005E-2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8.3195614002180704E-7</v>
      </c>
      <c r="L868" s="13">
        <f t="shared" ca="1" si="234"/>
        <v>42</v>
      </c>
      <c r="M868" s="7">
        <f t="shared" ca="1" si="235"/>
        <v>958</v>
      </c>
      <c r="N868" s="44">
        <f t="shared" ca="1" si="236"/>
        <v>9</v>
      </c>
      <c r="O868" s="94">
        <f t="shared" ca="1" si="237"/>
        <v>2.2258967435637835</v>
      </c>
      <c r="P868" s="94">
        <f t="shared" ca="1" si="238"/>
        <v>22.258967435637835</v>
      </c>
      <c r="Q868" s="94">
        <f t="shared" ca="1" si="239"/>
        <v>22.258967435637835</v>
      </c>
      <c r="R868" s="94">
        <f t="shared" ca="1" si="240"/>
        <v>2.2258967435637835</v>
      </c>
      <c r="S868" s="94">
        <f t="shared" ca="1" si="241"/>
        <v>2.2258967435637835</v>
      </c>
      <c r="T868" s="4">
        <f t="shared" ca="1" si="242"/>
        <v>1.8518484628624354E-6</v>
      </c>
      <c r="U868" s="46">
        <f t="shared" ca="1" si="243"/>
        <v>1539.9146636731487</v>
      </c>
      <c r="V868" s="4">
        <f t="shared" ca="1" si="244"/>
        <v>1.2811414595524919E-3</v>
      </c>
      <c r="W868" s="13">
        <f t="shared" ca="1" si="245"/>
        <v>4199.2196400000003</v>
      </c>
      <c r="X868" s="4">
        <f t="shared" ca="1" si="246"/>
        <v>3.4935665627981623E-3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5.6589881306112005E-2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8.4035973739576554E-9</v>
      </c>
      <c r="L869" s="13">
        <f t="shared" ca="1" si="234"/>
        <v>21</v>
      </c>
      <c r="M869" s="7">
        <f t="shared" ca="1" si="235"/>
        <v>979</v>
      </c>
      <c r="N869" s="44">
        <f t="shared" ca="1" si="236"/>
        <v>9</v>
      </c>
      <c r="O869" s="94">
        <f t="shared" ca="1" si="237"/>
        <v>2.2258967435637835</v>
      </c>
      <c r="P869" s="94">
        <f t="shared" ca="1" si="238"/>
        <v>22.258967435637835</v>
      </c>
      <c r="Q869" s="94">
        <f t="shared" ca="1" si="239"/>
        <v>22.258967435637835</v>
      </c>
      <c r="R869" s="94">
        <f t="shared" ca="1" si="240"/>
        <v>2.2258967435637835</v>
      </c>
      <c r="S869" s="94">
        <f t="shared" ca="1" si="241"/>
        <v>2.2258967435637835</v>
      </c>
      <c r="T869" s="4">
        <f t="shared" ca="1" si="242"/>
        <v>1.8705540028913507E-8</v>
      </c>
      <c r="U869" s="46">
        <f t="shared" ca="1" si="243"/>
        <v>1518.9146636731487</v>
      </c>
      <c r="V869" s="4">
        <f t="shared" ca="1" si="244"/>
        <v>1.2764347278909448E-5</v>
      </c>
      <c r="W869" s="13">
        <f t="shared" ca="1" si="245"/>
        <v>2099.6098200000001</v>
      </c>
      <c r="X869" s="4">
        <f t="shared" ca="1" si="246"/>
        <v>1.7644275569687707E-5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5.6589881306112005E-2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2.8294940653056103E-11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2.2258967435637835</v>
      </c>
      <c r="P870" s="94">
        <f t="shared" ca="1" si="238"/>
        <v>22.258967435637835</v>
      </c>
      <c r="Q870" s="94">
        <f t="shared" ca="1" si="239"/>
        <v>22.258967435637835</v>
      </c>
      <c r="R870" s="94">
        <f t="shared" ca="1" si="240"/>
        <v>2.2258967435637835</v>
      </c>
      <c r="S870" s="94">
        <f t="shared" ca="1" si="241"/>
        <v>2.2258967435637835</v>
      </c>
      <c r="T870" s="4">
        <f t="shared" ca="1" si="242"/>
        <v>6.2981616258968098E-11</v>
      </c>
      <c r="U870" s="46">
        <f t="shared" ca="1" si="243"/>
        <v>1497.9146636731487</v>
      </c>
      <c r="V870" s="4">
        <f t="shared" ca="1" si="244"/>
        <v>4.2383406511974235E-8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4.4912604211200004E-2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369</v>
      </c>
      <c r="M871" s="7">
        <f t="shared" ref="M871:M934" ca="1" si="254">MAX(Set2MinTP-(L871+Set2Regain), 0)</f>
        <v>631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1.6834061793024351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16.834061793024354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16.834061793024354</v>
      </c>
      <c r="R871" s="94">
        <f t="shared" ref="R871:R934" ca="1" si="259">(P871+Q871)/20</f>
        <v>1.6834061793024353</v>
      </c>
      <c r="S871" s="94">
        <f t="shared" ref="S871:S934" ca="1" si="260">R871*Set2ConserveTP + O871*(1-Set2ConserveTP)</f>
        <v>1.6834061793024351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1568.8092519292643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19765.781380800003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4.4912604211200004E-2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348</v>
      </c>
      <c r="M872" s="7">
        <f t="shared" ca="1" si="254"/>
        <v>652</v>
      </c>
      <c r="N872" s="44">
        <f t="shared" ca="1" si="255"/>
        <v>6</v>
      </c>
      <c r="O872" s="94">
        <f t="shared" ca="1" si="256"/>
        <v>1.6834061793024351</v>
      </c>
      <c r="P872" s="94">
        <f t="shared" ca="1" si="257"/>
        <v>16.834061793024354</v>
      </c>
      <c r="Q872" s="94">
        <f t="shared" ca="1" si="258"/>
        <v>16.834061793024354</v>
      </c>
      <c r="R872" s="94">
        <f t="shared" ca="1" si="259"/>
        <v>1.6834061793024353</v>
      </c>
      <c r="S872" s="94">
        <f t="shared" ca="1" si="260"/>
        <v>1.6834061793024351</v>
      </c>
      <c r="T872" s="4">
        <f t="shared" ca="1" si="261"/>
        <v>0</v>
      </c>
      <c r="U872" s="46">
        <f t="shared" ca="1" si="262"/>
        <v>1547.8092519292643</v>
      </c>
      <c r="V872" s="4">
        <f t="shared" ca="1" si="263"/>
        <v>0</v>
      </c>
      <c r="W872" s="13">
        <f t="shared" ca="1" si="264"/>
        <v>17666.171560800001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4.4912604211200004E-2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327</v>
      </c>
      <c r="M873" s="7">
        <f t="shared" ca="1" si="254"/>
        <v>673</v>
      </c>
      <c r="N873" s="44">
        <f t="shared" ca="1" si="255"/>
        <v>7</v>
      </c>
      <c r="O873" s="94">
        <f t="shared" ca="1" si="256"/>
        <v>1.9242818862552529</v>
      </c>
      <c r="P873" s="94">
        <f t="shared" ca="1" si="257"/>
        <v>16.834061793024354</v>
      </c>
      <c r="Q873" s="94">
        <f t="shared" ca="1" si="258"/>
        <v>16.834061793024354</v>
      </c>
      <c r="R873" s="94">
        <f t="shared" ca="1" si="259"/>
        <v>1.6834061793024353</v>
      </c>
      <c r="S873" s="94">
        <f t="shared" ca="1" si="260"/>
        <v>1.9242818862552529</v>
      </c>
      <c r="T873" s="4">
        <f t="shared" ca="1" si="261"/>
        <v>0</v>
      </c>
      <c r="U873" s="46">
        <f t="shared" ca="1" si="262"/>
        <v>1659.1734929516681</v>
      </c>
      <c r="V873" s="4">
        <f t="shared" ca="1" si="263"/>
        <v>0</v>
      </c>
      <c r="W873" s="13">
        <f t="shared" ca="1" si="264"/>
        <v>15566.5617408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4.4912604211200004E-2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4.0575867733950638E-2</v>
      </c>
      <c r="L874" s="13">
        <f t="shared" ca="1" si="253"/>
        <v>306</v>
      </c>
      <c r="M874" s="7">
        <f t="shared" ca="1" si="254"/>
        <v>694</v>
      </c>
      <c r="N874" s="44">
        <f t="shared" ca="1" si="255"/>
        <v>7</v>
      </c>
      <c r="O874" s="94">
        <f t="shared" ca="1" si="256"/>
        <v>1.9242818862552529</v>
      </c>
      <c r="P874" s="94">
        <f t="shared" ca="1" si="257"/>
        <v>19.242818862552525</v>
      </c>
      <c r="Q874" s="94">
        <f t="shared" ca="1" si="258"/>
        <v>19.242818862552525</v>
      </c>
      <c r="R874" s="94">
        <f t="shared" ca="1" si="259"/>
        <v>1.9242818862552524</v>
      </c>
      <c r="S874" s="94">
        <f t="shared" ca="1" si="260"/>
        <v>1.9242818862552529</v>
      </c>
      <c r="T874" s="4">
        <f t="shared" ca="1" si="261"/>
        <v>7.8079407299530182E-2</v>
      </c>
      <c r="U874" s="46">
        <f t="shared" ca="1" si="262"/>
        <v>1638.1734929516681</v>
      </c>
      <c r="V874" s="4">
        <f t="shared" ca="1" si="263"/>
        <v>66.470310975270806</v>
      </c>
      <c r="W874" s="13">
        <f t="shared" ca="1" si="264"/>
        <v>13466.951920800002</v>
      </c>
      <c r="X874" s="4">
        <f t="shared" ca="1" si="265"/>
        <v>546.43325991785332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4.4912604211200004E-2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1.6394289993515423E-3</v>
      </c>
      <c r="L875" s="13">
        <f t="shared" ca="1" si="253"/>
        <v>285</v>
      </c>
      <c r="M875" s="7">
        <f t="shared" ca="1" si="254"/>
        <v>715</v>
      </c>
      <c r="N875" s="44">
        <f t="shared" ca="1" si="255"/>
        <v>7</v>
      </c>
      <c r="O875" s="94">
        <f t="shared" ca="1" si="256"/>
        <v>1.9242818862552529</v>
      </c>
      <c r="P875" s="94">
        <f t="shared" ca="1" si="257"/>
        <v>19.242818862552525</v>
      </c>
      <c r="Q875" s="94">
        <f t="shared" ca="1" si="258"/>
        <v>19.242818862552525</v>
      </c>
      <c r="R875" s="94">
        <f t="shared" ca="1" si="259"/>
        <v>1.9242818862552524</v>
      </c>
      <c r="S875" s="94">
        <f t="shared" ca="1" si="260"/>
        <v>1.9242818862552529</v>
      </c>
      <c r="T875" s="4">
        <f t="shared" ca="1" si="261"/>
        <v>3.1547235272537475E-3</v>
      </c>
      <c r="U875" s="46">
        <f t="shared" ca="1" si="262"/>
        <v>1617.1734929516681</v>
      </c>
      <c r="V875" s="4">
        <f t="shared" ca="1" si="263"/>
        <v>2.6512411213275917</v>
      </c>
      <c r="W875" s="13">
        <f t="shared" ca="1" si="264"/>
        <v>11367.3421008</v>
      </c>
      <c r="X875" s="4">
        <f t="shared" ca="1" si="265"/>
        <v>18.635950285601204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4.4912604211200004E-2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2.4839833323508241E-5</v>
      </c>
      <c r="L876" s="13">
        <f t="shared" ca="1" si="253"/>
        <v>264</v>
      </c>
      <c r="M876" s="7">
        <f t="shared" ca="1" si="254"/>
        <v>736</v>
      </c>
      <c r="N876" s="44">
        <f t="shared" ca="1" si="255"/>
        <v>7</v>
      </c>
      <c r="O876" s="94">
        <f t="shared" ca="1" si="256"/>
        <v>1.9242818862552529</v>
      </c>
      <c r="P876" s="94">
        <f t="shared" ca="1" si="257"/>
        <v>19.242818862552525</v>
      </c>
      <c r="Q876" s="94">
        <f t="shared" ca="1" si="258"/>
        <v>19.242818862552525</v>
      </c>
      <c r="R876" s="94">
        <f t="shared" ca="1" si="259"/>
        <v>1.9242818862552524</v>
      </c>
      <c r="S876" s="94">
        <f t="shared" ca="1" si="260"/>
        <v>1.9242818862552529</v>
      </c>
      <c r="T876" s="4">
        <f t="shared" ca="1" si="261"/>
        <v>4.7798841322026523E-5</v>
      </c>
      <c r="U876" s="46">
        <f t="shared" ca="1" si="262"/>
        <v>1596.1734929516681</v>
      </c>
      <c r="V876" s="4">
        <f t="shared" ca="1" si="263"/>
        <v>3.9648683520321394E-2</v>
      </c>
      <c r="W876" s="13">
        <f t="shared" ca="1" si="264"/>
        <v>9267.7322808000008</v>
      </c>
      <c r="X876" s="4">
        <f t="shared" ca="1" si="265"/>
        <v>0.23020892514196889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4.4912604211200004E-2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1.6727160487210953E-7</v>
      </c>
      <c r="L877" s="13">
        <f t="shared" ca="1" si="253"/>
        <v>243</v>
      </c>
      <c r="M877" s="7">
        <f t="shared" ca="1" si="254"/>
        <v>757</v>
      </c>
      <c r="N877" s="44">
        <f t="shared" ca="1" si="255"/>
        <v>7</v>
      </c>
      <c r="O877" s="94">
        <f t="shared" ca="1" si="256"/>
        <v>1.9242818862552529</v>
      </c>
      <c r="P877" s="94">
        <f t="shared" ca="1" si="257"/>
        <v>19.242818862552525</v>
      </c>
      <c r="Q877" s="94">
        <f t="shared" ca="1" si="258"/>
        <v>19.242818862552525</v>
      </c>
      <c r="R877" s="94">
        <f t="shared" ca="1" si="259"/>
        <v>1.9242818862552524</v>
      </c>
      <c r="S877" s="94">
        <f t="shared" ca="1" si="260"/>
        <v>1.9242818862552529</v>
      </c>
      <c r="T877" s="4">
        <f t="shared" ca="1" si="261"/>
        <v>3.2187771934024626E-7</v>
      </c>
      <c r="U877" s="46">
        <f t="shared" ca="1" si="262"/>
        <v>1575.1734929516681</v>
      </c>
      <c r="V877" s="4">
        <f t="shared" ca="1" si="263"/>
        <v>2.6348179811803204E-4</v>
      </c>
      <c r="W877" s="13">
        <f t="shared" ca="1" si="264"/>
        <v>7168.1224608000011</v>
      </c>
      <c r="X877" s="4">
        <f t="shared" ca="1" si="265"/>
        <v>1.1990233479378311E-3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4.4912604211200004E-2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4.224030426063376E-10</v>
      </c>
      <c r="L878" s="13">
        <f t="shared" ca="1" si="253"/>
        <v>222</v>
      </c>
      <c r="M878" s="7">
        <f t="shared" ca="1" si="254"/>
        <v>778</v>
      </c>
      <c r="N878" s="44">
        <f t="shared" ca="1" si="255"/>
        <v>7</v>
      </c>
      <c r="O878" s="94">
        <f t="shared" ca="1" si="256"/>
        <v>1.9242818862552529</v>
      </c>
      <c r="P878" s="94">
        <f t="shared" ca="1" si="257"/>
        <v>19.242818862552525</v>
      </c>
      <c r="Q878" s="94">
        <f t="shared" ca="1" si="258"/>
        <v>19.242818862552525</v>
      </c>
      <c r="R878" s="94">
        <f t="shared" ca="1" si="259"/>
        <v>1.9242818862552524</v>
      </c>
      <c r="S878" s="94">
        <f t="shared" ca="1" si="260"/>
        <v>1.9242818862552529</v>
      </c>
      <c r="T878" s="4">
        <f t="shared" ca="1" si="261"/>
        <v>8.1282252358648127E-10</v>
      </c>
      <c r="U878" s="46">
        <f t="shared" ca="1" si="262"/>
        <v>1554.1734929516681</v>
      </c>
      <c r="V878" s="4">
        <f t="shared" ca="1" si="263"/>
        <v>6.5648761216090401E-7</v>
      </c>
      <c r="W878" s="13">
        <f t="shared" ca="1" si="264"/>
        <v>5068.5126408000006</v>
      </c>
      <c r="X878" s="4">
        <f t="shared" ca="1" si="265"/>
        <v>2.1409551609626033E-6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4.4912604211200004E-2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258</v>
      </c>
      <c r="M879" s="7">
        <f t="shared" ca="1" si="254"/>
        <v>742</v>
      </c>
      <c r="N879" s="44">
        <f t="shared" ca="1" si="255"/>
        <v>7</v>
      </c>
      <c r="O879" s="94">
        <f t="shared" ca="1" si="256"/>
        <v>1.9242818862552529</v>
      </c>
      <c r="P879" s="94">
        <f t="shared" ca="1" si="257"/>
        <v>19.242818862552525</v>
      </c>
      <c r="Q879" s="94">
        <f t="shared" ca="1" si="258"/>
        <v>19.242818862552525</v>
      </c>
      <c r="R879" s="94">
        <f t="shared" ca="1" si="259"/>
        <v>1.9242818862552524</v>
      </c>
      <c r="S879" s="94">
        <f t="shared" ca="1" si="260"/>
        <v>1.9242818862552529</v>
      </c>
      <c r="T879" s="4">
        <f t="shared" ca="1" si="261"/>
        <v>0</v>
      </c>
      <c r="U879" s="46">
        <f t="shared" ca="1" si="262"/>
        <v>1590.1734929516681</v>
      </c>
      <c r="V879" s="4">
        <f t="shared" ca="1" si="263"/>
        <v>0</v>
      </c>
      <c r="W879" s="13">
        <f t="shared" ca="1" si="264"/>
        <v>17720.7068808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4.4912604211200004E-2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237</v>
      </c>
      <c r="M880" s="7">
        <f t="shared" ca="1" si="254"/>
        <v>763</v>
      </c>
      <c r="N880" s="44">
        <f t="shared" ca="1" si="255"/>
        <v>7</v>
      </c>
      <c r="O880" s="94">
        <f t="shared" ca="1" si="256"/>
        <v>1.9242818862552529</v>
      </c>
      <c r="P880" s="94">
        <f t="shared" ca="1" si="257"/>
        <v>19.242818862552525</v>
      </c>
      <c r="Q880" s="94">
        <f t="shared" ca="1" si="258"/>
        <v>19.242818862552525</v>
      </c>
      <c r="R880" s="94">
        <f t="shared" ca="1" si="259"/>
        <v>1.9242818862552524</v>
      </c>
      <c r="S880" s="94">
        <f t="shared" ca="1" si="260"/>
        <v>1.9242818862552529</v>
      </c>
      <c r="T880" s="4">
        <f t="shared" ca="1" si="261"/>
        <v>0</v>
      </c>
      <c r="U880" s="46">
        <f t="shared" ca="1" si="262"/>
        <v>1569.1734929516681</v>
      </c>
      <c r="V880" s="4">
        <f t="shared" ca="1" si="263"/>
        <v>0</v>
      </c>
      <c r="W880" s="13">
        <f t="shared" ca="1" si="264"/>
        <v>15621.097060800003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4.4912604211200004E-2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216</v>
      </c>
      <c r="M881" s="7">
        <f t="shared" ca="1" si="254"/>
        <v>784</v>
      </c>
      <c r="N881" s="44">
        <f t="shared" ca="1" si="255"/>
        <v>7</v>
      </c>
      <c r="O881" s="94">
        <f t="shared" ca="1" si="256"/>
        <v>1.9242818862552529</v>
      </c>
      <c r="P881" s="94">
        <f t="shared" ca="1" si="257"/>
        <v>19.242818862552525</v>
      </c>
      <c r="Q881" s="94">
        <f t="shared" ca="1" si="258"/>
        <v>19.242818862552525</v>
      </c>
      <c r="R881" s="94">
        <f t="shared" ca="1" si="259"/>
        <v>1.9242818862552524</v>
      </c>
      <c r="S881" s="94">
        <f t="shared" ca="1" si="260"/>
        <v>1.9242818862552529</v>
      </c>
      <c r="T881" s="4">
        <f t="shared" ca="1" si="261"/>
        <v>0</v>
      </c>
      <c r="U881" s="46">
        <f t="shared" ca="1" si="262"/>
        <v>1548.1734929516681</v>
      </c>
      <c r="V881" s="4">
        <f t="shared" ca="1" si="263"/>
        <v>0</v>
      </c>
      <c r="W881" s="13">
        <f t="shared" ca="1" si="264"/>
        <v>13521.487240800001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4.4912604211200004E-2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4.0985724983788559E-4</v>
      </c>
      <c r="L882" s="13">
        <f t="shared" ca="1" si="253"/>
        <v>195</v>
      </c>
      <c r="M882" s="7">
        <f t="shared" ca="1" si="254"/>
        <v>805</v>
      </c>
      <c r="N882" s="44">
        <f t="shared" ca="1" si="255"/>
        <v>8</v>
      </c>
      <c r="O882" s="94">
        <f t="shared" ca="1" si="256"/>
        <v>2.0918173652761349</v>
      </c>
      <c r="P882" s="94">
        <f t="shared" ca="1" si="257"/>
        <v>20.91817365276135</v>
      </c>
      <c r="Q882" s="94">
        <f t="shared" ca="1" si="258"/>
        <v>20.91817365276135</v>
      </c>
      <c r="R882" s="94">
        <f t="shared" ca="1" si="259"/>
        <v>2.0918173652761349</v>
      </c>
      <c r="S882" s="94">
        <f t="shared" ca="1" si="260"/>
        <v>2.0918173652761349</v>
      </c>
      <c r="T882" s="4">
        <f t="shared" ca="1" si="261"/>
        <v>8.5734651249520842E-4</v>
      </c>
      <c r="U882" s="46">
        <f t="shared" ca="1" si="262"/>
        <v>1619.2363531107776</v>
      </c>
      <c r="V882" s="4">
        <f t="shared" ca="1" si="263"/>
        <v>0.66365575852351066</v>
      </c>
      <c r="W882" s="13">
        <f t="shared" ca="1" si="264"/>
        <v>11421.877420800001</v>
      </c>
      <c r="X882" s="4">
        <f t="shared" ca="1" si="265"/>
        <v>4.68133926767453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4.4912604211200004E-2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1.6559888882338826E-5</v>
      </c>
      <c r="L883" s="13">
        <f t="shared" ca="1" si="253"/>
        <v>174</v>
      </c>
      <c r="M883" s="7">
        <f t="shared" ca="1" si="254"/>
        <v>826</v>
      </c>
      <c r="N883" s="44">
        <f t="shared" ca="1" si="255"/>
        <v>8</v>
      </c>
      <c r="O883" s="94">
        <f t="shared" ca="1" si="256"/>
        <v>2.0918173652761349</v>
      </c>
      <c r="P883" s="94">
        <f t="shared" ca="1" si="257"/>
        <v>20.91817365276135</v>
      </c>
      <c r="Q883" s="94">
        <f t="shared" ca="1" si="258"/>
        <v>20.91817365276135</v>
      </c>
      <c r="R883" s="94">
        <f t="shared" ca="1" si="259"/>
        <v>2.0918173652761349</v>
      </c>
      <c r="S883" s="94">
        <f t="shared" ca="1" si="260"/>
        <v>2.0918173652761349</v>
      </c>
      <c r="T883" s="4">
        <f t="shared" ca="1" si="261"/>
        <v>3.4640263131119562E-5</v>
      </c>
      <c r="U883" s="46">
        <f t="shared" ca="1" si="262"/>
        <v>1598.2363531107776</v>
      </c>
      <c r="V883" s="4">
        <f t="shared" ca="1" si="263"/>
        <v>2.6466616415228916E-2</v>
      </c>
      <c r="W883" s="13">
        <f t="shared" ca="1" si="264"/>
        <v>9322.2676008000017</v>
      </c>
      <c r="X883" s="4">
        <f t="shared" ca="1" si="265"/>
        <v>0.1543757156006754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4.4912604211200004E-2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2.5090740730816428E-7</v>
      </c>
      <c r="L884" s="13">
        <f t="shared" ca="1" si="253"/>
        <v>153</v>
      </c>
      <c r="M884" s="7">
        <f t="shared" ca="1" si="254"/>
        <v>847</v>
      </c>
      <c r="N884" s="44">
        <f t="shared" ca="1" si="255"/>
        <v>8</v>
      </c>
      <c r="O884" s="94">
        <f t="shared" ca="1" si="256"/>
        <v>2.0918173652761349</v>
      </c>
      <c r="P884" s="94">
        <f t="shared" ca="1" si="257"/>
        <v>20.91817365276135</v>
      </c>
      <c r="Q884" s="94">
        <f t="shared" ca="1" si="258"/>
        <v>20.91817365276135</v>
      </c>
      <c r="R884" s="94">
        <f t="shared" ca="1" si="259"/>
        <v>2.0918173652761349</v>
      </c>
      <c r="S884" s="94">
        <f t="shared" ca="1" si="260"/>
        <v>2.0918173652761349</v>
      </c>
      <c r="T884" s="4">
        <f t="shared" ca="1" si="261"/>
        <v>5.2485247168363024E-7</v>
      </c>
      <c r="U884" s="46">
        <f t="shared" ca="1" si="262"/>
        <v>1577.2363531107776</v>
      </c>
      <c r="V884" s="4">
        <f t="shared" ca="1" si="263"/>
        <v>3.9574028407120948E-4</v>
      </c>
      <c r="W884" s="13">
        <f t="shared" ca="1" si="264"/>
        <v>7222.6577808000002</v>
      </c>
      <c r="X884" s="4">
        <f t="shared" ca="1" si="265"/>
        <v>1.8122183376546675E-3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4.4912604211200004E-2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1.6896121704253502E-9</v>
      </c>
      <c r="L885" s="13">
        <f t="shared" ca="1" si="253"/>
        <v>132</v>
      </c>
      <c r="M885" s="7">
        <f t="shared" ca="1" si="254"/>
        <v>868</v>
      </c>
      <c r="N885" s="44">
        <f t="shared" ca="1" si="255"/>
        <v>8</v>
      </c>
      <c r="O885" s="94">
        <f t="shared" ca="1" si="256"/>
        <v>2.0918173652761349</v>
      </c>
      <c r="P885" s="94">
        <f t="shared" ca="1" si="257"/>
        <v>20.91817365276135</v>
      </c>
      <c r="Q885" s="94">
        <f t="shared" ca="1" si="258"/>
        <v>20.91817365276135</v>
      </c>
      <c r="R885" s="94">
        <f t="shared" ca="1" si="259"/>
        <v>2.0918173652761349</v>
      </c>
      <c r="S885" s="94">
        <f t="shared" ca="1" si="260"/>
        <v>2.0918173652761349</v>
      </c>
      <c r="T885" s="4">
        <f t="shared" ca="1" si="261"/>
        <v>3.5343600786776481E-9</v>
      </c>
      <c r="U885" s="46">
        <f t="shared" ca="1" si="262"/>
        <v>1556.2363531107776</v>
      </c>
      <c r="V885" s="4">
        <f t="shared" ca="1" si="263"/>
        <v>2.6294358822743325E-6</v>
      </c>
      <c r="W885" s="13">
        <f t="shared" ca="1" si="264"/>
        <v>5123.0479608000005</v>
      </c>
      <c r="X885" s="4">
        <f t="shared" ca="1" si="265"/>
        <v>8.6559641842404535E-6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4.4912604211200004E-2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4.2666974000640202E-12</v>
      </c>
      <c r="L886" s="13">
        <f t="shared" ca="1" si="253"/>
        <v>111</v>
      </c>
      <c r="M886" s="7">
        <f t="shared" ca="1" si="254"/>
        <v>889</v>
      </c>
      <c r="N886" s="44">
        <f t="shared" ca="1" si="255"/>
        <v>8</v>
      </c>
      <c r="O886" s="94">
        <f t="shared" ca="1" si="256"/>
        <v>2.0918173652761349</v>
      </c>
      <c r="P886" s="94">
        <f t="shared" ca="1" si="257"/>
        <v>20.91817365276135</v>
      </c>
      <c r="Q886" s="94">
        <f t="shared" ca="1" si="258"/>
        <v>20.91817365276135</v>
      </c>
      <c r="R886" s="94">
        <f t="shared" ca="1" si="259"/>
        <v>2.0918173652761349</v>
      </c>
      <c r="S886" s="94">
        <f t="shared" ca="1" si="260"/>
        <v>2.0918173652761349</v>
      </c>
      <c r="T886" s="4">
        <f t="shared" ca="1" si="261"/>
        <v>8.925151713832453E-12</v>
      </c>
      <c r="U886" s="46">
        <f t="shared" ca="1" si="262"/>
        <v>1535.2363531107776</v>
      </c>
      <c r="V886" s="4">
        <f t="shared" ca="1" si="263"/>
        <v>6.5503889563015229E-9</v>
      </c>
      <c r="W886" s="13">
        <f t="shared" ca="1" si="264"/>
        <v>3023.4381408000004</v>
      </c>
      <c r="X886" s="4">
        <f t="shared" ca="1" si="265"/>
        <v>1.2900095654605756E-8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4.4912604211200004E-2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258</v>
      </c>
      <c r="M887" s="7">
        <f t="shared" ca="1" si="254"/>
        <v>742</v>
      </c>
      <c r="N887" s="44">
        <f t="shared" ca="1" si="255"/>
        <v>7</v>
      </c>
      <c r="O887" s="94">
        <f t="shared" ca="1" si="256"/>
        <v>1.9242818862552529</v>
      </c>
      <c r="P887" s="94">
        <f t="shared" ca="1" si="257"/>
        <v>19.242818862552525</v>
      </c>
      <c r="Q887" s="94">
        <f t="shared" ca="1" si="258"/>
        <v>19.242818862552525</v>
      </c>
      <c r="R887" s="94">
        <f t="shared" ca="1" si="259"/>
        <v>1.9242818862552524</v>
      </c>
      <c r="S887" s="94">
        <f t="shared" ca="1" si="260"/>
        <v>1.9242818862552529</v>
      </c>
      <c r="T887" s="4">
        <f t="shared" ca="1" si="261"/>
        <v>0</v>
      </c>
      <c r="U887" s="46">
        <f t="shared" ca="1" si="262"/>
        <v>1590.1734929516681</v>
      </c>
      <c r="V887" s="4">
        <f t="shared" ca="1" si="263"/>
        <v>0</v>
      </c>
      <c r="W887" s="13">
        <f t="shared" ca="1" si="264"/>
        <v>16742.343240000002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4.4912604211200004E-2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237</v>
      </c>
      <c r="M888" s="7">
        <f t="shared" ca="1" si="254"/>
        <v>763</v>
      </c>
      <c r="N888" s="44">
        <f t="shared" ca="1" si="255"/>
        <v>7</v>
      </c>
      <c r="O888" s="94">
        <f t="shared" ca="1" si="256"/>
        <v>1.9242818862552529</v>
      </c>
      <c r="P888" s="94">
        <f t="shared" ca="1" si="257"/>
        <v>19.242818862552525</v>
      </c>
      <c r="Q888" s="94">
        <f t="shared" ca="1" si="258"/>
        <v>19.242818862552525</v>
      </c>
      <c r="R888" s="94">
        <f t="shared" ca="1" si="259"/>
        <v>1.9242818862552524</v>
      </c>
      <c r="S888" s="94">
        <f t="shared" ca="1" si="260"/>
        <v>1.9242818862552529</v>
      </c>
      <c r="T888" s="4">
        <f t="shared" ca="1" si="261"/>
        <v>0</v>
      </c>
      <c r="U888" s="46">
        <f t="shared" ca="1" si="262"/>
        <v>1569.1734929516681</v>
      </c>
      <c r="V888" s="4">
        <f t="shared" ca="1" si="263"/>
        <v>0</v>
      </c>
      <c r="W888" s="13">
        <f t="shared" ca="1" si="264"/>
        <v>14642.733420000002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4.4912604211200004E-2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216</v>
      </c>
      <c r="M889" s="7">
        <f t="shared" ca="1" si="254"/>
        <v>784</v>
      </c>
      <c r="N889" s="44">
        <f t="shared" ca="1" si="255"/>
        <v>7</v>
      </c>
      <c r="O889" s="94">
        <f t="shared" ca="1" si="256"/>
        <v>1.9242818862552529</v>
      </c>
      <c r="P889" s="94">
        <f t="shared" ca="1" si="257"/>
        <v>19.242818862552525</v>
      </c>
      <c r="Q889" s="94">
        <f t="shared" ca="1" si="258"/>
        <v>19.242818862552525</v>
      </c>
      <c r="R889" s="94">
        <f t="shared" ca="1" si="259"/>
        <v>1.9242818862552524</v>
      </c>
      <c r="S889" s="94">
        <f t="shared" ca="1" si="260"/>
        <v>1.9242818862552529</v>
      </c>
      <c r="T889" s="4">
        <f t="shared" ca="1" si="261"/>
        <v>0</v>
      </c>
      <c r="U889" s="46">
        <f t="shared" ca="1" si="262"/>
        <v>1548.1734929516681</v>
      </c>
      <c r="V889" s="4">
        <f t="shared" ca="1" si="263"/>
        <v>0</v>
      </c>
      <c r="W889" s="13">
        <f t="shared" ca="1" si="264"/>
        <v>12543.123600000001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4.4912604211200004E-2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2.135571985997402E-3</v>
      </c>
      <c r="L890" s="13">
        <f t="shared" ca="1" si="253"/>
        <v>195</v>
      </c>
      <c r="M890" s="7">
        <f t="shared" ca="1" si="254"/>
        <v>805</v>
      </c>
      <c r="N890" s="44">
        <f t="shared" ca="1" si="255"/>
        <v>8</v>
      </c>
      <c r="O890" s="94">
        <f t="shared" ca="1" si="256"/>
        <v>2.0918173652761349</v>
      </c>
      <c r="P890" s="94">
        <f t="shared" ca="1" si="257"/>
        <v>20.91817365276135</v>
      </c>
      <c r="Q890" s="94">
        <f t="shared" ca="1" si="258"/>
        <v>20.91817365276135</v>
      </c>
      <c r="R890" s="94">
        <f t="shared" ca="1" si="259"/>
        <v>2.0918173652761349</v>
      </c>
      <c r="S890" s="94">
        <f t="shared" ca="1" si="260"/>
        <v>2.0918173652761349</v>
      </c>
      <c r="T890" s="4">
        <f t="shared" ca="1" si="261"/>
        <v>4.4672265651066086E-3</v>
      </c>
      <c r="U890" s="46">
        <f t="shared" ca="1" si="262"/>
        <v>1619.2363531107776</v>
      </c>
      <c r="V890" s="4">
        <f t="shared" ca="1" si="263"/>
        <v>3.4579957944119739</v>
      </c>
      <c r="W890" s="13">
        <f t="shared" ca="1" si="264"/>
        <v>10443.513780000001</v>
      </c>
      <c r="X890" s="4">
        <f t="shared" ca="1" si="265"/>
        <v>22.302875463945838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4.4912604211200004E-2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8.6285736807975924E-5</v>
      </c>
      <c r="L891" s="13">
        <f t="shared" ca="1" si="253"/>
        <v>174</v>
      </c>
      <c r="M891" s="7">
        <f t="shared" ca="1" si="254"/>
        <v>826</v>
      </c>
      <c r="N891" s="44">
        <f t="shared" ca="1" si="255"/>
        <v>8</v>
      </c>
      <c r="O891" s="94">
        <f t="shared" ca="1" si="256"/>
        <v>2.0918173652761349</v>
      </c>
      <c r="P891" s="94">
        <f t="shared" ca="1" si="257"/>
        <v>20.91817365276135</v>
      </c>
      <c r="Q891" s="94">
        <f t="shared" ca="1" si="258"/>
        <v>20.91817365276135</v>
      </c>
      <c r="R891" s="94">
        <f t="shared" ca="1" si="259"/>
        <v>2.0918173652761349</v>
      </c>
      <c r="S891" s="94">
        <f t="shared" ca="1" si="260"/>
        <v>2.0918173652761349</v>
      </c>
      <c r="T891" s="4">
        <f t="shared" ca="1" si="261"/>
        <v>1.8049400263057022E-4</v>
      </c>
      <c r="U891" s="46">
        <f t="shared" ca="1" si="262"/>
        <v>1598.2363531107776</v>
      </c>
      <c r="V891" s="4">
        <f t="shared" ca="1" si="263"/>
        <v>0.13790500132145583</v>
      </c>
      <c r="W891" s="13">
        <f t="shared" ca="1" si="264"/>
        <v>8343.9039600000015</v>
      </c>
      <c r="X891" s="4">
        <f t="shared" ca="1" si="265"/>
        <v>0.7199599010435882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4.4912604211200004E-2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1.3073596486056971E-6</v>
      </c>
      <c r="L892" s="13">
        <f t="shared" ca="1" si="253"/>
        <v>153</v>
      </c>
      <c r="M892" s="7">
        <f t="shared" ca="1" si="254"/>
        <v>847</v>
      </c>
      <c r="N892" s="44">
        <f t="shared" ca="1" si="255"/>
        <v>8</v>
      </c>
      <c r="O892" s="94">
        <f t="shared" ca="1" si="256"/>
        <v>2.0918173652761349</v>
      </c>
      <c r="P892" s="94">
        <f t="shared" ca="1" si="257"/>
        <v>20.91817365276135</v>
      </c>
      <c r="Q892" s="94">
        <f t="shared" ca="1" si="258"/>
        <v>20.91817365276135</v>
      </c>
      <c r="R892" s="94">
        <f t="shared" ca="1" si="259"/>
        <v>2.0918173652761349</v>
      </c>
      <c r="S892" s="94">
        <f t="shared" ca="1" si="260"/>
        <v>2.0918173652761349</v>
      </c>
      <c r="T892" s="4">
        <f t="shared" ca="1" si="261"/>
        <v>2.734757615614703E-6</v>
      </c>
      <c r="U892" s="46">
        <f t="shared" ca="1" si="262"/>
        <v>1577.2363531107776</v>
      </c>
      <c r="V892" s="4">
        <f t="shared" ca="1" si="263"/>
        <v>2.0620151643710376E-3</v>
      </c>
      <c r="W892" s="13">
        <f t="shared" ca="1" si="264"/>
        <v>6244.29414</v>
      </c>
      <c r="X892" s="4">
        <f t="shared" ca="1" si="265"/>
        <v>8.1635381926610136E-3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4.4912604211200004E-2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8.8037686774794483E-9</v>
      </c>
      <c r="L893" s="13">
        <f t="shared" ca="1" si="253"/>
        <v>132</v>
      </c>
      <c r="M893" s="7">
        <f t="shared" ca="1" si="254"/>
        <v>868</v>
      </c>
      <c r="N893" s="44">
        <f t="shared" ca="1" si="255"/>
        <v>8</v>
      </c>
      <c r="O893" s="94">
        <f t="shared" ca="1" si="256"/>
        <v>2.0918173652761349</v>
      </c>
      <c r="P893" s="94">
        <f t="shared" ca="1" si="257"/>
        <v>20.91817365276135</v>
      </c>
      <c r="Q893" s="94">
        <f t="shared" ca="1" si="258"/>
        <v>20.91817365276135</v>
      </c>
      <c r="R893" s="94">
        <f t="shared" ca="1" si="259"/>
        <v>2.0918173652761349</v>
      </c>
      <c r="S893" s="94">
        <f t="shared" ca="1" si="260"/>
        <v>2.0918173652761349</v>
      </c>
      <c r="T893" s="4">
        <f t="shared" ca="1" si="261"/>
        <v>1.8415876199425623E-8</v>
      </c>
      <c r="U893" s="46">
        <f t="shared" ca="1" si="262"/>
        <v>1556.2363531107776</v>
      </c>
      <c r="V893" s="4">
        <f t="shared" ca="1" si="263"/>
        <v>1.3700744860271511E-5</v>
      </c>
      <c r="W893" s="13">
        <f t="shared" ca="1" si="264"/>
        <v>4144.6843200000003</v>
      </c>
      <c r="X893" s="4">
        <f t="shared" ca="1" si="265"/>
        <v>3.6488841994456207E-5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4.4912604211200004E-2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2.2231739084544084E-11</v>
      </c>
      <c r="L894" s="13">
        <f t="shared" ca="1" si="253"/>
        <v>111</v>
      </c>
      <c r="M894" s="7">
        <f t="shared" ca="1" si="254"/>
        <v>889</v>
      </c>
      <c r="N894" s="44">
        <f t="shared" ca="1" si="255"/>
        <v>8</v>
      </c>
      <c r="O894" s="94">
        <f t="shared" ca="1" si="256"/>
        <v>2.0918173652761349</v>
      </c>
      <c r="P894" s="94">
        <f t="shared" ca="1" si="257"/>
        <v>20.91817365276135</v>
      </c>
      <c r="Q894" s="94">
        <f t="shared" ca="1" si="258"/>
        <v>20.91817365276135</v>
      </c>
      <c r="R894" s="94">
        <f t="shared" ca="1" si="259"/>
        <v>2.0918173652761349</v>
      </c>
      <c r="S894" s="94">
        <f t="shared" ca="1" si="260"/>
        <v>2.0918173652761349</v>
      </c>
      <c r="T894" s="4">
        <f t="shared" ca="1" si="261"/>
        <v>4.650473787733748E-11</v>
      </c>
      <c r="U894" s="46">
        <f t="shared" ca="1" si="262"/>
        <v>1535.2363531107776</v>
      </c>
      <c r="V894" s="4">
        <f t="shared" ca="1" si="263"/>
        <v>3.41309740354658E-8</v>
      </c>
      <c r="W894" s="13">
        <f t="shared" ca="1" si="264"/>
        <v>2045.0745000000002</v>
      </c>
      <c r="X894" s="4">
        <f t="shared" ca="1" si="265"/>
        <v>4.5465562692454455E-8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4.4912604211200004E-2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147</v>
      </c>
      <c r="M895" s="7">
        <f t="shared" ca="1" si="254"/>
        <v>853</v>
      </c>
      <c r="N895" s="44">
        <f t="shared" ca="1" si="255"/>
        <v>8</v>
      </c>
      <c r="O895" s="94">
        <f t="shared" ca="1" si="256"/>
        <v>2.0918173652761349</v>
      </c>
      <c r="P895" s="94">
        <f t="shared" ca="1" si="257"/>
        <v>20.91817365276135</v>
      </c>
      <c r="Q895" s="94">
        <f t="shared" ca="1" si="258"/>
        <v>20.91817365276135</v>
      </c>
      <c r="R895" s="94">
        <f t="shared" ca="1" si="259"/>
        <v>2.0918173652761349</v>
      </c>
      <c r="S895" s="94">
        <f t="shared" ca="1" si="260"/>
        <v>2.0918173652761349</v>
      </c>
      <c r="T895" s="4">
        <f t="shared" ca="1" si="261"/>
        <v>0</v>
      </c>
      <c r="U895" s="46">
        <f t="shared" ca="1" si="262"/>
        <v>1571.2363531107776</v>
      </c>
      <c r="V895" s="4">
        <f t="shared" ca="1" si="263"/>
        <v>0</v>
      </c>
      <c r="W895" s="13">
        <f t="shared" ca="1" si="264"/>
        <v>14697.268740000001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4.4912604211200004E-2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126</v>
      </c>
      <c r="M896" s="7">
        <f t="shared" ca="1" si="254"/>
        <v>874</v>
      </c>
      <c r="N896" s="44">
        <f t="shared" ca="1" si="255"/>
        <v>8</v>
      </c>
      <c r="O896" s="94">
        <f t="shared" ca="1" si="256"/>
        <v>2.0918173652761349</v>
      </c>
      <c r="P896" s="94">
        <f t="shared" ca="1" si="257"/>
        <v>20.91817365276135</v>
      </c>
      <c r="Q896" s="94">
        <f t="shared" ca="1" si="258"/>
        <v>20.91817365276135</v>
      </c>
      <c r="R896" s="94">
        <f t="shared" ca="1" si="259"/>
        <v>2.0918173652761349</v>
      </c>
      <c r="S896" s="94">
        <f t="shared" ca="1" si="260"/>
        <v>2.0918173652761349</v>
      </c>
      <c r="T896" s="4">
        <f t="shared" ca="1" si="261"/>
        <v>0</v>
      </c>
      <c r="U896" s="46">
        <f t="shared" ca="1" si="262"/>
        <v>1550.2363531107776</v>
      </c>
      <c r="V896" s="4">
        <f t="shared" ca="1" si="263"/>
        <v>0</v>
      </c>
      <c r="W896" s="13">
        <f t="shared" ca="1" si="264"/>
        <v>12597.658920000002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4.4912604211200004E-2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105</v>
      </c>
      <c r="M897" s="7">
        <f t="shared" ca="1" si="254"/>
        <v>895</v>
      </c>
      <c r="N897" s="44">
        <f t="shared" ca="1" si="255"/>
        <v>8</v>
      </c>
      <c r="O897" s="94">
        <f t="shared" ca="1" si="256"/>
        <v>2.0918173652761349</v>
      </c>
      <c r="P897" s="94">
        <f t="shared" ca="1" si="257"/>
        <v>20.91817365276135</v>
      </c>
      <c r="Q897" s="94">
        <f t="shared" ca="1" si="258"/>
        <v>20.91817365276135</v>
      </c>
      <c r="R897" s="94">
        <f t="shared" ca="1" si="259"/>
        <v>2.0918173652761349</v>
      </c>
      <c r="S897" s="94">
        <f t="shared" ca="1" si="260"/>
        <v>2.0918173652761349</v>
      </c>
      <c r="T897" s="4">
        <f t="shared" ca="1" si="261"/>
        <v>0</v>
      </c>
      <c r="U897" s="46">
        <f t="shared" ca="1" si="262"/>
        <v>1529.2363531107776</v>
      </c>
      <c r="V897" s="4">
        <f t="shared" ca="1" si="263"/>
        <v>0</v>
      </c>
      <c r="W897" s="13">
        <f t="shared" ca="1" si="264"/>
        <v>10498.0491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4.4912604211200004E-2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2.1571434201993978E-5</v>
      </c>
      <c r="L898" s="13">
        <f t="shared" ca="1" si="253"/>
        <v>84</v>
      </c>
      <c r="M898" s="7">
        <f t="shared" ca="1" si="254"/>
        <v>916</v>
      </c>
      <c r="N898" s="44">
        <f t="shared" ca="1" si="255"/>
        <v>9</v>
      </c>
      <c r="O898" s="94">
        <f t="shared" ca="1" si="256"/>
        <v>2.2258967435637835</v>
      </c>
      <c r="P898" s="94">
        <f t="shared" ca="1" si="257"/>
        <v>22.258967435637835</v>
      </c>
      <c r="Q898" s="94">
        <f t="shared" ca="1" si="258"/>
        <v>22.124888057350187</v>
      </c>
      <c r="R898" s="94">
        <f t="shared" ca="1" si="259"/>
        <v>2.2191927746494011</v>
      </c>
      <c r="S898" s="94">
        <f t="shared" ca="1" si="260"/>
        <v>2.2258967435637835</v>
      </c>
      <c r="T898" s="4">
        <f t="shared" ca="1" si="261"/>
        <v>4.8015785144218819E-5</v>
      </c>
      <c r="U898" s="46">
        <f t="shared" ca="1" si="262"/>
        <v>1581.9146636731487</v>
      </c>
      <c r="V898" s="4">
        <f t="shared" ca="1" si="263"/>
        <v>3.4124168080594756E-2</v>
      </c>
      <c r="W898" s="13">
        <f t="shared" ca="1" si="264"/>
        <v>8398.4392800000005</v>
      </c>
      <c r="X898" s="4">
        <f t="shared" ca="1" si="265"/>
        <v>0.18116638032796167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4.4912604211200004E-2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8.7157309907046455E-7</v>
      </c>
      <c r="L899" s="13">
        <f t="shared" ca="1" si="253"/>
        <v>63</v>
      </c>
      <c r="M899" s="7">
        <f t="shared" ca="1" si="254"/>
        <v>937</v>
      </c>
      <c r="N899" s="44">
        <f t="shared" ca="1" si="255"/>
        <v>9</v>
      </c>
      <c r="O899" s="94">
        <f t="shared" ca="1" si="256"/>
        <v>2.2258967435637835</v>
      </c>
      <c r="P899" s="94">
        <f t="shared" ca="1" si="257"/>
        <v>22.258967435637835</v>
      </c>
      <c r="Q899" s="94">
        <f t="shared" ca="1" si="258"/>
        <v>22.258967435637835</v>
      </c>
      <c r="R899" s="94">
        <f t="shared" ca="1" si="259"/>
        <v>2.2258967435637835</v>
      </c>
      <c r="S899" s="94">
        <f t="shared" ca="1" si="260"/>
        <v>2.2258967435637835</v>
      </c>
      <c r="T899" s="4">
        <f t="shared" ca="1" si="261"/>
        <v>1.9400317229987418E-6</v>
      </c>
      <c r="U899" s="46">
        <f t="shared" ca="1" si="262"/>
        <v>1560.9146636731487</v>
      </c>
      <c r="V899" s="4">
        <f t="shared" ca="1" si="263"/>
        <v>1.360451230802138E-3</v>
      </c>
      <c r="W899" s="13">
        <f t="shared" ca="1" si="264"/>
        <v>6298.8294600000008</v>
      </c>
      <c r="X899" s="4">
        <f t="shared" ca="1" si="265"/>
        <v>5.4898903129685416E-3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4.4912604211200004E-2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1.3205653016219172E-8</v>
      </c>
      <c r="L900" s="13">
        <f t="shared" ca="1" si="253"/>
        <v>42</v>
      </c>
      <c r="M900" s="7">
        <f t="shared" ca="1" si="254"/>
        <v>958</v>
      </c>
      <c r="N900" s="44">
        <f t="shared" ca="1" si="255"/>
        <v>9</v>
      </c>
      <c r="O900" s="94">
        <f t="shared" ca="1" si="256"/>
        <v>2.2258967435637835</v>
      </c>
      <c r="P900" s="94">
        <f t="shared" ca="1" si="257"/>
        <v>22.258967435637835</v>
      </c>
      <c r="Q900" s="94">
        <f t="shared" ca="1" si="258"/>
        <v>22.258967435637835</v>
      </c>
      <c r="R900" s="94">
        <f t="shared" ca="1" si="259"/>
        <v>2.2258967435637835</v>
      </c>
      <c r="S900" s="94">
        <f t="shared" ca="1" si="260"/>
        <v>2.2258967435637835</v>
      </c>
      <c r="T900" s="4">
        <f t="shared" ca="1" si="261"/>
        <v>2.9394420045435509E-8</v>
      </c>
      <c r="U900" s="46">
        <f t="shared" ca="1" si="262"/>
        <v>1539.9146636731487</v>
      </c>
      <c r="V900" s="4">
        <f t="shared" ca="1" si="263"/>
        <v>2.0335578723055447E-5</v>
      </c>
      <c r="W900" s="13">
        <f t="shared" ca="1" si="264"/>
        <v>4199.2196400000003</v>
      </c>
      <c r="X900" s="4">
        <f t="shared" ca="1" si="265"/>
        <v>5.5453437504732786E-5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4.4912604211200004E-2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8.8926956338176312E-11</v>
      </c>
      <c r="L901" s="13">
        <f t="shared" ca="1" si="253"/>
        <v>21</v>
      </c>
      <c r="M901" s="7">
        <f t="shared" ca="1" si="254"/>
        <v>979</v>
      </c>
      <c r="N901" s="44">
        <f t="shared" ca="1" si="255"/>
        <v>9</v>
      </c>
      <c r="O901" s="94">
        <f t="shared" ca="1" si="256"/>
        <v>2.2258967435637835</v>
      </c>
      <c r="P901" s="94">
        <f t="shared" ca="1" si="257"/>
        <v>22.258967435637835</v>
      </c>
      <c r="Q901" s="94">
        <f t="shared" ca="1" si="258"/>
        <v>22.258967435637835</v>
      </c>
      <c r="R901" s="94">
        <f t="shared" ca="1" si="259"/>
        <v>2.2258967435637835</v>
      </c>
      <c r="S901" s="94">
        <f t="shared" ca="1" si="260"/>
        <v>2.2258967435637835</v>
      </c>
      <c r="T901" s="4">
        <f t="shared" ca="1" si="261"/>
        <v>1.9794222252818542E-10</v>
      </c>
      <c r="U901" s="46">
        <f t="shared" ca="1" si="262"/>
        <v>1518.9146636731487</v>
      </c>
      <c r="V901" s="4">
        <f t="shared" ca="1" si="263"/>
        <v>1.3507245797787786E-7</v>
      </c>
      <c r="W901" s="13">
        <f t="shared" ca="1" si="264"/>
        <v>2099.6098200000001</v>
      </c>
      <c r="X901" s="4">
        <f t="shared" ca="1" si="265"/>
        <v>1.8671191079034625E-7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4.4912604211200004E-2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2.2456302105600106E-13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2.2258967435637835</v>
      </c>
      <c r="P902" s="94">
        <f t="shared" ca="1" si="257"/>
        <v>22.258967435637835</v>
      </c>
      <c r="Q902" s="94">
        <f t="shared" ca="1" si="258"/>
        <v>22.258967435637835</v>
      </c>
      <c r="R902" s="94">
        <f t="shared" ca="1" si="259"/>
        <v>2.2258967435637835</v>
      </c>
      <c r="S902" s="94">
        <f t="shared" ca="1" si="260"/>
        <v>2.2258967435637835</v>
      </c>
      <c r="T902" s="4">
        <f t="shared" ca="1" si="261"/>
        <v>4.9985409729339807E-13</v>
      </c>
      <c r="U902" s="46">
        <f t="shared" ca="1" si="262"/>
        <v>1497.9146636731487</v>
      </c>
      <c r="V902" s="4">
        <f t="shared" ca="1" si="263"/>
        <v>3.3637624215852603E-10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2.8353916799999999E-3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369</v>
      </c>
      <c r="M903" s="7">
        <f t="shared" ca="1" si="254"/>
        <v>631</v>
      </c>
      <c r="N903" s="44">
        <f t="shared" ca="1" si="255"/>
        <v>6</v>
      </c>
      <c r="O903" s="94">
        <f t="shared" ca="1" si="256"/>
        <v>1.6834061793024351</v>
      </c>
      <c r="P903" s="94">
        <f t="shared" ca="1" si="257"/>
        <v>16.834061793024354</v>
      </c>
      <c r="Q903" s="94">
        <f t="shared" ca="1" si="258"/>
        <v>16.834061793024354</v>
      </c>
      <c r="R903" s="94">
        <f t="shared" ca="1" si="259"/>
        <v>1.6834061793024353</v>
      </c>
      <c r="S903" s="94">
        <f t="shared" ca="1" si="260"/>
        <v>1.6834061793024351</v>
      </c>
      <c r="T903" s="4">
        <f t="shared" ca="1" si="261"/>
        <v>0</v>
      </c>
      <c r="U903" s="46">
        <f t="shared" ca="1" si="262"/>
        <v>1568.8092519292643</v>
      </c>
      <c r="V903" s="4">
        <f t="shared" ca="1" si="263"/>
        <v>0</v>
      </c>
      <c r="W903" s="13">
        <f t="shared" ca="1" si="264"/>
        <v>19765.781380800003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2.8353916799999999E-3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348</v>
      </c>
      <c r="M904" s="7">
        <f t="shared" ca="1" si="254"/>
        <v>652</v>
      </c>
      <c r="N904" s="44">
        <f t="shared" ca="1" si="255"/>
        <v>6</v>
      </c>
      <c r="O904" s="94">
        <f t="shared" ca="1" si="256"/>
        <v>1.6834061793024351</v>
      </c>
      <c r="P904" s="94">
        <f t="shared" ca="1" si="257"/>
        <v>16.834061793024354</v>
      </c>
      <c r="Q904" s="94">
        <f t="shared" ca="1" si="258"/>
        <v>16.834061793024354</v>
      </c>
      <c r="R904" s="94">
        <f t="shared" ca="1" si="259"/>
        <v>1.6834061793024353</v>
      </c>
      <c r="S904" s="94">
        <f t="shared" ca="1" si="260"/>
        <v>1.6834061793024351</v>
      </c>
      <c r="T904" s="4">
        <f t="shared" ca="1" si="261"/>
        <v>0</v>
      </c>
      <c r="U904" s="46">
        <f t="shared" ca="1" si="262"/>
        <v>1547.8092519292643</v>
      </c>
      <c r="V904" s="4">
        <f t="shared" ca="1" si="263"/>
        <v>0</v>
      </c>
      <c r="W904" s="13">
        <f t="shared" ca="1" si="264"/>
        <v>17666.171560800001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2.8353916799999999E-3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2.5359917333719144E-3</v>
      </c>
      <c r="L905" s="13">
        <f t="shared" ca="1" si="253"/>
        <v>327</v>
      </c>
      <c r="M905" s="7">
        <f t="shared" ca="1" si="254"/>
        <v>673</v>
      </c>
      <c r="N905" s="44">
        <f t="shared" ca="1" si="255"/>
        <v>7</v>
      </c>
      <c r="O905" s="94">
        <f t="shared" ca="1" si="256"/>
        <v>1.9242818862552529</v>
      </c>
      <c r="P905" s="94">
        <f t="shared" ca="1" si="257"/>
        <v>16.834061793024354</v>
      </c>
      <c r="Q905" s="94">
        <f t="shared" ca="1" si="258"/>
        <v>16.834061793024354</v>
      </c>
      <c r="R905" s="94">
        <f t="shared" ca="1" si="259"/>
        <v>1.6834061793024353</v>
      </c>
      <c r="S905" s="94">
        <f t="shared" ca="1" si="260"/>
        <v>1.9242818862552529</v>
      </c>
      <c r="T905" s="4">
        <f t="shared" ca="1" si="261"/>
        <v>4.8799629562206355E-3</v>
      </c>
      <c r="U905" s="46">
        <f t="shared" ca="1" si="262"/>
        <v>1659.1734929516681</v>
      </c>
      <c r="V905" s="4">
        <f t="shared" ca="1" si="263"/>
        <v>4.2076502623552345</v>
      </c>
      <c r="W905" s="13">
        <f t="shared" ca="1" si="264"/>
        <v>15566.5617408</v>
      </c>
      <c r="X905" s="4">
        <f t="shared" ca="1" si="265"/>
        <v>39.47667189169232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2.8353916799999999E-3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1.2808039057433924E-4</v>
      </c>
      <c r="L906" s="13">
        <f t="shared" ca="1" si="253"/>
        <v>306</v>
      </c>
      <c r="M906" s="7">
        <f t="shared" ca="1" si="254"/>
        <v>694</v>
      </c>
      <c r="N906" s="44">
        <f t="shared" ca="1" si="255"/>
        <v>7</v>
      </c>
      <c r="O906" s="94">
        <f t="shared" ca="1" si="256"/>
        <v>1.9242818862552529</v>
      </c>
      <c r="P906" s="94">
        <f t="shared" ca="1" si="257"/>
        <v>19.242818862552525</v>
      </c>
      <c r="Q906" s="94">
        <f t="shared" ca="1" si="258"/>
        <v>19.242818862552525</v>
      </c>
      <c r="R906" s="94">
        <f t="shared" ca="1" si="259"/>
        <v>1.9242818862552524</v>
      </c>
      <c r="S906" s="94">
        <f t="shared" ca="1" si="260"/>
        <v>1.9242818862552529</v>
      </c>
      <c r="T906" s="4">
        <f t="shared" ca="1" si="261"/>
        <v>2.46462775566699E-4</v>
      </c>
      <c r="U906" s="46">
        <f t="shared" ca="1" si="262"/>
        <v>1638.1734929516681</v>
      </c>
      <c r="V906" s="4">
        <f t="shared" ca="1" si="263"/>
        <v>0.20981790080577922</v>
      </c>
      <c r="W906" s="13">
        <f t="shared" ca="1" si="264"/>
        <v>13466.951920800002</v>
      </c>
      <c r="X906" s="4">
        <f t="shared" ca="1" si="265"/>
        <v>1.7248524618619123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2.8353916799999999E-3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2.5874826378654413E-6</v>
      </c>
      <c r="L907" s="13">
        <f t="shared" ca="1" si="253"/>
        <v>285</v>
      </c>
      <c r="M907" s="7">
        <f t="shared" ca="1" si="254"/>
        <v>715</v>
      </c>
      <c r="N907" s="44">
        <f t="shared" ca="1" si="255"/>
        <v>7</v>
      </c>
      <c r="O907" s="94">
        <f t="shared" ca="1" si="256"/>
        <v>1.9242818862552529</v>
      </c>
      <c r="P907" s="94">
        <f t="shared" ca="1" si="257"/>
        <v>19.242818862552525</v>
      </c>
      <c r="Q907" s="94">
        <f t="shared" ca="1" si="258"/>
        <v>19.242818862552525</v>
      </c>
      <c r="R907" s="94">
        <f t="shared" ca="1" si="259"/>
        <v>1.9242818862552524</v>
      </c>
      <c r="S907" s="94">
        <f t="shared" ca="1" si="260"/>
        <v>1.9242818862552529</v>
      </c>
      <c r="T907" s="4">
        <f t="shared" ca="1" si="261"/>
        <v>4.9790459710444287E-6</v>
      </c>
      <c r="U907" s="46">
        <f t="shared" ca="1" si="262"/>
        <v>1617.1734929516681</v>
      </c>
      <c r="V907" s="4">
        <f t="shared" ca="1" si="263"/>
        <v>4.1844083354286516E-3</v>
      </c>
      <c r="W907" s="13">
        <f t="shared" ca="1" si="264"/>
        <v>11367.3421008</v>
      </c>
      <c r="X907" s="4">
        <f t="shared" ca="1" si="265"/>
        <v>2.9412800324496873E-2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2.8353916799999999E-3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2.6136188261267108E-8</v>
      </c>
      <c r="L908" s="13">
        <f t="shared" ca="1" si="253"/>
        <v>264</v>
      </c>
      <c r="M908" s="7">
        <f t="shared" ca="1" si="254"/>
        <v>736</v>
      </c>
      <c r="N908" s="44">
        <f t="shared" ca="1" si="255"/>
        <v>7</v>
      </c>
      <c r="O908" s="94">
        <f t="shared" ca="1" si="256"/>
        <v>1.9242818862552529</v>
      </c>
      <c r="P908" s="94">
        <f t="shared" ca="1" si="257"/>
        <v>19.242818862552525</v>
      </c>
      <c r="Q908" s="94">
        <f t="shared" ca="1" si="258"/>
        <v>19.242818862552525</v>
      </c>
      <c r="R908" s="94">
        <f t="shared" ca="1" si="259"/>
        <v>1.9242818862552524</v>
      </c>
      <c r="S908" s="94">
        <f t="shared" ca="1" si="260"/>
        <v>1.9242818862552529</v>
      </c>
      <c r="T908" s="4">
        <f t="shared" ca="1" si="261"/>
        <v>5.0293393646913468E-8</v>
      </c>
      <c r="U908" s="46">
        <f t="shared" ca="1" si="262"/>
        <v>1596.1734929516681</v>
      </c>
      <c r="V908" s="4">
        <f t="shared" ca="1" si="263"/>
        <v>4.1717890909429103E-5</v>
      </c>
      <c r="W908" s="13">
        <f t="shared" ca="1" si="264"/>
        <v>9267.7322808000008</v>
      </c>
      <c r="X908" s="4">
        <f t="shared" ca="1" si="265"/>
        <v>2.4222319564601121E-4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2.8353916799999999E-3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1.3200095081448047E-10</v>
      </c>
      <c r="L909" s="13">
        <f t="shared" ca="1" si="253"/>
        <v>243</v>
      </c>
      <c r="M909" s="7">
        <f t="shared" ca="1" si="254"/>
        <v>757</v>
      </c>
      <c r="N909" s="44">
        <f t="shared" ca="1" si="255"/>
        <v>7</v>
      </c>
      <c r="O909" s="94">
        <f t="shared" ca="1" si="256"/>
        <v>1.9242818862552529</v>
      </c>
      <c r="P909" s="94">
        <f t="shared" ca="1" si="257"/>
        <v>19.242818862552525</v>
      </c>
      <c r="Q909" s="94">
        <f t="shared" ca="1" si="258"/>
        <v>19.242818862552525</v>
      </c>
      <c r="R909" s="94">
        <f t="shared" ca="1" si="259"/>
        <v>1.9242818862552524</v>
      </c>
      <c r="S909" s="94">
        <f t="shared" ca="1" si="260"/>
        <v>1.9242818862552529</v>
      </c>
      <c r="T909" s="4">
        <f t="shared" ca="1" si="261"/>
        <v>2.5400703862077536E-10</v>
      </c>
      <c r="U909" s="46">
        <f t="shared" ca="1" si="262"/>
        <v>1575.1734929516681</v>
      </c>
      <c r="V909" s="4">
        <f t="shared" ca="1" si="263"/>
        <v>2.0792439876738654E-7</v>
      </c>
      <c r="W909" s="13">
        <f t="shared" ca="1" si="264"/>
        <v>7168.1224608000011</v>
      </c>
      <c r="X909" s="4">
        <f t="shared" ca="1" si="265"/>
        <v>9.4619898038023367E-7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2.8353916799999999E-3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2.6666858750400121E-13</v>
      </c>
      <c r="L910" s="13">
        <f t="shared" ca="1" si="253"/>
        <v>222</v>
      </c>
      <c r="M910" s="7">
        <f t="shared" ca="1" si="254"/>
        <v>778</v>
      </c>
      <c r="N910" s="44">
        <f t="shared" ca="1" si="255"/>
        <v>7</v>
      </c>
      <c r="O910" s="94">
        <f t="shared" ca="1" si="256"/>
        <v>1.9242818862552529</v>
      </c>
      <c r="P910" s="94">
        <f t="shared" ca="1" si="257"/>
        <v>19.242818862552525</v>
      </c>
      <c r="Q910" s="94">
        <f t="shared" ca="1" si="258"/>
        <v>19.242818862552525</v>
      </c>
      <c r="R910" s="94">
        <f t="shared" ca="1" si="259"/>
        <v>1.9242818862552524</v>
      </c>
      <c r="S910" s="94">
        <f t="shared" ca="1" si="260"/>
        <v>1.9242818862552529</v>
      </c>
      <c r="T910" s="4">
        <f t="shared" ca="1" si="261"/>
        <v>5.1314553256722336E-13</v>
      </c>
      <c r="U910" s="46">
        <f t="shared" ca="1" si="262"/>
        <v>1554.1734929516681</v>
      </c>
      <c r="V910" s="4">
        <f t="shared" ca="1" si="263"/>
        <v>4.1444925010158111E-10</v>
      </c>
      <c r="W910" s="13">
        <f t="shared" ca="1" si="264"/>
        <v>5068.5126408000006</v>
      </c>
      <c r="X910" s="4">
        <f t="shared" ca="1" si="265"/>
        <v>1.3516131066683111E-9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2.8353916799999999E-3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258</v>
      </c>
      <c r="M911" s="7">
        <f t="shared" ca="1" si="254"/>
        <v>742</v>
      </c>
      <c r="N911" s="44">
        <f t="shared" ca="1" si="255"/>
        <v>7</v>
      </c>
      <c r="O911" s="94">
        <f t="shared" ca="1" si="256"/>
        <v>1.9242818862552529</v>
      </c>
      <c r="P911" s="94">
        <f t="shared" ca="1" si="257"/>
        <v>19.242818862552525</v>
      </c>
      <c r="Q911" s="94">
        <f t="shared" ca="1" si="258"/>
        <v>19.242818862552525</v>
      </c>
      <c r="R911" s="94">
        <f t="shared" ca="1" si="259"/>
        <v>1.9242818862552524</v>
      </c>
      <c r="S911" s="94">
        <f t="shared" ca="1" si="260"/>
        <v>1.9242818862552529</v>
      </c>
      <c r="T911" s="4">
        <f t="shared" ca="1" si="261"/>
        <v>0</v>
      </c>
      <c r="U911" s="46">
        <f t="shared" ca="1" si="262"/>
        <v>1590.1734929516681</v>
      </c>
      <c r="V911" s="4">
        <f t="shared" ca="1" si="263"/>
        <v>0</v>
      </c>
      <c r="W911" s="13">
        <f t="shared" ca="1" si="264"/>
        <v>17720.7068808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2.8353916799999999E-3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237</v>
      </c>
      <c r="M912" s="7">
        <f t="shared" ca="1" si="254"/>
        <v>763</v>
      </c>
      <c r="N912" s="44">
        <f t="shared" ca="1" si="255"/>
        <v>7</v>
      </c>
      <c r="O912" s="94">
        <f t="shared" ca="1" si="256"/>
        <v>1.9242818862552529</v>
      </c>
      <c r="P912" s="94">
        <f t="shared" ca="1" si="257"/>
        <v>19.242818862552525</v>
      </c>
      <c r="Q912" s="94">
        <f t="shared" ca="1" si="258"/>
        <v>19.242818862552525</v>
      </c>
      <c r="R912" s="94">
        <f t="shared" ca="1" si="259"/>
        <v>1.9242818862552524</v>
      </c>
      <c r="S912" s="94">
        <f t="shared" ca="1" si="260"/>
        <v>1.9242818862552529</v>
      </c>
      <c r="T912" s="4">
        <f t="shared" ca="1" si="261"/>
        <v>0</v>
      </c>
      <c r="U912" s="46">
        <f t="shared" ca="1" si="262"/>
        <v>1569.1734929516681</v>
      </c>
      <c r="V912" s="4">
        <f t="shared" ca="1" si="263"/>
        <v>0</v>
      </c>
      <c r="W912" s="13">
        <f t="shared" ca="1" si="264"/>
        <v>15621.097060800003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2.8353916799999999E-3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2.5616078114867842E-5</v>
      </c>
      <c r="L913" s="13">
        <f t="shared" ca="1" si="253"/>
        <v>216</v>
      </c>
      <c r="M913" s="7">
        <f t="shared" ca="1" si="254"/>
        <v>784</v>
      </c>
      <c r="N913" s="44">
        <f t="shared" ca="1" si="255"/>
        <v>7</v>
      </c>
      <c r="O913" s="94">
        <f t="shared" ca="1" si="256"/>
        <v>1.9242818862552529</v>
      </c>
      <c r="P913" s="94">
        <f t="shared" ca="1" si="257"/>
        <v>19.242818862552525</v>
      </c>
      <c r="Q913" s="94">
        <f t="shared" ca="1" si="258"/>
        <v>19.242818862552525</v>
      </c>
      <c r="R913" s="94">
        <f t="shared" ca="1" si="259"/>
        <v>1.9242818862552524</v>
      </c>
      <c r="S913" s="94">
        <f t="shared" ca="1" si="260"/>
        <v>1.9242818862552529</v>
      </c>
      <c r="T913" s="4">
        <f t="shared" ca="1" si="261"/>
        <v>4.9292555113339791E-5</v>
      </c>
      <c r="U913" s="46">
        <f t="shared" ca="1" si="262"/>
        <v>1548.1734929516681</v>
      </c>
      <c r="V913" s="4">
        <f t="shared" ca="1" si="263"/>
        <v>3.965813313081773E-2</v>
      </c>
      <c r="W913" s="13">
        <f t="shared" ca="1" si="264"/>
        <v>13521.487240800001</v>
      </c>
      <c r="X913" s="4">
        <f t="shared" ca="1" si="265"/>
        <v>0.34636747338952167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2.8353916799999999E-3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1.2937413189327207E-6</v>
      </c>
      <c r="L914" s="13">
        <f t="shared" ca="1" si="253"/>
        <v>195</v>
      </c>
      <c r="M914" s="7">
        <f t="shared" ca="1" si="254"/>
        <v>805</v>
      </c>
      <c r="N914" s="44">
        <f t="shared" ca="1" si="255"/>
        <v>8</v>
      </c>
      <c r="O914" s="94">
        <f t="shared" ca="1" si="256"/>
        <v>2.0918173652761349</v>
      </c>
      <c r="P914" s="94">
        <f t="shared" ca="1" si="257"/>
        <v>20.91817365276135</v>
      </c>
      <c r="Q914" s="94">
        <f t="shared" ca="1" si="258"/>
        <v>20.91817365276135</v>
      </c>
      <c r="R914" s="94">
        <f t="shared" ca="1" si="259"/>
        <v>2.0918173652761349</v>
      </c>
      <c r="S914" s="94">
        <f t="shared" ca="1" si="260"/>
        <v>2.0918173652761349</v>
      </c>
      <c r="T914" s="4">
        <f t="shared" ca="1" si="261"/>
        <v>2.7062705571187155E-6</v>
      </c>
      <c r="U914" s="46">
        <f t="shared" ca="1" si="262"/>
        <v>1619.2363531107776</v>
      </c>
      <c r="V914" s="4">
        <f t="shared" ca="1" si="263"/>
        <v>2.0948729751373461E-3</v>
      </c>
      <c r="W914" s="13">
        <f t="shared" ca="1" si="264"/>
        <v>11421.877420800001</v>
      </c>
      <c r="X914" s="4">
        <f t="shared" ca="1" si="265"/>
        <v>1.4776954759073655E-2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2.8353916799999999E-3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2.6136188261267108E-8</v>
      </c>
      <c r="L915" s="13">
        <f t="shared" ca="1" si="253"/>
        <v>174</v>
      </c>
      <c r="M915" s="7">
        <f t="shared" ca="1" si="254"/>
        <v>826</v>
      </c>
      <c r="N915" s="44">
        <f t="shared" ca="1" si="255"/>
        <v>8</v>
      </c>
      <c r="O915" s="94">
        <f t="shared" ca="1" si="256"/>
        <v>2.0918173652761349</v>
      </c>
      <c r="P915" s="94">
        <f t="shared" ca="1" si="257"/>
        <v>20.91817365276135</v>
      </c>
      <c r="Q915" s="94">
        <f t="shared" ca="1" si="258"/>
        <v>20.91817365276135</v>
      </c>
      <c r="R915" s="94">
        <f t="shared" ca="1" si="259"/>
        <v>2.0918173652761349</v>
      </c>
      <c r="S915" s="94">
        <f t="shared" ca="1" si="260"/>
        <v>2.0918173652761349</v>
      </c>
      <c r="T915" s="4">
        <f t="shared" ca="1" si="261"/>
        <v>5.4672132467044806E-8</v>
      </c>
      <c r="U915" s="46">
        <f t="shared" ca="1" si="262"/>
        <v>1598.2363531107776</v>
      </c>
      <c r="V915" s="4">
        <f t="shared" ca="1" si="263"/>
        <v>4.177180621090426E-5</v>
      </c>
      <c r="W915" s="13">
        <f t="shared" ca="1" si="264"/>
        <v>9322.2676008000017</v>
      </c>
      <c r="X915" s="4">
        <f t="shared" ca="1" si="265"/>
        <v>2.4364854103641969E-4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2.8353916799999999E-3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2.6400190162896094E-10</v>
      </c>
      <c r="L916" s="13">
        <f t="shared" ca="1" si="253"/>
        <v>153</v>
      </c>
      <c r="M916" s="7">
        <f t="shared" ca="1" si="254"/>
        <v>847</v>
      </c>
      <c r="N916" s="44">
        <f t="shared" ca="1" si="255"/>
        <v>8</v>
      </c>
      <c r="O916" s="94">
        <f t="shared" ca="1" si="256"/>
        <v>2.0918173652761349</v>
      </c>
      <c r="P916" s="94">
        <f t="shared" ca="1" si="257"/>
        <v>20.91817365276135</v>
      </c>
      <c r="Q916" s="94">
        <f t="shared" ca="1" si="258"/>
        <v>20.91817365276135</v>
      </c>
      <c r="R916" s="94">
        <f t="shared" ca="1" si="259"/>
        <v>2.0918173652761349</v>
      </c>
      <c r="S916" s="94">
        <f t="shared" ca="1" si="260"/>
        <v>2.0918173652761349</v>
      </c>
      <c r="T916" s="4">
        <f t="shared" ca="1" si="261"/>
        <v>5.5224376229338239E-10</v>
      </c>
      <c r="U916" s="46">
        <f t="shared" ca="1" si="262"/>
        <v>1577.2363531107776</v>
      </c>
      <c r="V916" s="4">
        <f t="shared" ca="1" si="263"/>
        <v>4.1639339653957261E-7</v>
      </c>
      <c r="W916" s="13">
        <f t="shared" ca="1" si="264"/>
        <v>7222.6577808000002</v>
      </c>
      <c r="X916" s="4">
        <f t="shared" ca="1" si="265"/>
        <v>1.906795388946411E-6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2.8353916799999999E-3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1.3333429375200057E-12</v>
      </c>
      <c r="L917" s="13">
        <f t="shared" ca="1" si="253"/>
        <v>132</v>
      </c>
      <c r="M917" s="7">
        <f t="shared" ca="1" si="254"/>
        <v>868</v>
      </c>
      <c r="N917" s="44">
        <f t="shared" ca="1" si="255"/>
        <v>8</v>
      </c>
      <c r="O917" s="94">
        <f t="shared" ca="1" si="256"/>
        <v>2.0918173652761349</v>
      </c>
      <c r="P917" s="94">
        <f t="shared" ca="1" si="257"/>
        <v>20.91817365276135</v>
      </c>
      <c r="Q917" s="94">
        <f t="shared" ca="1" si="258"/>
        <v>20.91817365276135</v>
      </c>
      <c r="R917" s="94">
        <f t="shared" ca="1" si="259"/>
        <v>2.0918173652761349</v>
      </c>
      <c r="S917" s="94">
        <f t="shared" ca="1" si="260"/>
        <v>2.0918173652761349</v>
      </c>
      <c r="T917" s="4">
        <f t="shared" ca="1" si="261"/>
        <v>2.7891099105726405E-12</v>
      </c>
      <c r="U917" s="46">
        <f t="shared" ca="1" si="262"/>
        <v>1556.2363531107776</v>
      </c>
      <c r="V917" s="4">
        <f t="shared" ca="1" si="263"/>
        <v>2.0749967505321453E-9</v>
      </c>
      <c r="W917" s="13">
        <f t="shared" ca="1" si="264"/>
        <v>5123.0479608000005</v>
      </c>
      <c r="X917" s="4">
        <f t="shared" ca="1" si="265"/>
        <v>6.8307798171089482E-9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2.8353916799999999E-3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2.6936220960000147E-15</v>
      </c>
      <c r="L918" s="13">
        <f t="shared" ca="1" si="253"/>
        <v>111</v>
      </c>
      <c r="M918" s="7">
        <f t="shared" ca="1" si="254"/>
        <v>889</v>
      </c>
      <c r="N918" s="44">
        <f t="shared" ca="1" si="255"/>
        <v>8</v>
      </c>
      <c r="O918" s="94">
        <f t="shared" ca="1" si="256"/>
        <v>2.0918173652761349</v>
      </c>
      <c r="P918" s="94">
        <f t="shared" ca="1" si="257"/>
        <v>20.91817365276135</v>
      </c>
      <c r="Q918" s="94">
        <f t="shared" ca="1" si="258"/>
        <v>20.91817365276135</v>
      </c>
      <c r="R918" s="94">
        <f t="shared" ca="1" si="259"/>
        <v>2.0918173652761349</v>
      </c>
      <c r="S918" s="94">
        <f t="shared" ca="1" si="260"/>
        <v>2.0918173652761349</v>
      </c>
      <c r="T918" s="4">
        <f t="shared" ca="1" si="261"/>
        <v>5.6345654759043308E-15</v>
      </c>
      <c r="U918" s="46">
        <f t="shared" ca="1" si="262"/>
        <v>1535.2363531107776</v>
      </c>
      <c r="V918" s="4">
        <f t="shared" ca="1" si="263"/>
        <v>4.1353465633216712E-12</v>
      </c>
      <c r="W918" s="13">
        <f t="shared" ca="1" si="264"/>
        <v>3023.4381408000004</v>
      </c>
      <c r="X918" s="4">
        <f t="shared" ca="1" si="265"/>
        <v>8.1439997819480844E-12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2.8353916799999999E-3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258</v>
      </c>
      <c r="M919" s="7">
        <f t="shared" ca="1" si="254"/>
        <v>742</v>
      </c>
      <c r="N919" s="44">
        <f t="shared" ca="1" si="255"/>
        <v>7</v>
      </c>
      <c r="O919" s="94">
        <f t="shared" ca="1" si="256"/>
        <v>1.9242818862552529</v>
      </c>
      <c r="P919" s="94">
        <f t="shared" ca="1" si="257"/>
        <v>19.242818862552525</v>
      </c>
      <c r="Q919" s="94">
        <f t="shared" ca="1" si="258"/>
        <v>19.242818862552525</v>
      </c>
      <c r="R919" s="94">
        <f t="shared" ca="1" si="259"/>
        <v>1.9242818862552524</v>
      </c>
      <c r="S919" s="94">
        <f t="shared" ca="1" si="260"/>
        <v>1.9242818862552529</v>
      </c>
      <c r="T919" s="4">
        <f t="shared" ca="1" si="261"/>
        <v>0</v>
      </c>
      <c r="U919" s="46">
        <f t="shared" ca="1" si="262"/>
        <v>1590.1734929516681</v>
      </c>
      <c r="V919" s="4">
        <f t="shared" ca="1" si="263"/>
        <v>0</v>
      </c>
      <c r="W919" s="13">
        <f t="shared" ca="1" si="264"/>
        <v>16742.343240000002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2.8353916799999999E-3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237</v>
      </c>
      <c r="M920" s="7">
        <f t="shared" ca="1" si="254"/>
        <v>763</v>
      </c>
      <c r="N920" s="44">
        <f t="shared" ca="1" si="255"/>
        <v>7</v>
      </c>
      <c r="O920" s="94">
        <f t="shared" ca="1" si="256"/>
        <v>1.9242818862552529</v>
      </c>
      <c r="P920" s="94">
        <f t="shared" ca="1" si="257"/>
        <v>19.242818862552525</v>
      </c>
      <c r="Q920" s="94">
        <f t="shared" ca="1" si="258"/>
        <v>19.242818862552525</v>
      </c>
      <c r="R920" s="94">
        <f t="shared" ca="1" si="259"/>
        <v>1.9242818862552524</v>
      </c>
      <c r="S920" s="94">
        <f t="shared" ca="1" si="260"/>
        <v>1.9242818862552529</v>
      </c>
      <c r="T920" s="4">
        <f t="shared" ca="1" si="261"/>
        <v>0</v>
      </c>
      <c r="U920" s="46">
        <f t="shared" ca="1" si="262"/>
        <v>1569.1734929516681</v>
      </c>
      <c r="V920" s="4">
        <f t="shared" ca="1" si="263"/>
        <v>0</v>
      </c>
      <c r="W920" s="13">
        <f t="shared" ca="1" si="264"/>
        <v>14642.733420000002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2.8353916799999999E-3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1.3347324912483762E-4</v>
      </c>
      <c r="L921" s="13">
        <f t="shared" ca="1" si="253"/>
        <v>216</v>
      </c>
      <c r="M921" s="7">
        <f t="shared" ca="1" si="254"/>
        <v>784</v>
      </c>
      <c r="N921" s="44">
        <f t="shared" ca="1" si="255"/>
        <v>7</v>
      </c>
      <c r="O921" s="94">
        <f t="shared" ca="1" si="256"/>
        <v>1.9242818862552529</v>
      </c>
      <c r="P921" s="94">
        <f t="shared" ca="1" si="257"/>
        <v>19.242818862552525</v>
      </c>
      <c r="Q921" s="94">
        <f t="shared" ca="1" si="258"/>
        <v>19.242818862552525</v>
      </c>
      <c r="R921" s="94">
        <f t="shared" ca="1" si="259"/>
        <v>1.9242818862552524</v>
      </c>
      <c r="S921" s="94">
        <f t="shared" ca="1" si="260"/>
        <v>1.9242818862552529</v>
      </c>
      <c r="T921" s="4">
        <f t="shared" ca="1" si="261"/>
        <v>2.5684015559055979E-4</v>
      </c>
      <c r="U921" s="46">
        <f t="shared" ca="1" si="262"/>
        <v>1548.1734929516681</v>
      </c>
      <c r="V921" s="4">
        <f t="shared" ca="1" si="263"/>
        <v>0.20663974631320803</v>
      </c>
      <c r="W921" s="13">
        <f t="shared" ca="1" si="264"/>
        <v>12543.123600000001</v>
      </c>
      <c r="X921" s="4">
        <f t="shared" ca="1" si="265"/>
        <v>1.6741714610664302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2.8353916799999999E-3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6.7410731881231174E-6</v>
      </c>
      <c r="L922" s="13">
        <f t="shared" ca="1" si="253"/>
        <v>195</v>
      </c>
      <c r="M922" s="7">
        <f t="shared" ca="1" si="254"/>
        <v>805</v>
      </c>
      <c r="N922" s="44">
        <f t="shared" ca="1" si="255"/>
        <v>8</v>
      </c>
      <c r="O922" s="94">
        <f t="shared" ca="1" si="256"/>
        <v>2.0918173652761349</v>
      </c>
      <c r="P922" s="94">
        <f t="shared" ca="1" si="257"/>
        <v>20.91817365276135</v>
      </c>
      <c r="Q922" s="94">
        <f t="shared" ca="1" si="258"/>
        <v>20.91817365276135</v>
      </c>
      <c r="R922" s="94">
        <f t="shared" ca="1" si="259"/>
        <v>2.0918173652761349</v>
      </c>
      <c r="S922" s="94">
        <f t="shared" ca="1" si="260"/>
        <v>2.0918173652761349</v>
      </c>
      <c r="T922" s="4">
        <f t="shared" ca="1" si="261"/>
        <v>1.4101093955513294E-5</v>
      </c>
      <c r="U922" s="46">
        <f t="shared" ca="1" si="262"/>
        <v>1619.2363531107776</v>
      </c>
      <c r="V922" s="4">
        <f t="shared" ca="1" si="263"/>
        <v>1.0915390765189319E-2</v>
      </c>
      <c r="W922" s="13">
        <f t="shared" ca="1" si="264"/>
        <v>10443.513780000001</v>
      </c>
      <c r="X922" s="4">
        <f t="shared" ca="1" si="265"/>
        <v>7.0400490732152321E-2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2.8353916799999999E-3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1.3618329672976008E-7</v>
      </c>
      <c r="L923" s="13">
        <f t="shared" ca="1" si="253"/>
        <v>174</v>
      </c>
      <c r="M923" s="7">
        <f t="shared" ca="1" si="254"/>
        <v>826</v>
      </c>
      <c r="N923" s="44">
        <f t="shared" ca="1" si="255"/>
        <v>8</v>
      </c>
      <c r="O923" s="94">
        <f t="shared" ca="1" si="256"/>
        <v>2.0918173652761349</v>
      </c>
      <c r="P923" s="94">
        <f t="shared" ca="1" si="257"/>
        <v>20.91817365276135</v>
      </c>
      <c r="Q923" s="94">
        <f t="shared" ca="1" si="258"/>
        <v>20.91817365276135</v>
      </c>
      <c r="R923" s="94">
        <f t="shared" ca="1" si="259"/>
        <v>2.0918173652761349</v>
      </c>
      <c r="S923" s="94">
        <f t="shared" ca="1" si="260"/>
        <v>2.0918173652761349</v>
      </c>
      <c r="T923" s="4">
        <f t="shared" ca="1" si="261"/>
        <v>2.8487058495986481E-7</v>
      </c>
      <c r="U923" s="46">
        <f t="shared" ca="1" si="262"/>
        <v>1598.2363531107776</v>
      </c>
      <c r="V923" s="4">
        <f t="shared" ca="1" si="263"/>
        <v>2.1765309551997463E-4</v>
      </c>
      <c r="W923" s="13">
        <f t="shared" ca="1" si="264"/>
        <v>8343.9039600000015</v>
      </c>
      <c r="X923" s="4">
        <f t="shared" ca="1" si="265"/>
        <v>1.1363003488693004E-3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2.8353916799999999E-3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1.375588855856164E-9</v>
      </c>
      <c r="L924" s="13">
        <f t="shared" ca="1" si="253"/>
        <v>153</v>
      </c>
      <c r="M924" s="7">
        <f t="shared" ca="1" si="254"/>
        <v>847</v>
      </c>
      <c r="N924" s="44">
        <f t="shared" ca="1" si="255"/>
        <v>8</v>
      </c>
      <c r="O924" s="94">
        <f t="shared" ca="1" si="256"/>
        <v>2.0918173652761349</v>
      </c>
      <c r="P924" s="94">
        <f t="shared" ca="1" si="257"/>
        <v>20.91817365276135</v>
      </c>
      <c r="Q924" s="94">
        <f t="shared" ca="1" si="258"/>
        <v>20.91817365276135</v>
      </c>
      <c r="R924" s="94">
        <f t="shared" ca="1" si="259"/>
        <v>2.0918173652761349</v>
      </c>
      <c r="S924" s="94">
        <f t="shared" ca="1" si="260"/>
        <v>2.0918173652761349</v>
      </c>
      <c r="T924" s="4">
        <f t="shared" ca="1" si="261"/>
        <v>2.877480656160254E-9</v>
      </c>
      <c r="U924" s="46">
        <f t="shared" ca="1" si="262"/>
        <v>1577.2363531107776</v>
      </c>
      <c r="V924" s="4">
        <f t="shared" ca="1" si="263"/>
        <v>2.1696287503904033E-6</v>
      </c>
      <c r="W924" s="13">
        <f t="shared" ca="1" si="264"/>
        <v>6244.29414</v>
      </c>
      <c r="X924" s="4">
        <f t="shared" ca="1" si="265"/>
        <v>8.5895814316719487E-6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2.8353916799999999E-3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6.947418463920025E-12</v>
      </c>
      <c r="L925" s="13">
        <f t="shared" ca="1" si="253"/>
        <v>132</v>
      </c>
      <c r="M925" s="7">
        <f t="shared" ca="1" si="254"/>
        <v>868</v>
      </c>
      <c r="N925" s="44">
        <f t="shared" ca="1" si="255"/>
        <v>8</v>
      </c>
      <c r="O925" s="94">
        <f t="shared" ca="1" si="256"/>
        <v>2.0918173652761349</v>
      </c>
      <c r="P925" s="94">
        <f t="shared" ca="1" si="257"/>
        <v>20.91817365276135</v>
      </c>
      <c r="Q925" s="94">
        <f t="shared" ca="1" si="258"/>
        <v>20.91817365276135</v>
      </c>
      <c r="R925" s="94">
        <f t="shared" ca="1" si="259"/>
        <v>2.0918173652761349</v>
      </c>
      <c r="S925" s="94">
        <f t="shared" ca="1" si="260"/>
        <v>2.0918173652761349</v>
      </c>
      <c r="T925" s="4">
        <f t="shared" ca="1" si="261"/>
        <v>1.4532730586667958E-11</v>
      </c>
      <c r="U925" s="46">
        <f t="shared" ca="1" si="262"/>
        <v>1556.2363531107776</v>
      </c>
      <c r="V925" s="4">
        <f t="shared" ca="1" si="263"/>
        <v>1.081182517382538E-8</v>
      </c>
      <c r="W925" s="13">
        <f t="shared" ca="1" si="264"/>
        <v>4144.6843200000003</v>
      </c>
      <c r="X925" s="4">
        <f t="shared" ca="1" si="265"/>
        <v>2.8794856371887815E-8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2.8353916799999999E-3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1.4035188816000066E-14</v>
      </c>
      <c r="L926" s="13">
        <f t="shared" ca="1" si="253"/>
        <v>111</v>
      </c>
      <c r="M926" s="7">
        <f t="shared" ca="1" si="254"/>
        <v>889</v>
      </c>
      <c r="N926" s="44">
        <f t="shared" ca="1" si="255"/>
        <v>8</v>
      </c>
      <c r="O926" s="94">
        <f t="shared" ca="1" si="256"/>
        <v>2.0918173652761349</v>
      </c>
      <c r="P926" s="94">
        <f t="shared" ca="1" si="257"/>
        <v>20.91817365276135</v>
      </c>
      <c r="Q926" s="94">
        <f t="shared" ca="1" si="258"/>
        <v>20.91817365276135</v>
      </c>
      <c r="R926" s="94">
        <f t="shared" ca="1" si="259"/>
        <v>2.0918173652761349</v>
      </c>
      <c r="S926" s="94">
        <f t="shared" ca="1" si="260"/>
        <v>2.0918173652761349</v>
      </c>
      <c r="T926" s="4">
        <f t="shared" ca="1" si="261"/>
        <v>2.9359051690238336E-14</v>
      </c>
      <c r="U926" s="46">
        <f t="shared" ca="1" si="262"/>
        <v>1535.2363531107776</v>
      </c>
      <c r="V926" s="4">
        <f t="shared" ca="1" si="263"/>
        <v>2.1547332093097114E-11</v>
      </c>
      <c r="W926" s="13">
        <f t="shared" ca="1" si="264"/>
        <v>2045.0745000000002</v>
      </c>
      <c r="X926" s="4">
        <f t="shared" ca="1" si="265"/>
        <v>2.8703006750286929E-11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2.8353916799999999E-3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147</v>
      </c>
      <c r="M927" s="7">
        <f t="shared" ca="1" si="254"/>
        <v>853</v>
      </c>
      <c r="N927" s="44">
        <f t="shared" ca="1" si="255"/>
        <v>8</v>
      </c>
      <c r="O927" s="94">
        <f t="shared" ca="1" si="256"/>
        <v>2.0918173652761349</v>
      </c>
      <c r="P927" s="94">
        <f t="shared" ca="1" si="257"/>
        <v>20.91817365276135</v>
      </c>
      <c r="Q927" s="94">
        <f t="shared" ca="1" si="258"/>
        <v>20.91817365276135</v>
      </c>
      <c r="R927" s="94">
        <f t="shared" ca="1" si="259"/>
        <v>2.0918173652761349</v>
      </c>
      <c r="S927" s="94">
        <f t="shared" ca="1" si="260"/>
        <v>2.0918173652761349</v>
      </c>
      <c r="T927" s="4">
        <f t="shared" ca="1" si="261"/>
        <v>0</v>
      </c>
      <c r="U927" s="46">
        <f t="shared" ca="1" si="262"/>
        <v>1571.2363531107776</v>
      </c>
      <c r="V927" s="4">
        <f t="shared" ca="1" si="263"/>
        <v>0</v>
      </c>
      <c r="W927" s="13">
        <f t="shared" ca="1" si="264"/>
        <v>14697.268740000001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2.8353916799999999E-3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126</v>
      </c>
      <c r="M928" s="7">
        <f t="shared" ca="1" si="254"/>
        <v>874</v>
      </c>
      <c r="N928" s="44">
        <f t="shared" ca="1" si="255"/>
        <v>8</v>
      </c>
      <c r="O928" s="94">
        <f t="shared" ca="1" si="256"/>
        <v>2.0918173652761349</v>
      </c>
      <c r="P928" s="94">
        <f t="shared" ca="1" si="257"/>
        <v>20.91817365276135</v>
      </c>
      <c r="Q928" s="94">
        <f t="shared" ca="1" si="258"/>
        <v>20.91817365276135</v>
      </c>
      <c r="R928" s="94">
        <f t="shared" ca="1" si="259"/>
        <v>2.0918173652761349</v>
      </c>
      <c r="S928" s="94">
        <f t="shared" ca="1" si="260"/>
        <v>2.0918173652761349</v>
      </c>
      <c r="T928" s="4">
        <f t="shared" ca="1" si="261"/>
        <v>0</v>
      </c>
      <c r="U928" s="46">
        <f t="shared" ca="1" si="262"/>
        <v>1550.2363531107776</v>
      </c>
      <c r="V928" s="4">
        <f t="shared" ca="1" si="263"/>
        <v>0</v>
      </c>
      <c r="W928" s="13">
        <f t="shared" ca="1" si="264"/>
        <v>12597.658920000002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2.8353916799999999E-3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1.3482146376246234E-6</v>
      </c>
      <c r="L929" s="13">
        <f t="shared" ca="1" si="253"/>
        <v>105</v>
      </c>
      <c r="M929" s="7">
        <f t="shared" ca="1" si="254"/>
        <v>895</v>
      </c>
      <c r="N929" s="44">
        <f t="shared" ca="1" si="255"/>
        <v>8</v>
      </c>
      <c r="O929" s="94">
        <f t="shared" ca="1" si="256"/>
        <v>2.0918173652761349</v>
      </c>
      <c r="P929" s="94">
        <f t="shared" ca="1" si="257"/>
        <v>20.91817365276135</v>
      </c>
      <c r="Q929" s="94">
        <f t="shared" ca="1" si="258"/>
        <v>20.91817365276135</v>
      </c>
      <c r="R929" s="94">
        <f t="shared" ca="1" si="259"/>
        <v>2.0918173652761349</v>
      </c>
      <c r="S929" s="94">
        <f t="shared" ca="1" si="260"/>
        <v>2.0918173652761349</v>
      </c>
      <c r="T929" s="4">
        <f t="shared" ca="1" si="261"/>
        <v>2.8202187911026589E-6</v>
      </c>
      <c r="U929" s="46">
        <f t="shared" ca="1" si="262"/>
        <v>1529.2363531107776</v>
      </c>
      <c r="V929" s="4">
        <f t="shared" ca="1" si="263"/>
        <v>2.0617388356516477E-3</v>
      </c>
      <c r="W929" s="13">
        <f t="shared" ca="1" si="264"/>
        <v>10498.0491</v>
      </c>
      <c r="X929" s="4">
        <f t="shared" ca="1" si="265"/>
        <v>1.4153623463122003E-2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2.8353916799999999E-3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6.8091648364880041E-8</v>
      </c>
      <c r="L930" s="13">
        <f t="shared" ca="1" si="253"/>
        <v>84</v>
      </c>
      <c r="M930" s="7">
        <f t="shared" ca="1" si="254"/>
        <v>916</v>
      </c>
      <c r="N930" s="44">
        <f t="shared" ca="1" si="255"/>
        <v>9</v>
      </c>
      <c r="O930" s="94">
        <f t="shared" ca="1" si="256"/>
        <v>2.2258967435637835</v>
      </c>
      <c r="P930" s="94">
        <f t="shared" ca="1" si="257"/>
        <v>22.258967435637835</v>
      </c>
      <c r="Q930" s="94">
        <f t="shared" ca="1" si="258"/>
        <v>22.124888057350187</v>
      </c>
      <c r="R930" s="94">
        <f t="shared" ca="1" si="259"/>
        <v>2.2191927746494011</v>
      </c>
      <c r="S930" s="94">
        <f t="shared" ca="1" si="260"/>
        <v>2.2258967435637835</v>
      </c>
      <c r="T930" s="4">
        <f t="shared" ca="1" si="261"/>
        <v>1.5156497835927672E-7</v>
      </c>
      <c r="U930" s="46">
        <f t="shared" ca="1" si="262"/>
        <v>1581.9146636731487</v>
      </c>
      <c r="V930" s="4">
        <f t="shared" ca="1" si="263"/>
        <v>1.0771517702207951E-4</v>
      </c>
      <c r="W930" s="13">
        <f t="shared" ca="1" si="264"/>
        <v>8398.4392800000005</v>
      </c>
      <c r="X930" s="4">
        <f t="shared" ca="1" si="265"/>
        <v>5.718635742675564E-4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2.8353916799999999E-3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1.3755888558561635E-9</v>
      </c>
      <c r="L931" s="13">
        <f t="shared" ca="1" si="253"/>
        <v>63</v>
      </c>
      <c r="M931" s="7">
        <f t="shared" ca="1" si="254"/>
        <v>937</v>
      </c>
      <c r="N931" s="44">
        <f t="shared" ca="1" si="255"/>
        <v>9</v>
      </c>
      <c r="O931" s="94">
        <f t="shared" ca="1" si="256"/>
        <v>2.2258967435637835</v>
      </c>
      <c r="P931" s="94">
        <f t="shared" ca="1" si="257"/>
        <v>22.258967435637835</v>
      </c>
      <c r="Q931" s="94">
        <f t="shared" ca="1" si="258"/>
        <v>22.258967435637835</v>
      </c>
      <c r="R931" s="94">
        <f t="shared" ca="1" si="259"/>
        <v>2.2258967435637835</v>
      </c>
      <c r="S931" s="94">
        <f t="shared" ca="1" si="260"/>
        <v>2.2258967435637835</v>
      </c>
      <c r="T931" s="4">
        <f t="shared" ca="1" si="261"/>
        <v>3.0619187547328654E-9</v>
      </c>
      <c r="U931" s="46">
        <f t="shared" ca="1" si="262"/>
        <v>1560.9146636731487</v>
      </c>
      <c r="V931" s="4">
        <f t="shared" ca="1" si="263"/>
        <v>2.147176816291255E-6</v>
      </c>
      <c r="W931" s="13">
        <f t="shared" ca="1" si="264"/>
        <v>6298.8294600000008</v>
      </c>
      <c r="X931" s="4">
        <f t="shared" ca="1" si="265"/>
        <v>8.6645996101144969E-6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2.8353916799999999E-3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1.389483692784005E-11</v>
      </c>
      <c r="L932" s="13">
        <f t="shared" ca="1" si="253"/>
        <v>42</v>
      </c>
      <c r="M932" s="7">
        <f t="shared" ca="1" si="254"/>
        <v>958</v>
      </c>
      <c r="N932" s="44">
        <f t="shared" ca="1" si="255"/>
        <v>9</v>
      </c>
      <c r="O932" s="94">
        <f t="shared" ca="1" si="256"/>
        <v>2.2258967435637835</v>
      </c>
      <c r="P932" s="94">
        <f t="shared" ca="1" si="257"/>
        <v>22.258967435637835</v>
      </c>
      <c r="Q932" s="94">
        <f t="shared" ca="1" si="258"/>
        <v>22.258967435637835</v>
      </c>
      <c r="R932" s="94">
        <f t="shared" ca="1" si="259"/>
        <v>2.2258967435637835</v>
      </c>
      <c r="S932" s="94">
        <f t="shared" ca="1" si="260"/>
        <v>2.2258967435637835</v>
      </c>
      <c r="T932" s="4">
        <f t="shared" ca="1" si="261"/>
        <v>3.0928472270028975E-11</v>
      </c>
      <c r="U932" s="46">
        <f t="shared" ca="1" si="262"/>
        <v>1539.9146636731487</v>
      </c>
      <c r="V932" s="4">
        <f t="shared" ca="1" si="263"/>
        <v>2.1396863134528058E-8</v>
      </c>
      <c r="W932" s="13">
        <f t="shared" ca="1" si="264"/>
        <v>4199.2196400000003</v>
      </c>
      <c r="X932" s="4">
        <f t="shared" ca="1" si="265"/>
        <v>5.8347472121983204E-8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2.8353916799999999E-3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7.0175944080000311E-14</v>
      </c>
      <c r="L933" s="13">
        <f t="shared" ca="1" si="253"/>
        <v>21</v>
      </c>
      <c r="M933" s="7">
        <f t="shared" ca="1" si="254"/>
        <v>979</v>
      </c>
      <c r="N933" s="44">
        <f t="shared" ca="1" si="255"/>
        <v>9</v>
      </c>
      <c r="O933" s="94">
        <f t="shared" ca="1" si="256"/>
        <v>2.2258967435637835</v>
      </c>
      <c r="P933" s="94">
        <f t="shared" ca="1" si="257"/>
        <v>22.258967435637835</v>
      </c>
      <c r="Q933" s="94">
        <f t="shared" ca="1" si="258"/>
        <v>22.258967435637835</v>
      </c>
      <c r="R933" s="94">
        <f t="shared" ca="1" si="259"/>
        <v>2.2258967435637835</v>
      </c>
      <c r="S933" s="94">
        <f t="shared" ca="1" si="260"/>
        <v>2.2258967435637835</v>
      </c>
      <c r="T933" s="4">
        <f t="shared" ca="1" si="261"/>
        <v>1.5620440540418687E-13</v>
      </c>
      <c r="U933" s="46">
        <f t="shared" ca="1" si="262"/>
        <v>1518.9146636731487</v>
      </c>
      <c r="V933" s="4">
        <f t="shared" ca="1" si="263"/>
        <v>1.0659127050021936E-10</v>
      </c>
      <c r="W933" s="13">
        <f t="shared" ca="1" si="264"/>
        <v>2099.6098200000001</v>
      </c>
      <c r="X933" s="4">
        <f t="shared" ca="1" si="265"/>
        <v>1.4734210131813953E-10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2.8353916799999999E-3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1.4176958400000078E-16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2.2258967435637835</v>
      </c>
      <c r="P934" s="94">
        <f t="shared" ca="1" si="257"/>
        <v>22.258967435637835</v>
      </c>
      <c r="Q934" s="94">
        <f t="shared" ca="1" si="258"/>
        <v>22.258967435637835</v>
      </c>
      <c r="R934" s="94">
        <f t="shared" ca="1" si="259"/>
        <v>2.2258967435637835</v>
      </c>
      <c r="S934" s="94">
        <f t="shared" ca="1" si="260"/>
        <v>2.2258967435637835</v>
      </c>
      <c r="T934" s="4">
        <f t="shared" ca="1" si="261"/>
        <v>3.15564455361994E-16</v>
      </c>
      <c r="U934" s="46">
        <f t="shared" ca="1" si="262"/>
        <v>1497.9146636731487</v>
      </c>
      <c r="V934" s="4">
        <f t="shared" ca="1" si="263"/>
        <v>2.1235873873644336E-13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6.32016E-3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369</v>
      </c>
      <c r="M935" s="7">
        <f t="shared" ref="M935:M998" ca="1" si="273">MAX(Set2MinTP-(L935+Set2Regain), 0)</f>
        <v>631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1.6834061793024351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16.834061793024354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16.834061793024354</v>
      </c>
      <c r="R935" s="94">
        <f t="shared" ref="R935:R998" ca="1" si="278">(P935+Q935)/20</f>
        <v>1.6834061793024353</v>
      </c>
      <c r="S935" s="94">
        <f t="shared" ref="S935:S998" ca="1" si="279">R935*Set2ConserveTP + O935*(1-Set2ConserveTP)</f>
        <v>1.6834061793024351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1568.8092519292643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19765.781380800003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6.32016E-3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348</v>
      </c>
      <c r="M936" s="7">
        <f t="shared" ca="1" si="273"/>
        <v>652</v>
      </c>
      <c r="N936" s="44">
        <f t="shared" ca="1" si="274"/>
        <v>6</v>
      </c>
      <c r="O936" s="94">
        <f t="shared" ca="1" si="275"/>
        <v>1.6834061793024351</v>
      </c>
      <c r="P936" s="94">
        <f t="shared" ca="1" si="276"/>
        <v>16.834061793024354</v>
      </c>
      <c r="Q936" s="94">
        <f t="shared" ca="1" si="277"/>
        <v>16.834061793024354</v>
      </c>
      <c r="R936" s="94">
        <f t="shared" ca="1" si="278"/>
        <v>1.6834061793024353</v>
      </c>
      <c r="S936" s="94">
        <f t="shared" ca="1" si="279"/>
        <v>1.6834061793024351</v>
      </c>
      <c r="T936" s="4">
        <f t="shared" ca="1" si="280"/>
        <v>0</v>
      </c>
      <c r="U936" s="46">
        <f t="shared" ca="1" si="281"/>
        <v>1547.8092519292643</v>
      </c>
      <c r="V936" s="4">
        <f t="shared" ca="1" si="282"/>
        <v>0</v>
      </c>
      <c r="W936" s="13">
        <f t="shared" ca="1" si="283"/>
        <v>17666.171560800001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6.32016E-3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327</v>
      </c>
      <c r="M937" s="7">
        <f t="shared" ca="1" si="273"/>
        <v>673</v>
      </c>
      <c r="N937" s="44">
        <f t="shared" ca="1" si="274"/>
        <v>7</v>
      </c>
      <c r="O937" s="94">
        <f t="shared" ca="1" si="275"/>
        <v>1.9242818862552529</v>
      </c>
      <c r="P937" s="94">
        <f t="shared" ca="1" si="276"/>
        <v>16.834061793024354</v>
      </c>
      <c r="Q937" s="94">
        <f t="shared" ca="1" si="277"/>
        <v>16.834061793024354</v>
      </c>
      <c r="R937" s="94">
        <f t="shared" ca="1" si="278"/>
        <v>1.6834061793024353</v>
      </c>
      <c r="S937" s="94">
        <f t="shared" ca="1" si="279"/>
        <v>1.9242818862552529</v>
      </c>
      <c r="T937" s="4">
        <f t="shared" ca="1" si="280"/>
        <v>0</v>
      </c>
      <c r="U937" s="46">
        <f t="shared" ca="1" si="281"/>
        <v>1659.1734929516681</v>
      </c>
      <c r="V937" s="4">
        <f t="shared" ca="1" si="282"/>
        <v>0</v>
      </c>
      <c r="W937" s="13">
        <f t="shared" ca="1" si="283"/>
        <v>15566.5617408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6.32016E-3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306</v>
      </c>
      <c r="M938" s="7">
        <f t="shared" ca="1" si="273"/>
        <v>694</v>
      </c>
      <c r="N938" s="44">
        <f t="shared" ca="1" si="274"/>
        <v>7</v>
      </c>
      <c r="O938" s="94">
        <f t="shared" ca="1" si="275"/>
        <v>1.9242818862552529</v>
      </c>
      <c r="P938" s="94">
        <f t="shared" ca="1" si="276"/>
        <v>19.242818862552525</v>
      </c>
      <c r="Q938" s="94">
        <f t="shared" ca="1" si="277"/>
        <v>19.242818862552525</v>
      </c>
      <c r="R938" s="94">
        <f t="shared" ca="1" si="278"/>
        <v>1.9242818862552524</v>
      </c>
      <c r="S938" s="94">
        <f t="shared" ca="1" si="279"/>
        <v>1.9242818862552529</v>
      </c>
      <c r="T938" s="4">
        <f t="shared" ca="1" si="280"/>
        <v>0</v>
      </c>
      <c r="U938" s="46">
        <f t="shared" ca="1" si="281"/>
        <v>1638.1734929516681</v>
      </c>
      <c r="V938" s="4">
        <f t="shared" ca="1" si="282"/>
        <v>0</v>
      </c>
      <c r="W938" s="13">
        <f t="shared" ca="1" si="283"/>
        <v>13466.951920800002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6.32016E-3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5.7675644546335194E-3</v>
      </c>
      <c r="L939" s="13">
        <f t="shared" ca="1" si="272"/>
        <v>285</v>
      </c>
      <c r="M939" s="7">
        <f t="shared" ca="1" si="273"/>
        <v>715</v>
      </c>
      <c r="N939" s="44">
        <f t="shared" ca="1" si="274"/>
        <v>7</v>
      </c>
      <c r="O939" s="94">
        <f t="shared" ca="1" si="275"/>
        <v>1.9242818862552529</v>
      </c>
      <c r="P939" s="94">
        <f t="shared" ca="1" si="276"/>
        <v>19.242818862552525</v>
      </c>
      <c r="Q939" s="94">
        <f t="shared" ca="1" si="277"/>
        <v>19.242818862552525</v>
      </c>
      <c r="R939" s="94">
        <f t="shared" ca="1" si="278"/>
        <v>1.9242818862552524</v>
      </c>
      <c r="S939" s="94">
        <f t="shared" ca="1" si="279"/>
        <v>1.9242818862552529</v>
      </c>
      <c r="T939" s="4">
        <f t="shared" ca="1" si="280"/>
        <v>1.1098419807860938E-2</v>
      </c>
      <c r="U939" s="46">
        <f t="shared" ca="1" si="281"/>
        <v>1617.1734929516681</v>
      </c>
      <c r="V939" s="4">
        <f t="shared" ca="1" si="282"/>
        <v>9.3271523549235713</v>
      </c>
      <c r="W939" s="13">
        <f t="shared" ca="1" si="283"/>
        <v>11367.3421008</v>
      </c>
      <c r="X939" s="4">
        <f t="shared" ca="1" si="284"/>
        <v>65.561878244233199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6.32016E-3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1.7477468044344014E-4</v>
      </c>
      <c r="L940" s="13">
        <f t="shared" ca="1" si="272"/>
        <v>264</v>
      </c>
      <c r="M940" s="7">
        <f t="shared" ca="1" si="273"/>
        <v>736</v>
      </c>
      <c r="N940" s="44">
        <f t="shared" ca="1" si="274"/>
        <v>7</v>
      </c>
      <c r="O940" s="94">
        <f t="shared" ca="1" si="275"/>
        <v>1.9242818862552529</v>
      </c>
      <c r="P940" s="94">
        <f t="shared" ca="1" si="276"/>
        <v>19.242818862552525</v>
      </c>
      <c r="Q940" s="94">
        <f t="shared" ca="1" si="277"/>
        <v>19.242818862552525</v>
      </c>
      <c r="R940" s="94">
        <f t="shared" ca="1" si="278"/>
        <v>1.9242818862552524</v>
      </c>
      <c r="S940" s="94">
        <f t="shared" ca="1" si="279"/>
        <v>1.9242818862552529</v>
      </c>
      <c r="T940" s="4">
        <f t="shared" ca="1" si="280"/>
        <v>3.3631575175336204E-4</v>
      </c>
      <c r="U940" s="46">
        <f t="shared" ca="1" si="281"/>
        <v>1596.1734929516681</v>
      </c>
      <c r="V940" s="4">
        <f t="shared" ca="1" si="282"/>
        <v>0.27897071216291741</v>
      </c>
      <c r="W940" s="13">
        <f t="shared" ca="1" si="283"/>
        <v>9267.7322808000008</v>
      </c>
      <c r="X940" s="4">
        <f t="shared" ca="1" si="284"/>
        <v>1.6197649478121747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6.32016E-3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1.7654008125600032E-6</v>
      </c>
      <c r="L941" s="13">
        <f t="shared" ca="1" si="272"/>
        <v>243</v>
      </c>
      <c r="M941" s="7">
        <f t="shared" ca="1" si="273"/>
        <v>757</v>
      </c>
      <c r="N941" s="44">
        <f t="shared" ca="1" si="274"/>
        <v>7</v>
      </c>
      <c r="O941" s="94">
        <f t="shared" ca="1" si="275"/>
        <v>1.9242818862552529</v>
      </c>
      <c r="P941" s="94">
        <f t="shared" ca="1" si="276"/>
        <v>19.242818862552525</v>
      </c>
      <c r="Q941" s="94">
        <f t="shared" ca="1" si="277"/>
        <v>19.242818862552525</v>
      </c>
      <c r="R941" s="94">
        <f t="shared" ca="1" si="278"/>
        <v>1.9242818862552524</v>
      </c>
      <c r="S941" s="94">
        <f t="shared" ca="1" si="279"/>
        <v>1.9242818862552529</v>
      </c>
      <c r="T941" s="4">
        <f t="shared" ca="1" si="280"/>
        <v>3.3971288055895191E-6</v>
      </c>
      <c r="U941" s="46">
        <f t="shared" ca="1" si="281"/>
        <v>1575.1734929516681</v>
      </c>
      <c r="V941" s="4">
        <f t="shared" ca="1" si="282"/>
        <v>2.7808125643798533E-3</v>
      </c>
      <c r="W941" s="13">
        <f t="shared" ca="1" si="283"/>
        <v>7168.1224608000011</v>
      </c>
      <c r="X941" s="4">
        <f t="shared" ca="1" si="284"/>
        <v>1.2654609216825931E-2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6.32016E-3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5.9441104800000167E-9</v>
      </c>
      <c r="L942" s="13">
        <f t="shared" ca="1" si="272"/>
        <v>222</v>
      </c>
      <c r="M942" s="7">
        <f t="shared" ca="1" si="273"/>
        <v>778</v>
      </c>
      <c r="N942" s="44">
        <f t="shared" ca="1" si="274"/>
        <v>7</v>
      </c>
      <c r="O942" s="94">
        <f t="shared" ca="1" si="275"/>
        <v>1.9242818862552529</v>
      </c>
      <c r="P942" s="94">
        <f t="shared" ca="1" si="276"/>
        <v>19.242818862552525</v>
      </c>
      <c r="Q942" s="94">
        <f t="shared" ca="1" si="277"/>
        <v>19.242818862552525</v>
      </c>
      <c r="R942" s="94">
        <f t="shared" ca="1" si="278"/>
        <v>1.9242818862552524</v>
      </c>
      <c r="S942" s="94">
        <f t="shared" ca="1" si="279"/>
        <v>1.9242818862552529</v>
      </c>
      <c r="T942" s="4">
        <f t="shared" ca="1" si="280"/>
        <v>1.1438144126564049E-8</v>
      </c>
      <c r="U942" s="46">
        <f t="shared" ca="1" si="281"/>
        <v>1554.1734929516681</v>
      </c>
      <c r="V942" s="4">
        <f t="shared" ca="1" si="282"/>
        <v>9.2381789471922425E-6</v>
      </c>
      <c r="W942" s="13">
        <f t="shared" ca="1" si="283"/>
        <v>5068.5126408000006</v>
      </c>
      <c r="X942" s="4">
        <f t="shared" ca="1" si="284"/>
        <v>3.0127799106191843E-5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6.32016E-3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258</v>
      </c>
      <c r="M943" s="7">
        <f t="shared" ca="1" si="273"/>
        <v>742</v>
      </c>
      <c r="N943" s="44">
        <f t="shared" ca="1" si="274"/>
        <v>7</v>
      </c>
      <c r="O943" s="94">
        <f t="shared" ca="1" si="275"/>
        <v>1.9242818862552529</v>
      </c>
      <c r="P943" s="94">
        <f t="shared" ca="1" si="276"/>
        <v>19.242818862552525</v>
      </c>
      <c r="Q943" s="94">
        <f t="shared" ca="1" si="277"/>
        <v>19.242818862552525</v>
      </c>
      <c r="R943" s="94">
        <f t="shared" ca="1" si="278"/>
        <v>1.9242818862552524</v>
      </c>
      <c r="S943" s="94">
        <f t="shared" ca="1" si="279"/>
        <v>1.9242818862552529</v>
      </c>
      <c r="T943" s="4">
        <f t="shared" ca="1" si="280"/>
        <v>0</v>
      </c>
      <c r="U943" s="46">
        <f t="shared" ca="1" si="281"/>
        <v>1590.1734929516681</v>
      </c>
      <c r="V943" s="4">
        <f t="shared" ca="1" si="282"/>
        <v>0</v>
      </c>
      <c r="W943" s="13">
        <f t="shared" ca="1" si="283"/>
        <v>17720.7068808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6.32016E-3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237</v>
      </c>
      <c r="M944" s="7">
        <f t="shared" ca="1" si="273"/>
        <v>763</v>
      </c>
      <c r="N944" s="44">
        <f t="shared" ca="1" si="274"/>
        <v>7</v>
      </c>
      <c r="O944" s="94">
        <f t="shared" ca="1" si="275"/>
        <v>1.9242818862552529</v>
      </c>
      <c r="P944" s="94">
        <f t="shared" ca="1" si="276"/>
        <v>19.242818862552525</v>
      </c>
      <c r="Q944" s="94">
        <f t="shared" ca="1" si="277"/>
        <v>19.242818862552525</v>
      </c>
      <c r="R944" s="94">
        <f t="shared" ca="1" si="278"/>
        <v>1.9242818862552524</v>
      </c>
      <c r="S944" s="94">
        <f t="shared" ca="1" si="279"/>
        <v>1.9242818862552529</v>
      </c>
      <c r="T944" s="4">
        <f t="shared" ca="1" si="280"/>
        <v>0</v>
      </c>
      <c r="U944" s="46">
        <f t="shared" ca="1" si="281"/>
        <v>1569.1734929516681</v>
      </c>
      <c r="V944" s="4">
        <f t="shared" ca="1" si="282"/>
        <v>0</v>
      </c>
      <c r="W944" s="13">
        <f t="shared" ca="1" si="283"/>
        <v>15621.097060800003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6.32016E-3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216</v>
      </c>
      <c r="M945" s="7">
        <f t="shared" ca="1" si="273"/>
        <v>784</v>
      </c>
      <c r="N945" s="44">
        <f t="shared" ca="1" si="274"/>
        <v>7</v>
      </c>
      <c r="O945" s="94">
        <f t="shared" ca="1" si="275"/>
        <v>1.9242818862552529</v>
      </c>
      <c r="P945" s="94">
        <f t="shared" ca="1" si="276"/>
        <v>19.242818862552525</v>
      </c>
      <c r="Q945" s="94">
        <f t="shared" ca="1" si="277"/>
        <v>19.242818862552525</v>
      </c>
      <c r="R945" s="94">
        <f t="shared" ca="1" si="278"/>
        <v>1.9242818862552524</v>
      </c>
      <c r="S945" s="94">
        <f t="shared" ca="1" si="279"/>
        <v>1.9242818862552529</v>
      </c>
      <c r="T945" s="4">
        <f t="shared" ca="1" si="280"/>
        <v>0</v>
      </c>
      <c r="U945" s="46">
        <f t="shared" ca="1" si="281"/>
        <v>1548.1734929516681</v>
      </c>
      <c r="V945" s="4">
        <f t="shared" ca="1" si="282"/>
        <v>0</v>
      </c>
      <c r="W945" s="13">
        <f t="shared" ca="1" si="283"/>
        <v>13521.487240800001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6.32016E-3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195</v>
      </c>
      <c r="M946" s="7">
        <f t="shared" ca="1" si="273"/>
        <v>805</v>
      </c>
      <c r="N946" s="44">
        <f t="shared" ca="1" si="274"/>
        <v>8</v>
      </c>
      <c r="O946" s="94">
        <f t="shared" ca="1" si="275"/>
        <v>2.0918173652761349</v>
      </c>
      <c r="P946" s="94">
        <f t="shared" ca="1" si="276"/>
        <v>20.91817365276135</v>
      </c>
      <c r="Q946" s="94">
        <f t="shared" ca="1" si="277"/>
        <v>20.91817365276135</v>
      </c>
      <c r="R946" s="94">
        <f t="shared" ca="1" si="278"/>
        <v>2.0918173652761349</v>
      </c>
      <c r="S946" s="94">
        <f t="shared" ca="1" si="279"/>
        <v>2.0918173652761349</v>
      </c>
      <c r="T946" s="4">
        <f t="shared" ca="1" si="280"/>
        <v>0</v>
      </c>
      <c r="U946" s="46">
        <f t="shared" ca="1" si="281"/>
        <v>1619.2363531107776</v>
      </c>
      <c r="V946" s="4">
        <f t="shared" ca="1" si="282"/>
        <v>0</v>
      </c>
      <c r="W946" s="13">
        <f t="shared" ca="1" si="283"/>
        <v>11421.877420800001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6.32016E-3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5.825822681448005E-5</v>
      </c>
      <c r="L947" s="13">
        <f t="shared" ca="1" si="272"/>
        <v>174</v>
      </c>
      <c r="M947" s="7">
        <f t="shared" ca="1" si="273"/>
        <v>826</v>
      </c>
      <c r="N947" s="44">
        <f t="shared" ca="1" si="274"/>
        <v>8</v>
      </c>
      <c r="O947" s="94">
        <f t="shared" ca="1" si="275"/>
        <v>2.0918173652761349</v>
      </c>
      <c r="P947" s="94">
        <f t="shared" ca="1" si="276"/>
        <v>20.91817365276135</v>
      </c>
      <c r="Q947" s="94">
        <f t="shared" ca="1" si="277"/>
        <v>20.91817365276135</v>
      </c>
      <c r="R947" s="94">
        <f t="shared" ca="1" si="278"/>
        <v>2.0918173652761349</v>
      </c>
      <c r="S947" s="94">
        <f t="shared" ca="1" si="279"/>
        <v>2.0918173652761349</v>
      </c>
      <c r="T947" s="4">
        <f t="shared" ca="1" si="280"/>
        <v>1.2186557052072513E-4</v>
      </c>
      <c r="U947" s="46">
        <f t="shared" ca="1" si="281"/>
        <v>1598.2363531107776</v>
      </c>
      <c r="V947" s="4">
        <f t="shared" ca="1" si="282"/>
        <v>9.3110415962675108E-2</v>
      </c>
      <c r="W947" s="13">
        <f t="shared" ca="1" si="283"/>
        <v>9322.2676008000017</v>
      </c>
      <c r="X947" s="4">
        <f t="shared" ca="1" si="284"/>
        <v>0.54309878031268521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6.32016E-3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1.765400812560003E-6</v>
      </c>
      <c r="L948" s="13">
        <f t="shared" ca="1" si="272"/>
        <v>153</v>
      </c>
      <c r="M948" s="7">
        <f t="shared" ca="1" si="273"/>
        <v>847</v>
      </c>
      <c r="N948" s="44">
        <f t="shared" ca="1" si="274"/>
        <v>8</v>
      </c>
      <c r="O948" s="94">
        <f t="shared" ca="1" si="275"/>
        <v>2.0918173652761349</v>
      </c>
      <c r="P948" s="94">
        <f t="shared" ca="1" si="276"/>
        <v>20.91817365276135</v>
      </c>
      <c r="Q948" s="94">
        <f t="shared" ca="1" si="277"/>
        <v>20.91817365276135</v>
      </c>
      <c r="R948" s="94">
        <f t="shared" ca="1" si="278"/>
        <v>2.0918173652761349</v>
      </c>
      <c r="S948" s="94">
        <f t="shared" ca="1" si="279"/>
        <v>2.0918173652761349</v>
      </c>
      <c r="T948" s="4">
        <f t="shared" ca="1" si="280"/>
        <v>3.692896076385613E-6</v>
      </c>
      <c r="U948" s="46">
        <f t="shared" ca="1" si="281"/>
        <v>1577.2363531107776</v>
      </c>
      <c r="V948" s="4">
        <f t="shared" ca="1" si="282"/>
        <v>2.7844543393809426E-3</v>
      </c>
      <c r="W948" s="13">
        <f t="shared" ca="1" si="283"/>
        <v>7222.6577808000002</v>
      </c>
      <c r="X948" s="4">
        <f t="shared" ca="1" si="284"/>
        <v>1.2750885915067149E-2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6.32016E-3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1.7832331440000049E-8</v>
      </c>
      <c r="L949" s="13">
        <f t="shared" ca="1" si="272"/>
        <v>132</v>
      </c>
      <c r="M949" s="7">
        <f t="shared" ca="1" si="273"/>
        <v>868</v>
      </c>
      <c r="N949" s="44">
        <f t="shared" ca="1" si="274"/>
        <v>8</v>
      </c>
      <c r="O949" s="94">
        <f t="shared" ca="1" si="275"/>
        <v>2.0918173652761349</v>
      </c>
      <c r="P949" s="94">
        <f t="shared" ca="1" si="276"/>
        <v>20.91817365276135</v>
      </c>
      <c r="Q949" s="94">
        <f t="shared" ca="1" si="277"/>
        <v>20.91817365276135</v>
      </c>
      <c r="R949" s="94">
        <f t="shared" ca="1" si="278"/>
        <v>2.0918173652761349</v>
      </c>
      <c r="S949" s="94">
        <f t="shared" ca="1" si="279"/>
        <v>2.0918173652761349</v>
      </c>
      <c r="T949" s="4">
        <f t="shared" ca="1" si="280"/>
        <v>3.7301980569551689E-8</v>
      </c>
      <c r="U949" s="46">
        <f t="shared" ca="1" si="281"/>
        <v>1556.2363531107776</v>
      </c>
      <c r="V949" s="4">
        <f t="shared" ca="1" si="282"/>
        <v>2.7751322447648337E-5</v>
      </c>
      <c r="W949" s="13">
        <f t="shared" ca="1" si="283"/>
        <v>5123.0479608000005</v>
      </c>
      <c r="X949" s="4">
        <f t="shared" ca="1" si="284"/>
        <v>9.1355889220001989E-5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6.32016E-3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6.0041520000000212E-11</v>
      </c>
      <c r="L950" s="13">
        <f t="shared" ca="1" si="272"/>
        <v>111</v>
      </c>
      <c r="M950" s="7">
        <f t="shared" ca="1" si="273"/>
        <v>889</v>
      </c>
      <c r="N950" s="44">
        <f t="shared" ca="1" si="274"/>
        <v>8</v>
      </c>
      <c r="O950" s="94">
        <f t="shared" ca="1" si="275"/>
        <v>2.0918173652761349</v>
      </c>
      <c r="P950" s="94">
        <f t="shared" ca="1" si="276"/>
        <v>20.91817365276135</v>
      </c>
      <c r="Q950" s="94">
        <f t="shared" ca="1" si="277"/>
        <v>20.91817365276135</v>
      </c>
      <c r="R950" s="94">
        <f t="shared" ca="1" si="278"/>
        <v>2.0918173652761349</v>
      </c>
      <c r="S950" s="94">
        <f t="shared" ca="1" si="279"/>
        <v>2.0918173652761349</v>
      </c>
      <c r="T950" s="4">
        <f t="shared" ca="1" si="280"/>
        <v>1.2559589417357481E-10</v>
      </c>
      <c r="U950" s="46">
        <f t="shared" ca="1" si="281"/>
        <v>1535.2363531107776</v>
      </c>
      <c r="V950" s="4">
        <f t="shared" ca="1" si="282"/>
        <v>9.2177924200028136E-8</v>
      </c>
      <c r="W950" s="13">
        <f t="shared" ca="1" si="283"/>
        <v>3023.4381408000004</v>
      </c>
      <c r="X950" s="4">
        <f t="shared" ca="1" si="284"/>
        <v>1.8153182159960668E-7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6.32016E-3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258</v>
      </c>
      <c r="M951" s="7">
        <f t="shared" ca="1" si="273"/>
        <v>742</v>
      </c>
      <c r="N951" s="44">
        <f t="shared" ca="1" si="274"/>
        <v>7</v>
      </c>
      <c r="O951" s="94">
        <f t="shared" ca="1" si="275"/>
        <v>1.9242818862552529</v>
      </c>
      <c r="P951" s="94">
        <f t="shared" ca="1" si="276"/>
        <v>19.242818862552525</v>
      </c>
      <c r="Q951" s="94">
        <f t="shared" ca="1" si="277"/>
        <v>19.242818862552525</v>
      </c>
      <c r="R951" s="94">
        <f t="shared" ca="1" si="278"/>
        <v>1.9242818862552524</v>
      </c>
      <c r="S951" s="94">
        <f t="shared" ca="1" si="279"/>
        <v>1.9242818862552529</v>
      </c>
      <c r="T951" s="4">
        <f t="shared" ca="1" si="280"/>
        <v>0</v>
      </c>
      <c r="U951" s="46">
        <f t="shared" ca="1" si="281"/>
        <v>1590.1734929516681</v>
      </c>
      <c r="V951" s="4">
        <f t="shared" ca="1" si="282"/>
        <v>0</v>
      </c>
      <c r="W951" s="13">
        <f t="shared" ca="1" si="283"/>
        <v>16742.343240000002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6.32016E-3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237</v>
      </c>
      <c r="M952" s="7">
        <f t="shared" ca="1" si="273"/>
        <v>763</v>
      </c>
      <c r="N952" s="44">
        <f t="shared" ca="1" si="274"/>
        <v>7</v>
      </c>
      <c r="O952" s="94">
        <f t="shared" ca="1" si="275"/>
        <v>1.9242818862552529</v>
      </c>
      <c r="P952" s="94">
        <f t="shared" ca="1" si="276"/>
        <v>19.242818862552525</v>
      </c>
      <c r="Q952" s="94">
        <f t="shared" ca="1" si="277"/>
        <v>19.242818862552525</v>
      </c>
      <c r="R952" s="94">
        <f t="shared" ca="1" si="278"/>
        <v>1.9242818862552524</v>
      </c>
      <c r="S952" s="94">
        <f t="shared" ca="1" si="279"/>
        <v>1.9242818862552529</v>
      </c>
      <c r="T952" s="4">
        <f t="shared" ca="1" si="280"/>
        <v>0</v>
      </c>
      <c r="U952" s="46">
        <f t="shared" ca="1" si="281"/>
        <v>1569.1734929516681</v>
      </c>
      <c r="V952" s="4">
        <f t="shared" ca="1" si="282"/>
        <v>0</v>
      </c>
      <c r="W952" s="13">
        <f t="shared" ca="1" si="283"/>
        <v>14642.733420000002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6.32016E-3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216</v>
      </c>
      <c r="M953" s="7">
        <f t="shared" ca="1" si="273"/>
        <v>784</v>
      </c>
      <c r="N953" s="44">
        <f t="shared" ca="1" si="274"/>
        <v>7</v>
      </c>
      <c r="O953" s="94">
        <f t="shared" ca="1" si="275"/>
        <v>1.9242818862552529</v>
      </c>
      <c r="P953" s="94">
        <f t="shared" ca="1" si="276"/>
        <v>19.242818862552525</v>
      </c>
      <c r="Q953" s="94">
        <f t="shared" ca="1" si="277"/>
        <v>19.242818862552525</v>
      </c>
      <c r="R953" s="94">
        <f t="shared" ca="1" si="278"/>
        <v>1.9242818862552524</v>
      </c>
      <c r="S953" s="94">
        <f t="shared" ca="1" si="279"/>
        <v>1.9242818862552529</v>
      </c>
      <c r="T953" s="4">
        <f t="shared" ca="1" si="280"/>
        <v>0</v>
      </c>
      <c r="U953" s="46">
        <f t="shared" ca="1" si="281"/>
        <v>1548.1734929516681</v>
      </c>
      <c r="V953" s="4">
        <f t="shared" ca="1" si="282"/>
        <v>0</v>
      </c>
      <c r="W953" s="13">
        <f t="shared" ca="1" si="283"/>
        <v>12543.123600000001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6.32016E-3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195</v>
      </c>
      <c r="M954" s="7">
        <f t="shared" ca="1" si="273"/>
        <v>805</v>
      </c>
      <c r="N954" s="44">
        <f t="shared" ca="1" si="274"/>
        <v>8</v>
      </c>
      <c r="O954" s="94">
        <f t="shared" ca="1" si="275"/>
        <v>2.0918173652761349</v>
      </c>
      <c r="P954" s="94">
        <f t="shared" ca="1" si="276"/>
        <v>20.91817365276135</v>
      </c>
      <c r="Q954" s="94">
        <f t="shared" ca="1" si="277"/>
        <v>20.91817365276135</v>
      </c>
      <c r="R954" s="94">
        <f t="shared" ca="1" si="278"/>
        <v>2.0918173652761349</v>
      </c>
      <c r="S954" s="94">
        <f t="shared" ca="1" si="279"/>
        <v>2.0918173652761349</v>
      </c>
      <c r="T954" s="4">
        <f t="shared" ca="1" si="280"/>
        <v>0</v>
      </c>
      <c r="U954" s="46">
        <f t="shared" ca="1" si="281"/>
        <v>1619.2363531107776</v>
      </c>
      <c r="V954" s="4">
        <f t="shared" ca="1" si="282"/>
        <v>0</v>
      </c>
      <c r="W954" s="13">
        <f t="shared" ca="1" si="283"/>
        <v>10443.513780000001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6.32016E-3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3.0355602392807997E-4</v>
      </c>
      <c r="L955" s="13">
        <f t="shared" ca="1" si="272"/>
        <v>174</v>
      </c>
      <c r="M955" s="7">
        <f t="shared" ca="1" si="273"/>
        <v>826</v>
      </c>
      <c r="N955" s="44">
        <f t="shared" ca="1" si="274"/>
        <v>8</v>
      </c>
      <c r="O955" s="94">
        <f t="shared" ca="1" si="275"/>
        <v>2.0918173652761349</v>
      </c>
      <c r="P955" s="94">
        <f t="shared" ca="1" si="276"/>
        <v>20.91817365276135</v>
      </c>
      <c r="Q955" s="94">
        <f t="shared" ca="1" si="277"/>
        <v>20.91817365276135</v>
      </c>
      <c r="R955" s="94">
        <f t="shared" ca="1" si="278"/>
        <v>2.0918173652761349</v>
      </c>
      <c r="S955" s="94">
        <f t="shared" ca="1" si="279"/>
        <v>2.0918173652761349</v>
      </c>
      <c r="T955" s="4">
        <f t="shared" ca="1" si="280"/>
        <v>6.3498376218693562E-4</v>
      </c>
      <c r="U955" s="46">
        <f t="shared" ca="1" si="281"/>
        <v>1598.2363531107776</v>
      </c>
      <c r="V955" s="4">
        <f t="shared" ca="1" si="282"/>
        <v>0.48515427264762245</v>
      </c>
      <c r="W955" s="13">
        <f t="shared" ca="1" si="283"/>
        <v>8343.9039600000015</v>
      </c>
      <c r="X955" s="4">
        <f t="shared" ca="1" si="284"/>
        <v>2.5328423101353614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6.32016E-3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9.1986673917600076E-6</v>
      </c>
      <c r="L956" s="13">
        <f t="shared" ca="1" si="272"/>
        <v>153</v>
      </c>
      <c r="M956" s="7">
        <f t="shared" ca="1" si="273"/>
        <v>847</v>
      </c>
      <c r="N956" s="44">
        <f t="shared" ca="1" si="274"/>
        <v>8</v>
      </c>
      <c r="O956" s="94">
        <f t="shared" ca="1" si="275"/>
        <v>2.0918173652761349</v>
      </c>
      <c r="P956" s="94">
        <f t="shared" ca="1" si="276"/>
        <v>20.91817365276135</v>
      </c>
      <c r="Q956" s="94">
        <f t="shared" ca="1" si="277"/>
        <v>20.91817365276135</v>
      </c>
      <c r="R956" s="94">
        <f t="shared" ca="1" si="278"/>
        <v>2.0918173652761349</v>
      </c>
      <c r="S956" s="94">
        <f t="shared" ca="1" si="279"/>
        <v>2.0918173652761349</v>
      </c>
      <c r="T956" s="4">
        <f t="shared" ca="1" si="280"/>
        <v>1.9241932187482917E-5</v>
      </c>
      <c r="U956" s="46">
        <f t="shared" ca="1" si="281"/>
        <v>1577.2363531107776</v>
      </c>
      <c r="V956" s="4">
        <f t="shared" ca="1" si="282"/>
        <v>1.4508472610458583E-2</v>
      </c>
      <c r="W956" s="13">
        <f t="shared" ca="1" si="283"/>
        <v>6244.29414</v>
      </c>
      <c r="X956" s="4">
        <f t="shared" ca="1" si="284"/>
        <v>5.7439184890176097E-2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6.32016E-3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9.2915832240000177E-8</v>
      </c>
      <c r="L957" s="13">
        <f t="shared" ca="1" si="272"/>
        <v>132</v>
      </c>
      <c r="M957" s="7">
        <f t="shared" ca="1" si="273"/>
        <v>868</v>
      </c>
      <c r="N957" s="44">
        <f t="shared" ca="1" si="274"/>
        <v>8</v>
      </c>
      <c r="O957" s="94">
        <f t="shared" ca="1" si="275"/>
        <v>2.0918173652761349</v>
      </c>
      <c r="P957" s="94">
        <f t="shared" ca="1" si="276"/>
        <v>20.91817365276135</v>
      </c>
      <c r="Q957" s="94">
        <f t="shared" ca="1" si="277"/>
        <v>20.91817365276135</v>
      </c>
      <c r="R957" s="94">
        <f t="shared" ca="1" si="278"/>
        <v>2.0918173652761349</v>
      </c>
      <c r="S957" s="94">
        <f t="shared" ca="1" si="279"/>
        <v>2.0918173652761349</v>
      </c>
      <c r="T957" s="4">
        <f t="shared" ca="1" si="280"/>
        <v>1.9436295138871653E-7</v>
      </c>
      <c r="U957" s="46">
        <f t="shared" ca="1" si="281"/>
        <v>1556.2363531107776</v>
      </c>
      <c r="V957" s="4">
        <f t="shared" ca="1" si="282"/>
        <v>1.445989959114307E-4</v>
      </c>
      <c r="W957" s="13">
        <f t="shared" ca="1" si="283"/>
        <v>4144.6843200000003</v>
      </c>
      <c r="X957" s="4">
        <f t="shared" ca="1" si="284"/>
        <v>3.8510679296487922E-4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6.32016E-3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3.1284792000000088E-10</v>
      </c>
      <c r="L958" s="13">
        <f t="shared" ca="1" si="272"/>
        <v>111</v>
      </c>
      <c r="M958" s="7">
        <f t="shared" ca="1" si="273"/>
        <v>889</v>
      </c>
      <c r="N958" s="44">
        <f t="shared" ca="1" si="274"/>
        <v>8</v>
      </c>
      <c r="O958" s="94">
        <f t="shared" ca="1" si="275"/>
        <v>2.0918173652761349</v>
      </c>
      <c r="P958" s="94">
        <f t="shared" ca="1" si="276"/>
        <v>20.91817365276135</v>
      </c>
      <c r="Q958" s="94">
        <f t="shared" ca="1" si="277"/>
        <v>20.91817365276135</v>
      </c>
      <c r="R958" s="94">
        <f t="shared" ca="1" si="278"/>
        <v>2.0918173652761349</v>
      </c>
      <c r="S958" s="94">
        <f t="shared" ca="1" si="279"/>
        <v>2.0918173652761349</v>
      </c>
      <c r="T958" s="4">
        <f t="shared" ca="1" si="280"/>
        <v>6.5442071174652089E-10</v>
      </c>
      <c r="U958" s="46">
        <f t="shared" ca="1" si="281"/>
        <v>1535.2363531107776</v>
      </c>
      <c r="V958" s="4">
        <f t="shared" ca="1" si="282"/>
        <v>4.8029549977909366E-7</v>
      </c>
      <c r="W958" s="13">
        <f t="shared" ca="1" si="283"/>
        <v>2045.0745000000002</v>
      </c>
      <c r="X958" s="4">
        <f t="shared" ca="1" si="284"/>
        <v>6.397973035700418E-7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6.32016E-3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147</v>
      </c>
      <c r="M959" s="7">
        <f t="shared" ca="1" si="273"/>
        <v>853</v>
      </c>
      <c r="N959" s="44">
        <f t="shared" ca="1" si="274"/>
        <v>8</v>
      </c>
      <c r="O959" s="94">
        <f t="shared" ca="1" si="275"/>
        <v>2.0918173652761349</v>
      </c>
      <c r="P959" s="94">
        <f t="shared" ca="1" si="276"/>
        <v>20.91817365276135</v>
      </c>
      <c r="Q959" s="94">
        <f t="shared" ca="1" si="277"/>
        <v>20.91817365276135</v>
      </c>
      <c r="R959" s="94">
        <f t="shared" ca="1" si="278"/>
        <v>2.0918173652761349</v>
      </c>
      <c r="S959" s="94">
        <f t="shared" ca="1" si="279"/>
        <v>2.0918173652761349</v>
      </c>
      <c r="T959" s="4">
        <f t="shared" ca="1" si="280"/>
        <v>0</v>
      </c>
      <c r="U959" s="46">
        <f t="shared" ca="1" si="281"/>
        <v>1571.2363531107776</v>
      </c>
      <c r="V959" s="4">
        <f t="shared" ca="1" si="282"/>
        <v>0</v>
      </c>
      <c r="W959" s="13">
        <f t="shared" ca="1" si="283"/>
        <v>14697.268740000001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6.32016E-3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126</v>
      </c>
      <c r="M960" s="7">
        <f t="shared" ca="1" si="273"/>
        <v>874</v>
      </c>
      <c r="N960" s="44">
        <f t="shared" ca="1" si="274"/>
        <v>8</v>
      </c>
      <c r="O960" s="94">
        <f t="shared" ca="1" si="275"/>
        <v>2.0918173652761349</v>
      </c>
      <c r="P960" s="94">
        <f t="shared" ca="1" si="276"/>
        <v>20.91817365276135</v>
      </c>
      <c r="Q960" s="94">
        <f t="shared" ca="1" si="277"/>
        <v>20.91817365276135</v>
      </c>
      <c r="R960" s="94">
        <f t="shared" ca="1" si="278"/>
        <v>2.0918173652761349</v>
      </c>
      <c r="S960" s="94">
        <f t="shared" ca="1" si="279"/>
        <v>2.0918173652761349</v>
      </c>
      <c r="T960" s="4">
        <f t="shared" ca="1" si="280"/>
        <v>0</v>
      </c>
      <c r="U960" s="46">
        <f t="shared" ca="1" si="281"/>
        <v>1550.2363531107776</v>
      </c>
      <c r="V960" s="4">
        <f t="shared" ca="1" si="282"/>
        <v>0</v>
      </c>
      <c r="W960" s="13">
        <f t="shared" ca="1" si="283"/>
        <v>12597.658920000002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6.32016E-3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105</v>
      </c>
      <c r="M961" s="7">
        <f t="shared" ca="1" si="273"/>
        <v>895</v>
      </c>
      <c r="N961" s="44">
        <f t="shared" ca="1" si="274"/>
        <v>8</v>
      </c>
      <c r="O961" s="94">
        <f t="shared" ca="1" si="275"/>
        <v>2.0918173652761349</v>
      </c>
      <c r="P961" s="94">
        <f t="shared" ca="1" si="276"/>
        <v>20.91817365276135</v>
      </c>
      <c r="Q961" s="94">
        <f t="shared" ca="1" si="277"/>
        <v>20.91817365276135</v>
      </c>
      <c r="R961" s="94">
        <f t="shared" ca="1" si="278"/>
        <v>2.0918173652761349</v>
      </c>
      <c r="S961" s="94">
        <f t="shared" ca="1" si="279"/>
        <v>2.0918173652761349</v>
      </c>
      <c r="T961" s="4">
        <f t="shared" ca="1" si="280"/>
        <v>0</v>
      </c>
      <c r="U961" s="46">
        <f t="shared" ca="1" si="281"/>
        <v>1529.2363531107776</v>
      </c>
      <c r="V961" s="4">
        <f t="shared" ca="1" si="282"/>
        <v>0</v>
      </c>
      <c r="W961" s="13">
        <f t="shared" ca="1" si="283"/>
        <v>10498.0491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6.32016E-3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84</v>
      </c>
      <c r="M962" s="7">
        <f t="shared" ca="1" si="273"/>
        <v>916</v>
      </c>
      <c r="N962" s="44">
        <f t="shared" ca="1" si="274"/>
        <v>9</v>
      </c>
      <c r="O962" s="94">
        <f t="shared" ca="1" si="275"/>
        <v>2.2258967435637835</v>
      </c>
      <c r="P962" s="94">
        <f t="shared" ca="1" si="276"/>
        <v>22.258967435637835</v>
      </c>
      <c r="Q962" s="94">
        <f t="shared" ca="1" si="277"/>
        <v>22.124888057350187</v>
      </c>
      <c r="R962" s="94">
        <f t="shared" ca="1" si="278"/>
        <v>2.2191927746494011</v>
      </c>
      <c r="S962" s="94">
        <f t="shared" ca="1" si="279"/>
        <v>2.2258967435637835</v>
      </c>
      <c r="T962" s="4">
        <f t="shared" ca="1" si="280"/>
        <v>0</v>
      </c>
      <c r="U962" s="46">
        <f t="shared" ca="1" si="281"/>
        <v>1581.9146636731487</v>
      </c>
      <c r="V962" s="4">
        <f t="shared" ca="1" si="282"/>
        <v>0</v>
      </c>
      <c r="W962" s="13">
        <f t="shared" ca="1" si="283"/>
        <v>8398.4392800000005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6.32016E-3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3.0662224639200025E-6</v>
      </c>
      <c r="L963" s="13">
        <f t="shared" ca="1" si="272"/>
        <v>63</v>
      </c>
      <c r="M963" s="7">
        <f t="shared" ca="1" si="273"/>
        <v>937</v>
      </c>
      <c r="N963" s="44">
        <f t="shared" ca="1" si="274"/>
        <v>9</v>
      </c>
      <c r="O963" s="94">
        <f t="shared" ca="1" si="275"/>
        <v>2.2258967435637835</v>
      </c>
      <c r="P963" s="94">
        <f t="shared" ca="1" si="276"/>
        <v>22.258967435637835</v>
      </c>
      <c r="Q963" s="94">
        <f t="shared" ca="1" si="277"/>
        <v>22.258967435637835</v>
      </c>
      <c r="R963" s="94">
        <f t="shared" ca="1" si="278"/>
        <v>2.2258967435637835</v>
      </c>
      <c r="S963" s="94">
        <f t="shared" ca="1" si="279"/>
        <v>2.2258967435637835</v>
      </c>
      <c r="T963" s="4">
        <f t="shared" ca="1" si="280"/>
        <v>6.8250945974816541E-6</v>
      </c>
      <c r="U963" s="46">
        <f t="shared" ca="1" si="281"/>
        <v>1560.9146636731487</v>
      </c>
      <c r="V963" s="4">
        <f t="shared" ca="1" si="282"/>
        <v>4.7861116060167437E-3</v>
      </c>
      <c r="W963" s="13">
        <f t="shared" ca="1" si="283"/>
        <v>6298.8294600000008</v>
      </c>
      <c r="X963" s="4">
        <f t="shared" ca="1" si="284"/>
        <v>1.9313612386653103E-2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6.32016E-3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9.2915832240000164E-8</v>
      </c>
      <c r="L964" s="13">
        <f t="shared" ca="1" si="272"/>
        <v>42</v>
      </c>
      <c r="M964" s="7">
        <f t="shared" ca="1" si="273"/>
        <v>958</v>
      </c>
      <c r="N964" s="44">
        <f t="shared" ca="1" si="274"/>
        <v>9</v>
      </c>
      <c r="O964" s="94">
        <f t="shared" ca="1" si="275"/>
        <v>2.2258967435637835</v>
      </c>
      <c r="P964" s="94">
        <f t="shared" ca="1" si="276"/>
        <v>22.258967435637835</v>
      </c>
      <c r="Q964" s="94">
        <f t="shared" ca="1" si="277"/>
        <v>22.258967435637835</v>
      </c>
      <c r="R964" s="94">
        <f t="shared" ca="1" si="278"/>
        <v>2.2258967435637835</v>
      </c>
      <c r="S964" s="94">
        <f t="shared" ca="1" si="279"/>
        <v>2.2258967435637835</v>
      </c>
      <c r="T964" s="4">
        <f t="shared" ca="1" si="280"/>
        <v>2.0682104840853517E-7</v>
      </c>
      <c r="U964" s="46">
        <f t="shared" ca="1" si="281"/>
        <v>1539.9146636731487</v>
      </c>
      <c r="V964" s="4">
        <f t="shared" ca="1" si="282"/>
        <v>1.4308245255377055E-4</v>
      </c>
      <c r="W964" s="13">
        <f t="shared" ca="1" si="283"/>
        <v>4199.2196400000003</v>
      </c>
      <c r="X964" s="4">
        <f t="shared" ca="1" si="284"/>
        <v>3.9017398760915391E-4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6.32016E-3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9.3854376000000263E-10</v>
      </c>
      <c r="L965" s="13">
        <f t="shared" ca="1" si="272"/>
        <v>21</v>
      </c>
      <c r="M965" s="7">
        <f t="shared" ca="1" si="273"/>
        <v>979</v>
      </c>
      <c r="N965" s="44">
        <f t="shared" ca="1" si="274"/>
        <v>9</v>
      </c>
      <c r="O965" s="94">
        <f t="shared" ca="1" si="275"/>
        <v>2.2258967435637835</v>
      </c>
      <c r="P965" s="94">
        <f t="shared" ca="1" si="276"/>
        <v>22.258967435637835</v>
      </c>
      <c r="Q965" s="94">
        <f t="shared" ca="1" si="277"/>
        <v>22.258967435637835</v>
      </c>
      <c r="R965" s="94">
        <f t="shared" ca="1" si="278"/>
        <v>2.2258967435637835</v>
      </c>
      <c r="S965" s="94">
        <f t="shared" ca="1" si="279"/>
        <v>2.2258967435637835</v>
      </c>
      <c r="T965" s="4">
        <f t="shared" ca="1" si="280"/>
        <v>2.0891014990761152E-9</v>
      </c>
      <c r="U965" s="46">
        <f t="shared" ca="1" si="281"/>
        <v>1518.9146636731487</v>
      </c>
      <c r="V965" s="4">
        <f t="shared" ca="1" si="282"/>
        <v>1.4255678795629364E-6</v>
      </c>
      <c r="W965" s="13">
        <f t="shared" ca="1" si="283"/>
        <v>2099.6098200000001</v>
      </c>
      <c r="X965" s="4">
        <f t="shared" ca="1" si="284"/>
        <v>1.9705756949957287E-6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6.32016E-3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3.1600800000000113E-12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2.2258967435637835</v>
      </c>
      <c r="P966" s="94">
        <f t="shared" ca="1" si="276"/>
        <v>22.258967435637835</v>
      </c>
      <c r="Q966" s="94">
        <f t="shared" ca="1" si="277"/>
        <v>22.258967435637835</v>
      </c>
      <c r="R966" s="94">
        <f t="shared" ca="1" si="278"/>
        <v>2.2258967435637835</v>
      </c>
      <c r="S966" s="94">
        <f t="shared" ca="1" si="279"/>
        <v>2.2258967435637835</v>
      </c>
      <c r="T966" s="4">
        <f t="shared" ca="1" si="280"/>
        <v>7.0340117814010665E-12</v>
      </c>
      <c r="U966" s="46">
        <f t="shared" ca="1" si="281"/>
        <v>1497.9146636731487</v>
      </c>
      <c r="V966" s="4">
        <f t="shared" ca="1" si="282"/>
        <v>4.7335301703802607E-9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1.99584E-3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369</v>
      </c>
      <c r="M967" s="7">
        <f t="shared" ca="1" si="273"/>
        <v>631</v>
      </c>
      <c r="N967" s="44">
        <f t="shared" ca="1" si="274"/>
        <v>6</v>
      </c>
      <c r="O967" s="94">
        <f t="shared" ca="1" si="275"/>
        <v>1.6834061793024351</v>
      </c>
      <c r="P967" s="94">
        <f t="shared" ca="1" si="276"/>
        <v>16.834061793024354</v>
      </c>
      <c r="Q967" s="94">
        <f t="shared" ca="1" si="277"/>
        <v>16.834061793024354</v>
      </c>
      <c r="R967" s="94">
        <f t="shared" ca="1" si="278"/>
        <v>1.6834061793024353</v>
      </c>
      <c r="S967" s="94">
        <f t="shared" ca="1" si="279"/>
        <v>1.6834061793024351</v>
      </c>
      <c r="T967" s="4">
        <f t="shared" ca="1" si="280"/>
        <v>0</v>
      </c>
      <c r="U967" s="46">
        <f t="shared" ca="1" si="281"/>
        <v>1568.8092519292643</v>
      </c>
      <c r="V967" s="4">
        <f t="shared" ca="1" si="282"/>
        <v>0</v>
      </c>
      <c r="W967" s="13">
        <f t="shared" ca="1" si="283"/>
        <v>19765.781380800003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1.99584E-3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348</v>
      </c>
      <c r="M968" s="7">
        <f t="shared" ca="1" si="273"/>
        <v>652</v>
      </c>
      <c r="N968" s="44">
        <f t="shared" ca="1" si="274"/>
        <v>6</v>
      </c>
      <c r="O968" s="94">
        <f t="shared" ca="1" si="275"/>
        <v>1.6834061793024351</v>
      </c>
      <c r="P968" s="94">
        <f t="shared" ca="1" si="276"/>
        <v>16.834061793024354</v>
      </c>
      <c r="Q968" s="94">
        <f t="shared" ca="1" si="277"/>
        <v>16.834061793024354</v>
      </c>
      <c r="R968" s="94">
        <f t="shared" ca="1" si="278"/>
        <v>1.6834061793024353</v>
      </c>
      <c r="S968" s="94">
        <f t="shared" ca="1" si="279"/>
        <v>1.6834061793024351</v>
      </c>
      <c r="T968" s="4">
        <f t="shared" ca="1" si="280"/>
        <v>0</v>
      </c>
      <c r="U968" s="46">
        <f t="shared" ca="1" si="281"/>
        <v>1547.8092519292643</v>
      </c>
      <c r="V968" s="4">
        <f t="shared" ca="1" si="282"/>
        <v>0</v>
      </c>
      <c r="W968" s="13">
        <f t="shared" ca="1" si="283"/>
        <v>17666.171560800001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1.99584E-3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327</v>
      </c>
      <c r="M969" s="7">
        <f t="shared" ca="1" si="273"/>
        <v>673</v>
      </c>
      <c r="N969" s="44">
        <f t="shared" ca="1" si="274"/>
        <v>7</v>
      </c>
      <c r="O969" s="94">
        <f t="shared" ca="1" si="275"/>
        <v>1.9242818862552529</v>
      </c>
      <c r="P969" s="94">
        <f t="shared" ca="1" si="276"/>
        <v>16.834061793024354</v>
      </c>
      <c r="Q969" s="94">
        <f t="shared" ca="1" si="277"/>
        <v>16.834061793024354</v>
      </c>
      <c r="R969" s="94">
        <f t="shared" ca="1" si="278"/>
        <v>1.6834061793024353</v>
      </c>
      <c r="S969" s="94">
        <f t="shared" ca="1" si="279"/>
        <v>1.9242818862552529</v>
      </c>
      <c r="T969" s="4">
        <f t="shared" ca="1" si="280"/>
        <v>0</v>
      </c>
      <c r="U969" s="46">
        <f t="shared" ca="1" si="281"/>
        <v>1659.1734929516681</v>
      </c>
      <c r="V969" s="4">
        <f t="shared" ca="1" si="282"/>
        <v>0</v>
      </c>
      <c r="W969" s="13">
        <f t="shared" ca="1" si="283"/>
        <v>15566.5617408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1.99584E-3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1.803122782132795E-3</v>
      </c>
      <c r="L970" s="13">
        <f t="shared" ca="1" si="272"/>
        <v>306</v>
      </c>
      <c r="M970" s="7">
        <f t="shared" ca="1" si="273"/>
        <v>694</v>
      </c>
      <c r="N970" s="44">
        <f t="shared" ca="1" si="274"/>
        <v>7</v>
      </c>
      <c r="O970" s="94">
        <f t="shared" ca="1" si="275"/>
        <v>1.9242818862552529</v>
      </c>
      <c r="P970" s="94">
        <f t="shared" ca="1" si="276"/>
        <v>19.242818862552525</v>
      </c>
      <c r="Q970" s="94">
        <f t="shared" ca="1" si="277"/>
        <v>19.242818862552525</v>
      </c>
      <c r="R970" s="94">
        <f t="shared" ca="1" si="278"/>
        <v>1.9242818862552524</v>
      </c>
      <c r="S970" s="94">
        <f t="shared" ca="1" si="279"/>
        <v>1.9242818862552529</v>
      </c>
      <c r="T970" s="4">
        <f t="shared" ca="1" si="280"/>
        <v>3.4697165083523141E-3</v>
      </c>
      <c r="U970" s="46">
        <f t="shared" ca="1" si="281"/>
        <v>1638.1734929516681</v>
      </c>
      <c r="V970" s="4">
        <f t="shared" ca="1" si="282"/>
        <v>2.9538279462272103</v>
      </c>
      <c r="W970" s="13">
        <f t="shared" ca="1" si="283"/>
        <v>13466.951920800002</v>
      </c>
      <c r="X970" s="4">
        <f t="shared" ca="1" si="284"/>
        <v>24.282567814281489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1.99584E-3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7.2853445742739257E-5</v>
      </c>
      <c r="L971" s="13">
        <f t="shared" ca="1" si="272"/>
        <v>285</v>
      </c>
      <c r="M971" s="7">
        <f t="shared" ca="1" si="273"/>
        <v>715</v>
      </c>
      <c r="N971" s="44">
        <f t="shared" ca="1" si="274"/>
        <v>7</v>
      </c>
      <c r="O971" s="94">
        <f t="shared" ca="1" si="275"/>
        <v>1.9242818862552529</v>
      </c>
      <c r="P971" s="94">
        <f t="shared" ca="1" si="276"/>
        <v>19.242818862552525</v>
      </c>
      <c r="Q971" s="94">
        <f t="shared" ca="1" si="277"/>
        <v>19.242818862552525</v>
      </c>
      <c r="R971" s="94">
        <f t="shared" ca="1" si="278"/>
        <v>1.9242818862552524</v>
      </c>
      <c r="S971" s="94">
        <f t="shared" ca="1" si="279"/>
        <v>1.9242818862552529</v>
      </c>
      <c r="T971" s="4">
        <f t="shared" ca="1" si="280"/>
        <v>1.4019056599403303E-4</v>
      </c>
      <c r="U971" s="46">
        <f t="shared" ca="1" si="281"/>
        <v>1617.1734929516681</v>
      </c>
      <c r="V971" s="4">
        <f t="shared" ca="1" si="282"/>
        <v>0.11781666132535047</v>
      </c>
      <c r="W971" s="13">
        <f t="shared" ca="1" si="283"/>
        <v>11367.3421008</v>
      </c>
      <c r="X971" s="4">
        <f t="shared" ca="1" si="284"/>
        <v>0.8281500409797885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1.99584E-3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1.103840087011202E-6</v>
      </c>
      <c r="L972" s="13">
        <f t="shared" ca="1" si="272"/>
        <v>264</v>
      </c>
      <c r="M972" s="7">
        <f t="shared" ca="1" si="273"/>
        <v>736</v>
      </c>
      <c r="N972" s="44">
        <f t="shared" ca="1" si="274"/>
        <v>7</v>
      </c>
      <c r="O972" s="94">
        <f t="shared" ca="1" si="275"/>
        <v>1.9242818862552529</v>
      </c>
      <c r="P972" s="94">
        <f t="shared" ca="1" si="276"/>
        <v>19.242818862552525</v>
      </c>
      <c r="Q972" s="94">
        <f t="shared" ca="1" si="277"/>
        <v>19.242818862552525</v>
      </c>
      <c r="R972" s="94">
        <f t="shared" ca="1" si="278"/>
        <v>1.9242818862552524</v>
      </c>
      <c r="S972" s="94">
        <f t="shared" ca="1" si="279"/>
        <v>1.9242818862552529</v>
      </c>
      <c r="T972" s="4">
        <f t="shared" ca="1" si="280"/>
        <v>2.1240994847580783E-6</v>
      </c>
      <c r="U972" s="46">
        <f t="shared" ca="1" si="281"/>
        <v>1596.1734929516681</v>
      </c>
      <c r="V972" s="4">
        <f t="shared" ca="1" si="282"/>
        <v>1.7619202873447434E-3</v>
      </c>
      <c r="W972" s="13">
        <f t="shared" ca="1" si="283"/>
        <v>9267.7322808000008</v>
      </c>
      <c r="X972" s="4">
        <f t="shared" ca="1" si="284"/>
        <v>1.0230094407234798E-2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1.99584E-3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7.43326657920002E-9</v>
      </c>
      <c r="L973" s="13">
        <f t="shared" ca="1" si="272"/>
        <v>243</v>
      </c>
      <c r="M973" s="7">
        <f t="shared" ca="1" si="273"/>
        <v>757</v>
      </c>
      <c r="N973" s="44">
        <f t="shared" ca="1" si="274"/>
        <v>7</v>
      </c>
      <c r="O973" s="94">
        <f t="shared" ca="1" si="275"/>
        <v>1.9242818862552529</v>
      </c>
      <c r="P973" s="94">
        <f t="shared" ca="1" si="276"/>
        <v>19.242818862552525</v>
      </c>
      <c r="Q973" s="94">
        <f t="shared" ca="1" si="277"/>
        <v>19.242818862552525</v>
      </c>
      <c r="R973" s="94">
        <f t="shared" ca="1" si="278"/>
        <v>1.9242818862552524</v>
      </c>
      <c r="S973" s="94">
        <f t="shared" ca="1" si="279"/>
        <v>1.9242818862552529</v>
      </c>
      <c r="T973" s="4">
        <f t="shared" ca="1" si="280"/>
        <v>1.4303700234061146E-8</v>
      </c>
      <c r="U973" s="46">
        <f t="shared" ca="1" si="281"/>
        <v>1575.1734929516681</v>
      </c>
      <c r="V973" s="4">
        <f t="shared" ca="1" si="282"/>
        <v>1.1708684481599393E-5</v>
      </c>
      <c r="W973" s="13">
        <f t="shared" ca="1" si="283"/>
        <v>7168.1224608000011</v>
      </c>
      <c r="X973" s="4">
        <f t="shared" ca="1" si="284"/>
        <v>5.3282565123477652E-5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1.99584E-3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1.8770875200000069E-11</v>
      </c>
      <c r="L974" s="13">
        <f t="shared" ca="1" si="272"/>
        <v>222</v>
      </c>
      <c r="M974" s="7">
        <f t="shared" ca="1" si="273"/>
        <v>778</v>
      </c>
      <c r="N974" s="44">
        <f t="shared" ca="1" si="274"/>
        <v>7</v>
      </c>
      <c r="O974" s="94">
        <f t="shared" ca="1" si="275"/>
        <v>1.9242818862552529</v>
      </c>
      <c r="P974" s="94">
        <f t="shared" ca="1" si="276"/>
        <v>19.242818862552525</v>
      </c>
      <c r="Q974" s="94">
        <f t="shared" ca="1" si="277"/>
        <v>19.242818862552525</v>
      </c>
      <c r="R974" s="94">
        <f t="shared" ca="1" si="278"/>
        <v>1.9242818862552524</v>
      </c>
      <c r="S974" s="94">
        <f t="shared" ca="1" si="279"/>
        <v>1.9242818862552529</v>
      </c>
      <c r="T974" s="4">
        <f t="shared" ca="1" si="280"/>
        <v>3.612045513651808E-11</v>
      </c>
      <c r="U974" s="46">
        <f t="shared" ca="1" si="281"/>
        <v>1554.1734929516681</v>
      </c>
      <c r="V974" s="4">
        <f t="shared" ca="1" si="282"/>
        <v>2.917319667534395E-8</v>
      </c>
      <c r="W974" s="13">
        <f t="shared" ca="1" si="283"/>
        <v>5068.5126408000006</v>
      </c>
      <c r="X974" s="4">
        <f t="shared" ca="1" si="284"/>
        <v>9.5140418230079584E-8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1.99584E-3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258</v>
      </c>
      <c r="M975" s="7">
        <f t="shared" ca="1" si="273"/>
        <v>742</v>
      </c>
      <c r="N975" s="44">
        <f t="shared" ca="1" si="274"/>
        <v>7</v>
      </c>
      <c r="O975" s="94">
        <f t="shared" ca="1" si="275"/>
        <v>1.9242818862552529</v>
      </c>
      <c r="P975" s="94">
        <f t="shared" ca="1" si="276"/>
        <v>19.242818862552525</v>
      </c>
      <c r="Q975" s="94">
        <f t="shared" ca="1" si="277"/>
        <v>19.242818862552525</v>
      </c>
      <c r="R975" s="94">
        <f t="shared" ca="1" si="278"/>
        <v>1.9242818862552524</v>
      </c>
      <c r="S975" s="94">
        <f t="shared" ca="1" si="279"/>
        <v>1.9242818862552529</v>
      </c>
      <c r="T975" s="4">
        <f t="shared" ca="1" si="280"/>
        <v>0</v>
      </c>
      <c r="U975" s="46">
        <f t="shared" ca="1" si="281"/>
        <v>1590.1734929516681</v>
      </c>
      <c r="V975" s="4">
        <f t="shared" ca="1" si="282"/>
        <v>0</v>
      </c>
      <c r="W975" s="13">
        <f t="shared" ca="1" si="283"/>
        <v>17720.7068808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1.99584E-3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237</v>
      </c>
      <c r="M976" s="7">
        <f t="shared" ca="1" si="273"/>
        <v>763</v>
      </c>
      <c r="N976" s="44">
        <f t="shared" ca="1" si="274"/>
        <v>7</v>
      </c>
      <c r="O976" s="94">
        <f t="shared" ca="1" si="275"/>
        <v>1.9242818862552529</v>
      </c>
      <c r="P976" s="94">
        <f t="shared" ca="1" si="276"/>
        <v>19.242818862552525</v>
      </c>
      <c r="Q976" s="94">
        <f t="shared" ca="1" si="277"/>
        <v>19.242818862552525</v>
      </c>
      <c r="R976" s="94">
        <f t="shared" ca="1" si="278"/>
        <v>1.9242818862552524</v>
      </c>
      <c r="S976" s="94">
        <f t="shared" ca="1" si="279"/>
        <v>1.9242818862552529</v>
      </c>
      <c r="T976" s="4">
        <f t="shared" ca="1" si="280"/>
        <v>0</v>
      </c>
      <c r="U976" s="46">
        <f t="shared" ca="1" si="281"/>
        <v>1569.1734929516681</v>
      </c>
      <c r="V976" s="4">
        <f t="shared" ca="1" si="282"/>
        <v>0</v>
      </c>
      <c r="W976" s="13">
        <f t="shared" ca="1" si="283"/>
        <v>15621.097060800003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1.99584E-3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216</v>
      </c>
      <c r="M977" s="7">
        <f t="shared" ca="1" si="273"/>
        <v>784</v>
      </c>
      <c r="N977" s="44">
        <f t="shared" ca="1" si="274"/>
        <v>7</v>
      </c>
      <c r="O977" s="94">
        <f t="shared" ca="1" si="275"/>
        <v>1.9242818862552529</v>
      </c>
      <c r="P977" s="94">
        <f t="shared" ca="1" si="276"/>
        <v>19.242818862552525</v>
      </c>
      <c r="Q977" s="94">
        <f t="shared" ca="1" si="277"/>
        <v>19.242818862552525</v>
      </c>
      <c r="R977" s="94">
        <f t="shared" ca="1" si="278"/>
        <v>1.9242818862552524</v>
      </c>
      <c r="S977" s="94">
        <f t="shared" ca="1" si="279"/>
        <v>1.9242818862552529</v>
      </c>
      <c r="T977" s="4">
        <f t="shared" ca="1" si="280"/>
        <v>0</v>
      </c>
      <c r="U977" s="46">
        <f t="shared" ca="1" si="281"/>
        <v>1548.1734929516681</v>
      </c>
      <c r="V977" s="4">
        <f t="shared" ca="1" si="282"/>
        <v>0</v>
      </c>
      <c r="W977" s="13">
        <f t="shared" ca="1" si="283"/>
        <v>13521.487240800001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1.99584E-3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1.8213361435684814E-5</v>
      </c>
      <c r="L978" s="13">
        <f t="shared" ca="1" si="272"/>
        <v>195</v>
      </c>
      <c r="M978" s="7">
        <f t="shared" ca="1" si="273"/>
        <v>805</v>
      </c>
      <c r="N978" s="44">
        <f t="shared" ca="1" si="274"/>
        <v>8</v>
      </c>
      <c r="O978" s="94">
        <f t="shared" ca="1" si="275"/>
        <v>2.0918173652761349</v>
      </c>
      <c r="P978" s="94">
        <f t="shared" ca="1" si="276"/>
        <v>20.91817365276135</v>
      </c>
      <c r="Q978" s="94">
        <f t="shared" ca="1" si="277"/>
        <v>20.91817365276135</v>
      </c>
      <c r="R978" s="94">
        <f t="shared" ca="1" si="278"/>
        <v>2.0918173652761349</v>
      </c>
      <c r="S978" s="94">
        <f t="shared" ca="1" si="279"/>
        <v>2.0918173652761349</v>
      </c>
      <c r="T978" s="4">
        <f t="shared" ca="1" si="280"/>
        <v>3.8099025731216171E-5</v>
      </c>
      <c r="U978" s="46">
        <f t="shared" ca="1" si="281"/>
        <v>1619.2363531107776</v>
      </c>
      <c r="V978" s="4">
        <f t="shared" ca="1" si="282"/>
        <v>2.9491736949006756E-2</v>
      </c>
      <c r="W978" s="13">
        <f t="shared" ca="1" si="283"/>
        <v>11421.877420800001</v>
      </c>
      <c r="X978" s="4">
        <f t="shared" ca="1" si="284"/>
        <v>0.20803078173911788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1.99584E-3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7.3589339134080135E-7</v>
      </c>
      <c r="L979" s="13">
        <f t="shared" ca="1" si="272"/>
        <v>174</v>
      </c>
      <c r="M979" s="7">
        <f t="shared" ca="1" si="273"/>
        <v>826</v>
      </c>
      <c r="N979" s="44">
        <f t="shared" ca="1" si="274"/>
        <v>8</v>
      </c>
      <c r="O979" s="94">
        <f t="shared" ca="1" si="275"/>
        <v>2.0918173652761349</v>
      </c>
      <c r="P979" s="94">
        <f t="shared" ca="1" si="276"/>
        <v>20.91817365276135</v>
      </c>
      <c r="Q979" s="94">
        <f t="shared" ca="1" si="277"/>
        <v>20.91817365276135</v>
      </c>
      <c r="R979" s="94">
        <f t="shared" ca="1" si="278"/>
        <v>2.0918173652761349</v>
      </c>
      <c r="S979" s="94">
        <f t="shared" ca="1" si="279"/>
        <v>2.0918173652761349</v>
      </c>
      <c r="T979" s="4">
        <f t="shared" ca="1" si="280"/>
        <v>1.5393545749986347E-6</v>
      </c>
      <c r="U979" s="46">
        <f t="shared" ca="1" si="281"/>
        <v>1598.2363531107776</v>
      </c>
      <c r="V979" s="4">
        <f t="shared" ca="1" si="282"/>
        <v>1.1761315700548447E-3</v>
      </c>
      <c r="W979" s="13">
        <f t="shared" ca="1" si="283"/>
        <v>9322.2676008000017</v>
      </c>
      <c r="X979" s="4">
        <f t="shared" ca="1" si="284"/>
        <v>6.8601951197391885E-3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1.99584E-3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1.114989986880003E-8</v>
      </c>
      <c r="L980" s="13">
        <f t="shared" ca="1" si="272"/>
        <v>153</v>
      </c>
      <c r="M980" s="7">
        <f t="shared" ca="1" si="273"/>
        <v>847</v>
      </c>
      <c r="N980" s="44">
        <f t="shared" ca="1" si="274"/>
        <v>8</v>
      </c>
      <c r="O980" s="94">
        <f t="shared" ca="1" si="275"/>
        <v>2.0918173652761349</v>
      </c>
      <c r="P980" s="94">
        <f t="shared" ca="1" si="276"/>
        <v>20.91817365276135</v>
      </c>
      <c r="Q980" s="94">
        <f t="shared" ca="1" si="277"/>
        <v>20.91817365276135</v>
      </c>
      <c r="R980" s="94">
        <f t="shared" ca="1" si="278"/>
        <v>2.0918173652761349</v>
      </c>
      <c r="S980" s="94">
        <f t="shared" ca="1" si="279"/>
        <v>2.0918173652761349</v>
      </c>
      <c r="T980" s="4">
        <f t="shared" ca="1" si="280"/>
        <v>2.3323554166646001E-8</v>
      </c>
      <c r="U980" s="46">
        <f t="shared" ca="1" si="281"/>
        <v>1577.2363531107776</v>
      </c>
      <c r="V980" s="4">
        <f t="shared" ca="1" si="282"/>
        <v>1.7586027406616497E-5</v>
      </c>
      <c r="W980" s="13">
        <f t="shared" ca="1" si="283"/>
        <v>7222.6577808000002</v>
      </c>
      <c r="X980" s="4">
        <f t="shared" ca="1" si="284"/>
        <v>8.053191104252944E-5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1.99584E-3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7.5083500800000264E-11</v>
      </c>
      <c r="L981" s="13">
        <f t="shared" ca="1" si="272"/>
        <v>132</v>
      </c>
      <c r="M981" s="7">
        <f t="shared" ca="1" si="273"/>
        <v>868</v>
      </c>
      <c r="N981" s="44">
        <f t="shared" ca="1" si="274"/>
        <v>8</v>
      </c>
      <c r="O981" s="94">
        <f t="shared" ca="1" si="275"/>
        <v>2.0918173652761349</v>
      </c>
      <c r="P981" s="94">
        <f t="shared" ca="1" si="276"/>
        <v>20.91817365276135</v>
      </c>
      <c r="Q981" s="94">
        <f t="shared" ca="1" si="277"/>
        <v>20.91817365276135</v>
      </c>
      <c r="R981" s="94">
        <f t="shared" ca="1" si="278"/>
        <v>2.0918173652761349</v>
      </c>
      <c r="S981" s="94">
        <f t="shared" ca="1" si="279"/>
        <v>2.0918173652761349</v>
      </c>
      <c r="T981" s="4">
        <f t="shared" ca="1" si="280"/>
        <v>1.5706097081916513E-10</v>
      </c>
      <c r="U981" s="46">
        <f t="shared" ca="1" si="281"/>
        <v>1556.2363531107776</v>
      </c>
      <c r="V981" s="4">
        <f t="shared" ca="1" si="282"/>
        <v>1.1684767346378256E-7</v>
      </c>
      <c r="W981" s="13">
        <f t="shared" ca="1" si="283"/>
        <v>5123.0479608000005</v>
      </c>
      <c r="X981" s="4">
        <f t="shared" ca="1" si="284"/>
        <v>3.8465637566316654E-7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1.99584E-3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1.8960480000000087E-13</v>
      </c>
      <c r="L982" s="13">
        <f t="shared" ca="1" si="272"/>
        <v>111</v>
      </c>
      <c r="M982" s="7">
        <f t="shared" ca="1" si="273"/>
        <v>889</v>
      </c>
      <c r="N982" s="44">
        <f t="shared" ca="1" si="274"/>
        <v>8</v>
      </c>
      <c r="O982" s="94">
        <f t="shared" ca="1" si="275"/>
        <v>2.0918173652761349</v>
      </c>
      <c r="P982" s="94">
        <f t="shared" ca="1" si="276"/>
        <v>20.91817365276135</v>
      </c>
      <c r="Q982" s="94">
        <f t="shared" ca="1" si="277"/>
        <v>20.91817365276135</v>
      </c>
      <c r="R982" s="94">
        <f t="shared" ca="1" si="278"/>
        <v>2.0918173652761349</v>
      </c>
      <c r="S982" s="94">
        <f t="shared" ca="1" si="279"/>
        <v>2.0918173652761349</v>
      </c>
      <c r="T982" s="4">
        <f t="shared" ca="1" si="280"/>
        <v>3.9661861317971031E-13</v>
      </c>
      <c r="U982" s="46">
        <f t="shared" ca="1" si="281"/>
        <v>1535.2363531107776</v>
      </c>
      <c r="V982" s="4">
        <f t="shared" ca="1" si="282"/>
        <v>2.9108818168429972E-10</v>
      </c>
      <c r="W982" s="13">
        <f t="shared" ca="1" si="283"/>
        <v>3023.4381408000004</v>
      </c>
      <c r="X982" s="4">
        <f t="shared" ca="1" si="284"/>
        <v>5.7325838399875855E-10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1.99584E-3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258</v>
      </c>
      <c r="M983" s="7">
        <f t="shared" ca="1" si="273"/>
        <v>742</v>
      </c>
      <c r="N983" s="44">
        <f t="shared" ca="1" si="274"/>
        <v>7</v>
      </c>
      <c r="O983" s="94">
        <f t="shared" ca="1" si="275"/>
        <v>1.9242818862552529</v>
      </c>
      <c r="P983" s="94">
        <f t="shared" ca="1" si="276"/>
        <v>19.242818862552525</v>
      </c>
      <c r="Q983" s="94">
        <f t="shared" ca="1" si="277"/>
        <v>19.242818862552525</v>
      </c>
      <c r="R983" s="94">
        <f t="shared" ca="1" si="278"/>
        <v>1.9242818862552524</v>
      </c>
      <c r="S983" s="94">
        <f t="shared" ca="1" si="279"/>
        <v>1.9242818862552529</v>
      </c>
      <c r="T983" s="4">
        <f t="shared" ca="1" si="280"/>
        <v>0</v>
      </c>
      <c r="U983" s="46">
        <f t="shared" ca="1" si="281"/>
        <v>1590.1734929516681</v>
      </c>
      <c r="V983" s="4">
        <f t="shared" ca="1" si="282"/>
        <v>0</v>
      </c>
      <c r="W983" s="13">
        <f t="shared" ca="1" si="283"/>
        <v>16742.343240000002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1.99584E-3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237</v>
      </c>
      <c r="M984" s="7">
        <f t="shared" ca="1" si="273"/>
        <v>763</v>
      </c>
      <c r="N984" s="44">
        <f t="shared" ca="1" si="274"/>
        <v>7</v>
      </c>
      <c r="O984" s="94">
        <f t="shared" ca="1" si="275"/>
        <v>1.9242818862552529</v>
      </c>
      <c r="P984" s="94">
        <f t="shared" ca="1" si="276"/>
        <v>19.242818862552525</v>
      </c>
      <c r="Q984" s="94">
        <f t="shared" ca="1" si="277"/>
        <v>19.242818862552525</v>
      </c>
      <c r="R984" s="94">
        <f t="shared" ca="1" si="278"/>
        <v>1.9242818862552524</v>
      </c>
      <c r="S984" s="94">
        <f t="shared" ca="1" si="279"/>
        <v>1.9242818862552529</v>
      </c>
      <c r="T984" s="4">
        <f t="shared" ca="1" si="280"/>
        <v>0</v>
      </c>
      <c r="U984" s="46">
        <f t="shared" ca="1" si="281"/>
        <v>1569.1734929516681</v>
      </c>
      <c r="V984" s="4">
        <f t="shared" ca="1" si="282"/>
        <v>0</v>
      </c>
      <c r="W984" s="13">
        <f t="shared" ca="1" si="283"/>
        <v>14642.733420000002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1.99584E-3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216</v>
      </c>
      <c r="M985" s="7">
        <f t="shared" ca="1" si="273"/>
        <v>784</v>
      </c>
      <c r="N985" s="44">
        <f t="shared" ca="1" si="274"/>
        <v>7</v>
      </c>
      <c r="O985" s="94">
        <f t="shared" ca="1" si="275"/>
        <v>1.9242818862552529</v>
      </c>
      <c r="P985" s="94">
        <f t="shared" ca="1" si="276"/>
        <v>19.242818862552525</v>
      </c>
      <c r="Q985" s="94">
        <f t="shared" ca="1" si="277"/>
        <v>19.242818862552525</v>
      </c>
      <c r="R985" s="94">
        <f t="shared" ca="1" si="278"/>
        <v>1.9242818862552524</v>
      </c>
      <c r="S985" s="94">
        <f t="shared" ca="1" si="279"/>
        <v>1.9242818862552529</v>
      </c>
      <c r="T985" s="4">
        <f t="shared" ca="1" si="280"/>
        <v>0</v>
      </c>
      <c r="U985" s="46">
        <f t="shared" ca="1" si="281"/>
        <v>1548.1734929516681</v>
      </c>
      <c r="V985" s="4">
        <f t="shared" ca="1" si="282"/>
        <v>0</v>
      </c>
      <c r="W985" s="13">
        <f t="shared" ca="1" si="283"/>
        <v>12543.123600000001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1.99584E-3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9.4901199059620802E-5</v>
      </c>
      <c r="L986" s="13">
        <f t="shared" ca="1" si="272"/>
        <v>195</v>
      </c>
      <c r="M986" s="7">
        <f t="shared" ca="1" si="273"/>
        <v>805</v>
      </c>
      <c r="N986" s="44">
        <f t="shared" ca="1" si="274"/>
        <v>8</v>
      </c>
      <c r="O986" s="94">
        <f t="shared" ca="1" si="275"/>
        <v>2.0918173652761349</v>
      </c>
      <c r="P986" s="94">
        <f t="shared" ca="1" si="276"/>
        <v>20.91817365276135</v>
      </c>
      <c r="Q986" s="94">
        <f t="shared" ca="1" si="277"/>
        <v>20.91817365276135</v>
      </c>
      <c r="R986" s="94">
        <f t="shared" ca="1" si="278"/>
        <v>2.0918173652761349</v>
      </c>
      <c r="S986" s="94">
        <f t="shared" ca="1" si="279"/>
        <v>2.0918173652761349</v>
      </c>
      <c r="T986" s="4">
        <f t="shared" ca="1" si="280"/>
        <v>1.98515976178442E-4</v>
      </c>
      <c r="U986" s="46">
        <f t="shared" ca="1" si="281"/>
        <v>1619.2363531107776</v>
      </c>
      <c r="V986" s="4">
        <f t="shared" ca="1" si="282"/>
        <v>0.15366747147114035</v>
      </c>
      <c r="W986" s="13">
        <f t="shared" ca="1" si="283"/>
        <v>10443.513780000001</v>
      </c>
      <c r="X986" s="4">
        <f t="shared" ca="1" si="284"/>
        <v>0.99110198011767303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1.99584E-3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3.8343918811968036E-6</v>
      </c>
      <c r="L987" s="13">
        <f t="shared" ca="1" si="272"/>
        <v>174</v>
      </c>
      <c r="M987" s="7">
        <f t="shared" ca="1" si="273"/>
        <v>826</v>
      </c>
      <c r="N987" s="44">
        <f t="shared" ca="1" si="274"/>
        <v>8</v>
      </c>
      <c r="O987" s="94">
        <f t="shared" ca="1" si="275"/>
        <v>2.0918173652761349</v>
      </c>
      <c r="P987" s="94">
        <f t="shared" ca="1" si="276"/>
        <v>20.91817365276135</v>
      </c>
      <c r="Q987" s="94">
        <f t="shared" ca="1" si="277"/>
        <v>20.91817365276135</v>
      </c>
      <c r="R987" s="94">
        <f t="shared" ca="1" si="278"/>
        <v>2.0918173652761349</v>
      </c>
      <c r="S987" s="94">
        <f t="shared" ca="1" si="279"/>
        <v>2.0918173652761349</v>
      </c>
      <c r="T987" s="4">
        <f t="shared" ca="1" si="280"/>
        <v>8.0208475223612999E-6</v>
      </c>
      <c r="U987" s="46">
        <f t="shared" ca="1" si="281"/>
        <v>1598.2363531107776</v>
      </c>
      <c r="V987" s="4">
        <f t="shared" ca="1" si="282"/>
        <v>6.1282644966015537E-3</v>
      </c>
      <c r="W987" s="13">
        <f t="shared" ca="1" si="283"/>
        <v>8343.9039600000015</v>
      </c>
      <c r="X987" s="4">
        <f t="shared" ca="1" si="284"/>
        <v>3.1993797601709867E-2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1.99584E-3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5.8096846684800109E-8</v>
      </c>
      <c r="L988" s="13">
        <f t="shared" ca="1" si="272"/>
        <v>153</v>
      </c>
      <c r="M988" s="7">
        <f t="shared" ca="1" si="273"/>
        <v>847</v>
      </c>
      <c r="N988" s="44">
        <f t="shared" ca="1" si="274"/>
        <v>8</v>
      </c>
      <c r="O988" s="94">
        <f t="shared" ca="1" si="275"/>
        <v>2.0918173652761349</v>
      </c>
      <c r="P988" s="94">
        <f t="shared" ca="1" si="276"/>
        <v>20.91817365276135</v>
      </c>
      <c r="Q988" s="94">
        <f t="shared" ca="1" si="277"/>
        <v>20.91817365276135</v>
      </c>
      <c r="R988" s="94">
        <f t="shared" ca="1" si="278"/>
        <v>2.0918173652761349</v>
      </c>
      <c r="S988" s="94">
        <f t="shared" ca="1" si="279"/>
        <v>2.0918173652761349</v>
      </c>
      <c r="T988" s="4">
        <f t="shared" ca="1" si="280"/>
        <v>1.2152799276305013E-7</v>
      </c>
      <c r="U988" s="46">
        <f t="shared" ca="1" si="281"/>
        <v>1577.2363531107776</v>
      </c>
      <c r="V988" s="4">
        <f t="shared" ca="1" si="282"/>
        <v>9.1632458592370099E-5</v>
      </c>
      <c r="W988" s="13">
        <f t="shared" ca="1" si="283"/>
        <v>6244.29414</v>
      </c>
      <c r="X988" s="4">
        <f t="shared" ca="1" si="284"/>
        <v>3.6277379930637574E-4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1.99584E-3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3.9122455680000105E-10</v>
      </c>
      <c r="L989" s="13">
        <f t="shared" ca="1" si="272"/>
        <v>132</v>
      </c>
      <c r="M989" s="7">
        <f t="shared" ca="1" si="273"/>
        <v>868</v>
      </c>
      <c r="N989" s="44">
        <f t="shared" ca="1" si="274"/>
        <v>8</v>
      </c>
      <c r="O989" s="94">
        <f t="shared" ca="1" si="275"/>
        <v>2.0918173652761349</v>
      </c>
      <c r="P989" s="94">
        <f t="shared" ca="1" si="276"/>
        <v>20.91817365276135</v>
      </c>
      <c r="Q989" s="94">
        <f t="shared" ca="1" si="277"/>
        <v>20.91817365276135</v>
      </c>
      <c r="R989" s="94">
        <f t="shared" ca="1" si="278"/>
        <v>2.0918173652761349</v>
      </c>
      <c r="S989" s="94">
        <f t="shared" ca="1" si="279"/>
        <v>2.0918173652761349</v>
      </c>
      <c r="T989" s="4">
        <f t="shared" ca="1" si="280"/>
        <v>8.1837032163670176E-10</v>
      </c>
      <c r="U989" s="46">
        <f t="shared" ca="1" si="281"/>
        <v>1556.2363531107776</v>
      </c>
      <c r="V989" s="4">
        <f t="shared" ca="1" si="282"/>
        <v>6.0883787752181387E-7</v>
      </c>
      <c r="W989" s="13">
        <f t="shared" ca="1" si="283"/>
        <v>4144.6843200000003</v>
      </c>
      <c r="X989" s="4">
        <f t="shared" ca="1" si="284"/>
        <v>1.6215022861679138E-6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1.99584E-3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9.8794080000000362E-13</v>
      </c>
      <c r="L990" s="13">
        <f t="shared" ca="1" si="272"/>
        <v>111</v>
      </c>
      <c r="M990" s="7">
        <f t="shared" ca="1" si="273"/>
        <v>889</v>
      </c>
      <c r="N990" s="44">
        <f t="shared" ca="1" si="274"/>
        <v>8</v>
      </c>
      <c r="O990" s="94">
        <f t="shared" ca="1" si="275"/>
        <v>2.0918173652761349</v>
      </c>
      <c r="P990" s="94">
        <f t="shared" ca="1" si="276"/>
        <v>20.91817365276135</v>
      </c>
      <c r="Q990" s="94">
        <f t="shared" ca="1" si="277"/>
        <v>20.91817365276135</v>
      </c>
      <c r="R990" s="94">
        <f t="shared" ca="1" si="278"/>
        <v>2.0918173652761349</v>
      </c>
      <c r="S990" s="94">
        <f t="shared" ca="1" si="279"/>
        <v>2.0918173652761349</v>
      </c>
      <c r="T990" s="4">
        <f t="shared" ca="1" si="280"/>
        <v>2.0665917213048046E-12</v>
      </c>
      <c r="U990" s="46">
        <f t="shared" ca="1" si="281"/>
        <v>1535.2363531107776</v>
      </c>
      <c r="V990" s="4">
        <f t="shared" ca="1" si="282"/>
        <v>1.5167226308813496E-9</v>
      </c>
      <c r="W990" s="13">
        <f t="shared" ca="1" si="283"/>
        <v>2045.0745000000002</v>
      </c>
      <c r="X990" s="4">
        <f t="shared" ca="1" si="284"/>
        <v>2.0204125375896075E-9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1.99584E-3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147</v>
      </c>
      <c r="M991" s="7">
        <f t="shared" ca="1" si="273"/>
        <v>853</v>
      </c>
      <c r="N991" s="44">
        <f t="shared" ca="1" si="274"/>
        <v>8</v>
      </c>
      <c r="O991" s="94">
        <f t="shared" ca="1" si="275"/>
        <v>2.0918173652761349</v>
      </c>
      <c r="P991" s="94">
        <f t="shared" ca="1" si="276"/>
        <v>20.91817365276135</v>
      </c>
      <c r="Q991" s="94">
        <f t="shared" ca="1" si="277"/>
        <v>20.91817365276135</v>
      </c>
      <c r="R991" s="94">
        <f t="shared" ca="1" si="278"/>
        <v>2.0918173652761349</v>
      </c>
      <c r="S991" s="94">
        <f t="shared" ca="1" si="279"/>
        <v>2.0918173652761349</v>
      </c>
      <c r="T991" s="4">
        <f t="shared" ca="1" si="280"/>
        <v>0</v>
      </c>
      <c r="U991" s="46">
        <f t="shared" ca="1" si="281"/>
        <v>1571.2363531107776</v>
      </c>
      <c r="V991" s="4">
        <f t="shared" ca="1" si="282"/>
        <v>0</v>
      </c>
      <c r="W991" s="13">
        <f t="shared" ca="1" si="283"/>
        <v>14697.268740000001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1.99584E-3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126</v>
      </c>
      <c r="M992" s="7">
        <f t="shared" ca="1" si="273"/>
        <v>874</v>
      </c>
      <c r="N992" s="44">
        <f t="shared" ca="1" si="274"/>
        <v>8</v>
      </c>
      <c r="O992" s="94">
        <f t="shared" ca="1" si="275"/>
        <v>2.0918173652761349</v>
      </c>
      <c r="P992" s="94">
        <f t="shared" ca="1" si="276"/>
        <v>20.91817365276135</v>
      </c>
      <c r="Q992" s="94">
        <f t="shared" ca="1" si="277"/>
        <v>20.91817365276135</v>
      </c>
      <c r="R992" s="94">
        <f t="shared" ca="1" si="278"/>
        <v>2.0918173652761349</v>
      </c>
      <c r="S992" s="94">
        <f t="shared" ca="1" si="279"/>
        <v>2.0918173652761349</v>
      </c>
      <c r="T992" s="4">
        <f t="shared" ca="1" si="280"/>
        <v>0</v>
      </c>
      <c r="U992" s="46">
        <f t="shared" ca="1" si="281"/>
        <v>1550.2363531107776</v>
      </c>
      <c r="V992" s="4">
        <f t="shared" ca="1" si="282"/>
        <v>0</v>
      </c>
      <c r="W992" s="13">
        <f t="shared" ca="1" si="283"/>
        <v>12597.658920000002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1.99584E-3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105</v>
      </c>
      <c r="M993" s="7">
        <f t="shared" ca="1" si="273"/>
        <v>895</v>
      </c>
      <c r="N993" s="44">
        <f t="shared" ca="1" si="274"/>
        <v>8</v>
      </c>
      <c r="O993" s="94">
        <f t="shared" ca="1" si="275"/>
        <v>2.0918173652761349</v>
      </c>
      <c r="P993" s="94">
        <f t="shared" ca="1" si="276"/>
        <v>20.91817365276135</v>
      </c>
      <c r="Q993" s="94">
        <f t="shared" ca="1" si="277"/>
        <v>20.91817365276135</v>
      </c>
      <c r="R993" s="94">
        <f t="shared" ca="1" si="278"/>
        <v>2.0918173652761349</v>
      </c>
      <c r="S993" s="94">
        <f t="shared" ca="1" si="279"/>
        <v>2.0918173652761349</v>
      </c>
      <c r="T993" s="4">
        <f t="shared" ca="1" si="280"/>
        <v>0</v>
      </c>
      <c r="U993" s="46">
        <f t="shared" ca="1" si="281"/>
        <v>1529.2363531107776</v>
      </c>
      <c r="V993" s="4">
        <f t="shared" ca="1" si="282"/>
        <v>0</v>
      </c>
      <c r="W993" s="13">
        <f t="shared" ca="1" si="283"/>
        <v>10498.0491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1.99584E-3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9.585979702992009E-7</v>
      </c>
      <c r="L994" s="13">
        <f t="shared" ca="1" si="272"/>
        <v>84</v>
      </c>
      <c r="M994" s="7">
        <f t="shared" ca="1" si="273"/>
        <v>916</v>
      </c>
      <c r="N994" s="44">
        <f t="shared" ca="1" si="274"/>
        <v>9</v>
      </c>
      <c r="O994" s="94">
        <f t="shared" ca="1" si="275"/>
        <v>2.2258967435637835</v>
      </c>
      <c r="P994" s="94">
        <f t="shared" ca="1" si="276"/>
        <v>22.258967435637835</v>
      </c>
      <c r="Q994" s="94">
        <f t="shared" ca="1" si="277"/>
        <v>22.124888057350187</v>
      </c>
      <c r="R994" s="94">
        <f t="shared" ca="1" si="278"/>
        <v>2.2191927746494011</v>
      </c>
      <c r="S994" s="94">
        <f t="shared" ca="1" si="279"/>
        <v>2.2258967435637835</v>
      </c>
      <c r="T994" s="4">
        <f t="shared" ca="1" si="280"/>
        <v>2.1337401004758438E-6</v>
      </c>
      <c r="U994" s="46">
        <f t="shared" ca="1" si="281"/>
        <v>1581.9146636731487</v>
      </c>
      <c r="V994" s="4">
        <f t="shared" ca="1" si="282"/>
        <v>1.5164201857836234E-3</v>
      </c>
      <c r="W994" s="13">
        <f t="shared" ca="1" si="283"/>
        <v>8398.4392800000005</v>
      </c>
      <c r="X994" s="4">
        <f t="shared" ca="1" si="284"/>
        <v>8.0507268474890835E-3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1.99584E-3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3.8731231123200064E-8</v>
      </c>
      <c r="L995" s="13">
        <f t="shared" ca="1" si="272"/>
        <v>63</v>
      </c>
      <c r="M995" s="7">
        <f t="shared" ca="1" si="273"/>
        <v>937</v>
      </c>
      <c r="N995" s="44">
        <f t="shared" ca="1" si="274"/>
        <v>9</v>
      </c>
      <c r="O995" s="94">
        <f t="shared" ca="1" si="275"/>
        <v>2.2258967435637835</v>
      </c>
      <c r="P995" s="94">
        <f t="shared" ca="1" si="276"/>
        <v>22.258967435637835</v>
      </c>
      <c r="Q995" s="94">
        <f t="shared" ca="1" si="277"/>
        <v>22.258967435637835</v>
      </c>
      <c r="R995" s="94">
        <f t="shared" ca="1" si="278"/>
        <v>2.2258967435637835</v>
      </c>
      <c r="S995" s="94">
        <f t="shared" ca="1" si="279"/>
        <v>2.2258967435637835</v>
      </c>
      <c r="T995" s="4">
        <f t="shared" ca="1" si="280"/>
        <v>8.6211721231347288E-8</v>
      </c>
      <c r="U995" s="46">
        <f t="shared" ca="1" si="281"/>
        <v>1560.9146636731487</v>
      </c>
      <c r="V995" s="4">
        <f t="shared" ca="1" si="282"/>
        <v>6.0456146602316812E-5</v>
      </c>
      <c r="W995" s="13">
        <f t="shared" ca="1" si="283"/>
        <v>6298.8294600000008</v>
      </c>
      <c r="X995" s="4">
        <f t="shared" ca="1" si="284"/>
        <v>2.4396141962088148E-4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1.99584E-3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5.868368352000016E-10</v>
      </c>
      <c r="L996" s="13">
        <f t="shared" ca="1" si="272"/>
        <v>42</v>
      </c>
      <c r="M996" s="7">
        <f t="shared" ca="1" si="273"/>
        <v>958</v>
      </c>
      <c r="N996" s="44">
        <f t="shared" ca="1" si="274"/>
        <v>9</v>
      </c>
      <c r="O996" s="94">
        <f t="shared" ca="1" si="275"/>
        <v>2.2258967435637835</v>
      </c>
      <c r="P996" s="94">
        <f t="shared" ca="1" si="276"/>
        <v>22.258967435637835</v>
      </c>
      <c r="Q996" s="94">
        <f t="shared" ca="1" si="277"/>
        <v>22.258967435637835</v>
      </c>
      <c r="R996" s="94">
        <f t="shared" ca="1" si="278"/>
        <v>2.2258967435637835</v>
      </c>
      <c r="S996" s="94">
        <f t="shared" ca="1" si="279"/>
        <v>2.2258967435637835</v>
      </c>
      <c r="T996" s="4">
        <f t="shared" ca="1" si="280"/>
        <v>1.3062382004749602E-9</v>
      </c>
      <c r="U996" s="46">
        <f t="shared" ca="1" si="281"/>
        <v>1539.9146636731487</v>
      </c>
      <c r="V996" s="4">
        <f t="shared" ca="1" si="282"/>
        <v>9.0367864770802538E-7</v>
      </c>
      <c r="W996" s="13">
        <f t="shared" ca="1" si="283"/>
        <v>4199.2196400000003</v>
      </c>
      <c r="X996" s="4">
        <f t="shared" ca="1" si="284"/>
        <v>2.4642567638472903E-6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1.99584E-3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3.9517632000000137E-12</v>
      </c>
      <c r="L997" s="13">
        <f t="shared" ca="1" si="272"/>
        <v>21</v>
      </c>
      <c r="M997" s="7">
        <f t="shared" ca="1" si="273"/>
        <v>979</v>
      </c>
      <c r="N997" s="44">
        <f t="shared" ca="1" si="274"/>
        <v>9</v>
      </c>
      <c r="O997" s="94">
        <f t="shared" ca="1" si="275"/>
        <v>2.2258967435637835</v>
      </c>
      <c r="P997" s="94">
        <f t="shared" ca="1" si="276"/>
        <v>22.258967435637835</v>
      </c>
      <c r="Q997" s="94">
        <f t="shared" ca="1" si="277"/>
        <v>22.258967435637835</v>
      </c>
      <c r="R997" s="94">
        <f t="shared" ca="1" si="278"/>
        <v>2.2258967435637835</v>
      </c>
      <c r="S997" s="94">
        <f t="shared" ca="1" si="279"/>
        <v>2.2258967435637835</v>
      </c>
      <c r="T997" s="4">
        <f t="shared" ca="1" si="280"/>
        <v>8.7962168382152273E-12</v>
      </c>
      <c r="U997" s="46">
        <f t="shared" ca="1" si="281"/>
        <v>1518.9146636731487</v>
      </c>
      <c r="V997" s="4">
        <f t="shared" ca="1" si="282"/>
        <v>6.0023910718439461E-9</v>
      </c>
      <c r="W997" s="13">
        <f t="shared" ca="1" si="283"/>
        <v>2099.6098200000001</v>
      </c>
      <c r="X997" s="4">
        <f t="shared" ca="1" si="284"/>
        <v>8.2971608210346535E-9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1.99584E-3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9.9792000000000467E-15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2.2258967435637835</v>
      </c>
      <c r="P998" s="94">
        <f t="shared" ca="1" si="276"/>
        <v>22.258967435637835</v>
      </c>
      <c r="Q998" s="94">
        <f t="shared" ca="1" si="277"/>
        <v>22.258967435637835</v>
      </c>
      <c r="R998" s="94">
        <f t="shared" ca="1" si="278"/>
        <v>2.2258967435637835</v>
      </c>
      <c r="S998" s="94">
        <f t="shared" ca="1" si="279"/>
        <v>2.2258967435637835</v>
      </c>
      <c r="T998" s="4">
        <f t="shared" ca="1" si="280"/>
        <v>2.2212668783371812E-14</v>
      </c>
      <c r="U998" s="46">
        <f t="shared" ca="1" si="281"/>
        <v>1497.9146636731487</v>
      </c>
      <c r="V998" s="4">
        <f t="shared" ca="1" si="282"/>
        <v>1.4947990011727156E-11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1.5840000000000001E-3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369</v>
      </c>
      <c r="M999" s="7">
        <f t="shared" ref="M999:M1062" ca="1" si="292">MAX(Set2MinTP-(L999+Set2Regain), 0)</f>
        <v>631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1.6834061793024351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16.834061793024354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16.834061793024354</v>
      </c>
      <c r="R999" s="94">
        <f t="shared" ref="R999:R1062" ca="1" si="297">(P999+Q999)/20</f>
        <v>1.6834061793024353</v>
      </c>
      <c r="S999" s="94">
        <f t="shared" ref="S999:S1062" ca="1" si="298">R999*Set2ConserveTP + O999*(1-Set2ConserveTP)</f>
        <v>1.6834061793024351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1568.8092519292643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19765.781380800003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1.5840000000000001E-3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348</v>
      </c>
      <c r="M1000" s="7">
        <f t="shared" ca="1" si="292"/>
        <v>652</v>
      </c>
      <c r="N1000" s="44">
        <f t="shared" ca="1" si="293"/>
        <v>6</v>
      </c>
      <c r="O1000" s="94">
        <f t="shared" ca="1" si="294"/>
        <v>1.6834061793024351</v>
      </c>
      <c r="P1000" s="94">
        <f t="shared" ca="1" si="295"/>
        <v>16.834061793024354</v>
      </c>
      <c r="Q1000" s="94">
        <f t="shared" ca="1" si="296"/>
        <v>16.834061793024354</v>
      </c>
      <c r="R1000" s="94">
        <f t="shared" ca="1" si="297"/>
        <v>1.6834061793024353</v>
      </c>
      <c r="S1000" s="94">
        <f t="shared" ca="1" si="298"/>
        <v>1.6834061793024351</v>
      </c>
      <c r="T1000" s="4">
        <f t="shared" ca="1" si="299"/>
        <v>0</v>
      </c>
      <c r="U1000" s="46">
        <f t="shared" ca="1" si="300"/>
        <v>1547.8092519292643</v>
      </c>
      <c r="V1000" s="4">
        <f t="shared" ca="1" si="301"/>
        <v>0</v>
      </c>
      <c r="W1000" s="13">
        <f t="shared" ca="1" si="302"/>
        <v>17666.171560800001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1.5840000000000001E-3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1.4167393288186249E-3</v>
      </c>
      <c r="L1001" s="13">
        <f t="shared" ca="1" si="291"/>
        <v>327</v>
      </c>
      <c r="M1001" s="7">
        <f t="shared" ca="1" si="292"/>
        <v>673</v>
      </c>
      <c r="N1001" s="44">
        <f t="shared" ca="1" si="293"/>
        <v>7</v>
      </c>
      <c r="O1001" s="94">
        <f t="shared" ca="1" si="294"/>
        <v>1.9242818862552529</v>
      </c>
      <c r="P1001" s="94">
        <f t="shared" ca="1" si="295"/>
        <v>16.834061793024354</v>
      </c>
      <c r="Q1001" s="94">
        <f t="shared" ca="1" si="296"/>
        <v>16.834061793024354</v>
      </c>
      <c r="R1001" s="94">
        <f t="shared" ca="1" si="297"/>
        <v>1.6834061793024353</v>
      </c>
      <c r="S1001" s="94">
        <f t="shared" ca="1" si="298"/>
        <v>1.9242818862552529</v>
      </c>
      <c r="T1001" s="4">
        <f t="shared" ca="1" si="299"/>
        <v>2.7262058279911043E-3</v>
      </c>
      <c r="U1001" s="46">
        <f t="shared" ca="1" si="300"/>
        <v>1659.1734929516681</v>
      </c>
      <c r="V1001" s="4">
        <f t="shared" ca="1" si="301"/>
        <v>2.3506163407979996</v>
      </c>
      <c r="W1001" s="13">
        <f t="shared" ca="1" si="302"/>
        <v>15566.5617408</v>
      </c>
      <c r="X1001" s="4">
        <f t="shared" ca="1" si="303"/>
        <v>22.053760232674676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1.5840000000000001E-3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7.1552491354476063E-5</v>
      </c>
      <c r="L1002" s="13">
        <f t="shared" ca="1" si="291"/>
        <v>306</v>
      </c>
      <c r="M1002" s="7">
        <f t="shared" ca="1" si="292"/>
        <v>694</v>
      </c>
      <c r="N1002" s="44">
        <f t="shared" ca="1" si="293"/>
        <v>7</v>
      </c>
      <c r="O1002" s="94">
        <f t="shared" ca="1" si="294"/>
        <v>1.9242818862552529</v>
      </c>
      <c r="P1002" s="94">
        <f t="shared" ca="1" si="295"/>
        <v>19.242818862552525</v>
      </c>
      <c r="Q1002" s="94">
        <f t="shared" ca="1" si="296"/>
        <v>19.242818862552525</v>
      </c>
      <c r="R1002" s="94">
        <f t="shared" ca="1" si="297"/>
        <v>1.9242818862552524</v>
      </c>
      <c r="S1002" s="94">
        <f t="shared" ca="1" si="298"/>
        <v>1.9242818862552529</v>
      </c>
      <c r="T1002" s="4">
        <f t="shared" ca="1" si="299"/>
        <v>1.3768716302985388E-4</v>
      </c>
      <c r="U1002" s="46">
        <f t="shared" ca="1" si="300"/>
        <v>1638.1734929516681</v>
      </c>
      <c r="V1002" s="4">
        <f t="shared" ca="1" si="301"/>
        <v>0.11721539469155609</v>
      </c>
      <c r="W1002" s="13">
        <f t="shared" ca="1" si="302"/>
        <v>13466.951920800002</v>
      </c>
      <c r="X1002" s="4">
        <f t="shared" ca="1" si="303"/>
        <v>0.96359396088418692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1.5840000000000001E-3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1.4455048758480028E-6</v>
      </c>
      <c r="L1003" s="13">
        <f t="shared" ca="1" si="291"/>
        <v>285</v>
      </c>
      <c r="M1003" s="7">
        <f t="shared" ca="1" si="292"/>
        <v>715</v>
      </c>
      <c r="N1003" s="44">
        <f t="shared" ca="1" si="293"/>
        <v>7</v>
      </c>
      <c r="O1003" s="94">
        <f t="shared" ca="1" si="294"/>
        <v>1.9242818862552529</v>
      </c>
      <c r="P1003" s="94">
        <f t="shared" ca="1" si="295"/>
        <v>19.242818862552525</v>
      </c>
      <c r="Q1003" s="94">
        <f t="shared" ca="1" si="296"/>
        <v>19.242818862552525</v>
      </c>
      <c r="R1003" s="94">
        <f t="shared" ca="1" si="297"/>
        <v>1.9242818862552524</v>
      </c>
      <c r="S1003" s="94">
        <f t="shared" ca="1" si="298"/>
        <v>1.9242818862552529</v>
      </c>
      <c r="T1003" s="4">
        <f t="shared" ca="1" si="299"/>
        <v>2.78155884908796E-6</v>
      </c>
      <c r="U1003" s="46">
        <f t="shared" ca="1" si="300"/>
        <v>1617.1734929516681</v>
      </c>
      <c r="V1003" s="4">
        <f t="shared" ca="1" si="301"/>
        <v>2.3376321691537818E-3</v>
      </c>
      <c r="W1003" s="13">
        <f t="shared" ca="1" si="302"/>
        <v>11367.3421008</v>
      </c>
      <c r="X1003" s="4">
        <f t="shared" ca="1" si="303"/>
        <v>1.643154843213868E-2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1.5840000000000001E-3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1.4601059352000039E-8</v>
      </c>
      <c r="L1004" s="13">
        <f t="shared" ca="1" si="291"/>
        <v>264</v>
      </c>
      <c r="M1004" s="7">
        <f t="shared" ca="1" si="292"/>
        <v>736</v>
      </c>
      <c r="N1004" s="44">
        <f t="shared" ca="1" si="293"/>
        <v>7</v>
      </c>
      <c r="O1004" s="94">
        <f t="shared" ca="1" si="294"/>
        <v>1.9242818862552529</v>
      </c>
      <c r="P1004" s="94">
        <f t="shared" ca="1" si="295"/>
        <v>19.242818862552525</v>
      </c>
      <c r="Q1004" s="94">
        <f t="shared" ca="1" si="296"/>
        <v>19.242818862552525</v>
      </c>
      <c r="R1004" s="94">
        <f t="shared" ca="1" si="297"/>
        <v>1.9242818862552524</v>
      </c>
      <c r="S1004" s="94">
        <f t="shared" ca="1" si="298"/>
        <v>1.9242818862552529</v>
      </c>
      <c r="T1004" s="4">
        <f t="shared" ca="1" si="299"/>
        <v>2.8096554031191535E-8</v>
      </c>
      <c r="U1004" s="46">
        <f t="shared" ca="1" si="300"/>
        <v>1596.1734929516681</v>
      </c>
      <c r="V1004" s="4">
        <f t="shared" ca="1" si="301"/>
        <v>2.3305823906676521E-5</v>
      </c>
      <c r="W1004" s="13">
        <f t="shared" ca="1" si="302"/>
        <v>9267.7322808000008</v>
      </c>
      <c r="X1004" s="4">
        <f t="shared" ca="1" si="303"/>
        <v>1.3531870909040751E-4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1.5840000000000001E-3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7.3742724000000276E-11</v>
      </c>
      <c r="L1005" s="13">
        <f t="shared" ca="1" si="291"/>
        <v>243</v>
      </c>
      <c r="M1005" s="7">
        <f t="shared" ca="1" si="292"/>
        <v>757</v>
      </c>
      <c r="N1005" s="44">
        <f t="shared" ca="1" si="293"/>
        <v>7</v>
      </c>
      <c r="O1005" s="94">
        <f t="shared" ca="1" si="294"/>
        <v>1.9242818862552529</v>
      </c>
      <c r="P1005" s="94">
        <f t="shared" ca="1" si="295"/>
        <v>19.242818862552525</v>
      </c>
      <c r="Q1005" s="94">
        <f t="shared" ca="1" si="296"/>
        <v>19.242818862552525</v>
      </c>
      <c r="R1005" s="94">
        <f t="shared" ca="1" si="297"/>
        <v>1.9242818862552524</v>
      </c>
      <c r="S1005" s="94">
        <f t="shared" ca="1" si="298"/>
        <v>1.9242818862552529</v>
      </c>
      <c r="T1005" s="4">
        <f t="shared" ca="1" si="299"/>
        <v>1.4190178803632103E-10</v>
      </c>
      <c r="U1005" s="46">
        <f t="shared" ca="1" si="300"/>
        <v>1575.1734929516681</v>
      </c>
      <c r="V1005" s="4">
        <f t="shared" ca="1" si="301"/>
        <v>1.1615758414285125E-7</v>
      </c>
      <c r="W1005" s="13">
        <f t="shared" ca="1" si="302"/>
        <v>7168.1224608000011</v>
      </c>
      <c r="X1005" s="4">
        <f t="shared" ca="1" si="303"/>
        <v>5.2859687622497725E-7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1.5840000000000001E-3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1.489752000000007E-13</v>
      </c>
      <c r="L1006" s="13">
        <f t="shared" ca="1" si="291"/>
        <v>222</v>
      </c>
      <c r="M1006" s="7">
        <f t="shared" ca="1" si="292"/>
        <v>778</v>
      </c>
      <c r="N1006" s="44">
        <f t="shared" ca="1" si="293"/>
        <v>7</v>
      </c>
      <c r="O1006" s="94">
        <f t="shared" ca="1" si="294"/>
        <v>1.9242818862552529</v>
      </c>
      <c r="P1006" s="94">
        <f t="shared" ca="1" si="295"/>
        <v>19.242818862552525</v>
      </c>
      <c r="Q1006" s="94">
        <f t="shared" ca="1" si="296"/>
        <v>19.242818862552525</v>
      </c>
      <c r="R1006" s="94">
        <f t="shared" ca="1" si="297"/>
        <v>1.9242818862552524</v>
      </c>
      <c r="S1006" s="94">
        <f t="shared" ca="1" si="298"/>
        <v>1.9242818862552529</v>
      </c>
      <c r="T1006" s="4">
        <f t="shared" ca="1" si="299"/>
        <v>2.866702788612549E-13</v>
      </c>
      <c r="U1006" s="46">
        <f t="shared" ca="1" si="300"/>
        <v>1554.1734929516681</v>
      </c>
      <c r="V1006" s="4">
        <f t="shared" ca="1" si="301"/>
        <v>2.3153330694717444E-10</v>
      </c>
      <c r="W1006" s="13">
        <f t="shared" ca="1" si="302"/>
        <v>5068.5126408000006</v>
      </c>
      <c r="X1006" s="4">
        <f t="shared" ca="1" si="303"/>
        <v>7.5508268436571182E-10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1.5840000000000001E-3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258</v>
      </c>
      <c r="M1007" s="7">
        <f t="shared" ca="1" si="292"/>
        <v>742</v>
      </c>
      <c r="N1007" s="44">
        <f t="shared" ca="1" si="293"/>
        <v>7</v>
      </c>
      <c r="O1007" s="94">
        <f t="shared" ca="1" si="294"/>
        <v>1.9242818862552529</v>
      </c>
      <c r="P1007" s="94">
        <f t="shared" ca="1" si="295"/>
        <v>19.242818862552525</v>
      </c>
      <c r="Q1007" s="94">
        <f t="shared" ca="1" si="296"/>
        <v>19.242818862552525</v>
      </c>
      <c r="R1007" s="94">
        <f t="shared" ca="1" si="297"/>
        <v>1.9242818862552524</v>
      </c>
      <c r="S1007" s="94">
        <f t="shared" ca="1" si="298"/>
        <v>1.9242818862552529</v>
      </c>
      <c r="T1007" s="4">
        <f t="shared" ca="1" si="299"/>
        <v>0</v>
      </c>
      <c r="U1007" s="46">
        <f t="shared" ca="1" si="300"/>
        <v>1590.1734929516681</v>
      </c>
      <c r="V1007" s="4">
        <f t="shared" ca="1" si="301"/>
        <v>0</v>
      </c>
      <c r="W1007" s="13">
        <f t="shared" ca="1" si="302"/>
        <v>17720.7068808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1.5840000000000001E-3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237</v>
      </c>
      <c r="M1008" s="7">
        <f t="shared" ca="1" si="292"/>
        <v>763</v>
      </c>
      <c r="N1008" s="44">
        <f t="shared" ca="1" si="293"/>
        <v>7</v>
      </c>
      <c r="O1008" s="94">
        <f t="shared" ca="1" si="294"/>
        <v>1.9242818862552529</v>
      </c>
      <c r="P1008" s="94">
        <f t="shared" ca="1" si="295"/>
        <v>19.242818862552525</v>
      </c>
      <c r="Q1008" s="94">
        <f t="shared" ca="1" si="296"/>
        <v>19.242818862552525</v>
      </c>
      <c r="R1008" s="94">
        <f t="shared" ca="1" si="297"/>
        <v>1.9242818862552524</v>
      </c>
      <c r="S1008" s="94">
        <f t="shared" ca="1" si="298"/>
        <v>1.9242818862552529</v>
      </c>
      <c r="T1008" s="4">
        <f t="shared" ca="1" si="299"/>
        <v>0</v>
      </c>
      <c r="U1008" s="46">
        <f t="shared" ca="1" si="300"/>
        <v>1569.1734929516681</v>
      </c>
      <c r="V1008" s="4">
        <f t="shared" ca="1" si="301"/>
        <v>0</v>
      </c>
      <c r="W1008" s="13">
        <f t="shared" ca="1" si="302"/>
        <v>15621.097060800003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1.5840000000000001E-3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1.4310498270895212E-5</v>
      </c>
      <c r="L1009" s="13">
        <f t="shared" ca="1" si="291"/>
        <v>216</v>
      </c>
      <c r="M1009" s="7">
        <f t="shared" ca="1" si="292"/>
        <v>784</v>
      </c>
      <c r="N1009" s="44">
        <f t="shared" ca="1" si="293"/>
        <v>7</v>
      </c>
      <c r="O1009" s="94">
        <f t="shared" ca="1" si="294"/>
        <v>1.9242818862552529</v>
      </c>
      <c r="P1009" s="94">
        <f t="shared" ca="1" si="295"/>
        <v>19.242818862552525</v>
      </c>
      <c r="Q1009" s="94">
        <f t="shared" ca="1" si="296"/>
        <v>19.242818862552525</v>
      </c>
      <c r="R1009" s="94">
        <f t="shared" ca="1" si="297"/>
        <v>1.9242818862552524</v>
      </c>
      <c r="S1009" s="94">
        <f t="shared" ca="1" si="298"/>
        <v>1.9242818862552529</v>
      </c>
      <c r="T1009" s="4">
        <f t="shared" ca="1" si="299"/>
        <v>2.7537432605970771E-5</v>
      </c>
      <c r="U1009" s="46">
        <f t="shared" ca="1" si="300"/>
        <v>1548.1734929516681</v>
      </c>
      <c r="V1009" s="4">
        <f t="shared" ca="1" si="301"/>
        <v>2.2155134093930648E-2</v>
      </c>
      <c r="W1009" s="13">
        <f t="shared" ca="1" si="302"/>
        <v>13521.487240800001</v>
      </c>
      <c r="X1009" s="4">
        <f t="shared" ca="1" si="303"/>
        <v>0.19349921977940007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1.5840000000000001E-3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7.2275243792400128E-7</v>
      </c>
      <c r="L1010" s="13">
        <f t="shared" ca="1" si="291"/>
        <v>195</v>
      </c>
      <c r="M1010" s="7">
        <f t="shared" ca="1" si="292"/>
        <v>805</v>
      </c>
      <c r="N1010" s="44">
        <f t="shared" ca="1" si="293"/>
        <v>8</v>
      </c>
      <c r="O1010" s="94">
        <f t="shared" ca="1" si="294"/>
        <v>2.0918173652761349</v>
      </c>
      <c r="P1010" s="94">
        <f t="shared" ca="1" si="295"/>
        <v>20.91817365276135</v>
      </c>
      <c r="Q1010" s="94">
        <f t="shared" ca="1" si="296"/>
        <v>20.91817365276135</v>
      </c>
      <c r="R1010" s="94">
        <f t="shared" ca="1" si="297"/>
        <v>2.0918173652761349</v>
      </c>
      <c r="S1010" s="94">
        <f t="shared" ca="1" si="298"/>
        <v>2.0918173652761349</v>
      </c>
      <c r="T1010" s="4">
        <f t="shared" ca="1" si="299"/>
        <v>1.5118661004450876E-6</v>
      </c>
      <c r="U1010" s="46">
        <f t="shared" ca="1" si="300"/>
        <v>1619.2363531107776</v>
      </c>
      <c r="V1010" s="4">
        <f t="shared" ca="1" si="301"/>
        <v>1.1703070217859836E-3</v>
      </c>
      <c r="W1010" s="13">
        <f t="shared" ca="1" si="302"/>
        <v>11421.877420800001</v>
      </c>
      <c r="X1010" s="4">
        <f t="shared" ca="1" si="303"/>
        <v>8.2551897515523043E-3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1.5840000000000001E-3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1.4601059352000039E-8</v>
      </c>
      <c r="L1011" s="13">
        <f t="shared" ca="1" si="291"/>
        <v>174</v>
      </c>
      <c r="M1011" s="7">
        <f t="shared" ca="1" si="292"/>
        <v>826</v>
      </c>
      <c r="N1011" s="44">
        <f t="shared" ca="1" si="293"/>
        <v>8</v>
      </c>
      <c r="O1011" s="94">
        <f t="shared" ca="1" si="294"/>
        <v>2.0918173652761349</v>
      </c>
      <c r="P1011" s="94">
        <f t="shared" ca="1" si="295"/>
        <v>20.91817365276135</v>
      </c>
      <c r="Q1011" s="94">
        <f t="shared" ca="1" si="296"/>
        <v>20.91817365276135</v>
      </c>
      <c r="R1011" s="94">
        <f t="shared" ca="1" si="297"/>
        <v>2.0918173652761349</v>
      </c>
      <c r="S1011" s="94">
        <f t="shared" ca="1" si="298"/>
        <v>2.0918173652761349</v>
      </c>
      <c r="T1011" s="4">
        <f t="shared" ca="1" si="299"/>
        <v>3.0542749503941193E-8</v>
      </c>
      <c r="U1011" s="46">
        <f t="shared" ca="1" si="300"/>
        <v>1598.2363531107776</v>
      </c>
      <c r="V1011" s="4">
        <f t="shared" ca="1" si="301"/>
        <v>2.3335943850294555E-5</v>
      </c>
      <c r="W1011" s="13">
        <f t="shared" ca="1" si="302"/>
        <v>9322.2676008000017</v>
      </c>
      <c r="X1011" s="4">
        <f t="shared" ca="1" si="303"/>
        <v>1.3611498253450783E-4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1.5840000000000001E-3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1.4748544800000055E-10</v>
      </c>
      <c r="L1012" s="13">
        <f t="shared" ca="1" si="291"/>
        <v>153</v>
      </c>
      <c r="M1012" s="7">
        <f t="shared" ca="1" si="292"/>
        <v>847</v>
      </c>
      <c r="N1012" s="44">
        <f t="shared" ca="1" si="293"/>
        <v>8</v>
      </c>
      <c r="O1012" s="94">
        <f t="shared" ca="1" si="294"/>
        <v>2.0918173652761349</v>
      </c>
      <c r="P1012" s="94">
        <f t="shared" ca="1" si="295"/>
        <v>20.91817365276135</v>
      </c>
      <c r="Q1012" s="94">
        <f t="shared" ca="1" si="296"/>
        <v>20.91817365276135</v>
      </c>
      <c r="R1012" s="94">
        <f t="shared" ca="1" si="297"/>
        <v>2.0918173652761349</v>
      </c>
      <c r="S1012" s="94">
        <f t="shared" ca="1" si="298"/>
        <v>2.0918173652761349</v>
      </c>
      <c r="T1012" s="4">
        <f t="shared" ca="1" si="299"/>
        <v>3.0851262125193154E-10</v>
      </c>
      <c r="U1012" s="46">
        <f t="shared" ca="1" si="300"/>
        <v>1577.2363531107776</v>
      </c>
      <c r="V1012" s="4">
        <f t="shared" ca="1" si="301"/>
        <v>2.326194101404301E-7</v>
      </c>
      <c r="W1012" s="13">
        <f t="shared" ca="1" si="302"/>
        <v>7222.6577808000002</v>
      </c>
      <c r="X1012" s="4">
        <f t="shared" ca="1" si="303"/>
        <v>1.0652369185519778E-6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1.5840000000000001E-3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7.448760000000033E-13</v>
      </c>
      <c r="L1013" s="13">
        <f t="shared" ca="1" si="291"/>
        <v>132</v>
      </c>
      <c r="M1013" s="7">
        <f t="shared" ca="1" si="292"/>
        <v>868</v>
      </c>
      <c r="N1013" s="44">
        <f t="shared" ca="1" si="293"/>
        <v>8</v>
      </c>
      <c r="O1013" s="94">
        <f t="shared" ca="1" si="294"/>
        <v>2.0918173652761349</v>
      </c>
      <c r="P1013" s="94">
        <f t="shared" ca="1" si="295"/>
        <v>20.91817365276135</v>
      </c>
      <c r="Q1013" s="94">
        <f t="shared" ca="1" si="296"/>
        <v>20.91817365276135</v>
      </c>
      <c r="R1013" s="94">
        <f t="shared" ca="1" si="297"/>
        <v>2.0918173652761349</v>
      </c>
      <c r="S1013" s="94">
        <f t="shared" ca="1" si="298"/>
        <v>2.0918173652761349</v>
      </c>
      <c r="T1013" s="4">
        <f t="shared" ca="1" si="299"/>
        <v>1.5581445517774331E-12</v>
      </c>
      <c r="U1013" s="46">
        <f t="shared" ca="1" si="300"/>
        <v>1556.2363531107776</v>
      </c>
      <c r="V1013" s="4">
        <f t="shared" ca="1" si="301"/>
        <v>1.1592031097597488E-9</v>
      </c>
      <c r="W1013" s="13">
        <f t="shared" ca="1" si="302"/>
        <v>5123.0479608000005</v>
      </c>
      <c r="X1013" s="4">
        <f t="shared" ca="1" si="303"/>
        <v>3.8160354728488781E-9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1.5840000000000001E-3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1.5048000000000084E-15</v>
      </c>
      <c r="L1014" s="13">
        <f t="shared" ca="1" si="291"/>
        <v>111</v>
      </c>
      <c r="M1014" s="7">
        <f t="shared" ca="1" si="292"/>
        <v>889</v>
      </c>
      <c r="N1014" s="44">
        <f t="shared" ca="1" si="293"/>
        <v>8</v>
      </c>
      <c r="O1014" s="94">
        <f t="shared" ca="1" si="294"/>
        <v>2.0918173652761349</v>
      </c>
      <c r="P1014" s="94">
        <f t="shared" ca="1" si="295"/>
        <v>20.91817365276135</v>
      </c>
      <c r="Q1014" s="94">
        <f t="shared" ca="1" si="296"/>
        <v>20.91817365276135</v>
      </c>
      <c r="R1014" s="94">
        <f t="shared" ca="1" si="297"/>
        <v>2.0918173652761349</v>
      </c>
      <c r="S1014" s="94">
        <f t="shared" ca="1" si="298"/>
        <v>2.0918173652761349</v>
      </c>
      <c r="T1014" s="4">
        <f t="shared" ca="1" si="299"/>
        <v>3.1477667712675453E-15</v>
      </c>
      <c r="U1014" s="46">
        <f t="shared" ca="1" si="300"/>
        <v>1535.2363531107776</v>
      </c>
      <c r="V1014" s="4">
        <f t="shared" ca="1" si="301"/>
        <v>2.3102236641611111E-12</v>
      </c>
      <c r="W1014" s="13">
        <f t="shared" ca="1" si="302"/>
        <v>3023.4381408000004</v>
      </c>
      <c r="X1014" s="4">
        <f t="shared" ca="1" si="303"/>
        <v>4.5496697142758657E-12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1.5840000000000001E-3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258</v>
      </c>
      <c r="M1015" s="7">
        <f t="shared" ca="1" si="292"/>
        <v>742</v>
      </c>
      <c r="N1015" s="44">
        <f t="shared" ca="1" si="293"/>
        <v>7</v>
      </c>
      <c r="O1015" s="94">
        <f t="shared" ca="1" si="294"/>
        <v>1.9242818862552529</v>
      </c>
      <c r="P1015" s="94">
        <f t="shared" ca="1" si="295"/>
        <v>19.242818862552525</v>
      </c>
      <c r="Q1015" s="94">
        <f t="shared" ca="1" si="296"/>
        <v>19.242818862552525</v>
      </c>
      <c r="R1015" s="94">
        <f t="shared" ca="1" si="297"/>
        <v>1.9242818862552524</v>
      </c>
      <c r="S1015" s="94">
        <f t="shared" ca="1" si="298"/>
        <v>1.9242818862552529</v>
      </c>
      <c r="T1015" s="4">
        <f t="shared" ca="1" si="299"/>
        <v>0</v>
      </c>
      <c r="U1015" s="46">
        <f t="shared" ca="1" si="300"/>
        <v>1590.1734929516681</v>
      </c>
      <c r="V1015" s="4">
        <f t="shared" ca="1" si="301"/>
        <v>0</v>
      </c>
      <c r="W1015" s="13">
        <f t="shared" ca="1" si="302"/>
        <v>16742.343240000002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1.5840000000000001E-3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237</v>
      </c>
      <c r="M1016" s="7">
        <f t="shared" ca="1" si="292"/>
        <v>763</v>
      </c>
      <c r="N1016" s="44">
        <f t="shared" ca="1" si="293"/>
        <v>7</v>
      </c>
      <c r="O1016" s="94">
        <f t="shared" ca="1" si="294"/>
        <v>1.9242818862552529</v>
      </c>
      <c r="P1016" s="94">
        <f t="shared" ca="1" si="295"/>
        <v>19.242818862552525</v>
      </c>
      <c r="Q1016" s="94">
        <f t="shared" ca="1" si="296"/>
        <v>19.242818862552525</v>
      </c>
      <c r="R1016" s="94">
        <f t="shared" ca="1" si="297"/>
        <v>1.9242818862552524</v>
      </c>
      <c r="S1016" s="94">
        <f t="shared" ca="1" si="298"/>
        <v>1.9242818862552529</v>
      </c>
      <c r="T1016" s="4">
        <f t="shared" ca="1" si="299"/>
        <v>0</v>
      </c>
      <c r="U1016" s="46">
        <f t="shared" ca="1" si="300"/>
        <v>1569.1734929516681</v>
      </c>
      <c r="V1016" s="4">
        <f t="shared" ca="1" si="301"/>
        <v>0</v>
      </c>
      <c r="W1016" s="13">
        <f t="shared" ca="1" si="302"/>
        <v>14642.733420000002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1.5840000000000001E-3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7.4565227832559203E-5</v>
      </c>
      <c r="L1017" s="13">
        <f t="shared" ca="1" si="291"/>
        <v>216</v>
      </c>
      <c r="M1017" s="7">
        <f t="shared" ca="1" si="292"/>
        <v>784</v>
      </c>
      <c r="N1017" s="44">
        <f t="shared" ca="1" si="293"/>
        <v>7</v>
      </c>
      <c r="O1017" s="94">
        <f t="shared" ca="1" si="294"/>
        <v>1.9242818862552529</v>
      </c>
      <c r="P1017" s="94">
        <f t="shared" ca="1" si="295"/>
        <v>19.242818862552525</v>
      </c>
      <c r="Q1017" s="94">
        <f t="shared" ca="1" si="296"/>
        <v>19.242818862552525</v>
      </c>
      <c r="R1017" s="94">
        <f t="shared" ca="1" si="297"/>
        <v>1.9242818862552524</v>
      </c>
      <c r="S1017" s="94">
        <f t="shared" ca="1" si="298"/>
        <v>1.9242818862552529</v>
      </c>
      <c r="T1017" s="4">
        <f t="shared" ca="1" si="299"/>
        <v>1.434845172626897E-4</v>
      </c>
      <c r="U1017" s="46">
        <f t="shared" ca="1" si="300"/>
        <v>1548.1734929516681</v>
      </c>
      <c r="V1017" s="4">
        <f t="shared" ca="1" si="301"/>
        <v>0.11543990922627012</v>
      </c>
      <c r="W1017" s="13">
        <f t="shared" ca="1" si="302"/>
        <v>12543.123600000001</v>
      </c>
      <c r="X1017" s="4">
        <f t="shared" ca="1" si="303"/>
        <v>0.93528086896595031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1.5840000000000001E-3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3.7659205976040034E-6</v>
      </c>
      <c r="L1018" s="13">
        <f t="shared" ca="1" si="291"/>
        <v>195</v>
      </c>
      <c r="M1018" s="7">
        <f t="shared" ca="1" si="292"/>
        <v>805</v>
      </c>
      <c r="N1018" s="44">
        <f t="shared" ca="1" si="293"/>
        <v>8</v>
      </c>
      <c r="O1018" s="94">
        <f t="shared" ca="1" si="294"/>
        <v>2.0918173652761349</v>
      </c>
      <c r="P1018" s="94">
        <f t="shared" ca="1" si="295"/>
        <v>20.91817365276135</v>
      </c>
      <c r="Q1018" s="94">
        <f t="shared" ca="1" si="296"/>
        <v>20.91817365276135</v>
      </c>
      <c r="R1018" s="94">
        <f t="shared" ca="1" si="297"/>
        <v>2.0918173652761349</v>
      </c>
      <c r="S1018" s="94">
        <f t="shared" ca="1" si="298"/>
        <v>2.0918173652761349</v>
      </c>
      <c r="T1018" s="4">
        <f t="shared" ca="1" si="299"/>
        <v>7.8776181023191336E-6</v>
      </c>
      <c r="U1018" s="46">
        <f t="shared" ca="1" si="300"/>
        <v>1619.2363531107776</v>
      </c>
      <c r="V1018" s="4">
        <f t="shared" ca="1" si="301"/>
        <v>6.0979155345690667E-3</v>
      </c>
      <c r="W1018" s="13">
        <f t="shared" ca="1" si="302"/>
        <v>10443.513780000001</v>
      </c>
      <c r="X1018" s="4">
        <f t="shared" ca="1" si="303"/>
        <v>3.9329443655463252E-2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1.5840000000000001E-3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7.6079203992000146E-8</v>
      </c>
      <c r="L1019" s="13">
        <f t="shared" ca="1" si="291"/>
        <v>174</v>
      </c>
      <c r="M1019" s="7">
        <f t="shared" ca="1" si="292"/>
        <v>826</v>
      </c>
      <c r="N1019" s="44">
        <f t="shared" ca="1" si="293"/>
        <v>8</v>
      </c>
      <c r="O1019" s="94">
        <f t="shared" ca="1" si="294"/>
        <v>2.0918173652761349</v>
      </c>
      <c r="P1019" s="94">
        <f t="shared" ca="1" si="295"/>
        <v>20.91817365276135</v>
      </c>
      <c r="Q1019" s="94">
        <f t="shared" ca="1" si="296"/>
        <v>20.91817365276135</v>
      </c>
      <c r="R1019" s="94">
        <f t="shared" ca="1" si="297"/>
        <v>2.0918173652761349</v>
      </c>
      <c r="S1019" s="94">
        <f t="shared" ca="1" si="298"/>
        <v>2.0918173652761349</v>
      </c>
      <c r="T1019" s="4">
        <f t="shared" ca="1" si="299"/>
        <v>1.5914380004685135E-7</v>
      </c>
      <c r="U1019" s="46">
        <f t="shared" ca="1" si="300"/>
        <v>1598.2363531107776</v>
      </c>
      <c r="V1019" s="4">
        <f t="shared" ca="1" si="301"/>
        <v>1.2159254953574522E-4</v>
      </c>
      <c r="W1019" s="13">
        <f t="shared" ca="1" si="302"/>
        <v>8343.9039600000015</v>
      </c>
      <c r="X1019" s="4">
        <f t="shared" ca="1" si="303"/>
        <v>6.3479757146249797E-4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1.5840000000000001E-3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7.6847680800000226E-10</v>
      </c>
      <c r="L1020" s="13">
        <f t="shared" ca="1" si="291"/>
        <v>153</v>
      </c>
      <c r="M1020" s="7">
        <f t="shared" ca="1" si="292"/>
        <v>847</v>
      </c>
      <c r="N1020" s="44">
        <f t="shared" ca="1" si="293"/>
        <v>8</v>
      </c>
      <c r="O1020" s="94">
        <f t="shared" ca="1" si="294"/>
        <v>2.0918173652761349</v>
      </c>
      <c r="P1020" s="94">
        <f t="shared" ca="1" si="295"/>
        <v>20.91817365276135</v>
      </c>
      <c r="Q1020" s="94">
        <f t="shared" ca="1" si="296"/>
        <v>20.91817365276135</v>
      </c>
      <c r="R1020" s="94">
        <f t="shared" ca="1" si="297"/>
        <v>2.0918173652761349</v>
      </c>
      <c r="S1020" s="94">
        <f t="shared" ca="1" si="298"/>
        <v>2.0918173652761349</v>
      </c>
      <c r="T1020" s="4">
        <f t="shared" ca="1" si="299"/>
        <v>1.6075131317863789E-9</v>
      </c>
      <c r="U1020" s="46">
        <f t="shared" ca="1" si="300"/>
        <v>1577.2363531107776</v>
      </c>
      <c r="V1020" s="4">
        <f t="shared" ca="1" si="301"/>
        <v>1.2120695581001349E-6</v>
      </c>
      <c r="W1020" s="13">
        <f t="shared" ca="1" si="302"/>
        <v>6244.29414</v>
      </c>
      <c r="X1020" s="4">
        <f t="shared" ca="1" si="303"/>
        <v>4.7985952289203192E-6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1.5840000000000001E-3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3.8811960000000147E-12</v>
      </c>
      <c r="L1021" s="13">
        <f t="shared" ca="1" si="291"/>
        <v>132</v>
      </c>
      <c r="M1021" s="7">
        <f t="shared" ca="1" si="292"/>
        <v>868</v>
      </c>
      <c r="N1021" s="44">
        <f t="shared" ca="1" si="293"/>
        <v>8</v>
      </c>
      <c r="O1021" s="94">
        <f t="shared" ca="1" si="294"/>
        <v>2.0918173652761349</v>
      </c>
      <c r="P1021" s="94">
        <f t="shared" ca="1" si="295"/>
        <v>20.91817365276135</v>
      </c>
      <c r="Q1021" s="94">
        <f t="shared" ca="1" si="296"/>
        <v>20.91817365276135</v>
      </c>
      <c r="R1021" s="94">
        <f t="shared" ca="1" si="297"/>
        <v>2.0918173652761349</v>
      </c>
      <c r="S1021" s="94">
        <f t="shared" ca="1" si="298"/>
        <v>2.0918173652761349</v>
      </c>
      <c r="T1021" s="4">
        <f t="shared" ca="1" si="299"/>
        <v>8.1187531908403053E-12</v>
      </c>
      <c r="U1021" s="46">
        <f t="shared" ca="1" si="300"/>
        <v>1556.2363531107776</v>
      </c>
      <c r="V1021" s="4">
        <f t="shared" ca="1" si="301"/>
        <v>6.0400583087481606E-9</v>
      </c>
      <c r="W1021" s="13">
        <f t="shared" ca="1" si="302"/>
        <v>4144.6843200000003</v>
      </c>
      <c r="X1021" s="4">
        <f t="shared" ca="1" si="303"/>
        <v>1.6086332204046782E-8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1.5840000000000001E-3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7.840800000000037E-15</v>
      </c>
      <c r="L1022" s="13">
        <f t="shared" ca="1" si="291"/>
        <v>111</v>
      </c>
      <c r="M1022" s="7">
        <f t="shared" ca="1" si="292"/>
        <v>889</v>
      </c>
      <c r="N1022" s="44">
        <f t="shared" ca="1" si="293"/>
        <v>8</v>
      </c>
      <c r="O1022" s="94">
        <f t="shared" ca="1" si="294"/>
        <v>2.0918173652761349</v>
      </c>
      <c r="P1022" s="94">
        <f t="shared" ca="1" si="295"/>
        <v>20.91817365276135</v>
      </c>
      <c r="Q1022" s="94">
        <f t="shared" ca="1" si="296"/>
        <v>20.91817365276135</v>
      </c>
      <c r="R1022" s="94">
        <f t="shared" ca="1" si="297"/>
        <v>2.0918173652761349</v>
      </c>
      <c r="S1022" s="94">
        <f t="shared" ca="1" si="298"/>
        <v>2.0918173652761349</v>
      </c>
      <c r="T1022" s="4">
        <f t="shared" ca="1" si="299"/>
        <v>1.6401521597657196E-14</v>
      </c>
      <c r="U1022" s="46">
        <f t="shared" ca="1" si="300"/>
        <v>1535.2363531107776</v>
      </c>
      <c r="V1022" s="4">
        <f t="shared" ca="1" si="301"/>
        <v>1.2037481197471042E-11</v>
      </c>
      <c r="W1022" s="13">
        <f t="shared" ca="1" si="302"/>
        <v>2045.0745000000002</v>
      </c>
      <c r="X1022" s="4">
        <f t="shared" ca="1" si="303"/>
        <v>1.6035020139600078E-11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1.5840000000000001E-3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147</v>
      </c>
      <c r="M1023" s="7">
        <f t="shared" ca="1" si="292"/>
        <v>853</v>
      </c>
      <c r="N1023" s="44">
        <f t="shared" ca="1" si="293"/>
        <v>8</v>
      </c>
      <c r="O1023" s="94">
        <f t="shared" ca="1" si="294"/>
        <v>2.0918173652761349</v>
      </c>
      <c r="P1023" s="94">
        <f t="shared" ca="1" si="295"/>
        <v>20.91817365276135</v>
      </c>
      <c r="Q1023" s="94">
        <f t="shared" ca="1" si="296"/>
        <v>20.91817365276135</v>
      </c>
      <c r="R1023" s="94">
        <f t="shared" ca="1" si="297"/>
        <v>2.0918173652761349</v>
      </c>
      <c r="S1023" s="94">
        <f t="shared" ca="1" si="298"/>
        <v>2.0918173652761349</v>
      </c>
      <c r="T1023" s="4">
        <f t="shared" ca="1" si="299"/>
        <v>0</v>
      </c>
      <c r="U1023" s="46">
        <f t="shared" ca="1" si="300"/>
        <v>1571.2363531107776</v>
      </c>
      <c r="V1023" s="4">
        <f t="shared" ca="1" si="301"/>
        <v>0</v>
      </c>
      <c r="W1023" s="13">
        <f t="shared" ca="1" si="302"/>
        <v>14697.268740000001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1.5840000000000001E-3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126</v>
      </c>
      <c r="M1024" s="7">
        <f t="shared" ca="1" si="292"/>
        <v>874</v>
      </c>
      <c r="N1024" s="44">
        <f t="shared" ca="1" si="293"/>
        <v>8</v>
      </c>
      <c r="O1024" s="94">
        <f t="shared" ca="1" si="294"/>
        <v>2.0918173652761349</v>
      </c>
      <c r="P1024" s="94">
        <f t="shared" ca="1" si="295"/>
        <v>20.91817365276135</v>
      </c>
      <c r="Q1024" s="94">
        <f t="shared" ca="1" si="296"/>
        <v>20.91817365276135</v>
      </c>
      <c r="R1024" s="94">
        <f t="shared" ca="1" si="297"/>
        <v>2.0918173652761349</v>
      </c>
      <c r="S1024" s="94">
        <f t="shared" ca="1" si="298"/>
        <v>2.0918173652761349</v>
      </c>
      <c r="T1024" s="4">
        <f t="shared" ca="1" si="299"/>
        <v>0</v>
      </c>
      <c r="U1024" s="46">
        <f t="shared" ca="1" si="300"/>
        <v>1550.2363531107776</v>
      </c>
      <c r="V1024" s="4">
        <f t="shared" ca="1" si="301"/>
        <v>0</v>
      </c>
      <c r="W1024" s="13">
        <f t="shared" ca="1" si="302"/>
        <v>12597.658920000002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1.5840000000000001E-3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7.5318411952080068E-7</v>
      </c>
      <c r="L1025" s="13">
        <f t="shared" ca="1" si="291"/>
        <v>105</v>
      </c>
      <c r="M1025" s="7">
        <f t="shared" ca="1" si="292"/>
        <v>895</v>
      </c>
      <c r="N1025" s="44">
        <f t="shared" ca="1" si="293"/>
        <v>8</v>
      </c>
      <c r="O1025" s="94">
        <f t="shared" ca="1" si="294"/>
        <v>2.0918173652761349</v>
      </c>
      <c r="P1025" s="94">
        <f t="shared" ca="1" si="295"/>
        <v>20.91817365276135</v>
      </c>
      <c r="Q1025" s="94">
        <f t="shared" ca="1" si="296"/>
        <v>20.91817365276135</v>
      </c>
      <c r="R1025" s="94">
        <f t="shared" ca="1" si="297"/>
        <v>2.0918173652761349</v>
      </c>
      <c r="S1025" s="94">
        <f t="shared" ca="1" si="298"/>
        <v>2.0918173652761349</v>
      </c>
      <c r="T1025" s="4">
        <f t="shared" ca="1" si="299"/>
        <v>1.5755236204638267E-6</v>
      </c>
      <c r="U1025" s="46">
        <f t="shared" ca="1" si="300"/>
        <v>1529.2363531107776</v>
      </c>
      <c r="V1025" s="4">
        <f t="shared" ca="1" si="301"/>
        <v>1.1517965361569412E-3</v>
      </c>
      <c r="W1025" s="13">
        <f t="shared" ca="1" si="302"/>
        <v>10498.0491</v>
      </c>
      <c r="X1025" s="4">
        <f t="shared" ca="1" si="303"/>
        <v>7.9069638680696348E-3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1.5840000000000001E-3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3.8039601996000073E-8</v>
      </c>
      <c r="L1026" s="13">
        <f t="shared" ca="1" si="291"/>
        <v>84</v>
      </c>
      <c r="M1026" s="7">
        <f t="shared" ca="1" si="292"/>
        <v>916</v>
      </c>
      <c r="N1026" s="44">
        <f t="shared" ca="1" si="293"/>
        <v>9</v>
      </c>
      <c r="O1026" s="94">
        <f t="shared" ca="1" si="294"/>
        <v>2.2258967435637835</v>
      </c>
      <c r="P1026" s="94">
        <f t="shared" ca="1" si="295"/>
        <v>22.258967435637835</v>
      </c>
      <c r="Q1026" s="94">
        <f t="shared" ca="1" si="296"/>
        <v>22.124888057350187</v>
      </c>
      <c r="R1026" s="94">
        <f t="shared" ca="1" si="297"/>
        <v>2.2191927746494011</v>
      </c>
      <c r="S1026" s="94">
        <f t="shared" ca="1" si="298"/>
        <v>2.2258967435637835</v>
      </c>
      <c r="T1026" s="4">
        <f t="shared" ca="1" si="299"/>
        <v>8.4672226209358968E-8</v>
      </c>
      <c r="U1026" s="46">
        <f t="shared" ca="1" si="300"/>
        <v>1581.9146636731487</v>
      </c>
      <c r="V1026" s="4">
        <f t="shared" ca="1" si="301"/>
        <v>6.0175404197762892E-5</v>
      </c>
      <c r="W1026" s="13">
        <f t="shared" ca="1" si="302"/>
        <v>8398.4392800000005</v>
      </c>
      <c r="X1026" s="4">
        <f t="shared" ca="1" si="303"/>
        <v>3.1947328759877343E-4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1.5840000000000001E-3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7.6847680800000205E-10</v>
      </c>
      <c r="L1027" s="13">
        <f t="shared" ca="1" si="291"/>
        <v>63</v>
      </c>
      <c r="M1027" s="7">
        <f t="shared" ca="1" si="292"/>
        <v>937</v>
      </c>
      <c r="N1027" s="44">
        <f t="shared" ca="1" si="293"/>
        <v>9</v>
      </c>
      <c r="O1027" s="94">
        <f t="shared" ca="1" si="294"/>
        <v>2.2258967435637835</v>
      </c>
      <c r="P1027" s="94">
        <f t="shared" ca="1" si="295"/>
        <v>22.258967435637835</v>
      </c>
      <c r="Q1027" s="94">
        <f t="shared" ca="1" si="296"/>
        <v>22.258967435637835</v>
      </c>
      <c r="R1027" s="94">
        <f t="shared" ca="1" si="297"/>
        <v>2.2258967435637835</v>
      </c>
      <c r="S1027" s="94">
        <f t="shared" ca="1" si="298"/>
        <v>2.2258967435637835</v>
      </c>
      <c r="T1027" s="4">
        <f t="shared" ca="1" si="299"/>
        <v>1.7105500244314956E-9</v>
      </c>
      <c r="U1027" s="46">
        <f t="shared" ca="1" si="300"/>
        <v>1560.9146636731487</v>
      </c>
      <c r="V1027" s="4">
        <f t="shared" ca="1" si="301"/>
        <v>1.199526718299938E-6</v>
      </c>
      <c r="W1027" s="13">
        <f t="shared" ca="1" si="302"/>
        <v>6298.8294600000008</v>
      </c>
      <c r="X1027" s="4">
        <f t="shared" ca="1" si="303"/>
        <v>4.8405043575571775E-6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1.5840000000000001E-3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7.7623920000000294E-12</v>
      </c>
      <c r="L1028" s="13">
        <f t="shared" ca="1" si="291"/>
        <v>42</v>
      </c>
      <c r="M1028" s="7">
        <f t="shared" ca="1" si="292"/>
        <v>958</v>
      </c>
      <c r="N1028" s="44">
        <f t="shared" ca="1" si="293"/>
        <v>9</v>
      </c>
      <c r="O1028" s="94">
        <f t="shared" ca="1" si="294"/>
        <v>2.2258967435637835</v>
      </c>
      <c r="P1028" s="94">
        <f t="shared" ca="1" si="295"/>
        <v>22.258967435637835</v>
      </c>
      <c r="Q1028" s="94">
        <f t="shared" ca="1" si="296"/>
        <v>22.258967435637835</v>
      </c>
      <c r="R1028" s="94">
        <f t="shared" ca="1" si="297"/>
        <v>2.2258967435637835</v>
      </c>
      <c r="S1028" s="94">
        <f t="shared" ca="1" si="298"/>
        <v>2.2258967435637835</v>
      </c>
      <c r="T1028" s="4">
        <f t="shared" ca="1" si="299"/>
        <v>1.7278283075065631E-11</v>
      </c>
      <c r="U1028" s="46">
        <f t="shared" ca="1" si="300"/>
        <v>1539.9146636731487</v>
      </c>
      <c r="V1028" s="4">
        <f t="shared" ca="1" si="301"/>
        <v>1.1953421265979185E-8</v>
      </c>
      <c r="W1028" s="13">
        <f t="shared" ca="1" si="302"/>
        <v>4199.2196400000003</v>
      </c>
      <c r="X1028" s="4">
        <f t="shared" ca="1" si="303"/>
        <v>3.2595988939779004E-8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1.5840000000000001E-3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3.9204000000000182E-14</v>
      </c>
      <c r="L1029" s="13">
        <f t="shared" ca="1" si="291"/>
        <v>21</v>
      </c>
      <c r="M1029" s="7">
        <f t="shared" ca="1" si="292"/>
        <v>979</v>
      </c>
      <c r="N1029" s="44">
        <f t="shared" ca="1" si="293"/>
        <v>9</v>
      </c>
      <c r="O1029" s="94">
        <f t="shared" ca="1" si="294"/>
        <v>2.2258967435637835</v>
      </c>
      <c r="P1029" s="94">
        <f t="shared" ca="1" si="295"/>
        <v>22.258967435637835</v>
      </c>
      <c r="Q1029" s="94">
        <f t="shared" ca="1" si="296"/>
        <v>22.258967435637835</v>
      </c>
      <c r="R1029" s="94">
        <f t="shared" ca="1" si="297"/>
        <v>2.2258967435637835</v>
      </c>
      <c r="S1029" s="94">
        <f t="shared" ca="1" si="298"/>
        <v>2.2258967435637835</v>
      </c>
      <c r="T1029" s="4">
        <f t="shared" ca="1" si="299"/>
        <v>8.7264055934674972E-14</v>
      </c>
      <c r="U1029" s="46">
        <f t="shared" ca="1" si="300"/>
        <v>1518.9146636731487</v>
      </c>
      <c r="V1029" s="4">
        <f t="shared" ca="1" si="301"/>
        <v>5.95475304746424E-11</v>
      </c>
      <c r="W1029" s="13">
        <f t="shared" ca="1" si="302"/>
        <v>2099.6098200000001</v>
      </c>
      <c r="X1029" s="4">
        <f t="shared" ca="1" si="303"/>
        <v>8.2313103383280392E-11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1.5840000000000001E-3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7.9200000000000441E-17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2.2258967435637835</v>
      </c>
      <c r="P1030" s="94">
        <f t="shared" ca="1" si="295"/>
        <v>22.258967435637835</v>
      </c>
      <c r="Q1030" s="94">
        <f t="shared" ca="1" si="296"/>
        <v>22.258967435637835</v>
      </c>
      <c r="R1030" s="94">
        <f t="shared" ca="1" si="297"/>
        <v>2.2258967435637835</v>
      </c>
      <c r="S1030" s="94">
        <f t="shared" ca="1" si="298"/>
        <v>2.2258967435637835</v>
      </c>
      <c r="T1030" s="4">
        <f t="shared" ca="1" si="299"/>
        <v>1.7629102209025264E-16</v>
      </c>
      <c r="U1030" s="46">
        <f t="shared" ca="1" si="300"/>
        <v>1497.9146636731487</v>
      </c>
      <c r="V1030" s="4">
        <f t="shared" ca="1" si="301"/>
        <v>1.1863484136291403E-13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369</v>
      </c>
      <c r="M1031" s="7">
        <f t="shared" ca="1" si="292"/>
        <v>631</v>
      </c>
      <c r="N1031" s="44">
        <f t="shared" ca="1" si="293"/>
        <v>6</v>
      </c>
      <c r="O1031" s="94">
        <f t="shared" ca="1" si="294"/>
        <v>1.6834061793024351</v>
      </c>
      <c r="P1031" s="94">
        <f t="shared" ca="1" si="295"/>
        <v>16.834061793024354</v>
      </c>
      <c r="Q1031" s="94">
        <f t="shared" ca="1" si="296"/>
        <v>16.834061793024354</v>
      </c>
      <c r="R1031" s="94">
        <f t="shared" ca="1" si="297"/>
        <v>1.6834061793024353</v>
      </c>
      <c r="S1031" s="94">
        <f t="shared" ca="1" si="298"/>
        <v>1.6834061793024351</v>
      </c>
      <c r="T1031" s="4">
        <f t="shared" ca="1" si="299"/>
        <v>0</v>
      </c>
      <c r="U1031" s="46">
        <f t="shared" ca="1" si="300"/>
        <v>1568.8092519292643</v>
      </c>
      <c r="V1031" s="4">
        <f t="shared" ca="1" si="301"/>
        <v>0</v>
      </c>
      <c r="W1031" s="13">
        <f t="shared" ca="1" si="302"/>
        <v>19765.781380800003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348</v>
      </c>
      <c r="M1032" s="7">
        <f t="shared" ca="1" si="292"/>
        <v>652</v>
      </c>
      <c r="N1032" s="44">
        <f t="shared" ca="1" si="293"/>
        <v>6</v>
      </c>
      <c r="O1032" s="94">
        <f t="shared" ca="1" si="294"/>
        <v>1.6834061793024351</v>
      </c>
      <c r="P1032" s="94">
        <f t="shared" ca="1" si="295"/>
        <v>16.834061793024354</v>
      </c>
      <c r="Q1032" s="94">
        <f t="shared" ca="1" si="296"/>
        <v>16.834061793024354</v>
      </c>
      <c r="R1032" s="94">
        <f t="shared" ca="1" si="297"/>
        <v>1.6834061793024353</v>
      </c>
      <c r="S1032" s="94">
        <f t="shared" ca="1" si="298"/>
        <v>1.6834061793024351</v>
      </c>
      <c r="T1032" s="4">
        <f t="shared" ca="1" si="299"/>
        <v>1.490592337871286E-4</v>
      </c>
      <c r="U1032" s="46">
        <f t="shared" ca="1" si="300"/>
        <v>1547.8092519292643</v>
      </c>
      <c r="V1032" s="4">
        <f t="shared" ca="1" si="301"/>
        <v>0.13705264004484524</v>
      </c>
      <c r="W1032" s="13">
        <f t="shared" ca="1" si="302"/>
        <v>17666.171560800001</v>
      </c>
      <c r="X1032" s="4">
        <f t="shared" ca="1" si="303"/>
        <v>1.5642725024901545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327</v>
      </c>
      <c r="M1033" s="7">
        <f t="shared" ca="1" si="292"/>
        <v>673</v>
      </c>
      <c r="N1033" s="44">
        <f t="shared" ca="1" si="293"/>
        <v>7</v>
      </c>
      <c r="O1033" s="94">
        <f t="shared" ca="1" si="294"/>
        <v>1.9242818862552529</v>
      </c>
      <c r="P1033" s="94">
        <f t="shared" ca="1" si="295"/>
        <v>16.834061793024354</v>
      </c>
      <c r="Q1033" s="94">
        <f t="shared" ca="1" si="296"/>
        <v>16.834061793024354</v>
      </c>
      <c r="R1033" s="94">
        <f t="shared" ca="1" si="297"/>
        <v>1.6834061793024353</v>
      </c>
      <c r="S1033" s="94">
        <f t="shared" ca="1" si="298"/>
        <v>1.9242818862552529</v>
      </c>
      <c r="T1033" s="4">
        <f t="shared" ca="1" si="299"/>
        <v>1.0326537227239041E-5</v>
      </c>
      <c r="U1033" s="46">
        <f t="shared" ca="1" si="300"/>
        <v>1659.1734929516681</v>
      </c>
      <c r="V1033" s="4">
        <f t="shared" ca="1" si="301"/>
        <v>8.903849775750006E-3</v>
      </c>
      <c r="W1033" s="13">
        <f t="shared" ca="1" si="302"/>
        <v>15566.5617408</v>
      </c>
      <c r="X1033" s="4">
        <f t="shared" ca="1" si="303"/>
        <v>8.3536970578313233E-2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306</v>
      </c>
      <c r="M1034" s="7">
        <f t="shared" ca="1" si="292"/>
        <v>694</v>
      </c>
      <c r="N1034" s="44">
        <f t="shared" ca="1" si="293"/>
        <v>7</v>
      </c>
      <c r="O1034" s="94">
        <f t="shared" ca="1" si="294"/>
        <v>1.9242818862552529</v>
      </c>
      <c r="P1034" s="94">
        <f t="shared" ca="1" si="295"/>
        <v>19.242818862552525</v>
      </c>
      <c r="Q1034" s="94">
        <f t="shared" ca="1" si="296"/>
        <v>19.242818862552525</v>
      </c>
      <c r="R1034" s="94">
        <f t="shared" ca="1" si="297"/>
        <v>1.9242818862552524</v>
      </c>
      <c r="S1034" s="94">
        <f t="shared" ca="1" si="298"/>
        <v>1.9242818862552529</v>
      </c>
      <c r="T1034" s="4">
        <f t="shared" ca="1" si="299"/>
        <v>2.6077114210199625E-7</v>
      </c>
      <c r="U1034" s="46">
        <f t="shared" ca="1" si="300"/>
        <v>1638.1734929516681</v>
      </c>
      <c r="V1034" s="4">
        <f t="shared" ca="1" si="301"/>
        <v>2.2199885358249283E-4</v>
      </c>
      <c r="W1034" s="13">
        <f t="shared" ca="1" si="302"/>
        <v>13466.951920800002</v>
      </c>
      <c r="X1034" s="4">
        <f t="shared" ca="1" si="303"/>
        <v>1.8249885622806589E-3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285</v>
      </c>
      <c r="M1035" s="7">
        <f t="shared" ca="1" si="292"/>
        <v>715</v>
      </c>
      <c r="N1035" s="44">
        <f t="shared" ca="1" si="293"/>
        <v>7</v>
      </c>
      <c r="O1035" s="94">
        <f t="shared" ca="1" si="294"/>
        <v>1.9242818862552529</v>
      </c>
      <c r="P1035" s="94">
        <f t="shared" ca="1" si="295"/>
        <v>19.242818862552525</v>
      </c>
      <c r="Q1035" s="94">
        <f t="shared" ca="1" si="296"/>
        <v>19.242818862552525</v>
      </c>
      <c r="R1035" s="94">
        <f t="shared" ca="1" si="297"/>
        <v>1.9242818862552524</v>
      </c>
      <c r="S1035" s="94">
        <f t="shared" ca="1" si="298"/>
        <v>1.9242818862552529</v>
      </c>
      <c r="T1035" s="4">
        <f t="shared" ca="1" si="299"/>
        <v>3.5120692538989415E-9</v>
      </c>
      <c r="U1035" s="46">
        <f t="shared" ca="1" si="300"/>
        <v>1617.1734929516681</v>
      </c>
      <c r="V1035" s="4">
        <f t="shared" ca="1" si="301"/>
        <v>2.951555769133565E-6</v>
      </c>
      <c r="W1035" s="13">
        <f t="shared" ca="1" si="302"/>
        <v>11367.3421008</v>
      </c>
      <c r="X1035" s="4">
        <f t="shared" ca="1" si="303"/>
        <v>2.0746904586033701E-5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264</v>
      </c>
      <c r="M1036" s="7">
        <f t="shared" ca="1" si="292"/>
        <v>736</v>
      </c>
      <c r="N1036" s="44">
        <f t="shared" ca="1" si="293"/>
        <v>7</v>
      </c>
      <c r="O1036" s="94">
        <f t="shared" ca="1" si="294"/>
        <v>1.9242818862552529</v>
      </c>
      <c r="P1036" s="94">
        <f t="shared" ca="1" si="295"/>
        <v>19.242818862552525</v>
      </c>
      <c r="Q1036" s="94">
        <f t="shared" ca="1" si="296"/>
        <v>19.242818862552525</v>
      </c>
      <c r="R1036" s="94">
        <f t="shared" ca="1" si="297"/>
        <v>1.9242818862552524</v>
      </c>
      <c r="S1036" s="94">
        <f t="shared" ca="1" si="298"/>
        <v>1.9242818862552529</v>
      </c>
      <c r="T1036" s="4">
        <f t="shared" ca="1" si="299"/>
        <v>2.6606585256810195E-11</v>
      </c>
      <c r="U1036" s="46">
        <f t="shared" ca="1" si="300"/>
        <v>1596.1734929516681</v>
      </c>
      <c r="V1036" s="4">
        <f t="shared" ca="1" si="301"/>
        <v>2.206990900253461E-8</v>
      </c>
      <c r="W1036" s="13">
        <f t="shared" ca="1" si="302"/>
        <v>9267.7322808000008</v>
      </c>
      <c r="X1036" s="4">
        <f t="shared" ca="1" si="303"/>
        <v>1.2814271694167391E-7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243</v>
      </c>
      <c r="M1037" s="7">
        <f t="shared" ca="1" si="292"/>
        <v>757</v>
      </c>
      <c r="N1037" s="44">
        <f t="shared" ca="1" si="293"/>
        <v>7</v>
      </c>
      <c r="O1037" s="94">
        <f t="shared" ca="1" si="294"/>
        <v>1.9242818862552529</v>
      </c>
      <c r="P1037" s="94">
        <f t="shared" ca="1" si="295"/>
        <v>19.242818862552525</v>
      </c>
      <c r="Q1037" s="94">
        <f t="shared" ca="1" si="296"/>
        <v>19.242818862552525</v>
      </c>
      <c r="R1037" s="94">
        <f t="shared" ca="1" si="297"/>
        <v>1.9242818862552524</v>
      </c>
      <c r="S1037" s="94">
        <f t="shared" ca="1" si="298"/>
        <v>1.9242818862552529</v>
      </c>
      <c r="T1037" s="4">
        <f t="shared" ca="1" si="299"/>
        <v>1.0750135457297058E-13</v>
      </c>
      <c r="U1037" s="46">
        <f t="shared" ca="1" si="300"/>
        <v>1575.1734929516681</v>
      </c>
      <c r="V1037" s="4">
        <f t="shared" ca="1" si="301"/>
        <v>8.7998169805190419E-11</v>
      </c>
      <c r="W1037" s="13">
        <f t="shared" ca="1" si="302"/>
        <v>7168.1224608000011</v>
      </c>
      <c r="X1037" s="4">
        <f t="shared" ca="1" si="303"/>
        <v>4.004521789583165E-10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222</v>
      </c>
      <c r="M1038" s="7">
        <f t="shared" ca="1" si="292"/>
        <v>778</v>
      </c>
      <c r="N1038" s="44">
        <f t="shared" ca="1" si="293"/>
        <v>7</v>
      </c>
      <c r="O1038" s="94">
        <f t="shared" ca="1" si="294"/>
        <v>1.9242818862552529</v>
      </c>
      <c r="P1038" s="94">
        <f t="shared" ca="1" si="295"/>
        <v>19.242818862552525</v>
      </c>
      <c r="Q1038" s="94">
        <f t="shared" ca="1" si="296"/>
        <v>19.242818862552525</v>
      </c>
      <c r="R1038" s="94">
        <f t="shared" ca="1" si="297"/>
        <v>1.9242818862552524</v>
      </c>
      <c r="S1038" s="94">
        <f t="shared" ca="1" si="298"/>
        <v>1.9242818862552529</v>
      </c>
      <c r="T1038" s="4">
        <f t="shared" ca="1" si="299"/>
        <v>1.8097871140230751E-16</v>
      </c>
      <c r="U1038" s="46">
        <f t="shared" ca="1" si="300"/>
        <v>1554.1734929516681</v>
      </c>
      <c r="V1038" s="4">
        <f t="shared" ca="1" si="301"/>
        <v>1.4617001701210518E-13</v>
      </c>
      <c r="W1038" s="13">
        <f t="shared" ca="1" si="302"/>
        <v>5068.5126408000006</v>
      </c>
      <c r="X1038" s="4">
        <f t="shared" ca="1" si="303"/>
        <v>4.7669361386724264E-13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258</v>
      </c>
      <c r="M1039" s="7">
        <f t="shared" ca="1" si="292"/>
        <v>742</v>
      </c>
      <c r="N1039" s="44">
        <f t="shared" ca="1" si="293"/>
        <v>7</v>
      </c>
      <c r="O1039" s="94">
        <f t="shared" ca="1" si="294"/>
        <v>1.9242818862552529</v>
      </c>
      <c r="P1039" s="94">
        <f t="shared" ca="1" si="295"/>
        <v>19.242818862552525</v>
      </c>
      <c r="Q1039" s="94">
        <f t="shared" ca="1" si="296"/>
        <v>19.242818862552525</v>
      </c>
      <c r="R1039" s="94">
        <f t="shared" ca="1" si="297"/>
        <v>1.9242818862552524</v>
      </c>
      <c r="S1039" s="94">
        <f t="shared" ca="1" si="298"/>
        <v>1.9242818862552529</v>
      </c>
      <c r="T1039" s="4">
        <f t="shared" ca="1" si="299"/>
        <v>0</v>
      </c>
      <c r="U1039" s="46">
        <f t="shared" ca="1" si="300"/>
        <v>1590.1734929516681</v>
      </c>
      <c r="V1039" s="4">
        <f t="shared" ca="1" si="301"/>
        <v>0</v>
      </c>
      <c r="W1039" s="13">
        <f t="shared" ca="1" si="302"/>
        <v>17720.7068808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237</v>
      </c>
      <c r="M1040" s="7">
        <f t="shared" ca="1" si="292"/>
        <v>763</v>
      </c>
      <c r="N1040" s="44">
        <f t="shared" ca="1" si="293"/>
        <v>7</v>
      </c>
      <c r="O1040" s="94">
        <f t="shared" ca="1" si="294"/>
        <v>1.9242818862552529</v>
      </c>
      <c r="P1040" s="94">
        <f t="shared" ca="1" si="295"/>
        <v>19.242818862552525</v>
      </c>
      <c r="Q1040" s="94">
        <f t="shared" ca="1" si="296"/>
        <v>19.242818862552525</v>
      </c>
      <c r="R1040" s="94">
        <f t="shared" ca="1" si="297"/>
        <v>1.9242818862552524</v>
      </c>
      <c r="S1040" s="94">
        <f t="shared" ca="1" si="298"/>
        <v>1.9242818862552529</v>
      </c>
      <c r="T1040" s="4">
        <f t="shared" ca="1" si="299"/>
        <v>1.7210895378731732E-6</v>
      </c>
      <c r="U1040" s="46">
        <f t="shared" ca="1" si="300"/>
        <v>1569.1734929516681</v>
      </c>
      <c r="V1040" s="4">
        <f t="shared" ca="1" si="301"/>
        <v>1.4034784098512154E-3</v>
      </c>
      <c r="W1040" s="13">
        <f t="shared" ca="1" si="302"/>
        <v>15621.097060800003</v>
      </c>
      <c r="X1040" s="4">
        <f t="shared" ca="1" si="303"/>
        <v>1.3971605154879045E-2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216</v>
      </c>
      <c r="M1041" s="7">
        <f t="shared" ca="1" si="292"/>
        <v>784</v>
      </c>
      <c r="N1041" s="44">
        <f t="shared" ca="1" si="293"/>
        <v>7</v>
      </c>
      <c r="O1041" s="94">
        <f t="shared" ca="1" si="294"/>
        <v>1.9242818862552529</v>
      </c>
      <c r="P1041" s="94">
        <f t="shared" ca="1" si="295"/>
        <v>19.242818862552525</v>
      </c>
      <c r="Q1041" s="94">
        <f t="shared" ca="1" si="296"/>
        <v>19.242818862552525</v>
      </c>
      <c r="R1041" s="94">
        <f t="shared" ca="1" si="297"/>
        <v>1.9242818862552524</v>
      </c>
      <c r="S1041" s="94">
        <f t="shared" ca="1" si="298"/>
        <v>1.9242818862552529</v>
      </c>
      <c r="T1041" s="4">
        <f t="shared" ca="1" si="299"/>
        <v>1.0430845684079846E-7</v>
      </c>
      <c r="U1041" s="46">
        <f t="shared" ca="1" si="300"/>
        <v>1548.1734929516681</v>
      </c>
      <c r="V1041" s="4">
        <f t="shared" ca="1" si="301"/>
        <v>8.3920962477010088E-5</v>
      </c>
      <c r="W1041" s="13">
        <f t="shared" ca="1" si="302"/>
        <v>13521.487240800001</v>
      </c>
      <c r="X1041" s="4">
        <f t="shared" ca="1" si="303"/>
        <v>7.3295159007348576E-4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195</v>
      </c>
      <c r="M1042" s="7">
        <f t="shared" ca="1" si="292"/>
        <v>805</v>
      </c>
      <c r="N1042" s="44">
        <f t="shared" ca="1" si="293"/>
        <v>8</v>
      </c>
      <c r="O1042" s="94">
        <f t="shared" ca="1" si="294"/>
        <v>2.0918173652761349</v>
      </c>
      <c r="P1042" s="94">
        <f t="shared" ca="1" si="295"/>
        <v>20.91817365276135</v>
      </c>
      <c r="Q1042" s="94">
        <f t="shared" ca="1" si="296"/>
        <v>20.91817365276135</v>
      </c>
      <c r="R1042" s="94">
        <f t="shared" ca="1" si="297"/>
        <v>2.0918173652761349</v>
      </c>
      <c r="S1042" s="94">
        <f t="shared" ca="1" si="298"/>
        <v>2.0918173652761349</v>
      </c>
      <c r="T1042" s="4">
        <f t="shared" ca="1" si="299"/>
        <v>2.8633827659944873E-9</v>
      </c>
      <c r="U1042" s="46">
        <f t="shared" ca="1" si="300"/>
        <v>1619.2363531107776</v>
      </c>
      <c r="V1042" s="4">
        <f t="shared" ca="1" si="301"/>
        <v>2.216490571564365E-6</v>
      </c>
      <c r="W1042" s="13">
        <f t="shared" ca="1" si="302"/>
        <v>11421.877420800001</v>
      </c>
      <c r="X1042" s="4">
        <f t="shared" ca="1" si="303"/>
        <v>1.5634829074909684E-5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174</v>
      </c>
      <c r="M1043" s="7">
        <f t="shared" ca="1" si="292"/>
        <v>826</v>
      </c>
      <c r="N1043" s="44">
        <f t="shared" ca="1" si="293"/>
        <v>8</v>
      </c>
      <c r="O1043" s="94">
        <f t="shared" ca="1" si="294"/>
        <v>2.0918173652761349</v>
      </c>
      <c r="P1043" s="94">
        <f t="shared" ca="1" si="295"/>
        <v>20.91817365276135</v>
      </c>
      <c r="Q1043" s="94">
        <f t="shared" ca="1" si="296"/>
        <v>20.91817365276135</v>
      </c>
      <c r="R1043" s="94">
        <f t="shared" ca="1" si="297"/>
        <v>2.0918173652761349</v>
      </c>
      <c r="S1043" s="94">
        <f t="shared" ca="1" si="298"/>
        <v>2.0918173652761349</v>
      </c>
      <c r="T1043" s="4">
        <f t="shared" ca="1" si="299"/>
        <v>3.856407765649143E-11</v>
      </c>
      <c r="U1043" s="46">
        <f t="shared" ca="1" si="300"/>
        <v>1598.2363531107776</v>
      </c>
      <c r="V1043" s="4">
        <f t="shared" ca="1" si="301"/>
        <v>2.9464575568553753E-8</v>
      </c>
      <c r="W1043" s="13">
        <f t="shared" ca="1" si="302"/>
        <v>9322.2676008000017</v>
      </c>
      <c r="X1043" s="4">
        <f t="shared" ca="1" si="303"/>
        <v>1.7186235168498475E-7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153</v>
      </c>
      <c r="M1044" s="7">
        <f t="shared" ca="1" si="292"/>
        <v>847</v>
      </c>
      <c r="N1044" s="44">
        <f t="shared" ca="1" si="293"/>
        <v>8</v>
      </c>
      <c r="O1044" s="94">
        <f t="shared" ca="1" si="294"/>
        <v>2.0918173652761349</v>
      </c>
      <c r="P1044" s="94">
        <f t="shared" ca="1" si="295"/>
        <v>20.91817365276135</v>
      </c>
      <c r="Q1044" s="94">
        <f t="shared" ca="1" si="296"/>
        <v>20.91817365276135</v>
      </c>
      <c r="R1044" s="94">
        <f t="shared" ca="1" si="297"/>
        <v>2.0918173652761349</v>
      </c>
      <c r="S1044" s="94">
        <f t="shared" ca="1" si="298"/>
        <v>2.0918173652761349</v>
      </c>
      <c r="T1044" s="4">
        <f t="shared" ca="1" si="299"/>
        <v>2.9215210345826879E-13</v>
      </c>
      <c r="U1044" s="46">
        <f t="shared" ca="1" si="300"/>
        <v>1577.2363531107776</v>
      </c>
      <c r="V1044" s="4">
        <f t="shared" ca="1" si="301"/>
        <v>2.2028353232995295E-10</v>
      </c>
      <c r="W1044" s="13">
        <f t="shared" ca="1" si="302"/>
        <v>7222.6577808000002</v>
      </c>
      <c r="X1044" s="4">
        <f t="shared" ca="1" si="303"/>
        <v>1.008747081962101E-9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132</v>
      </c>
      <c r="M1045" s="7">
        <f t="shared" ca="1" si="292"/>
        <v>868</v>
      </c>
      <c r="N1045" s="44">
        <f t="shared" ca="1" si="293"/>
        <v>8</v>
      </c>
      <c r="O1045" s="94">
        <f t="shared" ca="1" si="294"/>
        <v>2.0918173652761349</v>
      </c>
      <c r="P1045" s="94">
        <f t="shared" ca="1" si="295"/>
        <v>20.91817365276135</v>
      </c>
      <c r="Q1045" s="94">
        <f t="shared" ca="1" si="296"/>
        <v>20.91817365276135</v>
      </c>
      <c r="R1045" s="94">
        <f t="shared" ca="1" si="297"/>
        <v>2.0918173652761349</v>
      </c>
      <c r="S1045" s="94">
        <f t="shared" ca="1" si="298"/>
        <v>2.0918173652761349</v>
      </c>
      <c r="T1045" s="4">
        <f t="shared" ca="1" si="299"/>
        <v>1.1804125392253294E-15</v>
      </c>
      <c r="U1045" s="46">
        <f t="shared" ca="1" si="300"/>
        <v>1556.2363531107776</v>
      </c>
      <c r="V1045" s="4">
        <f t="shared" ca="1" si="301"/>
        <v>8.7818417406041662E-13</v>
      </c>
      <c r="W1045" s="13">
        <f t="shared" ca="1" si="302"/>
        <v>5123.0479608000005</v>
      </c>
      <c r="X1045" s="4">
        <f t="shared" ca="1" si="303"/>
        <v>2.890935964279456E-12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111</v>
      </c>
      <c r="M1046" s="7">
        <f t="shared" ca="1" si="292"/>
        <v>889</v>
      </c>
      <c r="N1046" s="44">
        <f t="shared" ca="1" si="293"/>
        <v>8</v>
      </c>
      <c r="O1046" s="94">
        <f t="shared" ca="1" si="294"/>
        <v>2.0918173652761349</v>
      </c>
      <c r="P1046" s="94">
        <f t="shared" ca="1" si="295"/>
        <v>20.91817365276135</v>
      </c>
      <c r="Q1046" s="94">
        <f t="shared" ca="1" si="296"/>
        <v>20.91817365276135</v>
      </c>
      <c r="R1046" s="94">
        <f t="shared" ca="1" si="297"/>
        <v>2.0918173652761349</v>
      </c>
      <c r="S1046" s="94">
        <f t="shared" ca="1" si="298"/>
        <v>2.0918173652761349</v>
      </c>
      <c r="T1046" s="4">
        <f t="shared" ca="1" si="299"/>
        <v>1.987226497012341E-18</v>
      </c>
      <c r="U1046" s="46">
        <f t="shared" ca="1" si="300"/>
        <v>1535.2363531107776</v>
      </c>
      <c r="V1046" s="4">
        <f t="shared" ca="1" si="301"/>
        <v>1.4584745354552481E-15</v>
      </c>
      <c r="W1046" s="13">
        <f t="shared" ca="1" si="302"/>
        <v>3023.4381408000004</v>
      </c>
      <c r="X1046" s="4">
        <f t="shared" ca="1" si="303"/>
        <v>2.872266233760019E-15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258</v>
      </c>
      <c r="M1047" s="7">
        <f t="shared" ca="1" si="292"/>
        <v>742</v>
      </c>
      <c r="N1047" s="44">
        <f t="shared" ca="1" si="293"/>
        <v>7</v>
      </c>
      <c r="O1047" s="94">
        <f t="shared" ca="1" si="294"/>
        <v>1.9242818862552529</v>
      </c>
      <c r="P1047" s="94">
        <f t="shared" ca="1" si="295"/>
        <v>19.242818862552525</v>
      </c>
      <c r="Q1047" s="94">
        <f t="shared" ca="1" si="296"/>
        <v>19.242818862552525</v>
      </c>
      <c r="R1047" s="94">
        <f t="shared" ca="1" si="297"/>
        <v>1.9242818862552524</v>
      </c>
      <c r="S1047" s="94">
        <f t="shared" ca="1" si="298"/>
        <v>1.9242818862552529</v>
      </c>
      <c r="T1047" s="4">
        <f t="shared" ca="1" si="299"/>
        <v>0</v>
      </c>
      <c r="U1047" s="46">
        <f t="shared" ca="1" si="300"/>
        <v>1590.1734929516681</v>
      </c>
      <c r="V1047" s="4">
        <f t="shared" ca="1" si="301"/>
        <v>0</v>
      </c>
      <c r="W1047" s="13">
        <f t="shared" ca="1" si="302"/>
        <v>16742.343240000002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237</v>
      </c>
      <c r="M1048" s="7">
        <f t="shared" ca="1" si="292"/>
        <v>763</v>
      </c>
      <c r="N1048" s="44">
        <f t="shared" ca="1" si="293"/>
        <v>7</v>
      </c>
      <c r="O1048" s="94">
        <f t="shared" ca="1" si="294"/>
        <v>1.9242818862552529</v>
      </c>
      <c r="P1048" s="94">
        <f t="shared" ca="1" si="295"/>
        <v>19.242818862552525</v>
      </c>
      <c r="Q1048" s="94">
        <f t="shared" ca="1" si="296"/>
        <v>19.242818862552525</v>
      </c>
      <c r="R1048" s="94">
        <f t="shared" ca="1" si="297"/>
        <v>1.9242818862552524</v>
      </c>
      <c r="S1048" s="94">
        <f t="shared" ca="1" si="298"/>
        <v>1.9242818862552529</v>
      </c>
      <c r="T1048" s="4">
        <f t="shared" ca="1" si="299"/>
        <v>8.967782328918106E-6</v>
      </c>
      <c r="U1048" s="46">
        <f t="shared" ca="1" si="300"/>
        <v>1569.1734929516681</v>
      </c>
      <c r="V1048" s="4">
        <f t="shared" ca="1" si="301"/>
        <v>7.3128611881721163E-3</v>
      </c>
      <c r="W1048" s="13">
        <f t="shared" ca="1" si="302"/>
        <v>14642.733420000002</v>
      </c>
      <c r="X1048" s="4">
        <f t="shared" ca="1" si="303"/>
        <v>6.8239922097108066E-2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216</v>
      </c>
      <c r="M1049" s="7">
        <f t="shared" ca="1" si="292"/>
        <v>784</v>
      </c>
      <c r="N1049" s="44">
        <f t="shared" ca="1" si="293"/>
        <v>7</v>
      </c>
      <c r="O1049" s="94">
        <f t="shared" ca="1" si="294"/>
        <v>1.9242818862552529</v>
      </c>
      <c r="P1049" s="94">
        <f t="shared" ca="1" si="295"/>
        <v>19.242818862552525</v>
      </c>
      <c r="Q1049" s="94">
        <f t="shared" ca="1" si="296"/>
        <v>19.242818862552525</v>
      </c>
      <c r="R1049" s="94">
        <f t="shared" ca="1" si="297"/>
        <v>1.9242818862552524</v>
      </c>
      <c r="S1049" s="94">
        <f t="shared" ca="1" si="298"/>
        <v>1.9242818862552529</v>
      </c>
      <c r="T1049" s="4">
        <f t="shared" ca="1" si="299"/>
        <v>5.4350195932837051E-7</v>
      </c>
      <c r="U1049" s="46">
        <f t="shared" ca="1" si="300"/>
        <v>1548.1734929516681</v>
      </c>
      <c r="V1049" s="4">
        <f t="shared" ca="1" si="301"/>
        <v>4.3727238343284174E-4</v>
      </c>
      <c r="W1049" s="13">
        <f t="shared" ca="1" si="302"/>
        <v>12543.123600000001</v>
      </c>
      <c r="X1049" s="4">
        <f t="shared" ca="1" si="303"/>
        <v>3.5427305642649659E-3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195</v>
      </c>
      <c r="M1050" s="7">
        <f t="shared" ca="1" si="292"/>
        <v>805</v>
      </c>
      <c r="N1050" s="44">
        <f t="shared" ca="1" si="293"/>
        <v>8</v>
      </c>
      <c r="O1050" s="94">
        <f t="shared" ca="1" si="294"/>
        <v>2.0918173652761349</v>
      </c>
      <c r="P1050" s="94">
        <f t="shared" ca="1" si="295"/>
        <v>20.91817365276135</v>
      </c>
      <c r="Q1050" s="94">
        <f t="shared" ca="1" si="296"/>
        <v>20.91817365276135</v>
      </c>
      <c r="R1050" s="94">
        <f t="shared" ca="1" si="297"/>
        <v>2.0918173652761349</v>
      </c>
      <c r="S1050" s="94">
        <f t="shared" ca="1" si="298"/>
        <v>2.0918173652761349</v>
      </c>
      <c r="T1050" s="4">
        <f t="shared" ca="1" si="299"/>
        <v>1.4919731254392318E-8</v>
      </c>
      <c r="U1050" s="46">
        <f t="shared" ca="1" si="300"/>
        <v>1619.2363531107776</v>
      </c>
      <c r="V1050" s="4">
        <f t="shared" ca="1" si="301"/>
        <v>1.1549082451835367E-5</v>
      </c>
      <c r="W1050" s="13">
        <f t="shared" ca="1" si="302"/>
        <v>10443.513780000001</v>
      </c>
      <c r="X1050" s="4">
        <f t="shared" ca="1" si="303"/>
        <v>7.4487582680801687E-5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174</v>
      </c>
      <c r="M1051" s="7">
        <f t="shared" ca="1" si="292"/>
        <v>826</v>
      </c>
      <c r="N1051" s="44">
        <f t="shared" ca="1" si="293"/>
        <v>8</v>
      </c>
      <c r="O1051" s="94">
        <f t="shared" ca="1" si="294"/>
        <v>2.0918173652761349</v>
      </c>
      <c r="P1051" s="94">
        <f t="shared" ca="1" si="295"/>
        <v>20.91817365276135</v>
      </c>
      <c r="Q1051" s="94">
        <f t="shared" ca="1" si="296"/>
        <v>20.91817365276135</v>
      </c>
      <c r="R1051" s="94">
        <f t="shared" ca="1" si="297"/>
        <v>2.0918173652761349</v>
      </c>
      <c r="S1051" s="94">
        <f t="shared" ca="1" si="298"/>
        <v>2.0918173652761349</v>
      </c>
      <c r="T1051" s="4">
        <f t="shared" ca="1" si="299"/>
        <v>2.0093914147329728E-10</v>
      </c>
      <c r="U1051" s="46">
        <f t="shared" ca="1" si="300"/>
        <v>1598.2363531107776</v>
      </c>
      <c r="V1051" s="4">
        <f t="shared" ca="1" si="301"/>
        <v>1.5352594638351678E-7</v>
      </c>
      <c r="W1051" s="13">
        <f t="shared" ca="1" si="302"/>
        <v>8343.9039600000015</v>
      </c>
      <c r="X1051" s="4">
        <f t="shared" ca="1" si="303"/>
        <v>8.0151208517992216E-7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153</v>
      </c>
      <c r="M1052" s="7">
        <f t="shared" ca="1" si="292"/>
        <v>847</v>
      </c>
      <c r="N1052" s="44">
        <f t="shared" ca="1" si="293"/>
        <v>8</v>
      </c>
      <c r="O1052" s="94">
        <f t="shared" ca="1" si="294"/>
        <v>2.0918173652761349</v>
      </c>
      <c r="P1052" s="94">
        <f t="shared" ca="1" si="295"/>
        <v>20.91817365276135</v>
      </c>
      <c r="Q1052" s="94">
        <f t="shared" ca="1" si="296"/>
        <v>20.91817365276135</v>
      </c>
      <c r="R1052" s="94">
        <f t="shared" ca="1" si="297"/>
        <v>2.0918173652761349</v>
      </c>
      <c r="S1052" s="94">
        <f t="shared" ca="1" si="298"/>
        <v>2.0918173652761349</v>
      </c>
      <c r="T1052" s="4">
        <f t="shared" ca="1" si="299"/>
        <v>1.5222662232825571E-12</v>
      </c>
      <c r="U1052" s="46">
        <f t="shared" ca="1" si="300"/>
        <v>1577.2363531107776</v>
      </c>
      <c r="V1052" s="4">
        <f t="shared" ca="1" si="301"/>
        <v>1.1477931421402802E-9</v>
      </c>
      <c r="W1052" s="13">
        <f t="shared" ca="1" si="302"/>
        <v>6244.29414</v>
      </c>
      <c r="X1052" s="4">
        <f t="shared" ca="1" si="303"/>
        <v>4.5441242698109127E-9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132</v>
      </c>
      <c r="M1053" s="7">
        <f t="shared" ca="1" si="292"/>
        <v>868</v>
      </c>
      <c r="N1053" s="44">
        <f t="shared" ca="1" si="293"/>
        <v>8</v>
      </c>
      <c r="O1053" s="94">
        <f t="shared" ca="1" si="294"/>
        <v>2.0918173652761349</v>
      </c>
      <c r="P1053" s="94">
        <f t="shared" ca="1" si="295"/>
        <v>20.91817365276135</v>
      </c>
      <c r="Q1053" s="94">
        <f t="shared" ca="1" si="296"/>
        <v>20.91817365276135</v>
      </c>
      <c r="R1053" s="94">
        <f t="shared" ca="1" si="297"/>
        <v>2.0918173652761349</v>
      </c>
      <c r="S1053" s="94">
        <f t="shared" ca="1" si="298"/>
        <v>2.0918173652761349</v>
      </c>
      <c r="T1053" s="4">
        <f t="shared" ca="1" si="299"/>
        <v>6.1505705991214479E-15</v>
      </c>
      <c r="U1053" s="46">
        <f t="shared" ca="1" si="300"/>
        <v>1556.2363531107776</v>
      </c>
      <c r="V1053" s="4">
        <f t="shared" ca="1" si="301"/>
        <v>4.57580174905164E-12</v>
      </c>
      <c r="W1053" s="13">
        <f t="shared" ca="1" si="302"/>
        <v>4144.6843200000003</v>
      </c>
      <c r="X1053" s="4">
        <f t="shared" ca="1" si="303"/>
        <v>1.2186615306096058E-11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111</v>
      </c>
      <c r="M1054" s="7">
        <f t="shared" ca="1" si="292"/>
        <v>889</v>
      </c>
      <c r="N1054" s="44">
        <f t="shared" ca="1" si="293"/>
        <v>8</v>
      </c>
      <c r="O1054" s="94">
        <f t="shared" ca="1" si="294"/>
        <v>2.0918173652761349</v>
      </c>
      <c r="P1054" s="94">
        <f t="shared" ca="1" si="295"/>
        <v>20.91817365276135</v>
      </c>
      <c r="Q1054" s="94">
        <f t="shared" ca="1" si="296"/>
        <v>20.91817365276135</v>
      </c>
      <c r="R1054" s="94">
        <f t="shared" ca="1" si="297"/>
        <v>2.0918173652761349</v>
      </c>
      <c r="S1054" s="94">
        <f t="shared" ca="1" si="298"/>
        <v>2.0918173652761349</v>
      </c>
      <c r="T1054" s="4">
        <f t="shared" ca="1" si="299"/>
        <v>1.0354495958116923E-17</v>
      </c>
      <c r="U1054" s="46">
        <f t="shared" ca="1" si="300"/>
        <v>1535.2363531107776</v>
      </c>
      <c r="V1054" s="4">
        <f t="shared" ca="1" si="301"/>
        <v>7.5994199478983901E-15</v>
      </c>
      <c r="W1054" s="13">
        <f t="shared" ca="1" si="302"/>
        <v>2045.0745000000002</v>
      </c>
      <c r="X1054" s="4">
        <f t="shared" ca="1" si="303"/>
        <v>1.0123118775000055E-14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147</v>
      </c>
      <c r="M1055" s="7">
        <f t="shared" ca="1" si="292"/>
        <v>853</v>
      </c>
      <c r="N1055" s="44">
        <f t="shared" ca="1" si="293"/>
        <v>8</v>
      </c>
      <c r="O1055" s="94">
        <f t="shared" ca="1" si="294"/>
        <v>2.0918173652761349</v>
      </c>
      <c r="P1055" s="94">
        <f t="shared" ca="1" si="295"/>
        <v>20.91817365276135</v>
      </c>
      <c r="Q1055" s="94">
        <f t="shared" ca="1" si="296"/>
        <v>20.91817365276135</v>
      </c>
      <c r="R1055" s="94">
        <f t="shared" ca="1" si="297"/>
        <v>2.0918173652761349</v>
      </c>
      <c r="S1055" s="94">
        <f t="shared" ca="1" si="298"/>
        <v>2.0918173652761349</v>
      </c>
      <c r="T1055" s="4">
        <f t="shared" ca="1" si="299"/>
        <v>0</v>
      </c>
      <c r="U1055" s="46">
        <f t="shared" ca="1" si="300"/>
        <v>1571.2363531107776</v>
      </c>
      <c r="V1055" s="4">
        <f t="shared" ca="1" si="301"/>
        <v>0</v>
      </c>
      <c r="W1055" s="13">
        <f t="shared" ca="1" si="302"/>
        <v>14697.268740000001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126</v>
      </c>
      <c r="M1056" s="7">
        <f t="shared" ca="1" si="292"/>
        <v>874</v>
      </c>
      <c r="N1056" s="44">
        <f t="shared" ca="1" si="293"/>
        <v>8</v>
      </c>
      <c r="O1056" s="94">
        <f t="shared" ca="1" si="294"/>
        <v>2.0918173652761349</v>
      </c>
      <c r="P1056" s="94">
        <f t="shared" ca="1" si="295"/>
        <v>20.91817365276135</v>
      </c>
      <c r="Q1056" s="94">
        <f t="shared" ca="1" si="296"/>
        <v>20.91817365276135</v>
      </c>
      <c r="R1056" s="94">
        <f t="shared" ca="1" si="297"/>
        <v>2.0918173652761349</v>
      </c>
      <c r="S1056" s="94">
        <f t="shared" ca="1" si="298"/>
        <v>2.0918173652761349</v>
      </c>
      <c r="T1056" s="4">
        <f t="shared" ca="1" si="299"/>
        <v>9.8470226278989168E-8</v>
      </c>
      <c r="U1056" s="46">
        <f t="shared" ca="1" si="300"/>
        <v>1550.2363531107776</v>
      </c>
      <c r="V1056" s="4">
        <f t="shared" ca="1" si="301"/>
        <v>7.2975837666679875E-5</v>
      </c>
      <c r="W1056" s="13">
        <f t="shared" ca="1" si="302"/>
        <v>12597.658920000002</v>
      </c>
      <c r="X1056" s="4">
        <f t="shared" ca="1" si="303"/>
        <v>5.9302229010522263E-4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105</v>
      </c>
      <c r="M1057" s="7">
        <f t="shared" ca="1" si="292"/>
        <v>895</v>
      </c>
      <c r="N1057" s="44">
        <f t="shared" ca="1" si="293"/>
        <v>8</v>
      </c>
      <c r="O1057" s="94">
        <f t="shared" ca="1" si="294"/>
        <v>2.0918173652761349</v>
      </c>
      <c r="P1057" s="94">
        <f t="shared" ca="1" si="295"/>
        <v>20.91817365276135</v>
      </c>
      <c r="Q1057" s="94">
        <f t="shared" ca="1" si="296"/>
        <v>20.91817365276135</v>
      </c>
      <c r="R1057" s="94">
        <f t="shared" ca="1" si="297"/>
        <v>2.0918173652761349</v>
      </c>
      <c r="S1057" s="94">
        <f t="shared" ca="1" si="298"/>
        <v>2.0918173652761349</v>
      </c>
      <c r="T1057" s="4">
        <f t="shared" ca="1" si="299"/>
        <v>5.9678925017569239E-9</v>
      </c>
      <c r="U1057" s="46">
        <f t="shared" ca="1" si="300"/>
        <v>1529.2363531107776</v>
      </c>
      <c r="V1057" s="4">
        <f t="shared" ca="1" si="301"/>
        <v>4.3628656672611448E-6</v>
      </c>
      <c r="W1057" s="13">
        <f t="shared" ca="1" si="302"/>
        <v>10498.0491</v>
      </c>
      <c r="X1057" s="4">
        <f t="shared" ca="1" si="303"/>
        <v>2.9950620712385001E-5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84</v>
      </c>
      <c r="M1058" s="7">
        <f t="shared" ca="1" si="292"/>
        <v>916</v>
      </c>
      <c r="N1058" s="44">
        <f t="shared" ca="1" si="293"/>
        <v>9</v>
      </c>
      <c r="O1058" s="94">
        <f t="shared" ca="1" si="294"/>
        <v>2.2258967435637835</v>
      </c>
      <c r="P1058" s="94">
        <f t="shared" ca="1" si="295"/>
        <v>22.258967435637835</v>
      </c>
      <c r="Q1058" s="94">
        <f t="shared" ca="1" si="296"/>
        <v>22.124888057350187</v>
      </c>
      <c r="R1058" s="94">
        <f t="shared" ca="1" si="297"/>
        <v>2.2191927746494011</v>
      </c>
      <c r="S1058" s="94">
        <f t="shared" ca="1" si="298"/>
        <v>2.2258967435637835</v>
      </c>
      <c r="T1058" s="4">
        <f t="shared" ca="1" si="299"/>
        <v>1.603640647904527E-10</v>
      </c>
      <c r="U1058" s="46">
        <f t="shared" ca="1" si="300"/>
        <v>1581.9146636731487</v>
      </c>
      <c r="V1058" s="4">
        <f t="shared" ca="1" si="301"/>
        <v>1.139685685563692E-7</v>
      </c>
      <c r="W1058" s="13">
        <f t="shared" ca="1" si="302"/>
        <v>8398.4392800000005</v>
      </c>
      <c r="X1058" s="4">
        <f t="shared" ca="1" si="303"/>
        <v>6.0506304469464709E-7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63</v>
      </c>
      <c r="M1059" s="7">
        <f t="shared" ca="1" si="292"/>
        <v>937</v>
      </c>
      <c r="N1059" s="44">
        <f t="shared" ca="1" si="293"/>
        <v>9</v>
      </c>
      <c r="O1059" s="94">
        <f t="shared" ca="1" si="294"/>
        <v>2.2258967435637835</v>
      </c>
      <c r="P1059" s="94">
        <f t="shared" ca="1" si="295"/>
        <v>22.258967435637835</v>
      </c>
      <c r="Q1059" s="94">
        <f t="shared" ca="1" si="296"/>
        <v>22.258967435637835</v>
      </c>
      <c r="R1059" s="94">
        <f t="shared" ca="1" si="297"/>
        <v>2.2258967435637835</v>
      </c>
      <c r="S1059" s="94">
        <f t="shared" ca="1" si="298"/>
        <v>2.2258967435637835</v>
      </c>
      <c r="T1059" s="4">
        <f t="shared" ca="1" si="299"/>
        <v>2.1597853843832034E-12</v>
      </c>
      <c r="U1059" s="46">
        <f t="shared" ca="1" si="300"/>
        <v>1560.9146636731487</v>
      </c>
      <c r="V1059" s="4">
        <f t="shared" ca="1" si="301"/>
        <v>1.514553937247398E-9</v>
      </c>
      <c r="W1059" s="13">
        <f t="shared" ca="1" si="302"/>
        <v>6298.8294600000008</v>
      </c>
      <c r="X1059" s="4">
        <f t="shared" ca="1" si="303"/>
        <v>6.1117479262085629E-9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42</v>
      </c>
      <c r="M1060" s="7">
        <f t="shared" ca="1" si="292"/>
        <v>958</v>
      </c>
      <c r="N1060" s="44">
        <f t="shared" ca="1" si="293"/>
        <v>9</v>
      </c>
      <c r="O1060" s="94">
        <f t="shared" ca="1" si="294"/>
        <v>2.2258967435637835</v>
      </c>
      <c r="P1060" s="94">
        <f t="shared" ca="1" si="295"/>
        <v>22.258967435637835</v>
      </c>
      <c r="Q1060" s="94">
        <f t="shared" ca="1" si="296"/>
        <v>22.258967435637835</v>
      </c>
      <c r="R1060" s="94">
        <f t="shared" ca="1" si="297"/>
        <v>2.2258967435637835</v>
      </c>
      <c r="S1060" s="94">
        <f t="shared" ca="1" si="298"/>
        <v>2.2258967435637835</v>
      </c>
      <c r="T1060" s="4">
        <f t="shared" ca="1" si="299"/>
        <v>1.6362010487751556E-14</v>
      </c>
      <c r="U1060" s="46">
        <f t="shared" ca="1" si="300"/>
        <v>1539.9146636731487</v>
      </c>
      <c r="V1060" s="4">
        <f t="shared" ca="1" si="301"/>
        <v>1.131952771399545E-11</v>
      </c>
      <c r="W1060" s="13">
        <f t="shared" ca="1" si="302"/>
        <v>4199.2196400000003</v>
      </c>
      <c r="X1060" s="4">
        <f t="shared" ca="1" si="303"/>
        <v>3.0867413768730142E-11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21</v>
      </c>
      <c r="M1061" s="7">
        <f t="shared" ca="1" si="292"/>
        <v>979</v>
      </c>
      <c r="N1061" s="44">
        <f t="shared" ca="1" si="293"/>
        <v>9</v>
      </c>
      <c r="O1061" s="94">
        <f t="shared" ca="1" si="294"/>
        <v>2.2258967435637835</v>
      </c>
      <c r="P1061" s="94">
        <f t="shared" ca="1" si="295"/>
        <v>22.258967435637835</v>
      </c>
      <c r="Q1061" s="94">
        <f t="shared" ca="1" si="296"/>
        <v>22.258967435637835</v>
      </c>
      <c r="R1061" s="94">
        <f t="shared" ca="1" si="297"/>
        <v>2.2258967435637835</v>
      </c>
      <c r="S1061" s="94">
        <f t="shared" ca="1" si="298"/>
        <v>2.2258967435637835</v>
      </c>
      <c r="T1061" s="4">
        <f t="shared" ca="1" si="299"/>
        <v>6.6109133283844723E-17</v>
      </c>
      <c r="U1061" s="46">
        <f t="shared" ca="1" si="300"/>
        <v>1518.9146636731487</v>
      </c>
      <c r="V1061" s="4">
        <f t="shared" ca="1" si="301"/>
        <v>4.5111765511092758E-14</v>
      </c>
      <c r="W1061" s="13">
        <f t="shared" ca="1" si="302"/>
        <v>2099.6098200000001</v>
      </c>
      <c r="X1061" s="4">
        <f t="shared" ca="1" si="303"/>
        <v>6.2358411654000338E-14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2.2258967435637835</v>
      </c>
      <c r="P1062" s="94">
        <f t="shared" ca="1" si="295"/>
        <v>22.258967435637835</v>
      </c>
      <c r="Q1062" s="94">
        <f t="shared" ca="1" si="296"/>
        <v>22.258967435637835</v>
      </c>
      <c r="R1062" s="94">
        <f t="shared" ca="1" si="297"/>
        <v>2.2258967435637835</v>
      </c>
      <c r="S1062" s="94">
        <f t="shared" ca="1" si="298"/>
        <v>2.2258967435637835</v>
      </c>
      <c r="T1062" s="4">
        <f t="shared" ca="1" si="299"/>
        <v>1.1129483717818989E-19</v>
      </c>
      <c r="U1062" s="46">
        <f t="shared" ca="1" si="300"/>
        <v>1497.9146636731487</v>
      </c>
      <c r="V1062" s="4">
        <f t="shared" ca="1" si="301"/>
        <v>7.489573318365792E-17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1.0000000000000011</v>
      </c>
      <c r="O1064" s="44"/>
      <c r="P1064" s="44"/>
      <c r="Q1064" s="44"/>
      <c r="R1064" s="44"/>
      <c r="S1064" s="44" t="s">
        <v>336</v>
      </c>
      <c r="T1064" s="4">
        <f ca="1">SUM(T551:T1062)</f>
        <v>1.9342531399075338</v>
      </c>
      <c r="U1064" t="s">
        <v>159</v>
      </c>
      <c r="V1064" s="4">
        <f ca="1">SUM(V551:V1062)</f>
        <v>1586.1968802858337</v>
      </c>
      <c r="W1064" t="s">
        <v>337</v>
      </c>
      <c r="X1064" s="4">
        <f ca="1">SUM(X551:X1062)</f>
        <v>8216.6788180416679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0.39000000000000007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0.45139999999999991</v>
      </c>
      <c r="F6" s="40">
        <f ca="1">IF($D6&gt;=F$4, POWER($B$3, F$4) * POWER((1-$B$3), $D6-F$4) * COMBIN($D6,F$4) * $E6, 0)</f>
        <v>4.5140000000000033E-3</v>
      </c>
      <c r="G6" s="40">
        <f t="shared" ca="1" si="0"/>
        <v>0.44688599999999989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0.15859999999999996</v>
      </c>
      <c r="F7" s="40">
        <f t="shared" ca="1" si="0"/>
        <v>1.5860000000000024E-5</v>
      </c>
      <c r="G7" s="40">
        <f ca="1">IF($D7&gt;=G$4, POWER($B$3, G$4) * POWER((1-$B$3), $D7-G$4) * COMBIN($D7,G$4) * $E7, 0)</f>
        <v>3.1402800000000022E-3</v>
      </c>
      <c r="H7" s="40">
        <f t="shared" ca="1" si="0"/>
        <v>0.15544385999999996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0.39000000000000007</v>
      </c>
      <c r="F8" s="40">
        <f t="shared" ca="1" si="0"/>
        <v>3.9000000000000114E-7</v>
      </c>
      <c r="G8" s="40">
        <f ca="1">IF($D8&gt;=G$4, POWER($B$3, G$4) * POWER((1-$B$3), $D8-G$4) * COMBIN($D8,G$4) * $E8, 0)</f>
        <v>1.1583000000000024E-4</v>
      </c>
      <c r="H8" s="40">
        <f t="shared" ca="1" si="0"/>
        <v>1.1467170000000011E-2</v>
      </c>
      <c r="I8" s="40">
        <f t="shared" ca="1" si="0"/>
        <v>0.37841661000000004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1.0000260147534097</v>
      </c>
      <c r="T13">
        <v>1</v>
      </c>
      <c r="U13" s="3">
        <f t="shared" ref="U13:U44" ca="1" si="1">(1+U12*$F$80+U11*$G$80+U10*$H$80+U9*$I$80+U8*$J$80+U7*$K$80+U6*$L$80+U5*$M$80)/(1-$E$80)</f>
        <v>1.0000078236027039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1.0031941600040621</v>
      </c>
      <c r="T14">
        <v>2</v>
      </c>
      <c r="U14" s="3">
        <f t="shared" ca="1" si="1"/>
        <v>1.000979920429161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4.5302500000000039E-3</v>
      </c>
      <c r="G15" s="48">
        <f ca="1">SUM(G5:G13)</f>
        <v>0.45014210999999987</v>
      </c>
      <c r="H15" s="48">
        <f t="shared" ca="1" si="2"/>
        <v>0.16691102999999996</v>
      </c>
      <c r="I15" s="48">
        <f t="shared" ca="1" si="2"/>
        <v>0.37841661000000004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1.0638475820224771</v>
      </c>
      <c r="T15">
        <v>3</v>
      </c>
      <c r="U15" s="3">
        <f t="shared" ca="1" si="1"/>
        <v>1.0215860456160937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1.2618502784213574</v>
      </c>
      <c r="T16">
        <v>4</v>
      </c>
      <c r="U16" s="3">
        <f t="shared" ca="1" si="1"/>
        <v>1.1277131944057868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1.130297375000001E-3</v>
      </c>
      <c r="G17" s="153">
        <f ca="1">G15*F16+F15*G16</f>
        <v>0.11571040906999998</v>
      </c>
      <c r="H17" s="153">
        <f ca="1">H15*F16+G15*G16</f>
        <v>0.37947595553999991</v>
      </c>
      <c r="I17" s="153">
        <f ca="1">I15*F16+H15*G16</f>
        <v>0.21968167220999998</v>
      </c>
      <c r="J17" s="153">
        <f ca="1">J15*F16+I15*G16</f>
        <v>0.28400166580500003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1.4844985166101785</v>
      </c>
      <c r="T17">
        <v>5</v>
      </c>
      <c r="U17" s="3">
        <f ca="1">(1+U16*$F$80+U15*$G$80+U14*$H$80+U13*$I$80+U12*$J$80+U11*$K$80+U10*$L$80+U9*$M$80)/(1-$E$80)</f>
        <v>1.3692414484439603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2.6697139999999999</v>
      </c>
      <c r="G18" t="s">
        <v>813</v>
      </c>
      <c r="H18">
        <f ca="1">F4*F15+G4*G15+H4*H15+I4*I15+J4*J15+K4*K15+L4*L15+M4*M15+N4*N15</f>
        <v>1.919214</v>
      </c>
      <c r="I18" t="s">
        <v>849</v>
      </c>
      <c r="J18">
        <f ca="1">F4*F17+G4*G17+H4*H17+I4*I17+J17*J4+K17*K4+L17*L4+M17*M4+N17*N4</f>
        <v>2.6697139999999999</v>
      </c>
      <c r="Q18">
        <v>6</v>
      </c>
      <c r="R18" s="3">
        <f t="shared" ca="1" si="3"/>
        <v>1.8066894637352093</v>
      </c>
      <c r="T18">
        <v>6</v>
      </c>
      <c r="U18" s="3">
        <f t="shared" ca="1" si="1"/>
        <v>1.6834061793024351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2.0035934291211661</v>
      </c>
      <c r="T19">
        <v>7</v>
      </c>
      <c r="U19" s="3">
        <f t="shared" ca="1" si="1"/>
        <v>1.9242818862552529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2.224240111847489</v>
      </c>
      <c r="T20">
        <v>8</v>
      </c>
      <c r="U20" s="3">
        <f t="shared" ca="1" si="1"/>
        <v>2.0918173652761349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2.4159196699183809</v>
      </c>
      <c r="T21">
        <v>9</v>
      </c>
      <c r="U21" s="3">
        <f t="shared" ca="1" si="1"/>
        <v>2.2258967435637835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2.636366719440415</v>
      </c>
      <c r="T22">
        <v>10</v>
      </c>
      <c r="U22" s="3">
        <f t="shared" ca="1" si="1"/>
        <v>2.4307959114327846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0.45139999999999991</v>
      </c>
      <c r="F23" s="40">
        <f t="shared" ca="1" si="4"/>
        <v>2.2570000000000017E-2</v>
      </c>
      <c r="G23" s="40">
        <f t="shared" ca="1" si="4"/>
        <v>0.42882999999999988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2.8783329283829593</v>
      </c>
      <c r="T23">
        <v>11</v>
      </c>
      <c r="U23" s="3">
        <f t="shared" ca="1" si="1"/>
        <v>2.6705823736138368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0.15859999999999996</v>
      </c>
      <c r="F24" s="40">
        <f t="shared" ca="1" si="4"/>
        <v>3.9650000000000058E-4</v>
      </c>
      <c r="G24" s="40">
        <f t="shared" ca="1" si="4"/>
        <v>1.5067000000000009E-2</v>
      </c>
      <c r="H24" s="40">
        <f t="shared" ca="1" si="4"/>
        <v>0.14313649999999997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3.0995639828436659</v>
      </c>
      <c r="T24">
        <v>12</v>
      </c>
      <c r="U24" s="3">
        <f t="shared" ca="1" si="1"/>
        <v>2.897841345932783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0.39000000000000007</v>
      </c>
      <c r="F25" s="40">
        <f t="shared" ca="1" si="4"/>
        <v>4.8750000000000135E-5</v>
      </c>
      <c r="G25" s="40">
        <f t="shared" ca="1" si="4"/>
        <v>2.7787500000000052E-3</v>
      </c>
      <c r="H25" s="40">
        <f t="shared" ca="1" si="4"/>
        <v>5.2796250000000058E-2</v>
      </c>
      <c r="I25" s="40">
        <f t="shared" ca="1" si="4"/>
        <v>0.33437625000000004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3.3217373961440693</v>
      </c>
      <c r="T25">
        <v>13</v>
      </c>
      <c r="U25" s="3">
        <f t="shared" ca="1" si="1"/>
        <v>3.0940049352067542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3.5357418674602155</v>
      </c>
      <c r="T26" s="20">
        <v>14</v>
      </c>
      <c r="U26" s="3">
        <f t="shared" ca="1" si="1"/>
        <v>3.2766736182972815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3.7574180193943403</v>
      </c>
      <c r="T27">
        <v>15</v>
      </c>
      <c r="U27" s="3">
        <f t="shared" ca="1" si="1"/>
        <v>3.4727826431753939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3.9816449600067778</v>
      </c>
      <c r="T28">
        <v>16</v>
      </c>
      <c r="U28" s="3">
        <f t="shared" ca="1" si="1"/>
        <v>3.6851681006962997</v>
      </c>
    </row>
    <row r="29" spans="1:21">
      <c r="A29" s="202" t="s">
        <v>842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4.2042921470447192</v>
      </c>
      <c r="T29">
        <v>17</v>
      </c>
      <c r="U29" s="3">
        <f t="shared" ca="1" si="1"/>
        <v>3.8999897746832</v>
      </c>
    </row>
    <row r="30" spans="1:21">
      <c r="A30" s="202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4.4264728333372139</v>
      </c>
      <c r="T30">
        <v>18</v>
      </c>
      <c r="U30" s="3">
        <f t="shared" ca="1" si="1"/>
        <v>4.1045565470930354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4.6464585523876201</v>
      </c>
      <c r="T31">
        <v>19</v>
      </c>
      <c r="U31" s="3">
        <f t="shared" ca="1" si="1"/>
        <v>4.3018507148739609</v>
      </c>
    </row>
    <row r="32" spans="1:21">
      <c r="E32" t="s">
        <v>46</v>
      </c>
      <c r="F32" s="48">
        <f t="shared" ref="F32:N32" ca="1" si="5">SUM(F22:F30)</f>
        <v>2.3015250000000018E-2</v>
      </c>
      <c r="G32" s="48">
        <f t="shared" ca="1" si="5"/>
        <v>0.44667574999999987</v>
      </c>
      <c r="H32" s="48">
        <f t="shared" ca="1" si="5"/>
        <v>0.19593275000000004</v>
      </c>
      <c r="I32" s="48">
        <f ca="1">SUM(I22:I30)</f>
        <v>0.33437625000000004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4.8679639403660158</v>
      </c>
      <c r="T32">
        <v>20</v>
      </c>
      <c r="U32" s="3">
        <f t="shared" ca="1" si="1"/>
        <v>4.5011025032972638</v>
      </c>
    </row>
    <row r="33" spans="1:21">
      <c r="E33" t="s">
        <v>47</v>
      </c>
      <c r="F33" s="19">
        <f ca="1">F21*F32+G21*G32+H21*H32+I21*I32+J32*J21+K32*K21+L32*L21+M32*M21+N32*N21</f>
        <v>1.8416700000000001</v>
      </c>
      <c r="I33" s="44"/>
      <c r="J33" s="44"/>
      <c r="K33" s="40"/>
      <c r="O33" s="40"/>
      <c r="P33" s="1"/>
      <c r="Q33">
        <v>21</v>
      </c>
      <c r="R33" s="3">
        <f t="shared" ca="1" si="3"/>
        <v>5.0898766615040776</v>
      </c>
      <c r="T33">
        <v>21</v>
      </c>
      <c r="U33" s="3">
        <f t="shared" ca="1" si="1"/>
        <v>4.7062936291288917</v>
      </c>
    </row>
    <row r="34" spans="1:21">
      <c r="K34" s="40"/>
      <c r="O34" s="44"/>
      <c r="Q34">
        <v>22</v>
      </c>
      <c r="R34" s="3">
        <f t="shared" ca="1" si="3"/>
        <v>5.3119365158990215</v>
      </c>
      <c r="T34">
        <v>22</v>
      </c>
      <c r="U34" s="3">
        <f t="shared" ca="1" si="1"/>
        <v>4.9139932635008492</v>
      </c>
    </row>
    <row r="35" spans="1:21">
      <c r="Q35">
        <v>23</v>
      </c>
      <c r="R35" s="3">
        <f t="shared" ca="1" si="3"/>
        <v>5.5337438047629339</v>
      </c>
      <c r="T35">
        <v>23</v>
      </c>
      <c r="U35" s="3">
        <f t="shared" ca="1" si="1"/>
        <v>5.1193124197479083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5.7551088536822244</v>
      </c>
      <c r="T36">
        <v>24</v>
      </c>
      <c r="U36" s="3">
        <f t="shared" ca="1" si="1"/>
        <v>5.3215375769069588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5.9766982893112059</v>
      </c>
      <c r="T37">
        <v>25</v>
      </c>
      <c r="U37" s="3">
        <f t="shared" ca="1" si="1"/>
        <v>5.523363099841867</v>
      </c>
    </row>
    <row r="38" spans="1:21">
      <c r="D38" s="44" t="s">
        <v>156</v>
      </c>
      <c r="E38" s="40">
        <f ca="1">F17*F32</f>
        <v>2.6014076659968794E-5</v>
      </c>
      <c r="F38" s="40">
        <f ca="1">F17*G32+G17*F32</f>
        <v>3.1679804200494756E-3</v>
      </c>
      <c r="G38" s="40">
        <f ca="1">F17*H32+G17*G32+H17*F32</f>
        <v>6.0640230012892544E-2</v>
      </c>
      <c r="H38" s="40">
        <f ca="1">F17*I32+G17*H32+H17*G32+I17*F32</f>
        <v>0.19760813890447465</v>
      </c>
      <c r="I38" s="40">
        <f ca="1">F17*J32+G17*I32+H17*H32+I17*G32+J17*F32</f>
        <v>0.21770542523319691</v>
      </c>
      <c r="J38" s="40">
        <f ca="1">F17*K32+G17*J32+H17*I32+I17*H32+J17*G32+K17*F32</f>
        <v>0.29678723821403352</v>
      </c>
      <c r="K38" s="40">
        <f ca="1">F17*L32+G17*K32+H17*J32+I17*I32+J17*H32+K17*G32+L17*F32</f>
        <v>0.12910156113306365</v>
      </c>
      <c r="L38" s="1">
        <f ca="1">F17*M32+G17*L32+H17*K32+I17*J32+J17*I32+K17*H32+L17*G32+M17*F32</f>
        <v>9.4963412005629147E-2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3"/>
        <v>6.1983523839826375</v>
      </c>
      <c r="T38">
        <v>26</v>
      </c>
      <c r="U38" s="3">
        <f t="shared" ca="1" si="1"/>
        <v>5.7269927914925578</v>
      </c>
    </row>
    <row r="39" spans="1:21">
      <c r="D39" s="24" t="s">
        <v>47</v>
      </c>
      <c r="E39" s="3">
        <f ca="1">E37*E38+F37*F38+G37*G38+H37*H38+I37*I38+J37*J38+K37*K38+L37*L38+M37*M38+(1*B29)</f>
        <v>4.5113839999999996</v>
      </c>
      <c r="Q39">
        <v>27</v>
      </c>
      <c r="R39" s="3">
        <f t="shared" ca="1" si="3"/>
        <v>6.4201184857356557</v>
      </c>
      <c r="T39">
        <v>27</v>
      </c>
      <c r="U39" s="3">
        <f t="shared" ca="1" si="1"/>
        <v>5.9319931177900171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6.6418196428329441</v>
      </c>
      <c r="T40">
        <v>28</v>
      </c>
      <c r="U40" s="3">
        <f t="shared" ca="1" si="1"/>
        <v>6.1366694901194254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6.8634391260544021</v>
      </c>
      <c r="T41">
        <v>29</v>
      </c>
      <c r="U41" s="3">
        <f t="shared" ca="1" si="1"/>
        <v>6.3402488978102198</v>
      </c>
    </row>
    <row r="42" spans="1:21">
      <c r="A42" t="s">
        <v>151</v>
      </c>
      <c r="Q42">
        <v>30</v>
      </c>
      <c r="R42" s="3">
        <f t="shared" ca="1" si="3"/>
        <v>7.0850761396270983</v>
      </c>
      <c r="T42">
        <v>30</v>
      </c>
      <c r="U42" s="3">
        <f t="shared" ca="1" si="1"/>
        <v>6.5433538595339575</v>
      </c>
    </row>
    <row r="43" spans="1:21">
      <c r="Q43">
        <v>31</v>
      </c>
      <c r="R43" s="3">
        <f t="shared" ca="1" si="3"/>
        <v>7.3067259693422457</v>
      </c>
      <c r="T43">
        <v>31</v>
      </c>
      <c r="U43" s="3">
        <f t="shared" ca="1" si="1"/>
        <v>6.7468832463476556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7.5284095237373281</v>
      </c>
      <c r="T44">
        <v>32</v>
      </c>
      <c r="U44" s="3">
        <f t="shared" ca="1" si="1"/>
        <v>6.9509868770895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7.7500809709119851</v>
      </c>
      <c r="T45">
        <v>33</v>
      </c>
      <c r="U45" s="3">
        <f t="shared" ref="U45:U76" ca="1" si="7">(1+U44*$F$80+U43*$G$80+U42*$H$80+U41*$I$80+U40*$J$80+U39*$K$80+U38*$L$80+U37*$M$80)/(1-$E$80)</f>
        <v>7.1551712058137928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7.9717387858297037</v>
      </c>
      <c r="T46">
        <v>34</v>
      </c>
      <c r="U46" s="3">
        <f t="shared" ca="1" si="7"/>
        <v>7.3590291437029647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0.15371999999999997</v>
      </c>
      <c r="F47" s="40">
        <f t="shared" ca="1" si="8"/>
        <v>1.5372000000000009E-3</v>
      </c>
      <c r="G47" s="40">
        <f t="shared" ca="1" si="8"/>
        <v>0.15218279999999998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8.1933937689109335</v>
      </c>
      <c r="T47">
        <v>35</v>
      </c>
      <c r="U47" s="3">
        <f t="shared" ca="1" si="7"/>
        <v>7.5626311380270383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0.40018859999999995</v>
      </c>
      <c r="F48" s="40">
        <f t="shared" ca="1" si="8"/>
        <v>4.0018860000000069E-5</v>
      </c>
      <c r="G48" s="40">
        <f t="shared" ca="1" si="8"/>
        <v>7.9237342800000058E-3</v>
      </c>
      <c r="H48" s="40">
        <f t="shared" ca="1" si="8"/>
        <v>0.39222484685999992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8.4150511768146501</v>
      </c>
      <c r="T48">
        <v>36</v>
      </c>
      <c r="U48" s="3">
        <f t="shared" ca="1" si="7"/>
        <v>7.7662873548429907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0.44609140000000003</v>
      </c>
      <c r="F49" s="40">
        <f t="shared" ca="1" si="8"/>
        <v>4.4609140000000126E-7</v>
      </c>
      <c r="G49" s="40">
        <f t="shared" ca="1" si="8"/>
        <v>1.3248914580000026E-4</v>
      </c>
      <c r="H49" s="40">
        <f t="shared" ca="1" si="8"/>
        <v>1.311642543420001E-2</v>
      </c>
      <c r="I49" s="40">
        <f t="shared" ca="1" si="8"/>
        <v>0.43284203932859999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8.6367164196088471</v>
      </c>
      <c r="T49">
        <v>37</v>
      </c>
      <c r="U49" s="3">
        <f t="shared" ca="1" si="7"/>
        <v>7.9701448759730376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8.8583802845244737</v>
      </c>
      <c r="T50">
        <v>38</v>
      </c>
      <c r="U50" s="3">
        <f t="shared" ca="1" si="7"/>
        <v>8.174092430081112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9.0800420764588647</v>
      </c>
      <c r="T51">
        <v>39</v>
      </c>
      <c r="U51" s="3">
        <f t="shared" ca="1" si="7"/>
        <v>8.3779642121354509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9.301702104218915</v>
      </c>
      <c r="T52">
        <v>40</v>
      </c>
      <c r="U52" s="3">
        <f t="shared" ca="1" si="7"/>
        <v>8.5817298387083127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9.5233624936078147</v>
      </c>
      <c r="T53">
        <v>41</v>
      </c>
      <c r="U53" s="3">
        <f t="shared" ca="1" si="7"/>
        <v>8.7854789130847522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9.7450244370162551</v>
      </c>
      <c r="T54">
        <v>42</v>
      </c>
      <c r="U54" s="3">
        <f t="shared" ca="1" si="7"/>
        <v>8.9892872047392594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9.9666864401933708</v>
      </c>
      <c r="T55">
        <v>43</v>
      </c>
      <c r="U55" s="3">
        <f t="shared" ca="1" si="7"/>
        <v>9.1931432343661346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1.577664951400001E-3</v>
      </c>
      <c r="G56" s="48">
        <f t="shared" ca="1" si="9"/>
        <v>0.16023902342579999</v>
      </c>
      <c r="H56" s="48">
        <f t="shared" ca="1" si="9"/>
        <v>0.40534127229419992</v>
      </c>
      <c r="I56" s="48">
        <f t="shared" ca="1" si="9"/>
        <v>0.43284203932859999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10.188348176086741</v>
      </c>
      <c r="T56">
        <v>44</v>
      </c>
      <c r="U56" s="3">
        <f t="shared" ca="1" si="7"/>
        <v>9.3969902325784833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10.410009378501753</v>
      </c>
      <c r="T57">
        <v>45</v>
      </c>
      <c r="U57" s="3">
        <f t="shared" ca="1" si="7"/>
        <v>9.6008003431577897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3.9362740537430023E-4</v>
      </c>
      <c r="G58" s="153">
        <f ca="1">G56*F57+F56*G57</f>
        <v>4.1163673890762802E-2</v>
      </c>
      <c r="H58" s="153">
        <f ca="1">H56*F57+G56*G57</f>
        <v>0.22139203451846579</v>
      </c>
      <c r="I58" s="153">
        <f ca="1">I56*F57+H56*G57</f>
        <v>0.41220271366928268</v>
      </c>
      <c r="J58" s="153">
        <f ca="1">J56*F57+I56*G57</f>
        <v>0.32484795051611426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10.631670595860008</v>
      </c>
      <c r="T58">
        <v>46</v>
      </c>
      <c r="U58" s="3">
        <f t="shared" ca="1" si="7"/>
        <v>9.8045933775754843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3.0199476859999992</v>
      </c>
      <c r="G59" s="200" t="s">
        <v>813</v>
      </c>
      <c r="H59" s="200">
        <f ca="1">F45*F56+G45*G56+H45*H56+I45*I56+J45*J56+K45*K56+L45*L56+M45*M56+N45*N56</f>
        <v>2.2694476859999999</v>
      </c>
      <c r="I59" s="40" t="s">
        <v>849</v>
      </c>
      <c r="J59">
        <f ca="1">F45*F58+G45*G58+H45*H58+I45*I58+J58*J45+K58*K45+L58*L45+M58*M45+N58*N45</f>
        <v>3.0199476859999992</v>
      </c>
      <c r="O59" s="44"/>
      <c r="P59" s="44"/>
      <c r="Q59">
        <v>47</v>
      </c>
      <c r="R59" s="3">
        <f t="shared" ca="1" si="6"/>
        <v>10.853332081484858</v>
      </c>
      <c r="T59">
        <v>47</v>
      </c>
      <c r="U59" s="3">
        <f t="shared" ca="1" si="7"/>
        <v>10.008399928605574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11.074993657965747</v>
      </c>
      <c r="T60">
        <v>48</v>
      </c>
      <c r="U60" s="3">
        <f t="shared" ca="1" si="7"/>
        <v>10.21222608527343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11.296655213778271</v>
      </c>
      <c r="T61">
        <v>49</v>
      </c>
      <c r="U61" s="3">
        <f t="shared" ca="1" si="7"/>
        <v>10.4160556086445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11.518316644135995</v>
      </c>
      <c r="T62">
        <v>50</v>
      </c>
      <c r="U62" s="3">
        <f t="shared" ca="1" si="7"/>
        <v>10.619874390505277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11.739978059379435</v>
      </c>
      <c r="T63">
        <v>51</v>
      </c>
      <c r="U63" s="3">
        <f t="shared" ca="1" si="7"/>
        <v>10.823684273638097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11.96163951355039</v>
      </c>
      <c r="T64">
        <v>52</v>
      </c>
      <c r="U64" s="3">
        <f t="shared" ca="1" si="7"/>
        <v>11.027495645635383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0.38429999999999992</v>
      </c>
      <c r="F65" s="40">
        <f t="shared" ca="1" si="10"/>
        <v>1.9215000000000013E-2</v>
      </c>
      <c r="G65" s="40">
        <f t="shared" ca="1" si="10"/>
        <v>0.36508499999999988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12.183301000656094</v>
      </c>
      <c r="T65">
        <v>53</v>
      </c>
      <c r="U65" s="3">
        <f t="shared" ca="1" si="7"/>
        <v>11.231313772980565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0.24569999999999997</v>
      </c>
      <c r="F66" s="40">
        <f t="shared" ca="1" si="10"/>
        <v>6.1425000000000097E-4</v>
      </c>
      <c r="G66" s="40">
        <f t="shared" ca="1" si="10"/>
        <v>2.3341500000000018E-2</v>
      </c>
      <c r="H66" s="40">
        <f t="shared" ca="1" si="10"/>
        <v>0.22174424999999998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12.404962490998956</v>
      </c>
      <c r="T66">
        <v>54</v>
      </c>
      <c r="U66" s="3">
        <f t="shared" ca="1" si="7"/>
        <v>11.435135135240632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12.626623956476827</v>
      </c>
      <c r="T67">
        <v>55</v>
      </c>
      <c r="U67" s="3">
        <f t="shared" ca="1" si="7"/>
        <v>11.638954089491621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12.848285414410062</v>
      </c>
      <c r="T68">
        <v>56</v>
      </c>
      <c r="U68" s="3">
        <f t="shared" ca="1" si="7"/>
        <v>11.842769424624951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13.069946876309739</v>
      </c>
      <c r="T69">
        <v>57</v>
      </c>
      <c r="U69" s="3">
        <f t="shared" ca="1" si="7"/>
        <v>12.046584081306751</v>
      </c>
    </row>
    <row r="70" spans="1:21">
      <c r="A70" s="202" t="s">
        <v>842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13.291608346920835</v>
      </c>
      <c r="T70">
        <v>58</v>
      </c>
      <c r="U70" s="3">
        <f t="shared" ca="1" si="7"/>
        <v>12.250400685277427</v>
      </c>
    </row>
    <row r="71" spans="1:21">
      <c r="A71" s="202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13.513269819805355</v>
      </c>
      <c r="T71">
        <v>59</v>
      </c>
      <c r="U71" s="3">
        <f t="shared" ca="1" si="7"/>
        <v>12.454218947085423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13.734931288532428</v>
      </c>
      <c r="T72">
        <v>60</v>
      </c>
      <c r="U72" s="3">
        <f t="shared" ca="1" si="7"/>
        <v>12.658036966798663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13.956592754827239</v>
      </c>
      <c r="T73">
        <v>61</v>
      </c>
      <c r="U73" s="3">
        <f t="shared" ca="1" si="7"/>
        <v>12.861853749958332</v>
      </c>
    </row>
    <row r="74" spans="1:21">
      <c r="E74" t="s">
        <v>46</v>
      </c>
      <c r="F74" s="48">
        <f t="shared" ref="F74:N74" ca="1" si="11">SUM(F64:F72)</f>
        <v>1.9875500000000015E-2</v>
      </c>
      <c r="G74" s="48">
        <f t="shared" ca="1" si="11"/>
        <v>0.3910627499999999</v>
      </c>
      <c r="H74" s="48">
        <f t="shared" ca="1" si="11"/>
        <v>0.27183300000000005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14.178254221049908</v>
      </c>
      <c r="T74">
        <v>62</v>
      </c>
      <c r="U74" s="3">
        <f t="shared" ca="1" si="7"/>
        <v>13.065669921050239</v>
      </c>
    </row>
    <row r="75" spans="1:21">
      <c r="E75" t="s">
        <v>47</v>
      </c>
      <c r="F75" s="19">
        <f ca="1">F63*F74+G63*G74+H63*H74+I63*I74+J74*J63+K74*K63+L74*L63+M74*M63+N74*N63</f>
        <v>1.886415</v>
      </c>
      <c r="I75" s="44"/>
      <c r="J75" s="44"/>
      <c r="K75" s="40"/>
      <c r="O75" s="40"/>
      <c r="P75" s="1"/>
      <c r="Q75">
        <v>63</v>
      </c>
      <c r="R75" s="3">
        <f t="shared" ca="1" si="6"/>
        <v>14.399915689179345</v>
      </c>
      <c r="T75">
        <v>63</v>
      </c>
      <c r="U75" s="3">
        <f t="shared" ca="1" si="7"/>
        <v>13.269486520502593</v>
      </c>
    </row>
    <row r="76" spans="1:21">
      <c r="K76" s="40"/>
      <c r="O76" s="44"/>
      <c r="Q76">
        <v>64</v>
      </c>
      <c r="R76" s="3">
        <f t="shared" ca="1" si="6"/>
        <v>14.621577158100783</v>
      </c>
      <c r="T76">
        <v>64</v>
      </c>
      <c r="U76" s="3">
        <f t="shared" ca="1" si="7"/>
        <v>13.473303787736226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14.843238626483462</v>
      </c>
      <c r="T77">
        <v>65</v>
      </c>
      <c r="U77" s="3">
        <f t="shared" ref="U77:U108" ca="1" si="13">(1+U76*$F$80+U75*$G$80+U74*$H$80+U73*$I$80+U72*$J$80+U71*$K$80+U70*$L$80+U69*$M$80)/(1-$E$80)</f>
        <v>13.67712119060038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15.064900094230824</v>
      </c>
      <c r="T78">
        <v>66</v>
      </c>
      <c r="U78" s="3">
        <f t="shared" ca="1" si="13"/>
        <v>13.880938240671302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15.286561561784893</v>
      </c>
      <c r="T79">
        <v>67</v>
      </c>
      <c r="U79" s="3">
        <f t="shared" ca="1" si="13"/>
        <v>14.084754982062851</v>
      </c>
    </row>
    <row r="80" spans="1:21">
      <c r="D80" s="44" t="s">
        <v>156</v>
      </c>
      <c r="E80" s="40">
        <f ca="1">F58*F74</f>
        <v>7.8235414955169095E-6</v>
      </c>
      <c r="F80" s="40">
        <f ca="1">F58*G74+G58*F74</f>
        <v>9.7208161603689529E-4</v>
      </c>
      <c r="G80" s="40">
        <f ca="1">F58*H74+G58*G74+H58*F74</f>
        <v>2.0604857812381781E-2</v>
      </c>
      <c r="H80" s="40">
        <f ca="1">F58*I74+G58*H74+H58*G74+I58*F74</f>
        <v>0.10608542777694033</v>
      </c>
      <c r="I80" s="40">
        <f ca="1">F58*J74+G58*I74+H58*H74+I58*G74+J58*F74</f>
        <v>0.24089360393848772</v>
      </c>
      <c r="J80" s="40">
        <f ca="1">F58*K74+G58*J74+H58*I74+I58*H74+J58*G74+K58*F74</f>
        <v>0.30931815149580744</v>
      </c>
      <c r="K80" s="40">
        <f ca="1">F58*L74+G58*K74+H58*J74+I58*I74+J58*H74+K58*G74+L58*F74</f>
        <v>0.21906694453656134</v>
      </c>
      <c r="L80" s="1">
        <f ca="1">F58*M74+G58*L74+H58*K74+I58*J74+J58*I74+K58*H74+L58*G74+M58*F74</f>
        <v>0.10305110928228878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15.508223029691409</v>
      </c>
      <c r="T80">
        <v>68</v>
      </c>
      <c r="U80" s="3">
        <f t="shared" ca="1" si="13"/>
        <v>14.288571762125677</v>
      </c>
    </row>
    <row r="81" spans="1:21">
      <c r="D81" s="24" t="s">
        <v>47</v>
      </c>
      <c r="E81" s="3">
        <f ca="1">E79*E80+F79*F80+G79*G80+H79*H80+I79*I80+J79*J80+K79*K80+L79*L80+M79*M80+(1*B70)</f>
        <v>4.9063626859999987</v>
      </c>
      <c r="Q81">
        <v>69</v>
      </c>
      <c r="R81" s="3">
        <f t="shared" ca="1" si="12"/>
        <v>15.729884497818862</v>
      </c>
      <c r="T81">
        <v>69</v>
      </c>
      <c r="U81" s="3">
        <f t="shared" ca="1" si="13"/>
        <v>14.492388768436099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15.951545965915304</v>
      </c>
      <c r="T82">
        <v>70</v>
      </c>
      <c r="U82" s="3">
        <f t="shared" ca="1" si="13"/>
        <v>14.696205890416959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16.173207433869713</v>
      </c>
      <c r="T83">
        <v>71</v>
      </c>
      <c r="U83" s="3">
        <f t="shared" ca="1" si="13"/>
        <v>14.900022936317455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16.394868901751622</v>
      </c>
      <c r="T84">
        <v>72</v>
      </c>
      <c r="U84" s="3">
        <f t="shared" ca="1" si="13"/>
        <v>15.103839859055048</v>
      </c>
    </row>
    <row r="85" spans="1:21">
      <c r="A85" s="44"/>
      <c r="B85" s="44"/>
      <c r="C85" s="44"/>
      <c r="Q85">
        <v>73</v>
      </c>
      <c r="R85" s="3">
        <f t="shared" ca="1" si="12"/>
        <v>16.616530369685982</v>
      </c>
      <c r="T85">
        <v>73</v>
      </c>
      <c r="U85" s="3">
        <f t="shared" ca="1" si="13"/>
        <v>15.307656754862174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16.838191837674007</v>
      </c>
      <c r="T86">
        <v>74</v>
      </c>
      <c r="U86" s="3">
        <f t="shared" ca="1" si="13"/>
        <v>15.511473714543451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17.059853305672931</v>
      </c>
      <c r="T87">
        <v>75</v>
      </c>
      <c r="U87" s="3">
        <f t="shared" ca="1" si="13"/>
        <v>15.715290731666764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17.281514773644545</v>
      </c>
      <c r="T88">
        <v>76</v>
      </c>
      <c r="U88" s="3">
        <f t="shared" ca="1" si="13"/>
        <v>15.919107742757493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17.503176241595956</v>
      </c>
      <c r="T89">
        <v>77</v>
      </c>
      <c r="U89" s="3">
        <f t="shared" ca="1" si="13"/>
        <v>16.122924712471118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17.724837709552201</v>
      </c>
      <c r="T90">
        <v>78</v>
      </c>
      <c r="U90" s="3">
        <f t="shared" ca="1" si="13"/>
        <v>16.326741660349512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17.946499177520032</v>
      </c>
      <c r="T91">
        <v>79</v>
      </c>
      <c r="U91" s="3">
        <f t="shared" ca="1" si="13"/>
        <v>16.530558621717454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18.168160645493391</v>
      </c>
      <c r="T92">
        <v>80</v>
      </c>
      <c r="U92" s="3">
        <f t="shared" ca="1" si="13"/>
        <v>16.734375605791421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18.389822113462433</v>
      </c>
      <c r="T93">
        <v>81</v>
      </c>
      <c r="U93" s="3">
        <f t="shared" ca="1" si="13"/>
        <v>16.938192595181537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18.611483581426647</v>
      </c>
      <c r="T94">
        <v>82</v>
      </c>
      <c r="U94" s="3">
        <f t="shared" ca="1" si="13"/>
        <v>17.142009573014899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18.833145049390431</v>
      </c>
      <c r="T95">
        <v>83</v>
      </c>
      <c r="U95" s="3">
        <f t="shared" ca="1" si="13"/>
        <v>17.345826540164751</v>
      </c>
    </row>
    <row r="96" spans="1:21">
      <c r="Q96">
        <v>84</v>
      </c>
      <c r="R96" s="3">
        <f t="shared" ca="1" si="12"/>
        <v>19.054806517356418</v>
      </c>
      <c r="T96">
        <v>84</v>
      </c>
      <c r="U96" s="3">
        <f t="shared" ca="1" si="13"/>
        <v>17.549643508225035</v>
      </c>
    </row>
    <row r="97" spans="17:21">
      <c r="Q97">
        <v>85</v>
      </c>
      <c r="R97" s="3">
        <f t="shared" ca="1" si="12"/>
        <v>19.276467985324086</v>
      </c>
      <c r="T97">
        <v>85</v>
      </c>
      <c r="U97" s="3">
        <f t="shared" ca="1" si="13"/>
        <v>17.753460483849103</v>
      </c>
    </row>
    <row r="98" spans="17:21">
      <c r="Q98">
        <v>86</v>
      </c>
      <c r="R98" s="3">
        <f t="shared" ca="1" si="12"/>
        <v>19.498129453291291</v>
      </c>
      <c r="T98">
        <v>86</v>
      </c>
      <c r="U98" s="3">
        <f t="shared" ca="1" si="13"/>
        <v>17.957277463590643</v>
      </c>
    </row>
    <row r="99" spans="17:21">
      <c r="Q99">
        <v>87</v>
      </c>
      <c r="R99" s="3">
        <f t="shared" ca="1" si="12"/>
        <v>19.719790921257474</v>
      </c>
      <c r="T99">
        <v>87</v>
      </c>
      <c r="U99" s="3">
        <f t="shared" ca="1" si="13"/>
        <v>18.161094440944769</v>
      </c>
    </row>
    <row r="100" spans="17:21">
      <c r="Q100">
        <v>88</v>
      </c>
      <c r="R100" s="3">
        <f t="shared" ca="1" si="12"/>
        <v>19.941452389223276</v>
      </c>
      <c r="T100">
        <v>88</v>
      </c>
      <c r="U100" s="3">
        <f t="shared" ca="1" si="13"/>
        <v>18.36491141411463</v>
      </c>
    </row>
    <row r="101" spans="17:21">
      <c r="Q101">
        <v>89</v>
      </c>
      <c r="R101" s="3">
        <f t="shared" ca="1" si="12"/>
        <v>20.163113857189426</v>
      </c>
      <c r="T101">
        <v>89</v>
      </c>
      <c r="U101" s="3">
        <f t="shared" ca="1" si="13"/>
        <v>18.568728386240373</v>
      </c>
    </row>
    <row r="102" spans="17:21">
      <c r="Q102">
        <v>90</v>
      </c>
      <c r="R102" s="3">
        <f t="shared" ca="1" si="12"/>
        <v>20.384775325155996</v>
      </c>
      <c r="T102">
        <v>90</v>
      </c>
      <c r="U102" s="3">
        <f t="shared" ca="1" si="13"/>
        <v>18.772545360455609</v>
      </c>
    </row>
    <row r="103" spans="17:21">
      <c r="Q103">
        <v>91</v>
      </c>
      <c r="R103" s="3">
        <f t="shared" ca="1" si="12"/>
        <v>20.60643679312258</v>
      </c>
      <c r="T103">
        <v>91</v>
      </c>
      <c r="U103" s="3">
        <f t="shared" ca="1" si="13"/>
        <v>18.976362336656791</v>
      </c>
    </row>
    <row r="104" spans="17:21">
      <c r="Q104">
        <v>92</v>
      </c>
      <c r="R104" s="3">
        <f t="shared" ca="1" si="12"/>
        <v>20.828098261088972</v>
      </c>
      <c r="T104">
        <v>92</v>
      </c>
      <c r="U104" s="3">
        <f t="shared" ca="1" si="13"/>
        <v>19.180179312727208</v>
      </c>
    </row>
    <row r="105" spans="17:21">
      <c r="Q105">
        <v>93</v>
      </c>
      <c r="R105" s="3">
        <f t="shared" ca="1" si="12"/>
        <v>21.049759729055232</v>
      </c>
      <c r="T105">
        <v>93</v>
      </c>
      <c r="U105" s="3">
        <f t="shared" ca="1" si="13"/>
        <v>19.383996287415595</v>
      </c>
    </row>
    <row r="106" spans="17:21">
      <c r="Q106">
        <v>94</v>
      </c>
      <c r="R106" s="3">
        <f t="shared" ca="1" si="12"/>
        <v>21.271421197021532</v>
      </c>
      <c r="T106">
        <v>94</v>
      </c>
      <c r="U106" s="3">
        <f t="shared" ca="1" si="13"/>
        <v>19.587813261328336</v>
      </c>
    </row>
    <row r="107" spans="17:21">
      <c r="Q107">
        <v>95</v>
      </c>
      <c r="R107" s="3">
        <f t="shared" ca="1" si="12"/>
        <v>21.493082664987924</v>
      </c>
      <c r="T107">
        <v>95</v>
      </c>
      <c r="U107" s="3">
        <f t="shared" ca="1" si="13"/>
        <v>19.791630235662765</v>
      </c>
    </row>
    <row r="108" spans="17:21">
      <c r="Q108">
        <v>96</v>
      </c>
      <c r="R108" s="3">
        <f t="shared" ca="1" si="12"/>
        <v>21.714744132954344</v>
      </c>
      <c r="T108">
        <v>96</v>
      </c>
      <c r="U108" s="3">
        <f t="shared" ca="1" si="13"/>
        <v>19.995447210767956</v>
      </c>
    </row>
    <row r="109" spans="17:21">
      <c r="Q109">
        <v>97</v>
      </c>
      <c r="R109" s="3">
        <f ca="1">(1+R108*$F$38+R107*$G$38+R106*$H$38+R105*$I$38+R104*$J$38+R103*$K$38+R102*$L$38+R101*$M$38)/(1-$E$38)</f>
        <v>21.936405600920732</v>
      </c>
      <c r="T109">
        <v>97</v>
      </c>
      <c r="U109" s="3">
        <f ca="1">(1+U108*$F$80+U107*$G$80+U106*$H$80+U105*$I$80+U104*$J$80+U103*$K$80+U102*$L$80+U101*$M$80)/(1-$E$80)</f>
        <v>20.199264186077308</v>
      </c>
    </row>
    <row r="110" spans="17:21">
      <c r="Q110">
        <v>98</v>
      </c>
      <c r="R110" s="3">
        <f ca="1">(1+R109*$F$38+R108*$G$38+R107*$H$38+R106*$I$38+R105*$J$38+R104*$K$38+R103*$L$38+R102*$M$38)/(1-$E$38)</f>
        <v>22.158067068887085</v>
      </c>
      <c r="T110">
        <v>98</v>
      </c>
      <c r="U110" s="3">
        <f ca="1">(1+U109*$F$80+U108*$G$80+U107*$H$80+U106*$I$80+U105*$J$80+U104*$K$80+U103*$L$80+U102*$M$80)/(1-$E$80)</f>
        <v>20.40308116100914</v>
      </c>
    </row>
    <row r="111" spans="17:21">
      <c r="Q111">
        <v>99</v>
      </c>
      <c r="R111" s="3">
        <f ca="1">(1+R110*$F$38+R109*$G$38+R108*$H$38+R107*$I$38+R106*$J$38+R105*$K$38+R104*$L$38+R103*$M$38)/(1-$E$38)</f>
        <v>22.379728536853435</v>
      </c>
      <c r="T111">
        <v>99</v>
      </c>
      <c r="U111" s="3">
        <f ca="1">(1+U110*$F$80+U109*$G$80+U108*$H$80+U107*$I$80+U106*$J$80+U105*$K$80+U104*$L$80+U103*$M$80)/(1-$E$80)</f>
        <v>20.606898135572003</v>
      </c>
    </row>
    <row r="112" spans="17:21">
      <c r="Q112">
        <v>100</v>
      </c>
      <c r="R112" s="3">
        <f ca="1">(1+R111*$F$38+R110*$G$38+R109*$H$38+R108*$I$38+R107*$J$38+R106*$K$38+R105*$L$38+R104*$M$38)/(1-$E$38)</f>
        <v>22.601390004819805</v>
      </c>
      <c r="T112">
        <v>100</v>
      </c>
      <c r="U112" s="3">
        <f ca="1">(1+U111*$F$80+U110*$G$80+U109*$H$80+U108*$I$80+U107*$J$80+U106*$K$80+U105*$L$80+U104*$M$80)/(1-$E$80)</f>
        <v>20.810715110152163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651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s="35" t="s">
        <v>637</v>
      </c>
      <c r="U1" s="145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>
      <c r="A4" s="31" t="s">
        <v>522</v>
      </c>
      <c r="B4" t="s">
        <v>30</v>
      </c>
      <c r="C4" t="s">
        <v>518</v>
      </c>
      <c r="D4" t="s">
        <v>651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s="35" t="s">
        <v>637</v>
      </c>
      <c r="U4" s="145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727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863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922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923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748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832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s="200" customFormat="1">
      <c r="A29" s="158" t="s">
        <v>917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219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s="200" customFormat="1">
      <c r="A30" s="158" t="s">
        <v>918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219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s="200" customFormat="1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s="200" customFormat="1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921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s="200" customFormat="1">
      <c r="A41" s="158" t="s">
        <v>730</v>
      </c>
      <c r="B41" s="158"/>
      <c r="C41" s="158"/>
      <c r="D41" s="158"/>
      <c r="E41" s="159"/>
      <c r="F41" s="206">
        <v>228</v>
      </c>
      <c r="G41" s="206"/>
      <c r="H41" s="206"/>
      <c r="I41" s="206"/>
      <c r="J41" s="206">
        <v>20</v>
      </c>
      <c r="K41" s="206"/>
      <c r="L41" s="206"/>
      <c r="M41" s="206"/>
      <c r="N41" s="206">
        <v>27</v>
      </c>
      <c r="O41" s="206">
        <v>27</v>
      </c>
      <c r="P41" s="206"/>
      <c r="Q41" s="206">
        <v>50</v>
      </c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5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219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s="200" customFormat="1">
      <c r="A44" s="158" t="s">
        <v>919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219"/>
      <c r="AI44" s="158"/>
      <c r="AJ44" s="158"/>
      <c r="AK44" s="158"/>
      <c r="AL44" s="158"/>
      <c r="AM44" s="219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s="200" customFormat="1">
      <c r="A45" s="158" t="s">
        <v>920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219"/>
      <c r="AI45" s="158"/>
      <c r="AJ45" s="158"/>
      <c r="AK45" s="158"/>
      <c r="AL45" s="158"/>
      <c r="AM45" s="219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s="200" customFormat="1">
      <c r="A46" s="158" t="s">
        <v>966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219"/>
      <c r="AI46" s="158"/>
      <c r="AJ46" s="158"/>
      <c r="AK46" s="158"/>
      <c r="AL46" s="158"/>
      <c r="AM46" s="219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31" t="s">
        <v>523</v>
      </c>
      <c r="B49" t="s">
        <v>30</v>
      </c>
      <c r="C49" t="s">
        <v>518</v>
      </c>
      <c r="D49" t="s">
        <v>651</v>
      </c>
      <c r="E49" t="s">
        <v>484</v>
      </c>
      <c r="F49" s="31" t="s">
        <v>511</v>
      </c>
      <c r="G49" t="s">
        <v>3</v>
      </c>
      <c r="H49" t="s">
        <v>4</v>
      </c>
      <c r="I49" t="s">
        <v>5</v>
      </c>
      <c r="J49" t="s">
        <v>42</v>
      </c>
      <c r="K49" t="s">
        <v>208</v>
      </c>
      <c r="L49" t="s">
        <v>209</v>
      </c>
      <c r="M49" t="s">
        <v>210</v>
      </c>
      <c r="N49" t="s">
        <v>10</v>
      </c>
      <c r="O49" t="s">
        <v>9</v>
      </c>
      <c r="P49" t="s">
        <v>479</v>
      </c>
      <c r="Q49" t="s">
        <v>634</v>
      </c>
      <c r="R49" t="s">
        <v>635</v>
      </c>
      <c r="S49" t="s">
        <v>636</v>
      </c>
      <c r="T49" s="35" t="s">
        <v>637</v>
      </c>
      <c r="U49" s="145" t="s">
        <v>638</v>
      </c>
      <c r="V49" t="s">
        <v>12</v>
      </c>
      <c r="W49" t="s">
        <v>152</v>
      </c>
      <c r="X49" t="s">
        <v>345</v>
      </c>
      <c r="Y49" t="s">
        <v>480</v>
      </c>
      <c r="Z49" t="s">
        <v>481</v>
      </c>
      <c r="AA49" t="s">
        <v>122</v>
      </c>
      <c r="AB49" t="s">
        <v>11</v>
      </c>
      <c r="AC49" t="s">
        <v>119</v>
      </c>
      <c r="AD49" t="s">
        <v>118</v>
      </c>
      <c r="AE49" t="s">
        <v>13</v>
      </c>
      <c r="AF49" t="s">
        <v>116</v>
      </c>
      <c r="AG49" t="s">
        <v>289</v>
      </c>
      <c r="AH49" t="s">
        <v>163</v>
      </c>
      <c r="AI49" s="35" t="s">
        <v>457</v>
      </c>
      <c r="AJ49" s="35" t="s">
        <v>458</v>
      </c>
      <c r="AK49" s="145" t="s">
        <v>433</v>
      </c>
      <c r="AL49" t="s">
        <v>339</v>
      </c>
      <c r="AM49" s="145" t="s">
        <v>648</v>
      </c>
      <c r="AN49" t="s">
        <v>61</v>
      </c>
      <c r="AO49" t="s">
        <v>62</v>
      </c>
      <c r="AP49" t="s">
        <v>390</v>
      </c>
      <c r="AQ49" t="s">
        <v>382</v>
      </c>
      <c r="AR49" t="s">
        <v>383</v>
      </c>
      <c r="AS49" t="s">
        <v>384</v>
      </c>
      <c r="AT49" t="s">
        <v>385</v>
      </c>
      <c r="AU49" t="s">
        <v>386</v>
      </c>
      <c r="AV49" t="s">
        <v>387</v>
      </c>
      <c r="AW49" t="s">
        <v>388</v>
      </c>
      <c r="AX49" t="s">
        <v>439</v>
      </c>
      <c r="AY49" t="s">
        <v>440</v>
      </c>
      <c r="AZ49" t="s">
        <v>441</v>
      </c>
      <c r="BA49" t="s">
        <v>442</v>
      </c>
    </row>
    <row r="50" spans="1:53">
      <c r="A50" s="31" t="s">
        <v>54</v>
      </c>
      <c r="V50" s="2"/>
      <c r="W50" s="2"/>
      <c r="X50" s="2"/>
      <c r="Y50" s="2"/>
      <c r="Z50" s="2"/>
      <c r="AA50" s="2"/>
      <c r="AB50" s="35"/>
      <c r="AC50" s="2"/>
      <c r="AD50" s="2"/>
      <c r="AF50" s="35"/>
      <c r="AG50" s="35"/>
      <c r="AH50" s="2"/>
      <c r="AL50" s="35"/>
      <c r="AN50">
        <v>0</v>
      </c>
      <c r="AO50">
        <v>0</v>
      </c>
    </row>
    <row r="51" spans="1:53" s="200" customFormat="1">
      <c r="A51" s="202" t="s">
        <v>811</v>
      </c>
      <c r="F51" s="200">
        <v>242</v>
      </c>
      <c r="H51" s="200">
        <v>11</v>
      </c>
      <c r="J51" s="200">
        <v>11</v>
      </c>
      <c r="M51" s="200">
        <v>11</v>
      </c>
      <c r="N51" s="200">
        <v>15</v>
      </c>
      <c r="V51" s="201"/>
      <c r="W51" s="201"/>
      <c r="X51" s="201"/>
      <c r="Y51" s="201"/>
      <c r="Z51" s="201"/>
      <c r="AA51" s="201"/>
      <c r="AB51" s="203"/>
      <c r="AC51" s="201">
        <v>0.03</v>
      </c>
      <c r="AD51" s="201"/>
      <c r="AF51" s="203"/>
      <c r="AG51" s="203"/>
      <c r="AH51" s="201"/>
      <c r="AI51" s="203"/>
      <c r="AJ51" s="203"/>
      <c r="AK51" s="203"/>
      <c r="AL51" s="203"/>
      <c r="AM51" s="203"/>
      <c r="AN51" s="200">
        <v>95</v>
      </c>
      <c r="AO51" s="200">
        <v>178</v>
      </c>
    </row>
    <row r="52" spans="1:53" s="200" customFormat="1">
      <c r="A52" s="202" t="s">
        <v>888</v>
      </c>
      <c r="F52" s="200">
        <v>242</v>
      </c>
      <c r="N52" s="200">
        <v>20</v>
      </c>
      <c r="V52" s="201"/>
      <c r="W52" s="201"/>
      <c r="X52" s="201"/>
      <c r="Y52" s="201"/>
      <c r="Z52" s="201"/>
      <c r="AA52" s="201"/>
      <c r="AB52" s="203"/>
      <c r="AC52" s="201"/>
      <c r="AD52" s="201"/>
      <c r="AF52" s="203"/>
      <c r="AG52" s="203"/>
      <c r="AH52" s="201"/>
      <c r="AI52" s="203"/>
      <c r="AJ52" s="203"/>
      <c r="AK52" s="203"/>
      <c r="AL52" s="203"/>
      <c r="AM52" s="203"/>
      <c r="AN52" s="200">
        <v>93</v>
      </c>
      <c r="AO52" s="200">
        <v>189</v>
      </c>
      <c r="AP52" s="89">
        <v>0.4</v>
      </c>
      <c r="AQ52" s="89">
        <v>1</v>
      </c>
    </row>
    <row r="53" spans="1:53" s="200" customFormat="1">
      <c r="A53" s="202" t="s">
        <v>924</v>
      </c>
      <c r="F53" s="200">
        <v>255</v>
      </c>
      <c r="H53" s="200">
        <v>15</v>
      </c>
      <c r="J53" s="200">
        <v>15</v>
      </c>
      <c r="N53" s="200">
        <v>40</v>
      </c>
      <c r="O53" s="200">
        <v>30</v>
      </c>
      <c r="S53" s="200">
        <v>40</v>
      </c>
      <c r="V53" s="201"/>
      <c r="W53" s="201">
        <v>0.06</v>
      </c>
      <c r="X53" s="201"/>
      <c r="Y53" s="201"/>
      <c r="Z53" s="201"/>
      <c r="AA53" s="201"/>
      <c r="AB53" s="203">
        <v>20</v>
      </c>
      <c r="AC53" s="201">
        <v>0.05</v>
      </c>
      <c r="AD53" s="201"/>
      <c r="AF53" s="203"/>
      <c r="AG53" s="203"/>
      <c r="AH53" s="201"/>
      <c r="AI53" s="203"/>
      <c r="AJ53" s="203"/>
      <c r="AK53" s="203"/>
      <c r="AL53" s="203"/>
      <c r="AM53" s="203"/>
      <c r="AN53" s="200">
        <v>133</v>
      </c>
      <c r="AO53" s="200">
        <v>200</v>
      </c>
      <c r="AP53" s="89"/>
      <c r="AQ53" s="89"/>
    </row>
    <row r="54" spans="1:53" s="200" customFormat="1">
      <c r="A54" s="202" t="s">
        <v>925</v>
      </c>
      <c r="F54" s="200">
        <v>255</v>
      </c>
      <c r="H54" s="200">
        <v>15</v>
      </c>
      <c r="J54" s="200">
        <v>15</v>
      </c>
      <c r="N54" s="200">
        <v>45</v>
      </c>
      <c r="O54" s="200">
        <v>65</v>
      </c>
      <c r="S54" s="200">
        <v>45</v>
      </c>
      <c r="V54" s="201"/>
      <c r="W54" s="201">
        <v>0.06</v>
      </c>
      <c r="X54" s="201"/>
      <c r="Y54" s="201"/>
      <c r="Z54" s="201"/>
      <c r="AA54" s="201"/>
      <c r="AB54" s="203">
        <v>20</v>
      </c>
      <c r="AC54" s="201">
        <v>0.05</v>
      </c>
      <c r="AD54" s="201"/>
      <c r="AF54" s="203"/>
      <c r="AG54" s="203"/>
      <c r="AH54" s="201"/>
      <c r="AI54" s="203"/>
      <c r="AJ54" s="203"/>
      <c r="AK54" s="203"/>
      <c r="AL54" s="203"/>
      <c r="AM54" s="203"/>
      <c r="AN54" s="200">
        <v>142</v>
      </c>
      <c r="AO54" s="200">
        <v>200</v>
      </c>
      <c r="AP54" s="89"/>
      <c r="AQ54" s="89"/>
    </row>
    <row r="55" spans="1:53" s="200" customFormat="1">
      <c r="A55" s="200" t="s">
        <v>812</v>
      </c>
      <c r="F55" s="200">
        <v>242</v>
      </c>
      <c r="K55" s="200">
        <v>10</v>
      </c>
      <c r="S55" s="200">
        <v>35</v>
      </c>
      <c r="T55" s="200">
        <v>44</v>
      </c>
      <c r="U55" s="200">
        <v>118</v>
      </c>
      <c r="V55" s="201"/>
      <c r="W55" s="201"/>
      <c r="X55" s="201"/>
      <c r="Y55" s="201"/>
      <c r="Z55" s="201"/>
      <c r="AA55" s="201"/>
      <c r="AB55" s="203"/>
      <c r="AC55" s="201"/>
      <c r="AD55" s="201"/>
      <c r="AF55" s="201"/>
      <c r="AG55" s="203"/>
      <c r="AH55" s="201"/>
      <c r="AI55" s="203"/>
      <c r="AJ55" s="203"/>
      <c r="AK55" s="203"/>
      <c r="AL55" s="201"/>
      <c r="AM55" s="203"/>
      <c r="AN55" s="200">
        <v>94</v>
      </c>
      <c r="AO55" s="200">
        <v>201</v>
      </c>
    </row>
    <row r="56" spans="1:53" s="200" customFormat="1">
      <c r="A56" s="200" t="s">
        <v>838</v>
      </c>
      <c r="F56" s="200">
        <v>242</v>
      </c>
      <c r="G56" s="200">
        <v>13</v>
      </c>
      <c r="H56" s="200">
        <v>13</v>
      </c>
      <c r="I56" s="200">
        <v>13</v>
      </c>
      <c r="J56" s="200">
        <v>13</v>
      </c>
      <c r="K56" s="200">
        <v>13</v>
      </c>
      <c r="L56" s="200">
        <v>13</v>
      </c>
      <c r="M56" s="200">
        <v>13</v>
      </c>
      <c r="N56" s="200">
        <v>13</v>
      </c>
      <c r="O56" s="200">
        <v>13</v>
      </c>
      <c r="V56" s="201"/>
      <c r="W56" s="201"/>
      <c r="X56" s="201"/>
      <c r="Y56" s="201"/>
      <c r="Z56" s="201"/>
      <c r="AA56" s="201"/>
      <c r="AB56" s="203"/>
      <c r="AC56" s="201"/>
      <c r="AD56" s="201"/>
      <c r="AF56" s="201"/>
      <c r="AG56" s="203"/>
      <c r="AH56" s="201"/>
      <c r="AI56" s="203"/>
      <c r="AJ56" s="203"/>
      <c r="AK56" s="203"/>
      <c r="AL56" s="201"/>
      <c r="AM56" s="203"/>
      <c r="AN56" s="200">
        <v>113</v>
      </c>
      <c r="AO56" s="200">
        <v>208</v>
      </c>
    </row>
    <row r="57" spans="1:53">
      <c r="A57" t="s">
        <v>584</v>
      </c>
      <c r="F57">
        <v>242</v>
      </c>
      <c r="J57">
        <v>4</v>
      </c>
      <c r="V57" s="2"/>
      <c r="W57" s="2"/>
      <c r="X57" s="2"/>
      <c r="Y57" s="2"/>
      <c r="Z57" s="2"/>
      <c r="AA57" s="2"/>
      <c r="AB57" s="35"/>
      <c r="AC57" s="2"/>
      <c r="AD57" s="2"/>
      <c r="AF57" s="2"/>
      <c r="AG57" s="35"/>
      <c r="AH57" s="2"/>
      <c r="AL57" s="2"/>
      <c r="AN57">
        <v>101</v>
      </c>
      <c r="AO57">
        <v>196</v>
      </c>
    </row>
    <row r="58" spans="1:53">
      <c r="A58" s="31" t="s">
        <v>585</v>
      </c>
      <c r="F58">
        <v>242</v>
      </c>
      <c r="G58">
        <v>7</v>
      </c>
      <c r="J58">
        <v>4</v>
      </c>
      <c r="O58">
        <v>10</v>
      </c>
      <c r="V58" s="2"/>
      <c r="W58" s="2"/>
      <c r="X58" s="2"/>
      <c r="Y58" s="2"/>
      <c r="Z58" s="2"/>
      <c r="AA58" s="2"/>
      <c r="AB58" s="35"/>
      <c r="AC58" s="2"/>
      <c r="AD58" s="2"/>
      <c r="AF58" s="2"/>
      <c r="AG58" s="35"/>
      <c r="AH58" s="2"/>
      <c r="AL58" s="2"/>
      <c r="AN58">
        <v>104</v>
      </c>
      <c r="AO58">
        <v>196</v>
      </c>
    </row>
    <row r="59" spans="1:53">
      <c r="A59" s="31" t="s">
        <v>586</v>
      </c>
      <c r="F59">
        <v>242</v>
      </c>
      <c r="H59">
        <v>7</v>
      </c>
      <c r="J59">
        <v>4</v>
      </c>
      <c r="N59">
        <v>10</v>
      </c>
      <c r="V59" s="2"/>
      <c r="W59" s="2"/>
      <c r="X59" s="2"/>
      <c r="Y59" s="2"/>
      <c r="Z59" s="2"/>
      <c r="AA59" s="2"/>
      <c r="AB59" s="35"/>
      <c r="AC59" s="2"/>
      <c r="AD59" s="2"/>
      <c r="AF59" s="2"/>
      <c r="AG59" s="35"/>
      <c r="AH59" s="2"/>
      <c r="AL59" s="2"/>
      <c r="AN59">
        <v>104</v>
      </c>
      <c r="AO59">
        <v>196</v>
      </c>
    </row>
    <row r="60" spans="1:53">
      <c r="A60" s="31" t="s">
        <v>587</v>
      </c>
      <c r="F60">
        <v>242</v>
      </c>
      <c r="J60">
        <v>4</v>
      </c>
      <c r="O60">
        <v>10</v>
      </c>
      <c r="V60" s="2">
        <v>0.03</v>
      </c>
      <c r="W60" s="2"/>
      <c r="X60" s="2"/>
      <c r="Y60" s="2"/>
      <c r="Z60" s="2"/>
      <c r="AA60" s="2"/>
      <c r="AB60" s="35"/>
      <c r="AC60" s="2"/>
      <c r="AD60" s="2"/>
      <c r="AF60" s="2"/>
      <c r="AG60" s="35"/>
      <c r="AH60" s="2"/>
      <c r="AL60" s="2"/>
      <c r="AN60">
        <v>101</v>
      </c>
      <c r="AO60">
        <v>196</v>
      </c>
    </row>
    <row r="61" spans="1:53" s="200" customFormat="1">
      <c r="A61" s="202" t="s">
        <v>872</v>
      </c>
      <c r="F61" s="200">
        <v>250</v>
      </c>
      <c r="H61" s="200">
        <v>15</v>
      </c>
      <c r="K61" s="200">
        <v>15</v>
      </c>
      <c r="L61" s="200">
        <v>15</v>
      </c>
      <c r="N61" s="200">
        <v>40</v>
      </c>
      <c r="O61" s="200">
        <v>30</v>
      </c>
      <c r="S61" s="200">
        <v>40</v>
      </c>
      <c r="T61" s="200">
        <v>16</v>
      </c>
      <c r="U61" s="200">
        <v>217</v>
      </c>
      <c r="V61" s="201"/>
      <c r="W61" s="201"/>
      <c r="X61" s="201"/>
      <c r="Y61" s="201"/>
      <c r="Z61" s="201"/>
      <c r="AA61" s="201"/>
      <c r="AB61" s="203"/>
      <c r="AC61" s="201"/>
      <c r="AD61" s="201"/>
      <c r="AF61" s="201"/>
      <c r="AG61" s="203"/>
      <c r="AH61" s="201"/>
      <c r="AI61" s="203"/>
      <c r="AJ61" s="203"/>
      <c r="AK61" s="203"/>
      <c r="AL61" s="201"/>
      <c r="AM61" s="203"/>
      <c r="AN61" s="200">
        <v>125</v>
      </c>
      <c r="AO61" s="200">
        <v>180</v>
      </c>
    </row>
    <row r="62" spans="1:53" s="200" customFormat="1">
      <c r="A62" s="202" t="s">
        <v>895</v>
      </c>
      <c r="F62" s="200">
        <v>228</v>
      </c>
      <c r="J62" s="200">
        <v>15</v>
      </c>
      <c r="N62" s="200">
        <v>67</v>
      </c>
      <c r="S62" s="200">
        <v>40</v>
      </c>
      <c r="V62" s="201"/>
      <c r="W62" s="201">
        <v>0.04</v>
      </c>
      <c r="X62" s="201"/>
      <c r="Y62" s="201"/>
      <c r="Z62" s="201"/>
      <c r="AA62" s="201"/>
      <c r="AC62" s="201"/>
      <c r="AD62" s="201"/>
      <c r="AF62" s="201"/>
      <c r="AH62" s="201">
        <v>0.05</v>
      </c>
      <c r="AL62" s="201"/>
      <c r="AN62" s="200">
        <v>117</v>
      </c>
      <c r="AO62" s="200">
        <v>175</v>
      </c>
    </row>
    <row r="65" spans="1:53">
      <c r="A65" s="31" t="s">
        <v>660</v>
      </c>
      <c r="B65" t="s">
        <v>30</v>
      </c>
      <c r="C65" t="s">
        <v>518</v>
      </c>
      <c r="D65" t="s">
        <v>651</v>
      </c>
      <c r="E65" t="s">
        <v>484</v>
      </c>
      <c r="F65" s="31" t="s">
        <v>511</v>
      </c>
      <c r="G65" t="s">
        <v>3</v>
      </c>
      <c r="H65" t="s">
        <v>4</v>
      </c>
      <c r="I65" t="s">
        <v>5</v>
      </c>
      <c r="J65" t="s">
        <v>42</v>
      </c>
      <c r="K65" t="s">
        <v>208</v>
      </c>
      <c r="L65" t="s">
        <v>209</v>
      </c>
      <c r="M65" t="s">
        <v>210</v>
      </c>
      <c r="N65" t="s">
        <v>10</v>
      </c>
      <c r="O65" t="s">
        <v>9</v>
      </c>
      <c r="P65" t="s">
        <v>479</v>
      </c>
      <c r="Q65" t="s">
        <v>634</v>
      </c>
      <c r="R65" t="s">
        <v>635</v>
      </c>
      <c r="S65" t="s">
        <v>636</v>
      </c>
      <c r="T65" s="35" t="s">
        <v>637</v>
      </c>
      <c r="U65" s="145" t="s">
        <v>638</v>
      </c>
      <c r="V65" t="s">
        <v>12</v>
      </c>
      <c r="W65" t="s">
        <v>152</v>
      </c>
      <c r="X65" t="s">
        <v>345</v>
      </c>
      <c r="Y65" t="s">
        <v>480</v>
      </c>
      <c r="Z65" t="s">
        <v>481</v>
      </c>
      <c r="AA65" t="s">
        <v>122</v>
      </c>
      <c r="AB65" t="s">
        <v>11</v>
      </c>
      <c r="AC65" t="s">
        <v>119</v>
      </c>
      <c r="AD65" t="s">
        <v>118</v>
      </c>
      <c r="AE65" t="s">
        <v>13</v>
      </c>
      <c r="AF65" t="s">
        <v>116</v>
      </c>
      <c r="AG65" t="s">
        <v>289</v>
      </c>
      <c r="AH65" t="s">
        <v>163</v>
      </c>
      <c r="AI65" s="35" t="s">
        <v>457</v>
      </c>
      <c r="AJ65" s="35" t="s">
        <v>458</v>
      </c>
      <c r="AK65" s="145" t="s">
        <v>433</v>
      </c>
      <c r="AL65" t="s">
        <v>339</v>
      </c>
      <c r="AM65" s="145" t="s">
        <v>648</v>
      </c>
      <c r="AN65" t="s">
        <v>61</v>
      </c>
      <c r="AO65" t="s">
        <v>62</v>
      </c>
      <c r="AP65" t="s">
        <v>390</v>
      </c>
      <c r="AQ65" t="s">
        <v>382</v>
      </c>
      <c r="AR65" t="s">
        <v>383</v>
      </c>
      <c r="AS65" t="s">
        <v>384</v>
      </c>
      <c r="AT65" t="s">
        <v>385</v>
      </c>
      <c r="AU65" t="s">
        <v>386</v>
      </c>
      <c r="AV65" t="s">
        <v>387</v>
      </c>
      <c r="AW65" t="s">
        <v>388</v>
      </c>
      <c r="AX65" t="s">
        <v>439</v>
      </c>
      <c r="AY65" t="s">
        <v>440</v>
      </c>
      <c r="AZ65" t="s">
        <v>441</v>
      </c>
      <c r="BA65" t="s">
        <v>442</v>
      </c>
    </row>
    <row r="66" spans="1:53">
      <c r="A66" s="31" t="s">
        <v>54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0</v>
      </c>
      <c r="AO66">
        <v>0</v>
      </c>
    </row>
    <row r="67" spans="1:53" s="200" customFormat="1">
      <c r="A67" s="202" t="s">
        <v>916</v>
      </c>
      <c r="F67" s="200">
        <v>242</v>
      </c>
      <c r="H67" s="200">
        <v>5</v>
      </c>
      <c r="J67" s="200">
        <v>5</v>
      </c>
      <c r="N67" s="200">
        <v>5</v>
      </c>
      <c r="Q67" s="200">
        <v>5</v>
      </c>
      <c r="V67" s="201"/>
      <c r="W67" s="201"/>
      <c r="X67" s="201"/>
      <c r="Y67" s="201"/>
      <c r="Z67" s="201"/>
      <c r="AA67" s="201"/>
      <c r="AB67" s="203"/>
      <c r="AC67" s="201"/>
      <c r="AD67" s="201"/>
      <c r="AF67" s="203"/>
      <c r="AG67" s="203"/>
      <c r="AH67" s="201"/>
      <c r="AI67" s="203"/>
      <c r="AJ67" s="203"/>
      <c r="AK67" s="203"/>
      <c r="AL67" s="203"/>
      <c r="AM67" s="203"/>
      <c r="AN67" s="200">
        <v>125</v>
      </c>
      <c r="AO67" s="200">
        <v>192</v>
      </c>
    </row>
    <row r="68" spans="1:53">
      <c r="A68" s="31" t="s">
        <v>541</v>
      </c>
      <c r="F68">
        <v>215</v>
      </c>
      <c r="Q68">
        <v>5</v>
      </c>
      <c r="V68" s="2"/>
      <c r="W68" s="2"/>
      <c r="X68" s="2"/>
      <c r="Y68" s="2"/>
      <c r="Z68" s="2"/>
      <c r="AA68" s="2"/>
      <c r="AB68" s="35"/>
      <c r="AC68" s="2"/>
      <c r="AD68" s="2"/>
      <c r="AF68" s="35"/>
      <c r="AG68" s="35"/>
      <c r="AH68" s="2"/>
      <c r="AL68" s="35"/>
      <c r="AN68">
        <v>90</v>
      </c>
      <c r="AO68">
        <v>192</v>
      </c>
    </row>
    <row r="69" spans="1:53">
      <c r="A69" s="31" t="s">
        <v>656</v>
      </c>
      <c r="F69">
        <v>215</v>
      </c>
      <c r="N69">
        <v>5</v>
      </c>
      <c r="O69">
        <v>5</v>
      </c>
      <c r="Q69">
        <v>10</v>
      </c>
      <c r="V69" s="2"/>
      <c r="W69" s="2"/>
      <c r="X69" s="2"/>
      <c r="Y69" s="2"/>
      <c r="Z69" s="2"/>
      <c r="AA69" s="2"/>
      <c r="AB69" s="35"/>
      <c r="AC69" s="2">
        <v>0.01</v>
      </c>
      <c r="AD69" s="2"/>
      <c r="AF69" s="35"/>
      <c r="AG69" s="35"/>
      <c r="AH69" s="2"/>
      <c r="AL69" s="35"/>
      <c r="AN69">
        <v>98</v>
      </c>
      <c r="AO69">
        <v>192</v>
      </c>
    </row>
    <row r="70" spans="1:53">
      <c r="A70" s="31" t="s">
        <v>657</v>
      </c>
      <c r="F70">
        <v>228</v>
      </c>
      <c r="N70">
        <v>6</v>
      </c>
      <c r="O70">
        <v>6</v>
      </c>
      <c r="Q70">
        <v>11</v>
      </c>
      <c r="V70" s="2"/>
      <c r="W70" s="2"/>
      <c r="X70" s="2"/>
      <c r="Y70" s="2"/>
      <c r="Z70" s="2"/>
      <c r="AA70" s="2"/>
      <c r="AB70" s="35"/>
      <c r="AC70" s="2">
        <v>0.02</v>
      </c>
      <c r="AD70" s="2"/>
      <c r="AF70" s="35"/>
      <c r="AG70" s="35"/>
      <c r="AH70" s="2"/>
      <c r="AL70" s="35"/>
      <c r="AN70">
        <v>99</v>
      </c>
      <c r="AO70">
        <v>192</v>
      </c>
    </row>
    <row r="71" spans="1:53">
      <c r="A71" s="31" t="s">
        <v>654</v>
      </c>
      <c r="F71">
        <v>81</v>
      </c>
      <c r="O71">
        <v>12</v>
      </c>
      <c r="Q71">
        <v>3</v>
      </c>
      <c r="V71" s="2"/>
      <c r="W71" s="2"/>
      <c r="X71" s="2"/>
      <c r="Y71" s="2"/>
      <c r="Z71" s="2"/>
      <c r="AA71" s="2"/>
      <c r="AB71" s="35"/>
      <c r="AC71" s="2"/>
      <c r="AD71" s="2"/>
      <c r="AF71" s="35"/>
      <c r="AG71" s="35"/>
      <c r="AH71" s="2"/>
      <c r="AL71" s="35"/>
      <c r="AN71">
        <v>71</v>
      </c>
      <c r="AO71">
        <v>192</v>
      </c>
    </row>
    <row r="72" spans="1:53">
      <c r="A72" s="31" t="s">
        <v>655</v>
      </c>
      <c r="F72">
        <v>94</v>
      </c>
      <c r="O72">
        <v>13</v>
      </c>
      <c r="Q72">
        <v>4</v>
      </c>
      <c r="V72" s="2"/>
      <c r="W72" s="2"/>
      <c r="X72" s="2"/>
      <c r="Y72" s="2"/>
      <c r="Z72" s="2"/>
      <c r="AA72" s="2"/>
      <c r="AB72" s="35"/>
      <c r="AC72" s="2"/>
      <c r="AD72" s="2"/>
      <c r="AF72" s="35"/>
      <c r="AG72" s="35"/>
      <c r="AH72" s="2"/>
      <c r="AL72" s="35"/>
      <c r="AN72">
        <v>72</v>
      </c>
      <c r="AO72">
        <v>192</v>
      </c>
    </row>
    <row r="73" spans="1:53" s="200" customFormat="1">
      <c r="A73" s="202" t="s">
        <v>784</v>
      </c>
      <c r="F73" s="200">
        <v>242</v>
      </c>
      <c r="O73" s="200">
        <v>13</v>
      </c>
      <c r="V73" s="201"/>
      <c r="W73" s="201"/>
      <c r="X73" s="201"/>
      <c r="Y73" s="201"/>
      <c r="Z73" s="201"/>
      <c r="AA73" s="201"/>
      <c r="AB73" s="203"/>
      <c r="AC73" s="201"/>
      <c r="AD73" s="201"/>
      <c r="AE73" s="200">
        <v>2</v>
      </c>
      <c r="AF73" s="203"/>
      <c r="AG73" s="203"/>
      <c r="AH73" s="201"/>
      <c r="AI73" s="203"/>
      <c r="AJ73" s="203"/>
      <c r="AK73" s="203"/>
      <c r="AL73" s="203"/>
      <c r="AM73" s="203"/>
      <c r="AN73" s="200">
        <v>101</v>
      </c>
      <c r="AO73" s="200">
        <v>192</v>
      </c>
    </row>
    <row r="74" spans="1:53">
      <c r="A74" s="31" t="s">
        <v>658</v>
      </c>
      <c r="F74">
        <v>215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  <c r="AN74">
        <v>92</v>
      </c>
      <c r="AO74">
        <v>192</v>
      </c>
    </row>
    <row r="75" spans="1:53">
      <c r="A75" s="31" t="s">
        <v>659</v>
      </c>
      <c r="F75">
        <v>242</v>
      </c>
      <c r="I75">
        <v>3</v>
      </c>
      <c r="J75">
        <v>3</v>
      </c>
      <c r="N75">
        <v>5</v>
      </c>
      <c r="O75">
        <v>5</v>
      </c>
      <c r="Q75">
        <v>10</v>
      </c>
      <c r="V75" s="2"/>
      <c r="W75" s="2"/>
      <c r="X75" s="2"/>
      <c r="Y75" s="2"/>
      <c r="Z75" s="2"/>
      <c r="AA75" s="2"/>
      <c r="AB75" s="35"/>
      <c r="AC75" s="2"/>
      <c r="AD75" s="2"/>
      <c r="AF75" s="35"/>
      <c r="AG75" s="35"/>
      <c r="AH75" s="2"/>
      <c r="AL75" s="35"/>
      <c r="AN75">
        <v>104</v>
      </c>
      <c r="AO75">
        <v>192</v>
      </c>
    </row>
    <row r="76" spans="1:53">
      <c r="A76" t="s">
        <v>659</v>
      </c>
      <c r="F76">
        <v>242</v>
      </c>
      <c r="I76">
        <v>3</v>
      </c>
      <c r="J76">
        <v>3</v>
      </c>
      <c r="N76">
        <v>5</v>
      </c>
      <c r="O76">
        <v>5</v>
      </c>
      <c r="Q76">
        <v>10</v>
      </c>
      <c r="AN76">
        <v>104</v>
      </c>
      <c r="AO76">
        <v>192</v>
      </c>
    </row>
    <row r="78" spans="1:53">
      <c r="A78" t="s">
        <v>128</v>
      </c>
      <c r="B78" t="s">
        <v>30</v>
      </c>
      <c r="C78" t="s">
        <v>518</v>
      </c>
      <c r="D78" t="s">
        <v>651</v>
      </c>
      <c r="E78" t="s">
        <v>484</v>
      </c>
      <c r="F78" s="31" t="s">
        <v>511</v>
      </c>
      <c r="G78" t="s">
        <v>3</v>
      </c>
      <c r="H78" t="s">
        <v>4</v>
      </c>
      <c r="I78" t="s">
        <v>5</v>
      </c>
      <c r="J78" t="s">
        <v>42</v>
      </c>
      <c r="K78" t="s">
        <v>208</v>
      </c>
      <c r="L78" t="s">
        <v>209</v>
      </c>
      <c r="M78" t="s">
        <v>210</v>
      </c>
      <c r="N78" t="s">
        <v>10</v>
      </c>
      <c r="O78" t="s">
        <v>9</v>
      </c>
      <c r="P78" t="s">
        <v>479</v>
      </c>
      <c r="Q78" t="s">
        <v>634</v>
      </c>
      <c r="R78" t="s">
        <v>635</v>
      </c>
      <c r="S78" t="s">
        <v>636</v>
      </c>
      <c r="T78" s="35" t="s">
        <v>637</v>
      </c>
      <c r="U78" s="145" t="s">
        <v>638</v>
      </c>
      <c r="V78" t="s">
        <v>12</v>
      </c>
      <c r="W78" t="s">
        <v>152</v>
      </c>
      <c r="X78" t="s">
        <v>345</v>
      </c>
      <c r="Y78" t="s">
        <v>480</v>
      </c>
      <c r="Z78" t="s">
        <v>481</v>
      </c>
      <c r="AA78" t="s">
        <v>122</v>
      </c>
      <c r="AB78" t="s">
        <v>11</v>
      </c>
      <c r="AC78" t="s">
        <v>119</v>
      </c>
      <c r="AD78" t="s">
        <v>118</v>
      </c>
      <c r="AE78" t="s">
        <v>13</v>
      </c>
      <c r="AF78" t="s">
        <v>116</v>
      </c>
      <c r="AG78" t="s">
        <v>289</v>
      </c>
      <c r="AH78" t="s">
        <v>163</v>
      </c>
      <c r="AI78" s="35" t="s">
        <v>457</v>
      </c>
      <c r="AJ78" s="35" t="s">
        <v>458</v>
      </c>
      <c r="AK78" s="145" t="s">
        <v>433</v>
      </c>
      <c r="AL78" t="s">
        <v>339</v>
      </c>
      <c r="AM78" s="145" t="s">
        <v>648</v>
      </c>
    </row>
    <row r="79" spans="1:53">
      <c r="A79" t="s">
        <v>302</v>
      </c>
      <c r="J79">
        <v>6</v>
      </c>
    </row>
    <row r="80" spans="1:53">
      <c r="A80" t="s">
        <v>130</v>
      </c>
      <c r="G80">
        <v>3</v>
      </c>
    </row>
    <row r="81" spans="1:39" s="200" customFormat="1">
      <c r="A81" s="200" t="s">
        <v>914</v>
      </c>
      <c r="F81" s="200">
        <v>242</v>
      </c>
      <c r="H81" s="200">
        <v>5</v>
      </c>
      <c r="J81" s="200">
        <v>6</v>
      </c>
      <c r="AC81" s="201">
        <v>0.02</v>
      </c>
    </row>
    <row r="82" spans="1:39">
      <c r="A82" t="s">
        <v>129</v>
      </c>
    </row>
    <row r="85" spans="1:39">
      <c r="A85" t="s">
        <v>15</v>
      </c>
      <c r="B85" t="s">
        <v>30</v>
      </c>
      <c r="C85" t="s">
        <v>518</v>
      </c>
      <c r="D85" t="s">
        <v>651</v>
      </c>
      <c r="E85" t="s">
        <v>484</v>
      </c>
      <c r="F85" s="31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s="35" t="s">
        <v>637</v>
      </c>
      <c r="U85" s="14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s="35" t="s">
        <v>457</v>
      </c>
      <c r="AJ85" s="35" t="s">
        <v>458</v>
      </c>
      <c r="AK85" s="145" t="s">
        <v>433</v>
      </c>
      <c r="AL85" t="s">
        <v>339</v>
      </c>
      <c r="AM85" s="145" t="s">
        <v>648</v>
      </c>
    </row>
    <row r="86" spans="1:39" s="200" customFormat="1">
      <c r="A86" s="200" t="s">
        <v>883</v>
      </c>
      <c r="F86" s="202"/>
      <c r="G86" s="200">
        <v>7</v>
      </c>
      <c r="H86" s="200">
        <v>7</v>
      </c>
      <c r="I86" s="200">
        <v>7</v>
      </c>
      <c r="O86" s="200">
        <v>10</v>
      </c>
      <c r="T86" s="203"/>
      <c r="U86" s="145"/>
      <c r="AE86" s="200">
        <v>5</v>
      </c>
      <c r="AI86" s="203"/>
      <c r="AJ86" s="203"/>
      <c r="AK86" s="145"/>
      <c r="AM86" s="145"/>
    </row>
    <row r="87" spans="1:39">
      <c r="A87" t="s">
        <v>77</v>
      </c>
      <c r="H87">
        <v>1</v>
      </c>
      <c r="N87">
        <v>4</v>
      </c>
      <c r="O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39">
      <c r="A88" t="s">
        <v>131</v>
      </c>
      <c r="O88">
        <v>12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39">
      <c r="A89" t="s">
        <v>296</v>
      </c>
      <c r="J89">
        <v>2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39" s="200" customFormat="1">
      <c r="A90" s="200" t="s">
        <v>873</v>
      </c>
      <c r="H90" s="200">
        <v>10</v>
      </c>
      <c r="J90" s="200">
        <v>10</v>
      </c>
      <c r="N90" s="200">
        <v>15</v>
      </c>
      <c r="V90" s="201"/>
      <c r="W90" s="201"/>
      <c r="X90" s="201"/>
      <c r="Y90" s="201"/>
      <c r="Z90" s="201"/>
      <c r="AA90" s="201"/>
      <c r="AB90" s="203"/>
      <c r="AC90" s="201"/>
      <c r="AD90" s="201"/>
      <c r="AF90" s="203"/>
      <c r="AG90" s="203"/>
      <c r="AH90" s="201"/>
      <c r="AI90" s="203"/>
      <c r="AJ90" s="203"/>
      <c r="AK90" s="203"/>
      <c r="AL90" s="203"/>
      <c r="AM90" s="203"/>
    </row>
    <row r="91" spans="1:39" s="200" customFormat="1">
      <c r="A91" s="200" t="s">
        <v>969</v>
      </c>
      <c r="G91" s="200">
        <v>5</v>
      </c>
      <c r="O91" s="200">
        <v>15</v>
      </c>
      <c r="V91" s="201">
        <v>0.03</v>
      </c>
      <c r="W91" s="201"/>
      <c r="X91" s="201"/>
      <c r="Y91" s="201"/>
      <c r="Z91" s="201"/>
      <c r="AA91" s="201"/>
      <c r="AB91" s="203"/>
      <c r="AC91" s="201"/>
      <c r="AD91" s="201"/>
      <c r="AE91" s="200">
        <v>3</v>
      </c>
      <c r="AF91" s="203"/>
      <c r="AG91" s="203"/>
      <c r="AH91" s="201"/>
      <c r="AI91" s="203"/>
      <c r="AJ91" s="203"/>
      <c r="AK91" s="203"/>
      <c r="AL91" s="203"/>
      <c r="AM91" s="203"/>
    </row>
    <row r="92" spans="1:39" s="200" customFormat="1">
      <c r="A92" s="200" t="s">
        <v>970</v>
      </c>
      <c r="G92" s="200">
        <v>5</v>
      </c>
      <c r="O92" s="200">
        <v>15</v>
      </c>
      <c r="V92" s="201">
        <v>0.03</v>
      </c>
      <c r="W92" s="201"/>
      <c r="X92" s="201"/>
      <c r="Y92" s="201"/>
      <c r="Z92" s="201"/>
      <c r="AA92" s="201"/>
      <c r="AB92" s="203"/>
      <c r="AC92" s="201"/>
      <c r="AD92" s="201"/>
      <c r="AE92" s="200">
        <v>3</v>
      </c>
      <c r="AF92" s="203"/>
      <c r="AG92" s="203"/>
      <c r="AH92" s="201"/>
      <c r="AI92" s="203"/>
      <c r="AJ92" s="203"/>
      <c r="AK92" s="203"/>
      <c r="AL92" s="203"/>
      <c r="AM92" s="203"/>
    </row>
    <row r="93" spans="1:39">
      <c r="A93" t="s">
        <v>303</v>
      </c>
      <c r="H93">
        <v>4</v>
      </c>
      <c r="V93" s="2"/>
      <c r="W93" s="2"/>
      <c r="X93" s="2"/>
      <c r="Y93" s="2"/>
      <c r="Z93" s="2"/>
      <c r="AA93" s="2"/>
      <c r="AB93" s="35"/>
      <c r="AC93" s="2"/>
      <c r="AD93" s="2"/>
      <c r="AF93" s="35"/>
      <c r="AG93" s="35"/>
      <c r="AH93" s="2"/>
      <c r="AL93" s="35"/>
    </row>
    <row r="94" spans="1:39">
      <c r="A94" t="s">
        <v>675</v>
      </c>
      <c r="G94">
        <v>3</v>
      </c>
      <c r="K94">
        <v>5</v>
      </c>
      <c r="O94">
        <v>10</v>
      </c>
      <c r="V94" s="2"/>
      <c r="W94" s="2"/>
      <c r="X94" s="2"/>
      <c r="Y94" s="2"/>
      <c r="Z94" s="2"/>
      <c r="AA94" s="2"/>
      <c r="AB94" s="35"/>
      <c r="AC94" s="2"/>
      <c r="AD94" s="2"/>
      <c r="AF94" s="35"/>
      <c r="AG94" s="35"/>
      <c r="AH94" s="2"/>
      <c r="AL94" s="35"/>
    </row>
    <row r="95" spans="1:39">
      <c r="A95" t="s">
        <v>132</v>
      </c>
      <c r="N95">
        <v>6</v>
      </c>
      <c r="O95">
        <v>6</v>
      </c>
      <c r="V95" s="2"/>
      <c r="W95" s="2"/>
      <c r="X95" s="2"/>
      <c r="Y95" s="2"/>
      <c r="Z95" s="2"/>
      <c r="AA95" s="2"/>
      <c r="AB95" s="35"/>
      <c r="AC95" s="2"/>
      <c r="AD95" s="2"/>
      <c r="AF95" s="35"/>
      <c r="AG95" s="35"/>
      <c r="AH95" s="2"/>
      <c r="AL95" s="35"/>
    </row>
    <row r="96" spans="1:39">
      <c r="A96" t="s">
        <v>295</v>
      </c>
      <c r="G96">
        <v>5</v>
      </c>
      <c r="V96" s="2"/>
      <c r="W96" s="2"/>
      <c r="X96" s="2"/>
      <c r="Y96" s="2"/>
      <c r="Z96" s="2"/>
      <c r="AA96" s="2"/>
      <c r="AB96" s="35"/>
      <c r="AC96" s="2"/>
      <c r="AD96" s="2"/>
      <c r="AF96" s="35"/>
      <c r="AG96" s="35"/>
      <c r="AH96" s="2"/>
      <c r="AL96" s="35"/>
    </row>
    <row r="97" spans="1:43">
      <c r="A97" t="s">
        <v>577</v>
      </c>
      <c r="N97">
        <v>5</v>
      </c>
      <c r="O97">
        <v>10</v>
      </c>
      <c r="V97" s="2"/>
      <c r="W97" s="2"/>
      <c r="X97" s="2"/>
      <c r="Y97" s="2"/>
      <c r="Z97" s="2"/>
      <c r="AA97" s="2"/>
      <c r="AB97" s="35"/>
      <c r="AC97" s="2"/>
      <c r="AD97" s="2"/>
      <c r="AE97">
        <v>3</v>
      </c>
      <c r="AF97" s="2"/>
      <c r="AG97" s="2"/>
      <c r="AH97" s="2"/>
      <c r="AL97" s="35"/>
      <c r="AN97" s="2"/>
      <c r="AO97" s="35"/>
    </row>
    <row r="98" spans="1:43">
      <c r="A98" s="31" t="s">
        <v>540</v>
      </c>
      <c r="H98">
        <v>4</v>
      </c>
      <c r="N98">
        <v>4</v>
      </c>
      <c r="V98" s="2"/>
      <c r="W98" s="2"/>
      <c r="X98" s="2"/>
      <c r="Y98" s="2"/>
      <c r="Z98" s="2"/>
      <c r="AA98" s="2"/>
      <c r="AB98" s="35"/>
      <c r="AC98" s="2"/>
      <c r="AD98" s="2"/>
      <c r="AF98" s="35"/>
      <c r="AG98" s="35"/>
      <c r="AH98" s="2"/>
      <c r="AL98" s="35"/>
    </row>
    <row r="99" spans="1:43">
      <c r="A99" t="s">
        <v>629</v>
      </c>
      <c r="K99">
        <v>6</v>
      </c>
      <c r="V99" s="2"/>
      <c r="W99" s="2"/>
      <c r="X99" s="2"/>
      <c r="Y99" s="2"/>
      <c r="Z99" s="2"/>
      <c r="AA99" s="2"/>
      <c r="AB99" s="35"/>
      <c r="AC99" s="2"/>
      <c r="AD99" s="2"/>
      <c r="AF99" s="35"/>
      <c r="AG99" s="35"/>
      <c r="AH99" s="2"/>
      <c r="AL99" s="2"/>
      <c r="AQ99" s="2"/>
    </row>
    <row r="100" spans="1:43" s="200" customFormat="1">
      <c r="A100" s="202" t="s">
        <v>907</v>
      </c>
      <c r="G100" s="200">
        <v>15</v>
      </c>
      <c r="N100" s="200">
        <v>13</v>
      </c>
      <c r="O100" s="200">
        <v>13</v>
      </c>
      <c r="T100" s="200">
        <v>7</v>
      </c>
      <c r="V100" s="201"/>
      <c r="W100" s="201"/>
      <c r="X100" s="201"/>
      <c r="Y100" s="201"/>
      <c r="Z100" s="201"/>
      <c r="AA100" s="201"/>
      <c r="AB100" s="201"/>
      <c r="AC100" s="201"/>
      <c r="AD100" s="201"/>
      <c r="AH100" s="201"/>
    </row>
    <row r="101" spans="1:43" s="31" customFormat="1">
      <c r="A101" s="31" t="s">
        <v>596</v>
      </c>
      <c r="J101" s="31">
        <v>3</v>
      </c>
      <c r="N101" s="31">
        <v>15</v>
      </c>
      <c r="O101" s="31">
        <v>15</v>
      </c>
      <c r="V101" s="12"/>
      <c r="W101" s="12"/>
      <c r="X101" s="12"/>
      <c r="Y101" s="12"/>
      <c r="Z101" s="12"/>
      <c r="AA101" s="12"/>
      <c r="AB101" s="50"/>
      <c r="AC101" s="12"/>
      <c r="AD101" s="12"/>
      <c r="AF101" s="50"/>
      <c r="AG101" s="12"/>
      <c r="AH101" s="12"/>
      <c r="AI101" s="50"/>
      <c r="AJ101" s="50"/>
      <c r="AK101" s="50"/>
      <c r="AL101" s="50"/>
      <c r="AM101" s="50"/>
    </row>
    <row r="102" spans="1:43" s="202" customFormat="1">
      <c r="A102" s="202" t="s">
        <v>881</v>
      </c>
      <c r="G102" s="202">
        <v>5</v>
      </c>
      <c r="H102" s="202">
        <v>5</v>
      </c>
      <c r="N102" s="202">
        <v>10</v>
      </c>
      <c r="O102" s="202">
        <v>10</v>
      </c>
      <c r="V102" s="188"/>
      <c r="W102" s="188"/>
      <c r="X102" s="188"/>
      <c r="Y102" s="188"/>
      <c r="Z102" s="188"/>
      <c r="AA102" s="188"/>
      <c r="AB102" s="191"/>
      <c r="AC102" s="188"/>
      <c r="AD102" s="188"/>
      <c r="AF102" s="191"/>
      <c r="AG102" s="188"/>
      <c r="AH102" s="188"/>
      <c r="AI102" s="191"/>
      <c r="AJ102" s="191"/>
      <c r="AK102" s="191"/>
      <c r="AL102" s="191"/>
      <c r="AM102" s="191"/>
    </row>
    <row r="103" spans="1:43">
      <c r="A103" t="s">
        <v>74</v>
      </c>
      <c r="V103" s="2"/>
      <c r="W103" s="2"/>
      <c r="X103" s="2"/>
      <c r="Y103" s="2"/>
      <c r="Z103" s="2"/>
      <c r="AA103" s="2"/>
      <c r="AB103" s="35"/>
      <c r="AC103" s="2"/>
      <c r="AD103" s="2"/>
      <c r="AE103">
        <v>2</v>
      </c>
      <c r="AF103" s="35"/>
      <c r="AG103" s="35"/>
      <c r="AH103" s="2"/>
      <c r="AL103" s="35"/>
    </row>
    <row r="104" spans="1:43" s="200" customFormat="1">
      <c r="A104" s="200" t="s">
        <v>794</v>
      </c>
      <c r="N104" s="200">
        <v>15</v>
      </c>
      <c r="O104" s="200">
        <v>15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0">
        <v>3</v>
      </c>
      <c r="AF104" s="203"/>
      <c r="AG104" s="203"/>
      <c r="AH104" s="201"/>
      <c r="AI104" s="203"/>
      <c r="AJ104" s="203"/>
      <c r="AK104" s="203"/>
      <c r="AL104" s="203"/>
      <c r="AM104" s="203"/>
    </row>
    <row r="105" spans="1:43">
      <c r="A105" t="s">
        <v>574</v>
      </c>
      <c r="V105" s="2"/>
      <c r="W105" s="2"/>
      <c r="X105" s="2"/>
      <c r="Y105" s="2"/>
      <c r="Z105" s="2"/>
      <c r="AA105" s="2"/>
      <c r="AB105" s="35"/>
      <c r="AC105" s="2">
        <v>0.01</v>
      </c>
      <c r="AD105" s="2">
        <v>0.05</v>
      </c>
      <c r="AF105" s="2"/>
      <c r="AG105" s="35"/>
      <c r="AH105" s="2"/>
      <c r="AL105" s="2"/>
    </row>
    <row r="106" spans="1:43">
      <c r="A106" t="s">
        <v>575</v>
      </c>
      <c r="V106" s="2"/>
      <c r="W106" s="2"/>
      <c r="X106" s="2"/>
      <c r="Y106" s="2"/>
      <c r="Z106" s="2"/>
      <c r="AA106" s="2"/>
      <c r="AB106" s="35"/>
      <c r="AC106" s="2">
        <v>0.02</v>
      </c>
      <c r="AD106" s="2">
        <v>0.06</v>
      </c>
      <c r="AF106" s="2"/>
      <c r="AG106" s="35"/>
      <c r="AH106" s="2"/>
      <c r="AL106" s="2"/>
    </row>
    <row r="107" spans="1:43">
      <c r="AB107" s="35"/>
      <c r="AF107" s="35"/>
      <c r="AG107" s="35"/>
      <c r="AL107" s="35"/>
    </row>
    <row r="109" spans="1:43">
      <c r="A109" t="s">
        <v>16</v>
      </c>
      <c r="B109" t="s">
        <v>30</v>
      </c>
      <c r="C109" t="s">
        <v>518</v>
      </c>
      <c r="D109" t="s">
        <v>651</v>
      </c>
      <c r="E109" t="s">
        <v>484</v>
      </c>
      <c r="F109" s="31" t="s">
        <v>511</v>
      </c>
      <c r="G109" t="s">
        <v>3</v>
      </c>
      <c r="H109" t="s">
        <v>4</v>
      </c>
      <c r="I109" t="s">
        <v>5</v>
      </c>
      <c r="J109" t="s">
        <v>42</v>
      </c>
      <c r="K109" t="s">
        <v>208</v>
      </c>
      <c r="L109" t="s">
        <v>209</v>
      </c>
      <c r="M109" t="s">
        <v>210</v>
      </c>
      <c r="N109" t="s">
        <v>10</v>
      </c>
      <c r="O109" t="s">
        <v>9</v>
      </c>
      <c r="P109" t="s">
        <v>479</v>
      </c>
      <c r="Q109" t="s">
        <v>634</v>
      </c>
      <c r="R109" t="s">
        <v>635</v>
      </c>
      <c r="S109" t="s">
        <v>636</v>
      </c>
      <c r="T109" s="35" t="s">
        <v>637</v>
      </c>
      <c r="U109" s="145" t="s">
        <v>638</v>
      </c>
      <c r="V109" t="s">
        <v>12</v>
      </c>
      <c r="W109" t="s">
        <v>152</v>
      </c>
      <c r="X109" t="s">
        <v>345</v>
      </c>
      <c r="Y109" t="s">
        <v>480</v>
      </c>
      <c r="Z109" t="s">
        <v>481</v>
      </c>
      <c r="AA109" t="s">
        <v>122</v>
      </c>
      <c r="AB109" t="s">
        <v>11</v>
      </c>
      <c r="AC109" t="s">
        <v>119</v>
      </c>
      <c r="AD109" t="s">
        <v>118</v>
      </c>
      <c r="AE109" t="s">
        <v>13</v>
      </c>
      <c r="AF109" t="s">
        <v>116</v>
      </c>
      <c r="AG109" t="s">
        <v>289</v>
      </c>
      <c r="AH109" t="s">
        <v>163</v>
      </c>
      <c r="AI109" s="35" t="s">
        <v>457</v>
      </c>
      <c r="AJ109" s="35" t="s">
        <v>458</v>
      </c>
      <c r="AK109" s="145" t="s">
        <v>433</v>
      </c>
      <c r="AL109" t="s">
        <v>339</v>
      </c>
      <c r="AM109" s="145" t="s">
        <v>648</v>
      </c>
    </row>
    <row r="110" spans="1:43">
      <c r="A110" s="162" t="s">
        <v>703</v>
      </c>
      <c r="B110" s="162"/>
      <c r="C110" s="162"/>
      <c r="D110" s="162"/>
      <c r="E110" s="162"/>
      <c r="F110" s="162"/>
      <c r="G110" s="162">
        <v>19</v>
      </c>
      <c r="H110" s="162">
        <v>33</v>
      </c>
      <c r="I110" s="162">
        <v>15</v>
      </c>
      <c r="J110" s="162">
        <v>31</v>
      </c>
      <c r="K110" s="162">
        <v>14</v>
      </c>
      <c r="L110" s="162">
        <v>14</v>
      </c>
      <c r="M110" s="162">
        <v>14</v>
      </c>
      <c r="N110" s="162">
        <v>20</v>
      </c>
      <c r="O110" s="162">
        <v>36</v>
      </c>
      <c r="P110" s="162"/>
      <c r="Q110" s="162"/>
      <c r="R110" s="162">
        <v>36</v>
      </c>
      <c r="S110" s="162"/>
      <c r="T110" s="162"/>
      <c r="U110" s="162"/>
      <c r="V110" s="163"/>
      <c r="W110" s="163">
        <v>0.04</v>
      </c>
      <c r="X110" s="163"/>
      <c r="Y110" s="163"/>
      <c r="Z110" s="163"/>
      <c r="AA110" s="163"/>
      <c r="AB110" s="164">
        <v>81</v>
      </c>
      <c r="AC110" s="163"/>
      <c r="AD110" s="163">
        <v>0.06</v>
      </c>
      <c r="AE110" s="164"/>
      <c r="AF110" s="164"/>
      <c r="AG110" s="2"/>
      <c r="AH110" s="2"/>
      <c r="AL110" s="35"/>
      <c r="AN110" s="2"/>
      <c r="AO110" s="35"/>
    </row>
    <row r="111" spans="1:43" s="162" customFormat="1">
      <c r="A111" s="165" t="s">
        <v>704</v>
      </c>
      <c r="B111" s="165"/>
      <c r="C111" s="165"/>
      <c r="D111" s="165"/>
      <c r="E111" s="165"/>
      <c r="F111" s="165"/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N111" s="165"/>
      <c r="O111" s="165">
        <v>56</v>
      </c>
      <c r="P111" s="165"/>
      <c r="Q111" s="165"/>
      <c r="R111" s="165">
        <v>36</v>
      </c>
      <c r="S111" s="165"/>
      <c r="T111" s="165"/>
      <c r="U111" s="165"/>
      <c r="V111" s="166"/>
      <c r="W111" s="166">
        <v>0.04</v>
      </c>
      <c r="X111" s="166"/>
      <c r="Y111" s="166"/>
      <c r="Z111" s="166"/>
      <c r="AA111" s="166"/>
      <c r="AB111" s="167">
        <v>81</v>
      </c>
      <c r="AC111" s="166"/>
      <c r="AD111" s="166">
        <v>0.06</v>
      </c>
      <c r="AE111" s="167"/>
      <c r="AF111" s="167"/>
      <c r="AG111" s="163"/>
      <c r="AH111" s="163"/>
      <c r="AI111" s="164"/>
      <c r="AJ111" s="164"/>
      <c r="AK111" s="164"/>
      <c r="AL111" s="164"/>
      <c r="AM111" s="164"/>
      <c r="AN111" s="163"/>
      <c r="AO111" s="164"/>
    </row>
    <row r="112" spans="1:43" s="162" customFormat="1">
      <c r="A112" s="165" t="s">
        <v>705</v>
      </c>
      <c r="B112" s="165"/>
      <c r="C112" s="165"/>
      <c r="D112" s="165"/>
      <c r="E112" s="165"/>
      <c r="F112" s="165"/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P112" s="165"/>
      <c r="Q112" s="165"/>
      <c r="R112" s="165">
        <v>26</v>
      </c>
      <c r="S112" s="165"/>
      <c r="T112" s="165"/>
      <c r="U112" s="165"/>
      <c r="V112" s="166"/>
      <c r="W112" s="166">
        <v>0.03</v>
      </c>
      <c r="X112" s="166"/>
      <c r="Y112" s="166"/>
      <c r="Z112" s="166"/>
      <c r="AA112" s="166"/>
      <c r="AB112" s="167">
        <v>81</v>
      </c>
      <c r="AC112" s="166"/>
      <c r="AD112" s="166">
        <v>0.05</v>
      </c>
      <c r="AE112" s="167"/>
      <c r="AF112" s="167"/>
      <c r="AG112" s="163"/>
      <c r="AH112" s="163"/>
      <c r="AI112" s="164"/>
      <c r="AJ112" s="164"/>
      <c r="AK112" s="164"/>
      <c r="AL112" s="164"/>
      <c r="AM112" s="164"/>
      <c r="AN112" s="163"/>
      <c r="AO112" s="164"/>
    </row>
    <row r="113" spans="1:41" s="162" customFormat="1">
      <c r="A113" s="165" t="s">
        <v>706</v>
      </c>
      <c r="B113" s="165"/>
      <c r="C113" s="165"/>
      <c r="D113" s="165"/>
      <c r="E113" s="165"/>
      <c r="F113" s="165"/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N113" s="165"/>
      <c r="O113" s="165">
        <v>41</v>
      </c>
      <c r="P113" s="165"/>
      <c r="Q113" s="165"/>
      <c r="R113" s="165">
        <v>26</v>
      </c>
      <c r="S113" s="165"/>
      <c r="T113" s="165"/>
      <c r="U113" s="165"/>
      <c r="V113" s="166"/>
      <c r="W113" s="166">
        <v>0.03</v>
      </c>
      <c r="X113" s="166"/>
      <c r="Y113" s="166"/>
      <c r="Z113" s="166"/>
      <c r="AA113" s="166"/>
      <c r="AB113" s="167">
        <v>81</v>
      </c>
      <c r="AC113" s="166"/>
      <c r="AD113" s="166">
        <v>0.05</v>
      </c>
      <c r="AE113" s="167"/>
      <c r="AF113" s="167"/>
      <c r="AG113" s="163"/>
      <c r="AH113" s="163"/>
      <c r="AI113" s="164"/>
      <c r="AJ113" s="164"/>
      <c r="AK113" s="164"/>
      <c r="AL113" s="164"/>
      <c r="AM113" s="164"/>
      <c r="AN113" s="163"/>
      <c r="AO113" s="164"/>
    </row>
    <row r="114" spans="1:41" s="200" customFormat="1">
      <c r="A114" s="200" t="s">
        <v>910</v>
      </c>
      <c r="G114" s="200">
        <v>30</v>
      </c>
      <c r="H114" s="200">
        <v>30</v>
      </c>
      <c r="I114" s="200">
        <v>30</v>
      </c>
      <c r="J114" s="200">
        <v>30</v>
      </c>
      <c r="K114" s="200">
        <v>30</v>
      </c>
      <c r="L114" s="200">
        <v>30</v>
      </c>
      <c r="M114" s="200">
        <v>30</v>
      </c>
      <c r="N114" s="200">
        <v>70</v>
      </c>
      <c r="Q114" s="200">
        <v>70</v>
      </c>
      <c r="S114" s="200">
        <v>25</v>
      </c>
      <c r="V114" s="201"/>
      <c r="W114" s="201"/>
      <c r="X114" s="201"/>
      <c r="Y114" s="201"/>
      <c r="Z114" s="201"/>
      <c r="AA114" s="201"/>
      <c r="AC114" s="201"/>
      <c r="AD114" s="201"/>
      <c r="AG114" s="201"/>
      <c r="AH114" s="201"/>
      <c r="AN114" s="201"/>
    </row>
    <row r="115" spans="1:41" s="200" customFormat="1">
      <c r="A115" s="200" t="s">
        <v>909</v>
      </c>
      <c r="G115" s="200">
        <v>41</v>
      </c>
      <c r="H115" s="200">
        <v>41</v>
      </c>
      <c r="I115" s="200">
        <v>16</v>
      </c>
      <c r="J115" s="200">
        <v>16</v>
      </c>
      <c r="K115" s="200">
        <v>16</v>
      </c>
      <c r="L115" s="200">
        <v>16</v>
      </c>
      <c r="M115" s="200">
        <v>16</v>
      </c>
      <c r="N115" s="200">
        <v>53</v>
      </c>
      <c r="S115" s="200">
        <v>45</v>
      </c>
      <c r="V115" s="201">
        <v>0.03</v>
      </c>
      <c r="W115" s="201"/>
      <c r="X115" s="201"/>
      <c r="Y115" s="201"/>
      <c r="Z115" s="201"/>
      <c r="AA115" s="201"/>
      <c r="AB115" s="203">
        <v>81</v>
      </c>
      <c r="AC115" s="201">
        <v>0.1</v>
      </c>
      <c r="AD115" s="201"/>
      <c r="AE115" s="203"/>
      <c r="AF115" s="203"/>
      <c r="AG115" s="201"/>
      <c r="AH115" s="201"/>
      <c r="AI115" s="203"/>
      <c r="AJ115" s="203"/>
      <c r="AK115" s="203"/>
      <c r="AL115" s="203"/>
      <c r="AM115" s="203"/>
      <c r="AN115" s="201"/>
      <c r="AO115" s="203"/>
    </row>
    <row r="116" spans="1:41">
      <c r="A116" t="s">
        <v>707</v>
      </c>
      <c r="G116">
        <v>18</v>
      </c>
      <c r="H116">
        <v>34</v>
      </c>
      <c r="I116">
        <v>18</v>
      </c>
      <c r="J116">
        <v>20</v>
      </c>
      <c r="K116">
        <v>18</v>
      </c>
      <c r="L116">
        <v>22</v>
      </c>
      <c r="M116">
        <v>18</v>
      </c>
      <c r="N116">
        <v>35</v>
      </c>
      <c r="Q116">
        <v>20</v>
      </c>
      <c r="S116">
        <v>35</v>
      </c>
      <c r="V116" s="2"/>
      <c r="W116" s="2"/>
      <c r="X116" s="2">
        <v>0.03</v>
      </c>
      <c r="Y116" s="2"/>
      <c r="Z116" s="2"/>
      <c r="AA116" s="2"/>
      <c r="AB116" s="35">
        <v>71</v>
      </c>
      <c r="AC116" s="2"/>
      <c r="AD116" s="2"/>
      <c r="AE116" s="35"/>
      <c r="AF116" s="35"/>
      <c r="AG116" s="35"/>
      <c r="AH116" s="2"/>
      <c r="AL116" s="35"/>
    </row>
    <row r="117" spans="1:41" s="31" customFormat="1">
      <c r="A117" s="31" t="s">
        <v>568</v>
      </c>
      <c r="G117" s="31">
        <v>23</v>
      </c>
      <c r="H117" s="31">
        <v>23</v>
      </c>
      <c r="I117" s="31">
        <v>23</v>
      </c>
      <c r="J117" s="31">
        <v>23</v>
      </c>
      <c r="K117" s="31">
        <v>19</v>
      </c>
      <c r="L117" s="31">
        <v>19</v>
      </c>
      <c r="M117" s="31">
        <v>20</v>
      </c>
      <c r="O117" s="31">
        <v>10</v>
      </c>
      <c r="V117" s="12"/>
      <c r="W117" s="12">
        <v>0.02</v>
      </c>
      <c r="X117" s="12"/>
      <c r="Y117" s="12"/>
      <c r="Z117" s="12"/>
      <c r="AA117" s="12"/>
      <c r="AB117" s="50">
        <v>81</v>
      </c>
      <c r="AC117" s="12"/>
      <c r="AD117" s="12"/>
      <c r="AE117" s="50"/>
      <c r="AF117" s="50"/>
      <c r="AG117" s="12"/>
      <c r="AH117" s="12"/>
      <c r="AI117" s="50"/>
      <c r="AJ117" s="50"/>
      <c r="AK117" s="50"/>
      <c r="AL117" s="50"/>
      <c r="AM117" s="50"/>
    </row>
    <row r="118" spans="1:41" s="31" customFormat="1">
      <c r="A118" s="31" t="s">
        <v>631</v>
      </c>
      <c r="G118" s="31">
        <v>21</v>
      </c>
      <c r="H118" s="31">
        <v>25</v>
      </c>
      <c r="I118" s="31">
        <v>21</v>
      </c>
      <c r="J118" s="31">
        <v>25</v>
      </c>
      <c r="K118" s="31">
        <v>18</v>
      </c>
      <c r="L118" s="31">
        <v>18</v>
      </c>
      <c r="M118" s="31">
        <v>19</v>
      </c>
      <c r="N118" s="31">
        <v>25</v>
      </c>
      <c r="O118" s="31">
        <v>25</v>
      </c>
      <c r="V118" s="12"/>
      <c r="W118" s="12"/>
      <c r="X118" s="12"/>
      <c r="Y118" s="12"/>
      <c r="Z118" s="12"/>
      <c r="AA118" s="12"/>
      <c r="AB118" s="50">
        <v>81</v>
      </c>
      <c r="AC118" s="12"/>
      <c r="AD118" s="12"/>
      <c r="AE118" s="50"/>
      <c r="AF118" s="50"/>
      <c r="AG118" s="12"/>
      <c r="AH118" s="12"/>
      <c r="AI118" s="50"/>
      <c r="AJ118" s="50">
        <v>117.1875</v>
      </c>
      <c r="AK118" s="50"/>
      <c r="AL118" s="50"/>
      <c r="AM118" s="50"/>
    </row>
    <row r="119" spans="1:41">
      <c r="A119" s="31" t="s">
        <v>541</v>
      </c>
      <c r="G119">
        <v>17</v>
      </c>
      <c r="H119">
        <v>17</v>
      </c>
      <c r="I119">
        <v>16</v>
      </c>
      <c r="J119">
        <v>16</v>
      </c>
      <c r="K119">
        <v>15</v>
      </c>
      <c r="L119">
        <v>15</v>
      </c>
      <c r="M119">
        <v>15</v>
      </c>
      <c r="V119" s="2"/>
      <c r="W119" s="2"/>
      <c r="X119" s="2"/>
      <c r="Y119" s="2"/>
      <c r="Z119" s="2"/>
      <c r="AA119" s="2"/>
      <c r="AB119" s="35">
        <v>71</v>
      </c>
      <c r="AC119" s="2"/>
      <c r="AD119" s="2"/>
      <c r="AE119" s="35"/>
      <c r="AF119" s="35"/>
      <c r="AG119" s="35"/>
      <c r="AH119" s="2"/>
      <c r="AL119" s="2"/>
    </row>
    <row r="120" spans="1:41">
      <c r="A120" s="31" t="s">
        <v>569</v>
      </c>
      <c r="G120">
        <v>23</v>
      </c>
      <c r="H120">
        <v>23</v>
      </c>
      <c r="I120">
        <v>22</v>
      </c>
      <c r="J120">
        <v>22</v>
      </c>
      <c r="K120">
        <v>21</v>
      </c>
      <c r="L120">
        <v>21</v>
      </c>
      <c r="M120">
        <v>21</v>
      </c>
      <c r="V120" s="2"/>
      <c r="W120" s="2"/>
      <c r="X120" s="2"/>
      <c r="Y120" s="2"/>
      <c r="Z120" s="2"/>
      <c r="AA120" s="2"/>
      <c r="AB120" s="35">
        <v>81</v>
      </c>
      <c r="AC120" s="2"/>
      <c r="AD120" s="2"/>
      <c r="AE120" s="35"/>
      <c r="AF120" s="35"/>
      <c r="AG120" s="35"/>
      <c r="AH120" s="2"/>
      <c r="AL120" s="2"/>
    </row>
    <row r="121" spans="1:41" s="200" customFormat="1">
      <c r="A121" s="202" t="s">
        <v>788</v>
      </c>
      <c r="G121" s="200">
        <v>28</v>
      </c>
      <c r="H121" s="200">
        <v>28</v>
      </c>
      <c r="I121" s="200">
        <v>27</v>
      </c>
      <c r="J121" s="200">
        <v>27</v>
      </c>
      <c r="K121" s="200">
        <v>26</v>
      </c>
      <c r="L121" s="200">
        <v>26</v>
      </c>
      <c r="M121" s="200">
        <v>26</v>
      </c>
      <c r="S121" s="200">
        <v>44</v>
      </c>
      <c r="V121" s="201"/>
      <c r="W121" s="201"/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>
        <v>0.05</v>
      </c>
      <c r="AI121" s="203"/>
      <c r="AJ121" s="203"/>
      <c r="AK121" s="203"/>
      <c r="AL121" s="201"/>
      <c r="AM121" s="203"/>
    </row>
    <row r="122" spans="1:41" s="200" customFormat="1">
      <c r="A122" s="202" t="s">
        <v>789</v>
      </c>
      <c r="G122" s="200">
        <v>33</v>
      </c>
      <c r="H122" s="200">
        <v>33</v>
      </c>
      <c r="I122" s="200">
        <v>32</v>
      </c>
      <c r="J122" s="200">
        <v>32</v>
      </c>
      <c r="K122" s="200">
        <v>31</v>
      </c>
      <c r="L122" s="200">
        <v>31</v>
      </c>
      <c r="M122" s="200">
        <v>31</v>
      </c>
      <c r="S122" s="200">
        <v>54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0.1</v>
      </c>
      <c r="AI122" s="203"/>
      <c r="AJ122" s="203"/>
      <c r="AK122" s="203"/>
      <c r="AL122" s="201"/>
      <c r="AM122" s="203"/>
    </row>
    <row r="123" spans="1:41" s="200" customFormat="1">
      <c r="A123" s="202" t="s">
        <v>729</v>
      </c>
      <c r="G123" s="200">
        <v>19</v>
      </c>
      <c r="H123" s="200">
        <v>31</v>
      </c>
      <c r="I123" s="200">
        <v>18</v>
      </c>
      <c r="J123" s="200">
        <v>22</v>
      </c>
      <c r="K123" s="200">
        <v>17</v>
      </c>
      <c r="L123" s="200">
        <v>17</v>
      </c>
      <c r="M123" s="200">
        <v>17</v>
      </c>
      <c r="V123" s="201"/>
      <c r="W123" s="201"/>
      <c r="X123" s="201"/>
      <c r="Y123" s="201"/>
      <c r="Z123" s="201"/>
      <c r="AA123" s="201">
        <v>7.0000000000000007E-2</v>
      </c>
      <c r="AB123" s="203">
        <v>101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41" s="200" customFormat="1">
      <c r="A124" s="202" t="s">
        <v>720</v>
      </c>
      <c r="G124" s="200">
        <v>22</v>
      </c>
      <c r="H124" s="200">
        <v>38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>
        <v>0.04</v>
      </c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/>
      <c r="AI124" s="203"/>
      <c r="AJ124" s="203"/>
      <c r="AK124" s="203"/>
      <c r="AL124" s="201"/>
      <c r="AM124" s="203"/>
    </row>
    <row r="125" spans="1:41" s="200" customFormat="1">
      <c r="A125" s="202" t="s">
        <v>721</v>
      </c>
      <c r="G125" s="200">
        <v>22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3">
        <v>81</v>
      </c>
      <c r="AC125" s="201"/>
      <c r="AD125" s="201"/>
      <c r="AE125" s="203">
        <v>7</v>
      </c>
      <c r="AF125" s="203"/>
      <c r="AG125" s="203"/>
      <c r="AH125" s="201"/>
      <c r="AI125" s="203"/>
      <c r="AJ125" s="203"/>
      <c r="AK125" s="203"/>
      <c r="AL125" s="201"/>
      <c r="AM125" s="203"/>
    </row>
    <row r="126" spans="1:41" s="200" customFormat="1">
      <c r="A126" s="202" t="s">
        <v>722</v>
      </c>
      <c r="G126" s="200">
        <v>22</v>
      </c>
      <c r="H126" s="200">
        <v>38</v>
      </c>
      <c r="I126" s="200">
        <v>18</v>
      </c>
      <c r="J126" s="200">
        <v>25</v>
      </c>
      <c r="K126" s="200">
        <v>20</v>
      </c>
      <c r="L126" s="200">
        <v>16</v>
      </c>
      <c r="M126" s="200">
        <v>17</v>
      </c>
      <c r="N126" s="200">
        <v>25</v>
      </c>
      <c r="O126" s="200">
        <v>40</v>
      </c>
      <c r="R126" s="200">
        <v>15</v>
      </c>
      <c r="T126" s="200">
        <v>10</v>
      </c>
      <c r="V126" s="201"/>
      <c r="W126" s="201"/>
      <c r="X126" s="201"/>
      <c r="Y126" s="201"/>
      <c r="Z126" s="201"/>
      <c r="AA126" s="201"/>
      <c r="AB126" s="203">
        <v>81</v>
      </c>
      <c r="AC126" s="201">
        <v>0.05</v>
      </c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41" s="200" customFormat="1">
      <c r="A127" s="202" t="s">
        <v>723</v>
      </c>
      <c r="G127" s="200">
        <v>22</v>
      </c>
      <c r="H127" s="200">
        <v>38</v>
      </c>
      <c r="I127" s="200">
        <v>18</v>
      </c>
      <c r="J127" s="200">
        <v>25</v>
      </c>
      <c r="K127" s="200">
        <v>20</v>
      </c>
      <c r="L127" s="200">
        <v>16</v>
      </c>
      <c r="M127" s="200">
        <v>17</v>
      </c>
      <c r="N127" s="200">
        <v>25</v>
      </c>
      <c r="O127" s="200">
        <v>40</v>
      </c>
      <c r="R127" s="200">
        <v>15</v>
      </c>
      <c r="T127" s="200">
        <v>10</v>
      </c>
      <c r="V127" s="201"/>
      <c r="W127" s="201"/>
      <c r="X127" s="201"/>
      <c r="Y127" s="201"/>
      <c r="Z127" s="201"/>
      <c r="AA127" s="201"/>
      <c r="AB127" s="203">
        <v>81</v>
      </c>
      <c r="AC127" s="201"/>
      <c r="AD127" s="201">
        <v>0.05</v>
      </c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41" s="200" customFormat="1">
      <c r="A128" s="202" t="s">
        <v>767</v>
      </c>
      <c r="G128" s="200">
        <v>22</v>
      </c>
      <c r="H128" s="200">
        <v>38</v>
      </c>
      <c r="I128" s="200">
        <v>18</v>
      </c>
      <c r="J128" s="200">
        <v>25</v>
      </c>
      <c r="K128" s="200">
        <v>20</v>
      </c>
      <c r="L128" s="200">
        <v>16</v>
      </c>
      <c r="M128" s="200">
        <v>17</v>
      </c>
      <c r="N128" s="200">
        <v>25</v>
      </c>
      <c r="O128" s="200">
        <v>40</v>
      </c>
      <c r="R128" s="200">
        <v>15</v>
      </c>
      <c r="T128" s="200">
        <v>10</v>
      </c>
      <c r="V128" s="201"/>
      <c r="W128" s="201"/>
      <c r="X128" s="201"/>
      <c r="Y128" s="201"/>
      <c r="Z128" s="201"/>
      <c r="AA128" s="201"/>
      <c r="AB128" s="203">
        <v>81</v>
      </c>
      <c r="AC128" s="201"/>
      <c r="AD128" s="201"/>
      <c r="AE128" s="203"/>
      <c r="AF128" s="203"/>
      <c r="AG128" s="203"/>
      <c r="AH128" s="201">
        <v>0.05</v>
      </c>
      <c r="AI128" s="203"/>
      <c r="AJ128" s="203"/>
      <c r="AK128" s="203"/>
      <c r="AL128" s="201"/>
      <c r="AM128" s="203"/>
    </row>
    <row r="129" spans="1:55" s="200" customFormat="1">
      <c r="A129" s="202" t="s">
        <v>724</v>
      </c>
      <c r="G129" s="200">
        <v>22</v>
      </c>
      <c r="H129" s="200">
        <v>28</v>
      </c>
      <c r="I129" s="200">
        <v>18</v>
      </c>
      <c r="J129" s="200">
        <v>35</v>
      </c>
      <c r="K129" s="200">
        <v>20</v>
      </c>
      <c r="L129" s="200">
        <v>16</v>
      </c>
      <c r="M129" s="200">
        <v>17</v>
      </c>
      <c r="N129" s="200">
        <v>25</v>
      </c>
      <c r="O129" s="200">
        <v>40</v>
      </c>
      <c r="R129" s="200">
        <v>15</v>
      </c>
      <c r="T129" s="200">
        <v>10</v>
      </c>
      <c r="V129" s="201"/>
      <c r="W129" s="201"/>
      <c r="X129" s="201"/>
      <c r="Y129" s="201"/>
      <c r="Z129" s="201"/>
      <c r="AA129" s="201"/>
      <c r="AB129" s="203">
        <v>81</v>
      </c>
      <c r="AC129" s="201">
        <v>0.05</v>
      </c>
      <c r="AD129" s="201"/>
      <c r="AE129" s="203"/>
      <c r="AF129" s="203"/>
      <c r="AG129" s="203"/>
      <c r="AH129" s="201"/>
      <c r="AI129" s="203"/>
      <c r="AJ129" s="203"/>
      <c r="AK129" s="203"/>
      <c r="AL129" s="201"/>
      <c r="AM129" s="203"/>
    </row>
    <row r="130" spans="1:55" s="200" customFormat="1">
      <c r="A130" s="202" t="s">
        <v>725</v>
      </c>
      <c r="G130" s="200">
        <v>22</v>
      </c>
      <c r="H130" s="200">
        <v>28</v>
      </c>
      <c r="I130" s="200">
        <v>18</v>
      </c>
      <c r="J130" s="200">
        <v>35</v>
      </c>
      <c r="K130" s="200">
        <v>20</v>
      </c>
      <c r="L130" s="200">
        <v>16</v>
      </c>
      <c r="M130" s="200">
        <v>17</v>
      </c>
      <c r="N130" s="200">
        <v>25</v>
      </c>
      <c r="O130" s="200">
        <v>40</v>
      </c>
      <c r="R130" s="200">
        <v>15</v>
      </c>
      <c r="T130" s="200">
        <v>10</v>
      </c>
      <c r="V130" s="201"/>
      <c r="W130" s="201"/>
      <c r="X130" s="201"/>
      <c r="Y130" s="201"/>
      <c r="Z130" s="201"/>
      <c r="AA130" s="201"/>
      <c r="AB130" s="203">
        <v>81</v>
      </c>
      <c r="AC130" s="201"/>
      <c r="AD130" s="201">
        <v>0.05</v>
      </c>
      <c r="AE130" s="203"/>
      <c r="AF130" s="203"/>
      <c r="AG130" s="203"/>
      <c r="AH130" s="201"/>
      <c r="AI130" s="203"/>
      <c r="AJ130" s="203"/>
      <c r="AK130" s="203"/>
      <c r="AL130" s="201"/>
      <c r="AM130" s="203"/>
    </row>
    <row r="131" spans="1:55" s="200" customFormat="1">
      <c r="A131" s="202" t="s">
        <v>726</v>
      </c>
      <c r="G131" s="200">
        <v>22</v>
      </c>
      <c r="H131" s="200">
        <v>28</v>
      </c>
      <c r="I131" s="200">
        <v>18</v>
      </c>
      <c r="J131" s="200">
        <v>35</v>
      </c>
      <c r="K131" s="200">
        <v>20</v>
      </c>
      <c r="L131" s="200">
        <v>16</v>
      </c>
      <c r="M131" s="200">
        <v>17</v>
      </c>
      <c r="N131" s="200">
        <v>25</v>
      </c>
      <c r="O131" s="200">
        <v>40</v>
      </c>
      <c r="R131" s="200">
        <v>15</v>
      </c>
      <c r="T131" s="200">
        <v>10</v>
      </c>
      <c r="V131" s="201"/>
      <c r="W131" s="201">
        <v>0.04</v>
      </c>
      <c r="X131" s="201"/>
      <c r="Y131" s="201"/>
      <c r="Z131" s="201"/>
      <c r="AA131" s="201"/>
      <c r="AB131" s="203">
        <v>81</v>
      </c>
      <c r="AC131" s="201"/>
      <c r="AD131" s="201"/>
      <c r="AE131" s="203"/>
      <c r="AF131" s="203"/>
      <c r="AG131" s="203"/>
      <c r="AH131" s="201"/>
      <c r="AI131" s="203"/>
      <c r="AJ131" s="203"/>
      <c r="AK131" s="203"/>
      <c r="AL131" s="201"/>
      <c r="AM131" s="203"/>
    </row>
    <row r="132" spans="1:55" s="200" customFormat="1">
      <c r="A132" s="202" t="s">
        <v>768</v>
      </c>
      <c r="G132" s="200">
        <v>22</v>
      </c>
      <c r="H132" s="200">
        <v>28</v>
      </c>
      <c r="I132" s="200">
        <v>18</v>
      </c>
      <c r="J132" s="200">
        <v>35</v>
      </c>
      <c r="K132" s="200">
        <v>20</v>
      </c>
      <c r="L132" s="200">
        <v>16</v>
      </c>
      <c r="M132" s="200">
        <v>17</v>
      </c>
      <c r="N132" s="200">
        <v>25</v>
      </c>
      <c r="O132" s="200">
        <v>40</v>
      </c>
      <c r="R132" s="200">
        <v>15</v>
      </c>
      <c r="T132" s="200">
        <v>10</v>
      </c>
      <c r="V132" s="201"/>
      <c r="W132" s="201"/>
      <c r="X132" s="201"/>
      <c r="Y132" s="201"/>
      <c r="Z132" s="201"/>
      <c r="AA132" s="201"/>
      <c r="AB132" s="203">
        <v>81</v>
      </c>
      <c r="AC132" s="201"/>
      <c r="AD132" s="201"/>
      <c r="AE132" s="203"/>
      <c r="AF132" s="203"/>
      <c r="AG132" s="203"/>
      <c r="AH132" s="201">
        <v>0.05</v>
      </c>
      <c r="AI132" s="203"/>
      <c r="AJ132" s="203"/>
      <c r="AK132" s="203"/>
      <c r="AL132" s="201"/>
      <c r="AM132" s="203"/>
    </row>
    <row r="133" spans="1:55" s="200" customFormat="1">
      <c r="A133" s="202" t="s">
        <v>892</v>
      </c>
      <c r="G133" s="200">
        <v>32</v>
      </c>
      <c r="H133" s="200">
        <v>28</v>
      </c>
      <c r="I133" s="200">
        <v>18</v>
      </c>
      <c r="J133" s="200">
        <v>25</v>
      </c>
      <c r="K133" s="200">
        <v>20</v>
      </c>
      <c r="L133" s="200">
        <v>16</v>
      </c>
      <c r="M133" s="200">
        <v>17</v>
      </c>
      <c r="N133" s="200">
        <v>25</v>
      </c>
      <c r="O133" s="200">
        <v>40</v>
      </c>
      <c r="R133" s="200">
        <v>15</v>
      </c>
      <c r="T133" s="200">
        <v>10</v>
      </c>
      <c r="V133" s="201"/>
      <c r="W133" s="201">
        <v>0.04</v>
      </c>
      <c r="X133" s="201"/>
      <c r="Y133" s="201"/>
      <c r="Z133" s="201"/>
      <c r="AA133" s="201"/>
      <c r="AB133" s="203">
        <v>81</v>
      </c>
      <c r="AC133" s="201"/>
      <c r="AD133" s="201"/>
      <c r="AE133" s="203"/>
      <c r="AF133" s="203"/>
      <c r="AG133" s="203"/>
      <c r="AH133" s="201"/>
      <c r="AI133" s="203"/>
      <c r="AJ133" s="203"/>
      <c r="AK133" s="203"/>
      <c r="AL133" s="201"/>
      <c r="AM133" s="203"/>
    </row>
    <row r="134" spans="1:55" s="200" customFormat="1">
      <c r="A134" s="202" t="s">
        <v>898</v>
      </c>
      <c r="G134" s="200">
        <v>32</v>
      </c>
      <c r="H134" s="200">
        <v>28</v>
      </c>
      <c r="I134" s="200">
        <v>18</v>
      </c>
      <c r="J134" s="200">
        <v>25</v>
      </c>
      <c r="K134" s="200">
        <v>20</v>
      </c>
      <c r="L134" s="200">
        <v>16</v>
      </c>
      <c r="M134" s="200">
        <v>17</v>
      </c>
      <c r="N134" s="200">
        <v>25</v>
      </c>
      <c r="O134" s="200">
        <v>40</v>
      </c>
      <c r="R134" s="200">
        <v>15</v>
      </c>
      <c r="T134" s="200">
        <v>10</v>
      </c>
      <c r="V134" s="201"/>
      <c r="W134" s="201"/>
      <c r="X134" s="201"/>
      <c r="Y134" s="201"/>
      <c r="Z134" s="201"/>
      <c r="AA134" s="201"/>
      <c r="AB134" s="203">
        <v>81</v>
      </c>
      <c r="AC134" s="201"/>
      <c r="AD134" s="201"/>
      <c r="AE134" s="203"/>
      <c r="AF134" s="203"/>
      <c r="AG134" s="203"/>
      <c r="AH134" s="201">
        <v>0.05</v>
      </c>
      <c r="AI134" s="203"/>
      <c r="AJ134" s="203"/>
      <c r="AK134" s="203"/>
      <c r="AL134" s="201"/>
      <c r="AM134" s="203"/>
    </row>
    <row r="135" spans="1:55" s="200" customFormat="1">
      <c r="A135" s="202" t="s">
        <v>871</v>
      </c>
      <c r="G135" s="200">
        <v>32</v>
      </c>
      <c r="H135" s="200">
        <v>38</v>
      </c>
      <c r="I135" s="200">
        <v>18</v>
      </c>
      <c r="J135" s="200">
        <v>25</v>
      </c>
      <c r="K135" s="200">
        <v>20</v>
      </c>
      <c r="L135" s="200">
        <v>16</v>
      </c>
      <c r="M135" s="200">
        <v>17</v>
      </c>
      <c r="N135" s="200">
        <v>25</v>
      </c>
      <c r="O135" s="200">
        <v>40</v>
      </c>
      <c r="R135" s="200">
        <v>15</v>
      </c>
      <c r="T135" s="200">
        <v>10</v>
      </c>
      <c r="V135" s="201"/>
      <c r="W135" s="201"/>
      <c r="X135" s="201"/>
      <c r="Y135" s="201"/>
      <c r="Z135" s="201"/>
      <c r="AA135" s="201"/>
      <c r="AB135" s="200">
        <v>81</v>
      </c>
      <c r="AC135" s="201"/>
      <c r="AD135" s="201"/>
      <c r="AH135" s="201">
        <v>0.09</v>
      </c>
      <c r="AL135" s="201"/>
    </row>
    <row r="136" spans="1:55" s="200" customFormat="1">
      <c r="A136" s="202" t="s">
        <v>840</v>
      </c>
      <c r="G136" s="200">
        <v>30</v>
      </c>
      <c r="H136" s="200">
        <v>26</v>
      </c>
      <c r="I136" s="200">
        <v>24</v>
      </c>
      <c r="J136" s="200">
        <v>21</v>
      </c>
      <c r="K136" s="200">
        <v>12</v>
      </c>
      <c r="L136" s="200">
        <v>10</v>
      </c>
      <c r="M136" s="200">
        <v>17</v>
      </c>
      <c r="N136" s="200">
        <v>38</v>
      </c>
      <c r="O136" s="200">
        <v>26</v>
      </c>
      <c r="V136" s="201"/>
      <c r="W136" s="201"/>
      <c r="X136" s="201"/>
      <c r="Y136" s="201"/>
      <c r="Z136" s="201"/>
      <c r="AA136" s="201"/>
      <c r="AB136" s="203">
        <v>61</v>
      </c>
      <c r="AC136" s="201"/>
      <c r="AD136" s="201"/>
      <c r="AE136" s="203"/>
      <c r="AF136" s="203"/>
      <c r="AG136" s="203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839</v>
      </c>
      <c r="G137" s="200">
        <v>33</v>
      </c>
      <c r="H137" s="200">
        <v>29</v>
      </c>
      <c r="I137" s="200">
        <v>27</v>
      </c>
      <c r="J137" s="200">
        <v>24</v>
      </c>
      <c r="K137" s="200">
        <v>12</v>
      </c>
      <c r="L137" s="200">
        <v>10</v>
      </c>
      <c r="M137" s="200">
        <v>20</v>
      </c>
      <c r="N137" s="200">
        <v>44</v>
      </c>
      <c r="O137" s="200">
        <v>26</v>
      </c>
      <c r="V137" s="201"/>
      <c r="W137" s="201"/>
      <c r="X137" s="201"/>
      <c r="Y137" s="201"/>
      <c r="Z137" s="201"/>
      <c r="AA137" s="201"/>
      <c r="AB137" s="203">
        <v>61</v>
      </c>
      <c r="AC137" s="201"/>
      <c r="AD137" s="201"/>
      <c r="AE137" s="203"/>
      <c r="AF137" s="203"/>
      <c r="AG137" s="203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887</v>
      </c>
      <c r="H138" s="200">
        <v>34</v>
      </c>
      <c r="J138" s="200">
        <v>34</v>
      </c>
      <c r="N138" s="200">
        <v>35</v>
      </c>
      <c r="V138" s="201"/>
      <c r="W138" s="201"/>
      <c r="X138" s="201"/>
      <c r="Y138" s="201"/>
      <c r="Z138" s="201"/>
      <c r="AA138" s="201"/>
      <c r="AB138" s="203"/>
      <c r="AC138" s="201">
        <v>0.1</v>
      </c>
      <c r="AD138" s="201"/>
      <c r="AE138" s="203"/>
      <c r="AF138" s="203"/>
      <c r="AG138" s="203"/>
      <c r="AH138" s="201"/>
      <c r="AI138" s="203"/>
      <c r="AJ138" s="203"/>
      <c r="AK138" s="203"/>
      <c r="AL138" s="201"/>
      <c r="AM138" s="203"/>
    </row>
    <row r="139" spans="1:55" s="200" customFormat="1">
      <c r="A139" s="200" t="s">
        <v>805</v>
      </c>
      <c r="G139" s="200">
        <v>23</v>
      </c>
      <c r="H139" s="200">
        <v>42</v>
      </c>
      <c r="I139" s="200">
        <v>32</v>
      </c>
      <c r="J139" s="200">
        <v>29</v>
      </c>
      <c r="K139" s="200">
        <v>19</v>
      </c>
      <c r="L139" s="200">
        <v>17</v>
      </c>
      <c r="M139" s="200">
        <v>19</v>
      </c>
      <c r="N139" s="200">
        <v>40</v>
      </c>
      <c r="Q139" s="200">
        <v>35</v>
      </c>
      <c r="V139" s="201"/>
      <c r="W139" s="201">
        <v>0.03</v>
      </c>
      <c r="X139" s="201"/>
      <c r="Y139" s="201"/>
      <c r="Z139" s="201"/>
      <c r="AA139" s="201"/>
      <c r="AB139" s="203">
        <v>61</v>
      </c>
      <c r="AC139" s="201">
        <v>0.03</v>
      </c>
      <c r="AD139" s="201"/>
      <c r="AE139" s="203"/>
      <c r="AF139" s="203"/>
      <c r="AG139" s="203"/>
      <c r="AH139" s="201"/>
      <c r="AI139" s="203"/>
      <c r="AJ139" s="203"/>
      <c r="AK139" s="203"/>
      <c r="AL139" s="203"/>
      <c r="AM139" s="203"/>
    </row>
    <row r="140" spans="1:55" s="200" customFormat="1">
      <c r="A140" s="200" t="s">
        <v>806</v>
      </c>
      <c r="G140" s="200">
        <v>23</v>
      </c>
      <c r="H140" s="200">
        <v>47</v>
      </c>
      <c r="I140" s="200">
        <v>32</v>
      </c>
      <c r="J140" s="200">
        <v>34</v>
      </c>
      <c r="K140" s="200">
        <v>19</v>
      </c>
      <c r="L140" s="200">
        <v>17</v>
      </c>
      <c r="M140" s="200">
        <v>19</v>
      </c>
      <c r="N140" s="200">
        <v>50</v>
      </c>
      <c r="Q140" s="200">
        <v>45</v>
      </c>
      <c r="V140" s="201"/>
      <c r="W140" s="201">
        <v>0.04</v>
      </c>
      <c r="X140" s="201"/>
      <c r="Y140" s="201"/>
      <c r="Z140" s="201"/>
      <c r="AA140" s="201"/>
      <c r="AB140" s="203">
        <v>61</v>
      </c>
      <c r="AC140" s="201">
        <v>0.05</v>
      </c>
      <c r="AD140" s="201"/>
      <c r="AE140" s="203"/>
      <c r="AF140" s="203"/>
      <c r="AG140" s="203"/>
      <c r="AH140" s="201"/>
      <c r="AI140" s="203"/>
      <c r="AJ140" s="203"/>
      <c r="AK140" s="203"/>
      <c r="AL140" s="203"/>
      <c r="AM140" s="203"/>
    </row>
    <row r="141" spans="1:55">
      <c r="A141" t="s">
        <v>676</v>
      </c>
      <c r="G141">
        <v>32</v>
      </c>
      <c r="H141">
        <v>36</v>
      </c>
      <c r="I141">
        <v>18</v>
      </c>
      <c r="J141">
        <v>22</v>
      </c>
      <c r="K141">
        <v>18</v>
      </c>
      <c r="L141">
        <v>18</v>
      </c>
      <c r="M141">
        <v>19</v>
      </c>
      <c r="O141">
        <v>35</v>
      </c>
      <c r="V141" s="2"/>
      <c r="W141" s="2"/>
      <c r="X141" s="2"/>
      <c r="Y141" s="2"/>
      <c r="Z141" s="2"/>
      <c r="AA141" s="2"/>
      <c r="AB141" s="35">
        <v>81</v>
      </c>
      <c r="AC141" s="2"/>
      <c r="AD141" s="2"/>
      <c r="AE141" s="35"/>
      <c r="AF141" s="35"/>
      <c r="AG141" s="35"/>
      <c r="AH141" s="2">
        <v>0.03</v>
      </c>
      <c r="AL141" s="35"/>
    </row>
    <row r="142" spans="1:55" s="200" customFormat="1">
      <c r="A142" s="200" t="s">
        <v>874</v>
      </c>
      <c r="G142" s="200">
        <v>11</v>
      </c>
      <c r="H142" s="200">
        <v>40</v>
      </c>
      <c r="I142" s="200">
        <v>19</v>
      </c>
      <c r="J142" s="200">
        <v>33</v>
      </c>
      <c r="K142" s="200">
        <v>25</v>
      </c>
      <c r="L142" s="200">
        <v>16</v>
      </c>
      <c r="M142" s="200">
        <v>17</v>
      </c>
      <c r="N142" s="200">
        <v>50</v>
      </c>
      <c r="Q142" s="200">
        <v>50</v>
      </c>
      <c r="S142" s="200">
        <v>50</v>
      </c>
      <c r="V142" s="201"/>
      <c r="W142" s="201"/>
      <c r="X142" s="201"/>
      <c r="Y142" s="201"/>
      <c r="Z142" s="201"/>
      <c r="AA142" s="201"/>
      <c r="AB142" s="203">
        <v>61</v>
      </c>
      <c r="AC142" s="201"/>
      <c r="AD142" s="201"/>
      <c r="AE142" s="203">
        <v>8</v>
      </c>
      <c r="AF142" s="203"/>
      <c r="AG142" s="203"/>
      <c r="AH142" s="201"/>
      <c r="AI142" s="203"/>
      <c r="AJ142" s="203"/>
      <c r="AK142" s="203"/>
      <c r="AL142" s="203"/>
      <c r="AM142" s="203"/>
      <c r="BC142" s="200">
        <v>0.03</v>
      </c>
    </row>
    <row r="143" spans="1:55">
      <c r="A143" s="31" t="s">
        <v>582</v>
      </c>
      <c r="G143" s="35">
        <v>15</v>
      </c>
      <c r="H143">
        <v>15</v>
      </c>
      <c r="I143">
        <v>17</v>
      </c>
      <c r="J143">
        <v>17</v>
      </c>
      <c r="K143">
        <v>16</v>
      </c>
      <c r="L143">
        <v>16</v>
      </c>
      <c r="M143">
        <v>16</v>
      </c>
      <c r="N143">
        <v>12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2"/>
      <c r="AH143" s="2"/>
      <c r="AL143" s="2"/>
    </row>
    <row r="144" spans="1:55">
      <c r="A144" s="31" t="s">
        <v>583</v>
      </c>
      <c r="G144" s="35">
        <v>21</v>
      </c>
      <c r="H144">
        <v>21</v>
      </c>
      <c r="I144">
        <v>23</v>
      </c>
      <c r="J144">
        <v>23</v>
      </c>
      <c r="K144">
        <v>22</v>
      </c>
      <c r="L144">
        <v>22</v>
      </c>
      <c r="M144">
        <v>22</v>
      </c>
      <c r="N144">
        <v>15</v>
      </c>
      <c r="V144" s="2"/>
      <c r="W144" s="2"/>
      <c r="X144" s="2"/>
      <c r="Y144" s="2"/>
      <c r="Z144" s="2"/>
      <c r="AA144" s="2"/>
      <c r="AB144" s="35">
        <v>81</v>
      </c>
      <c r="AC144" s="2"/>
      <c r="AD144" s="2"/>
      <c r="AE144" s="35"/>
      <c r="AF144" s="2"/>
      <c r="AG144" s="2"/>
      <c r="AH144" s="2"/>
      <c r="AL144" s="2"/>
    </row>
    <row r="145" spans="1:55" s="200" customFormat="1">
      <c r="A145" s="202" t="s">
        <v>829</v>
      </c>
      <c r="G145" s="203">
        <v>26</v>
      </c>
      <c r="H145" s="200">
        <v>26</v>
      </c>
      <c r="I145" s="200">
        <v>28</v>
      </c>
      <c r="J145" s="200">
        <v>28</v>
      </c>
      <c r="K145" s="200">
        <v>27</v>
      </c>
      <c r="L145" s="200">
        <v>27</v>
      </c>
      <c r="M145" s="200">
        <v>27</v>
      </c>
      <c r="N145" s="200">
        <v>34</v>
      </c>
      <c r="O145" s="200">
        <v>47</v>
      </c>
      <c r="S145" s="200">
        <v>27</v>
      </c>
      <c r="T145" s="200">
        <v>54</v>
      </c>
      <c r="V145" s="201"/>
      <c r="W145" s="201"/>
      <c r="X145" s="201"/>
      <c r="Y145" s="201"/>
      <c r="Z145" s="201"/>
      <c r="AA145" s="201"/>
      <c r="AB145" s="203">
        <v>81</v>
      </c>
      <c r="AC145" s="201"/>
      <c r="AD145" s="201"/>
      <c r="AE145" s="203"/>
      <c r="AF145" s="201"/>
      <c r="AG145" s="201"/>
      <c r="AH145" s="201"/>
      <c r="AI145" s="203"/>
      <c r="AJ145" s="203"/>
      <c r="AK145" s="203"/>
      <c r="AL145" s="201"/>
      <c r="AM145" s="203"/>
    </row>
    <row r="146" spans="1:55" s="200" customFormat="1">
      <c r="A146" s="202" t="s">
        <v>830</v>
      </c>
      <c r="G146" s="203">
        <v>31</v>
      </c>
      <c r="H146" s="200">
        <v>31</v>
      </c>
      <c r="I146" s="200">
        <v>33</v>
      </c>
      <c r="J146" s="200">
        <v>33</v>
      </c>
      <c r="K146" s="200">
        <v>32</v>
      </c>
      <c r="L146" s="200">
        <v>32</v>
      </c>
      <c r="M146" s="200">
        <v>32</v>
      </c>
      <c r="N146" s="200">
        <v>44</v>
      </c>
      <c r="O146" s="200">
        <v>62</v>
      </c>
      <c r="S146" s="200">
        <v>37</v>
      </c>
      <c r="T146" s="200">
        <v>61</v>
      </c>
      <c r="V146" s="201"/>
      <c r="W146" s="201"/>
      <c r="X146" s="201"/>
      <c r="Y146" s="201"/>
      <c r="Z146" s="201"/>
      <c r="AA146" s="201"/>
      <c r="AB146" s="203">
        <v>81</v>
      </c>
      <c r="AC146" s="201"/>
      <c r="AD146" s="201"/>
      <c r="AE146" s="203"/>
      <c r="AF146" s="201"/>
      <c r="AG146" s="201"/>
      <c r="AH146" s="201"/>
      <c r="AI146" s="203"/>
      <c r="AJ146" s="203"/>
      <c r="AK146" s="203"/>
      <c r="AL146" s="201"/>
      <c r="AM146" s="203"/>
    </row>
    <row r="147" spans="1:55" s="200" customFormat="1">
      <c r="A147" s="202" t="s">
        <v>926</v>
      </c>
      <c r="G147" s="203">
        <v>33</v>
      </c>
      <c r="H147" s="200">
        <v>30</v>
      </c>
      <c r="I147" s="200">
        <v>26</v>
      </c>
      <c r="J147" s="200">
        <v>24</v>
      </c>
      <c r="K147" s="200">
        <v>20</v>
      </c>
      <c r="L147" s="200">
        <v>17</v>
      </c>
      <c r="M147" s="200">
        <v>20</v>
      </c>
      <c r="N147" s="200">
        <v>40</v>
      </c>
      <c r="O147" s="200">
        <v>40</v>
      </c>
      <c r="S147" s="200">
        <v>40</v>
      </c>
      <c r="V147" s="201"/>
      <c r="W147" s="201">
        <v>0.03</v>
      </c>
      <c r="X147" s="201"/>
      <c r="Y147" s="201"/>
      <c r="Z147" s="201"/>
      <c r="AA147" s="201"/>
      <c r="AB147" s="203">
        <v>61</v>
      </c>
      <c r="AC147" s="201">
        <v>0.04</v>
      </c>
      <c r="AD147" s="201"/>
      <c r="AE147" s="203"/>
      <c r="AF147" s="201"/>
      <c r="AG147" s="203">
        <v>200</v>
      </c>
      <c r="AH147" s="201"/>
      <c r="AI147" s="203"/>
      <c r="AJ147" s="203"/>
      <c r="AK147" s="203"/>
      <c r="AL147" s="201"/>
      <c r="AM147" s="203"/>
    </row>
    <row r="148" spans="1:55" s="200" customFormat="1">
      <c r="A148" s="202" t="s">
        <v>927</v>
      </c>
      <c r="G148" s="203">
        <v>33</v>
      </c>
      <c r="H148" s="200">
        <v>30</v>
      </c>
      <c r="I148" s="200">
        <v>26</v>
      </c>
      <c r="J148" s="200">
        <v>24</v>
      </c>
      <c r="K148" s="200">
        <v>20</v>
      </c>
      <c r="L148" s="200">
        <v>17</v>
      </c>
      <c r="M148" s="200">
        <v>20</v>
      </c>
      <c r="N148" s="200">
        <v>45</v>
      </c>
      <c r="O148" s="200">
        <v>60</v>
      </c>
      <c r="S148" s="200">
        <v>45</v>
      </c>
      <c r="V148" s="201"/>
      <c r="W148" s="201">
        <v>0.03</v>
      </c>
      <c r="X148" s="201"/>
      <c r="Y148" s="201"/>
      <c r="Z148" s="201"/>
      <c r="AA148" s="201"/>
      <c r="AB148" s="203">
        <v>61</v>
      </c>
      <c r="AC148" s="201">
        <v>0.04</v>
      </c>
      <c r="AD148" s="201"/>
      <c r="AE148" s="203"/>
      <c r="AF148" s="201"/>
      <c r="AG148" s="201"/>
      <c r="AH148" s="201"/>
      <c r="AI148" s="203"/>
      <c r="AJ148" s="203"/>
      <c r="AK148" s="203"/>
      <c r="AL148" s="201"/>
      <c r="AM148" s="203"/>
    </row>
    <row r="149" spans="1:55" s="200" customFormat="1">
      <c r="A149" s="202" t="s">
        <v>820</v>
      </c>
      <c r="G149" s="203">
        <v>20</v>
      </c>
      <c r="H149" s="200">
        <v>39</v>
      </c>
      <c r="I149" s="200">
        <v>16</v>
      </c>
      <c r="J149" s="200">
        <v>34</v>
      </c>
      <c r="K149" s="200">
        <v>15</v>
      </c>
      <c r="L149" s="200">
        <v>14</v>
      </c>
      <c r="M149" s="200">
        <v>17</v>
      </c>
      <c r="N149" s="200">
        <v>44</v>
      </c>
      <c r="Q149" s="200">
        <v>44</v>
      </c>
      <c r="S149" s="200">
        <v>44</v>
      </c>
      <c r="V149" s="201"/>
      <c r="W149" s="201"/>
      <c r="X149" s="201"/>
      <c r="Y149" s="201"/>
      <c r="Z149" s="201"/>
      <c r="AA149" s="201"/>
      <c r="AB149" s="203">
        <v>81</v>
      </c>
      <c r="AC149" s="201">
        <v>0.05</v>
      </c>
      <c r="AD149" s="201"/>
      <c r="AE149" s="203"/>
      <c r="AF149" s="201"/>
      <c r="AG149" s="201"/>
      <c r="AH149" s="201"/>
      <c r="AI149" s="203"/>
      <c r="AJ149" s="203"/>
      <c r="AK149" s="203"/>
      <c r="AL149" s="201"/>
      <c r="AM149" s="203"/>
    </row>
    <row r="150" spans="1:55" s="200" customFormat="1">
      <c r="A150" s="202" t="s">
        <v>928</v>
      </c>
      <c r="G150" s="203">
        <v>26</v>
      </c>
      <c r="H150" s="200">
        <v>25</v>
      </c>
      <c r="I150" s="200">
        <v>24</v>
      </c>
      <c r="J150" s="200">
        <v>23</v>
      </c>
      <c r="K150" s="200">
        <v>28</v>
      </c>
      <c r="L150" s="200">
        <v>26</v>
      </c>
      <c r="M150" s="200">
        <v>24</v>
      </c>
      <c r="N150" s="200">
        <v>40</v>
      </c>
      <c r="O150" s="200">
        <v>30</v>
      </c>
      <c r="Q150" s="200">
        <v>40</v>
      </c>
      <c r="R150" s="200">
        <v>30</v>
      </c>
      <c r="S150" s="200">
        <v>40</v>
      </c>
      <c r="T150" s="200">
        <v>30</v>
      </c>
      <c r="V150" s="201"/>
      <c r="W150" s="201"/>
      <c r="X150" s="201"/>
      <c r="Y150" s="201"/>
      <c r="Z150" s="201"/>
      <c r="AA150" s="201"/>
      <c r="AB150" s="203">
        <v>61</v>
      </c>
      <c r="AC150" s="201"/>
      <c r="AD150" s="201"/>
      <c r="AE150" s="203"/>
      <c r="AF150" s="201"/>
      <c r="AG150" s="201"/>
      <c r="AH150" s="201"/>
      <c r="AI150" s="203"/>
      <c r="AJ150" s="203"/>
      <c r="AK150" s="203"/>
      <c r="AL150" s="201"/>
      <c r="AM150" s="203"/>
      <c r="BC150" s="200">
        <v>0.02</v>
      </c>
    </row>
    <row r="151" spans="1:55" s="200" customFormat="1">
      <c r="A151" s="202" t="s">
        <v>929</v>
      </c>
      <c r="G151" s="203">
        <v>26</v>
      </c>
      <c r="H151" s="200">
        <v>25</v>
      </c>
      <c r="I151" s="200">
        <v>24</v>
      </c>
      <c r="J151" s="200">
        <v>23</v>
      </c>
      <c r="K151" s="200">
        <v>28</v>
      </c>
      <c r="L151" s="200">
        <v>26</v>
      </c>
      <c r="M151" s="200">
        <v>24</v>
      </c>
      <c r="N151" s="200">
        <v>40</v>
      </c>
      <c r="O151" s="200">
        <v>30</v>
      </c>
      <c r="Q151" s="200">
        <v>40</v>
      </c>
      <c r="R151" s="200">
        <v>30</v>
      </c>
      <c r="S151" s="200">
        <v>40</v>
      </c>
      <c r="T151" s="200">
        <v>30</v>
      </c>
      <c r="V151" s="201"/>
      <c r="W151" s="201"/>
      <c r="X151" s="201"/>
      <c r="Y151" s="201"/>
      <c r="Z151" s="201"/>
      <c r="AA151" s="201"/>
      <c r="AB151" s="203">
        <v>61</v>
      </c>
      <c r="AC151" s="201"/>
      <c r="AD151" s="201"/>
      <c r="AE151" s="203"/>
      <c r="AF151" s="201"/>
      <c r="AG151" s="201"/>
      <c r="AH151" s="201"/>
      <c r="AI151" s="203"/>
      <c r="AJ151" s="203"/>
      <c r="AK151" s="203"/>
      <c r="AL151" s="201"/>
      <c r="AM151" s="203"/>
    </row>
    <row r="152" spans="1:55" s="200" customFormat="1">
      <c r="A152" s="202" t="s">
        <v>930</v>
      </c>
      <c r="G152" s="203">
        <v>26</v>
      </c>
      <c r="H152" s="200">
        <v>25</v>
      </c>
      <c r="I152" s="200">
        <v>24</v>
      </c>
      <c r="J152" s="200">
        <v>23</v>
      </c>
      <c r="K152" s="200">
        <v>28</v>
      </c>
      <c r="L152" s="200">
        <v>26</v>
      </c>
      <c r="M152" s="200">
        <v>24</v>
      </c>
      <c r="N152" s="200">
        <v>40</v>
      </c>
      <c r="O152" s="200">
        <v>40</v>
      </c>
      <c r="Q152" s="200">
        <v>40</v>
      </c>
      <c r="R152" s="200">
        <v>40</v>
      </c>
      <c r="S152" s="200">
        <v>40</v>
      </c>
      <c r="T152" s="200">
        <v>30</v>
      </c>
      <c r="V152" s="201"/>
      <c r="W152" s="201"/>
      <c r="X152" s="201"/>
      <c r="Y152" s="201"/>
      <c r="Z152" s="201"/>
      <c r="AA152" s="201"/>
      <c r="AB152" s="203">
        <v>61</v>
      </c>
      <c r="AC152" s="201"/>
      <c r="AD152" s="201"/>
      <c r="AE152" s="203"/>
      <c r="AF152" s="201"/>
      <c r="AG152" s="201"/>
      <c r="AH152" s="201">
        <v>0.03</v>
      </c>
      <c r="AI152" s="203"/>
      <c r="AJ152" s="203"/>
      <c r="AK152" s="203"/>
      <c r="AL152" s="201"/>
      <c r="AM152" s="203"/>
    </row>
    <row r="153" spans="1:55" s="200" customFormat="1">
      <c r="A153" s="202" t="s">
        <v>931</v>
      </c>
      <c r="G153" s="203">
        <v>26</v>
      </c>
      <c r="H153" s="200">
        <v>25</v>
      </c>
      <c r="I153" s="200">
        <v>24</v>
      </c>
      <c r="J153" s="200">
        <v>23</v>
      </c>
      <c r="K153" s="200">
        <v>28</v>
      </c>
      <c r="L153" s="200">
        <v>26</v>
      </c>
      <c r="M153" s="200">
        <v>24</v>
      </c>
      <c r="N153" s="200">
        <v>40</v>
      </c>
      <c r="O153" s="200">
        <v>45</v>
      </c>
      <c r="Q153" s="200">
        <v>40</v>
      </c>
      <c r="R153" s="200">
        <v>45</v>
      </c>
      <c r="S153" s="200">
        <v>40</v>
      </c>
      <c r="T153" s="200">
        <v>30</v>
      </c>
      <c r="V153" s="201"/>
      <c r="W153" s="201"/>
      <c r="X153" s="201"/>
      <c r="Y153" s="201"/>
      <c r="Z153" s="201"/>
      <c r="AA153" s="201"/>
      <c r="AB153" s="203">
        <v>61</v>
      </c>
      <c r="AC153" s="201"/>
      <c r="AD153" s="201"/>
      <c r="AE153" s="203"/>
      <c r="AF153" s="201"/>
      <c r="AG153" s="201"/>
      <c r="AH153" s="201">
        <v>0.05</v>
      </c>
      <c r="AI153" s="203"/>
      <c r="AJ153" s="203"/>
      <c r="AK153" s="203"/>
      <c r="AL153" s="201"/>
      <c r="AM153" s="203"/>
    </row>
    <row r="154" spans="1:55" s="200" customFormat="1">
      <c r="A154" s="202" t="s">
        <v>932</v>
      </c>
      <c r="G154" s="203">
        <v>26</v>
      </c>
      <c r="H154" s="200">
        <v>25</v>
      </c>
      <c r="I154" s="200">
        <v>24</v>
      </c>
      <c r="J154" s="200">
        <v>23</v>
      </c>
      <c r="K154" s="200">
        <v>28</v>
      </c>
      <c r="L154" s="200">
        <v>26</v>
      </c>
      <c r="M154" s="200">
        <v>24</v>
      </c>
      <c r="N154" s="200">
        <v>40</v>
      </c>
      <c r="O154" s="200">
        <v>50</v>
      </c>
      <c r="Q154" s="200">
        <v>40</v>
      </c>
      <c r="R154" s="200">
        <v>50</v>
      </c>
      <c r="S154" s="200">
        <v>40</v>
      </c>
      <c r="T154" s="200">
        <v>30</v>
      </c>
      <c r="V154" s="201"/>
      <c r="W154" s="201"/>
      <c r="X154" s="201"/>
      <c r="Y154" s="201"/>
      <c r="Z154" s="201"/>
      <c r="AA154" s="201"/>
      <c r="AB154" s="203">
        <v>61</v>
      </c>
      <c r="AC154" s="201"/>
      <c r="AD154" s="201"/>
      <c r="AE154" s="203"/>
      <c r="AF154" s="201"/>
      <c r="AG154" s="201"/>
      <c r="AH154" s="201">
        <v>0.06</v>
      </c>
      <c r="AI154" s="203"/>
      <c r="AJ154" s="203"/>
      <c r="AK154" s="203"/>
      <c r="AL154" s="201"/>
      <c r="AM154" s="203"/>
    </row>
    <row r="155" spans="1:55" s="200" customFormat="1">
      <c r="A155" s="202" t="s">
        <v>933</v>
      </c>
      <c r="G155" s="203">
        <v>26</v>
      </c>
      <c r="H155" s="200">
        <v>25</v>
      </c>
      <c r="I155" s="200">
        <v>24</v>
      </c>
      <c r="J155" s="200">
        <v>23</v>
      </c>
      <c r="K155" s="200">
        <v>28</v>
      </c>
      <c r="L155" s="200">
        <v>26</v>
      </c>
      <c r="M155" s="200">
        <v>24</v>
      </c>
      <c r="N155" s="200">
        <v>40</v>
      </c>
      <c r="O155" s="200">
        <v>30</v>
      </c>
      <c r="Q155" s="200">
        <v>40</v>
      </c>
      <c r="R155" s="200">
        <v>30</v>
      </c>
      <c r="S155" s="200">
        <v>40</v>
      </c>
      <c r="T155" s="200">
        <v>30</v>
      </c>
      <c r="V155" s="201">
        <v>0.02</v>
      </c>
      <c r="W155" s="201"/>
      <c r="X155" s="201"/>
      <c r="Y155" s="201"/>
      <c r="Z155" s="201"/>
      <c r="AA155" s="201"/>
      <c r="AB155" s="203">
        <v>61</v>
      </c>
      <c r="AC155" s="201"/>
      <c r="AD155" s="201"/>
      <c r="AE155" s="203"/>
      <c r="AF155" s="201"/>
      <c r="AG155" s="201"/>
      <c r="AH155" s="201">
        <v>0.08</v>
      </c>
      <c r="AI155" s="203"/>
      <c r="AJ155" s="203"/>
      <c r="AK155" s="203"/>
      <c r="AL155" s="201"/>
      <c r="AM155" s="203"/>
    </row>
    <row r="156" spans="1:55" s="168" customFormat="1">
      <c r="A156" s="202" t="s">
        <v>823</v>
      </c>
      <c r="B156" s="202"/>
      <c r="C156" s="202"/>
      <c r="D156" s="202"/>
      <c r="E156" s="202"/>
      <c r="F156" s="202"/>
      <c r="G156" s="202">
        <v>31</v>
      </c>
      <c r="H156" s="202">
        <v>27</v>
      </c>
      <c r="I156" s="202">
        <v>14</v>
      </c>
      <c r="J156" s="202">
        <v>20</v>
      </c>
      <c r="K156" s="202">
        <v>11</v>
      </c>
      <c r="L156" s="202">
        <v>11</v>
      </c>
      <c r="M156" s="202">
        <v>11</v>
      </c>
      <c r="N156" s="202">
        <v>40</v>
      </c>
      <c r="O156" s="202"/>
      <c r="P156" s="200"/>
      <c r="Q156" s="200">
        <v>25</v>
      </c>
      <c r="R156" s="200"/>
      <c r="S156" s="200"/>
      <c r="T156" s="200"/>
      <c r="U156" s="200"/>
      <c r="V156" s="188"/>
      <c r="W156" s="188"/>
      <c r="X156" s="188"/>
      <c r="Y156" s="188"/>
      <c r="Z156" s="188"/>
      <c r="AA156" s="188">
        <v>0.08</v>
      </c>
      <c r="AB156" s="202">
        <v>71</v>
      </c>
      <c r="AC156" s="188"/>
      <c r="AD156" s="188"/>
      <c r="AE156" s="200">
        <v>6</v>
      </c>
      <c r="AF156" s="188"/>
      <c r="AG156" s="200"/>
      <c r="AH156" s="188"/>
      <c r="AI156" s="202"/>
      <c r="AJ156" s="202"/>
      <c r="AK156" s="202"/>
      <c r="AL156" s="188"/>
      <c r="AM156" s="202"/>
    </row>
    <row r="157" spans="1:55" s="168" customFormat="1">
      <c r="A157" s="202" t="s">
        <v>824</v>
      </c>
      <c r="B157" s="202"/>
      <c r="C157" s="202"/>
      <c r="D157" s="202"/>
      <c r="E157" s="202"/>
      <c r="F157" s="202"/>
      <c r="G157" s="202">
        <v>33</v>
      </c>
      <c r="H157" s="202">
        <v>29</v>
      </c>
      <c r="I157" s="202">
        <v>14</v>
      </c>
      <c r="J157" s="202">
        <v>20</v>
      </c>
      <c r="K157" s="202">
        <v>11</v>
      </c>
      <c r="L157" s="202">
        <v>11</v>
      </c>
      <c r="M157" s="202">
        <v>11</v>
      </c>
      <c r="N157" s="202">
        <v>55</v>
      </c>
      <c r="O157" s="202"/>
      <c r="P157" s="200"/>
      <c r="Q157" s="200">
        <v>35</v>
      </c>
      <c r="R157" s="200"/>
      <c r="S157" s="200"/>
      <c r="T157" s="200"/>
      <c r="U157" s="200"/>
      <c r="V157" s="188"/>
      <c r="W157" s="188"/>
      <c r="X157" s="188"/>
      <c r="Y157" s="188"/>
      <c r="Z157" s="188"/>
      <c r="AA157" s="188">
        <v>0.09</v>
      </c>
      <c r="AB157" s="202">
        <v>71</v>
      </c>
      <c r="AC157" s="188"/>
      <c r="AD157" s="188"/>
      <c r="AE157" s="200">
        <v>7</v>
      </c>
      <c r="AF157" s="188"/>
      <c r="AG157" s="200"/>
      <c r="AH157" s="188"/>
      <c r="AI157" s="202"/>
      <c r="AJ157" s="202"/>
      <c r="AK157" s="202"/>
      <c r="AL157" s="188"/>
      <c r="AM157" s="202"/>
    </row>
    <row r="158" spans="1:55" s="168" customFormat="1">
      <c r="A158" s="202" t="s">
        <v>825</v>
      </c>
      <c r="B158" s="202"/>
      <c r="C158" s="202"/>
      <c r="D158" s="202"/>
      <c r="E158" s="202"/>
      <c r="F158" s="202"/>
      <c r="G158" s="202">
        <v>21</v>
      </c>
      <c r="H158" s="202">
        <v>17</v>
      </c>
      <c r="I158" s="202">
        <v>14</v>
      </c>
      <c r="J158" s="202">
        <v>20</v>
      </c>
      <c r="K158" s="202">
        <v>11</v>
      </c>
      <c r="L158" s="202">
        <v>11</v>
      </c>
      <c r="M158" s="202">
        <v>11</v>
      </c>
      <c r="N158" s="202">
        <v>25</v>
      </c>
      <c r="O158" s="202"/>
      <c r="P158" s="200"/>
      <c r="Q158" s="200">
        <v>25</v>
      </c>
      <c r="R158" s="200"/>
      <c r="S158" s="200"/>
      <c r="T158" s="200"/>
      <c r="U158" s="200"/>
      <c r="V158" s="188"/>
      <c r="W158" s="188"/>
      <c r="X158" s="188"/>
      <c r="Y158" s="188"/>
      <c r="Z158" s="188"/>
      <c r="AA158" s="188">
        <v>0.08</v>
      </c>
      <c r="AB158" s="202">
        <v>71</v>
      </c>
      <c r="AC158" s="188"/>
      <c r="AD158" s="188"/>
      <c r="AE158" s="200">
        <v>10</v>
      </c>
      <c r="AF158" s="188"/>
      <c r="AG158" s="200"/>
      <c r="AH158" s="188"/>
      <c r="AI158" s="202"/>
      <c r="AJ158" s="202"/>
      <c r="AK158" s="202"/>
      <c r="AL158" s="188"/>
      <c r="AM158" s="202"/>
    </row>
    <row r="159" spans="1:55" s="168" customFormat="1">
      <c r="A159" s="202" t="s">
        <v>826</v>
      </c>
      <c r="B159" s="202"/>
      <c r="C159" s="202"/>
      <c r="D159" s="202"/>
      <c r="E159" s="202"/>
      <c r="F159" s="202"/>
      <c r="G159" s="202">
        <v>21</v>
      </c>
      <c r="H159" s="202">
        <v>17</v>
      </c>
      <c r="I159" s="202">
        <v>14</v>
      </c>
      <c r="J159" s="202">
        <v>20</v>
      </c>
      <c r="K159" s="202">
        <v>11</v>
      </c>
      <c r="L159" s="202">
        <v>11</v>
      </c>
      <c r="M159" s="202">
        <v>11</v>
      </c>
      <c r="N159" s="202">
        <v>35</v>
      </c>
      <c r="O159" s="202"/>
      <c r="P159" s="200"/>
      <c r="Q159" s="200">
        <v>35</v>
      </c>
      <c r="R159" s="200"/>
      <c r="S159" s="200"/>
      <c r="T159" s="200"/>
      <c r="U159" s="200"/>
      <c r="V159" s="188"/>
      <c r="W159" s="188"/>
      <c r="X159" s="188"/>
      <c r="Y159" s="188"/>
      <c r="Z159" s="188"/>
      <c r="AA159" s="188">
        <v>0.09</v>
      </c>
      <c r="AB159" s="202">
        <v>71</v>
      </c>
      <c r="AC159" s="188"/>
      <c r="AD159" s="188"/>
      <c r="AE159" s="200">
        <v>12</v>
      </c>
      <c r="AF159" s="188"/>
      <c r="AG159" s="200"/>
      <c r="AH159" s="188"/>
      <c r="AI159" s="202"/>
      <c r="AJ159" s="202"/>
      <c r="AK159" s="202"/>
      <c r="AL159" s="188"/>
      <c r="AM159" s="202"/>
    </row>
    <row r="160" spans="1:55" s="200" customFormat="1">
      <c r="A160" s="202" t="s">
        <v>630</v>
      </c>
      <c r="G160" s="200">
        <v>20</v>
      </c>
      <c r="H160" s="200">
        <v>21</v>
      </c>
      <c r="I160" s="200">
        <v>20</v>
      </c>
      <c r="J160" s="200">
        <v>21</v>
      </c>
      <c r="K160" s="200">
        <v>17</v>
      </c>
      <c r="L160" s="200">
        <v>17</v>
      </c>
      <c r="M160" s="200">
        <v>19</v>
      </c>
      <c r="V160" s="201"/>
      <c r="W160" s="201"/>
      <c r="X160" s="201"/>
      <c r="Y160" s="201"/>
      <c r="Z160" s="201"/>
      <c r="AA160" s="201"/>
      <c r="AB160" s="200">
        <v>81</v>
      </c>
      <c r="AC160" s="201"/>
      <c r="AD160" s="201"/>
      <c r="AF160" s="201"/>
      <c r="AG160" s="201"/>
      <c r="AH160" s="201"/>
      <c r="AN160" s="201"/>
    </row>
    <row r="161" spans="1:55" s="200" customFormat="1">
      <c r="A161" s="200" t="s">
        <v>677</v>
      </c>
      <c r="G161" s="200">
        <v>20</v>
      </c>
      <c r="H161" s="200">
        <v>22</v>
      </c>
      <c r="I161" s="200">
        <v>22</v>
      </c>
      <c r="J161" s="200">
        <v>22</v>
      </c>
      <c r="K161" s="200">
        <v>21</v>
      </c>
      <c r="L161" s="200">
        <v>21</v>
      </c>
      <c r="M161" s="200">
        <v>21</v>
      </c>
      <c r="N161" s="200">
        <v>26</v>
      </c>
      <c r="V161" s="201"/>
      <c r="W161" s="201">
        <v>0.04</v>
      </c>
      <c r="X161" s="201"/>
      <c r="Y161" s="201"/>
      <c r="Z161" s="201"/>
      <c r="AA161" s="201"/>
      <c r="AB161" s="200">
        <v>80</v>
      </c>
      <c r="AC161" s="201"/>
      <c r="AD161" s="201"/>
      <c r="AH161" s="201"/>
    </row>
    <row r="162" spans="1:55" s="200" customFormat="1">
      <c r="A162" s="200" t="s">
        <v>678</v>
      </c>
      <c r="G162" s="200">
        <v>16</v>
      </c>
      <c r="H162" s="200">
        <v>23</v>
      </c>
      <c r="I162" s="200">
        <v>16</v>
      </c>
      <c r="J162" s="200">
        <v>23</v>
      </c>
      <c r="K162" s="200">
        <v>16</v>
      </c>
      <c r="L162" s="200">
        <v>16</v>
      </c>
      <c r="M162" s="200">
        <v>17</v>
      </c>
      <c r="N162" s="200">
        <v>30</v>
      </c>
      <c r="O162" s="200">
        <v>20</v>
      </c>
      <c r="Q162" s="200">
        <v>10</v>
      </c>
      <c r="V162" s="201"/>
      <c r="W162" s="201"/>
      <c r="X162" s="201"/>
      <c r="Y162" s="201"/>
      <c r="Z162" s="201"/>
      <c r="AA162" s="201"/>
      <c r="AB162" s="200">
        <v>80</v>
      </c>
      <c r="AC162" s="201">
        <v>0.05</v>
      </c>
      <c r="AD162" s="201">
        <v>0.03</v>
      </c>
      <c r="AH162" s="201"/>
    </row>
    <row r="163" spans="1:55" s="200" customFormat="1">
      <c r="A163" s="202" t="s">
        <v>679</v>
      </c>
      <c r="B163" s="202"/>
      <c r="C163" s="202"/>
      <c r="D163" s="202"/>
      <c r="E163" s="202"/>
      <c r="F163" s="202"/>
      <c r="G163" s="202">
        <v>23</v>
      </c>
      <c r="H163" s="202">
        <v>30</v>
      </c>
      <c r="I163" s="202">
        <v>16</v>
      </c>
      <c r="J163" s="202">
        <v>23</v>
      </c>
      <c r="K163" s="202">
        <v>16</v>
      </c>
      <c r="L163" s="202">
        <v>16</v>
      </c>
      <c r="M163" s="202">
        <v>17</v>
      </c>
      <c r="N163" s="202">
        <v>30</v>
      </c>
      <c r="O163" s="202">
        <v>20</v>
      </c>
      <c r="V163" s="188"/>
      <c r="W163" s="188">
        <v>0.02</v>
      </c>
      <c r="X163" s="188"/>
      <c r="Y163" s="188"/>
      <c r="Z163" s="188"/>
      <c r="AA163" s="188"/>
      <c r="AB163" s="202">
        <v>80</v>
      </c>
      <c r="AC163" s="188"/>
      <c r="AD163" s="188"/>
      <c r="AF163" s="188"/>
      <c r="AH163" s="188"/>
      <c r="AI163" s="202"/>
      <c r="AJ163" s="202"/>
      <c r="AK163" s="202"/>
      <c r="AL163" s="188"/>
      <c r="AM163" s="202"/>
    </row>
    <row r="164" spans="1:55" s="168" customFormat="1">
      <c r="A164" s="202" t="s">
        <v>512</v>
      </c>
      <c r="B164" s="202"/>
      <c r="C164" s="202"/>
      <c r="D164" s="202"/>
      <c r="E164" s="202"/>
      <c r="F164" s="202"/>
      <c r="G164" s="202">
        <v>22</v>
      </c>
      <c r="H164" s="202">
        <v>25</v>
      </c>
      <c r="I164" s="202">
        <v>22</v>
      </c>
      <c r="J164" s="202">
        <v>25</v>
      </c>
      <c r="K164" s="202">
        <v>22</v>
      </c>
      <c r="L164" s="202">
        <v>22</v>
      </c>
      <c r="M164" s="202">
        <v>23</v>
      </c>
      <c r="N164" s="202"/>
      <c r="O164" s="202"/>
      <c r="P164" s="200"/>
      <c r="Q164" s="200"/>
      <c r="R164" s="200"/>
      <c r="S164" s="200"/>
      <c r="T164" s="200"/>
      <c r="U164" s="200"/>
      <c r="V164" s="188"/>
      <c r="W164" s="188"/>
      <c r="X164" s="188"/>
      <c r="Y164" s="188"/>
      <c r="Z164" s="188"/>
      <c r="AA164" s="188"/>
      <c r="AB164" s="202">
        <v>71</v>
      </c>
      <c r="AC164" s="188">
        <v>0.03</v>
      </c>
      <c r="AD164" s="188"/>
      <c r="AE164" s="200"/>
      <c r="AF164" s="188"/>
      <c r="AG164" s="200"/>
      <c r="AH164" s="188"/>
      <c r="AI164" s="202"/>
      <c r="AJ164" s="202"/>
      <c r="AK164" s="202"/>
      <c r="AL164" s="188"/>
      <c r="AM164" s="202"/>
    </row>
    <row r="165" spans="1:55" s="200" customFormat="1">
      <c r="A165" s="200" t="s">
        <v>476</v>
      </c>
      <c r="G165" s="200">
        <v>24</v>
      </c>
      <c r="H165" s="200">
        <v>20</v>
      </c>
      <c r="I165" s="200">
        <v>22</v>
      </c>
      <c r="J165" s="200">
        <v>20</v>
      </c>
      <c r="K165" s="200">
        <v>19</v>
      </c>
      <c r="L165" s="200">
        <v>19</v>
      </c>
      <c r="M165" s="200">
        <v>19</v>
      </c>
      <c r="N165" s="200">
        <v>25</v>
      </c>
      <c r="O165" s="200">
        <v>25</v>
      </c>
      <c r="V165" s="201"/>
      <c r="W165" s="201"/>
      <c r="X165" s="201"/>
      <c r="Y165" s="201"/>
      <c r="Z165" s="201"/>
      <c r="AA165" s="201"/>
      <c r="AB165" s="200">
        <v>71</v>
      </c>
      <c r="AC165" s="201"/>
      <c r="AD165" s="201"/>
      <c r="AF165" s="201"/>
      <c r="AH165" s="201"/>
      <c r="AL165" s="201"/>
    </row>
    <row r="168" spans="1:55">
      <c r="A168" t="s">
        <v>17</v>
      </c>
      <c r="B168" t="s">
        <v>30</v>
      </c>
      <c r="C168" t="s">
        <v>518</v>
      </c>
      <c r="D168" t="s">
        <v>651</v>
      </c>
      <c r="E168" t="s">
        <v>484</v>
      </c>
      <c r="F168" s="31" t="s">
        <v>511</v>
      </c>
      <c r="G168" t="s">
        <v>3</v>
      </c>
      <c r="H168" t="s">
        <v>4</v>
      </c>
      <c r="I168" t="s">
        <v>5</v>
      </c>
      <c r="J168" t="s">
        <v>42</v>
      </c>
      <c r="K168" t="s">
        <v>208</v>
      </c>
      <c r="L168" t="s">
        <v>209</v>
      </c>
      <c r="M168" t="s">
        <v>210</v>
      </c>
      <c r="N168" t="s">
        <v>10</v>
      </c>
      <c r="O168" t="s">
        <v>9</v>
      </c>
      <c r="P168" t="s">
        <v>479</v>
      </c>
      <c r="Q168" t="s">
        <v>634</v>
      </c>
      <c r="R168" t="s">
        <v>635</v>
      </c>
      <c r="S168" t="s">
        <v>636</v>
      </c>
      <c r="T168" s="35" t="s">
        <v>637</v>
      </c>
      <c r="U168" s="145" t="s">
        <v>638</v>
      </c>
      <c r="V168" t="s">
        <v>12</v>
      </c>
      <c r="W168" t="s">
        <v>152</v>
      </c>
      <c r="X168" t="s">
        <v>345</v>
      </c>
      <c r="Y168" t="s">
        <v>480</v>
      </c>
      <c r="Z168" t="s">
        <v>481</v>
      </c>
      <c r="AA168" t="s">
        <v>122</v>
      </c>
      <c r="AB168" t="s">
        <v>11</v>
      </c>
      <c r="AC168" t="s">
        <v>119</v>
      </c>
      <c r="AD168" t="s">
        <v>118</v>
      </c>
      <c r="AE168" t="s">
        <v>13</v>
      </c>
      <c r="AF168" t="s">
        <v>116</v>
      </c>
      <c r="AG168" t="s">
        <v>289</v>
      </c>
      <c r="AH168" t="s">
        <v>163</v>
      </c>
      <c r="AI168" s="35" t="s">
        <v>457</v>
      </c>
      <c r="AJ168" s="35" t="s">
        <v>458</v>
      </c>
      <c r="AK168" s="145" t="s">
        <v>433</v>
      </c>
      <c r="AL168" t="s">
        <v>339</v>
      </c>
      <c r="AM168" s="145" t="s">
        <v>648</v>
      </c>
      <c r="AN168" s="200" t="s">
        <v>61</v>
      </c>
      <c r="AO168" s="200" t="s">
        <v>62</v>
      </c>
      <c r="AP168" s="200" t="s">
        <v>390</v>
      </c>
      <c r="AQ168" s="200" t="s">
        <v>382</v>
      </c>
      <c r="AR168" s="200" t="s">
        <v>383</v>
      </c>
      <c r="AS168" s="200" t="s">
        <v>384</v>
      </c>
      <c r="AT168" s="200" t="s">
        <v>385</v>
      </c>
      <c r="AU168" s="200" t="s">
        <v>386</v>
      </c>
      <c r="AV168" s="200" t="s">
        <v>387</v>
      </c>
      <c r="AW168" s="200" t="s">
        <v>388</v>
      </c>
      <c r="AX168" s="200" t="s">
        <v>439</v>
      </c>
      <c r="AY168" s="200" t="s">
        <v>440</v>
      </c>
      <c r="AZ168" s="200" t="s">
        <v>441</v>
      </c>
      <c r="BA168" s="200" t="s">
        <v>442</v>
      </c>
      <c r="BB168" t="s">
        <v>842</v>
      </c>
      <c r="BC168" t="s">
        <v>843</v>
      </c>
    </row>
    <row r="169" spans="1:55" s="200" customFormat="1">
      <c r="A169" s="202" t="s">
        <v>785</v>
      </c>
      <c r="N169" s="200">
        <v>-10</v>
      </c>
      <c r="Q169" s="200">
        <v>-10</v>
      </c>
      <c r="AE169" s="200">
        <v>8</v>
      </c>
      <c r="AI169" s="203"/>
      <c r="AJ169" s="203"/>
      <c r="AK169" s="203"/>
      <c r="AL169" s="203"/>
      <c r="AM169" s="203"/>
      <c r="AO169" s="203"/>
    </row>
    <row r="170" spans="1:55">
      <c r="A170" t="s">
        <v>483</v>
      </c>
      <c r="O170">
        <v>8</v>
      </c>
      <c r="V170" s="2">
        <v>0.02</v>
      </c>
      <c r="AE170">
        <v>3</v>
      </c>
    </row>
    <row r="171" spans="1:55" s="165" customFormat="1">
      <c r="A171" s="165" t="s">
        <v>708</v>
      </c>
      <c r="G171" s="165">
        <v>6</v>
      </c>
      <c r="H171" s="165">
        <v>6</v>
      </c>
      <c r="O171" s="165">
        <v>10</v>
      </c>
      <c r="AA171" s="166"/>
      <c r="AI171" s="167"/>
      <c r="AJ171" s="167"/>
      <c r="AK171" s="167"/>
      <c r="AM171" s="167"/>
    </row>
    <row r="172" spans="1:55" s="165" customFormat="1">
      <c r="A172" s="165" t="s">
        <v>709</v>
      </c>
      <c r="N172" s="165">
        <v>8</v>
      </c>
      <c r="Q172" s="165">
        <v>8</v>
      </c>
      <c r="W172" s="166">
        <v>0.01</v>
      </c>
      <c r="AA172" s="166"/>
      <c r="AI172" s="167"/>
      <c r="AJ172" s="167"/>
      <c r="AK172" s="167"/>
      <c r="AM172" s="167"/>
    </row>
    <row r="173" spans="1:55">
      <c r="A173" s="31" t="s">
        <v>701</v>
      </c>
      <c r="B173">
        <v>15</v>
      </c>
      <c r="V173" s="2"/>
      <c r="W173" s="2"/>
      <c r="X173" s="2"/>
      <c r="Y173" s="2"/>
      <c r="Z173" s="2"/>
      <c r="AA173" s="2"/>
      <c r="AB173" s="35"/>
      <c r="AC173" s="2"/>
      <c r="AD173" s="2"/>
      <c r="AE173">
        <v>4</v>
      </c>
      <c r="AF173" s="35"/>
      <c r="AG173" s="35"/>
      <c r="AH173" s="2"/>
      <c r="AL173" s="35"/>
    </row>
    <row r="174" spans="1:55">
      <c r="A174" t="s">
        <v>681</v>
      </c>
      <c r="N174">
        <v>10</v>
      </c>
      <c r="Q174">
        <v>10</v>
      </c>
      <c r="V174" s="2"/>
      <c r="W174" s="2"/>
      <c r="X174" s="2"/>
      <c r="Y174" s="2"/>
      <c r="Z174" s="2"/>
      <c r="AA174" s="2"/>
      <c r="AB174" s="35"/>
      <c r="AC174" s="2"/>
      <c r="AD174" s="2"/>
      <c r="AE174">
        <v>6</v>
      </c>
      <c r="AF174" s="35"/>
      <c r="AG174" s="35"/>
      <c r="AH174" s="2"/>
      <c r="AL174" s="35"/>
    </row>
    <row r="175" spans="1:55">
      <c r="A175" t="s">
        <v>478</v>
      </c>
      <c r="N175">
        <v>16</v>
      </c>
      <c r="Q175">
        <v>16</v>
      </c>
      <c r="V175" s="2"/>
      <c r="W175" s="2"/>
      <c r="X175" s="2"/>
      <c r="Y175" s="2"/>
      <c r="Z175" s="2"/>
      <c r="AA175" s="2"/>
      <c r="AB175" s="35"/>
      <c r="AC175" s="2"/>
      <c r="AD175" s="2"/>
      <c r="AF175" s="35"/>
      <c r="AG175" s="35"/>
      <c r="AH175" s="2"/>
      <c r="AL175" s="35"/>
    </row>
    <row r="176" spans="1:55" s="200" customFormat="1">
      <c r="A176" s="202" t="s">
        <v>752</v>
      </c>
      <c r="N176" s="200">
        <v>10</v>
      </c>
      <c r="V176" s="201"/>
      <c r="W176" s="201"/>
      <c r="X176" s="201"/>
      <c r="Y176" s="201"/>
      <c r="Z176" s="201"/>
      <c r="AA176" s="201"/>
      <c r="AB176" s="203"/>
      <c r="AC176" s="201"/>
      <c r="AD176" s="201"/>
      <c r="AF176" s="203"/>
      <c r="AG176" s="203"/>
      <c r="AH176" s="201"/>
      <c r="AI176" s="203">
        <v>97.65625</v>
      </c>
      <c r="AJ176" s="203"/>
      <c r="AK176" s="203"/>
      <c r="AL176" s="203"/>
      <c r="AM176" s="203"/>
    </row>
    <row r="177" spans="1:55">
      <c r="A177" t="s">
        <v>27</v>
      </c>
      <c r="N177">
        <v>10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I177" s="35">
        <v>97.65625</v>
      </c>
      <c r="AL177" s="35"/>
    </row>
    <row r="178" spans="1:55">
      <c r="A178" t="s">
        <v>133</v>
      </c>
      <c r="N178">
        <v>7</v>
      </c>
      <c r="V178" s="2"/>
      <c r="W178" s="2"/>
      <c r="X178" s="2"/>
      <c r="Y178" s="2"/>
      <c r="Z178" s="2"/>
      <c r="AA178" s="2"/>
      <c r="AB178" s="35"/>
      <c r="AC178" s="2"/>
      <c r="AD178" s="2">
        <v>0.02</v>
      </c>
      <c r="AF178" s="35"/>
      <c r="AG178" s="35"/>
      <c r="AH178" s="2"/>
      <c r="AL178" s="35"/>
    </row>
    <row r="179" spans="1:55" s="200" customFormat="1">
      <c r="A179" s="200" t="s">
        <v>790</v>
      </c>
      <c r="Q179" s="200">
        <v>30</v>
      </c>
      <c r="R179" s="200">
        <v>30</v>
      </c>
      <c r="V179" s="201"/>
      <c r="W179" s="201"/>
      <c r="X179" s="201"/>
      <c r="Y179" s="201"/>
      <c r="Z179" s="201"/>
      <c r="AA179" s="201"/>
      <c r="AB179" s="203"/>
      <c r="AC179" s="201"/>
      <c r="AD179" s="201"/>
      <c r="AE179" s="200">
        <v>8</v>
      </c>
      <c r="AF179" s="203"/>
      <c r="AG179" s="203"/>
      <c r="AH179" s="201"/>
      <c r="AI179" s="203"/>
      <c r="AJ179" s="203"/>
      <c r="AK179" s="203"/>
      <c r="AL179" s="203"/>
      <c r="AM179" s="203"/>
    </row>
    <row r="180" spans="1:55">
      <c r="A180" s="31" t="s">
        <v>639</v>
      </c>
      <c r="G180">
        <v>7</v>
      </c>
      <c r="I180">
        <v>-5</v>
      </c>
      <c r="O180">
        <v>8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55" s="200" customFormat="1">
      <c r="A181" s="202" t="s">
        <v>754</v>
      </c>
      <c r="N181" s="200">
        <v>8</v>
      </c>
      <c r="V181" s="201">
        <v>0.01</v>
      </c>
      <c r="W181" s="201"/>
      <c r="X181" s="201"/>
      <c r="Y181" s="201"/>
      <c r="Z181" s="201"/>
      <c r="AA181" s="201"/>
      <c r="AB181" s="203"/>
      <c r="AC181" s="201"/>
      <c r="AD181" s="201"/>
      <c r="AE181" s="200">
        <v>4</v>
      </c>
      <c r="AF181" s="203"/>
      <c r="AG181" s="203"/>
      <c r="AH181" s="201"/>
      <c r="AI181" s="201"/>
      <c r="AJ181" s="201"/>
      <c r="AK181" s="201"/>
      <c r="AL181" s="201"/>
      <c r="AM181" s="201"/>
    </row>
    <row r="182" spans="1:55">
      <c r="A182" t="s">
        <v>300</v>
      </c>
      <c r="H182">
        <v>6</v>
      </c>
      <c r="J182">
        <v>6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L182" s="35"/>
    </row>
    <row r="183" spans="1:55" s="200" customFormat="1">
      <c r="A183" s="200" t="s">
        <v>797</v>
      </c>
      <c r="N183" s="200">
        <v>20</v>
      </c>
      <c r="V183" s="201"/>
      <c r="W183" s="201"/>
      <c r="X183" s="201"/>
      <c r="Y183" s="201"/>
      <c r="Z183" s="201">
        <v>0.08</v>
      </c>
      <c r="AA183" s="201"/>
      <c r="AB183" s="203"/>
      <c r="AC183" s="201"/>
      <c r="AD183" s="201"/>
      <c r="AE183" s="200">
        <v>8</v>
      </c>
      <c r="AF183" s="203"/>
      <c r="AG183" s="203"/>
      <c r="AH183" s="201"/>
      <c r="AI183" s="203"/>
      <c r="AJ183" s="203"/>
      <c r="AK183" s="203"/>
      <c r="AL183" s="203"/>
      <c r="AM183" s="203"/>
    </row>
    <row r="184" spans="1:55" s="200" customFormat="1">
      <c r="A184" s="200" t="s">
        <v>796</v>
      </c>
      <c r="N184" s="200">
        <v>25</v>
      </c>
      <c r="V184" s="201"/>
      <c r="W184" s="201"/>
      <c r="X184" s="201"/>
      <c r="Y184" s="201"/>
      <c r="Z184" s="201">
        <v>0.1</v>
      </c>
      <c r="AA184" s="201"/>
      <c r="AB184" s="203"/>
      <c r="AC184" s="201"/>
      <c r="AD184" s="201"/>
      <c r="AE184" s="200">
        <v>10</v>
      </c>
      <c r="AF184" s="203"/>
      <c r="AG184" s="203"/>
      <c r="AH184" s="201"/>
      <c r="AI184" s="203"/>
      <c r="AJ184" s="203"/>
      <c r="AK184" s="203"/>
      <c r="AL184" s="203"/>
      <c r="AM184" s="203"/>
    </row>
    <row r="185" spans="1:55">
      <c r="A185" s="31" t="s">
        <v>640</v>
      </c>
      <c r="N185">
        <v>3</v>
      </c>
      <c r="S185">
        <v>3</v>
      </c>
      <c r="V185" s="2"/>
      <c r="W185" s="2"/>
      <c r="X185" s="2"/>
      <c r="Y185" s="2"/>
      <c r="Z185" s="2"/>
      <c r="AA185" s="2"/>
      <c r="AB185" s="35"/>
      <c r="AC185" s="2">
        <v>0.03</v>
      </c>
      <c r="AD185" s="2"/>
      <c r="AF185" s="35"/>
      <c r="AG185" s="35"/>
      <c r="AH185" s="2"/>
      <c r="AI185" s="2"/>
      <c r="AJ185" s="2"/>
      <c r="AK185" s="2"/>
      <c r="AL185" s="2"/>
      <c r="AM185" s="2"/>
    </row>
    <row r="186" spans="1:55" s="200" customFormat="1">
      <c r="A186" s="202" t="s">
        <v>844</v>
      </c>
      <c r="H186" s="200">
        <v>10</v>
      </c>
      <c r="J186" s="200">
        <v>10</v>
      </c>
      <c r="N186" s="200">
        <v>15</v>
      </c>
      <c r="Q186" s="200">
        <v>15</v>
      </c>
      <c r="V186" s="201"/>
      <c r="W186" s="201"/>
      <c r="X186" s="201"/>
      <c r="Y186" s="201"/>
      <c r="Z186" s="201"/>
      <c r="AA186" s="201"/>
      <c r="AB186" s="203"/>
      <c r="AC186" s="201"/>
      <c r="AD186" s="201"/>
      <c r="AE186" s="200">
        <v>3</v>
      </c>
      <c r="AF186" s="203"/>
      <c r="AG186" s="203"/>
      <c r="AH186" s="201"/>
      <c r="AI186" s="201"/>
      <c r="AJ186" s="201"/>
      <c r="AK186" s="201"/>
      <c r="AL186" s="201"/>
      <c r="AM186" s="201">
        <v>0.15</v>
      </c>
      <c r="BC186" s="4">
        <v>0.06</v>
      </c>
    </row>
    <row r="187" spans="1:55" s="200" customFormat="1">
      <c r="A187" s="202" t="s">
        <v>845</v>
      </c>
      <c r="H187" s="200">
        <v>12</v>
      </c>
      <c r="J187" s="200">
        <v>12</v>
      </c>
      <c r="N187" s="200">
        <v>20</v>
      </c>
      <c r="Q187" s="200">
        <v>20</v>
      </c>
      <c r="V187" s="201"/>
      <c r="W187" s="201"/>
      <c r="X187" s="201"/>
      <c r="Y187" s="201"/>
      <c r="Z187" s="201"/>
      <c r="AA187" s="201"/>
      <c r="AB187" s="203"/>
      <c r="AC187" s="201"/>
      <c r="AD187" s="201"/>
      <c r="AE187" s="200">
        <v>5</v>
      </c>
      <c r="AF187" s="203"/>
      <c r="AG187" s="203"/>
      <c r="AH187" s="201"/>
      <c r="AI187" s="201"/>
      <c r="AJ187" s="201"/>
      <c r="AK187" s="201"/>
      <c r="AL187" s="201"/>
      <c r="AM187" s="201">
        <v>0.2</v>
      </c>
      <c r="BC187" s="4">
        <v>0.08</v>
      </c>
    </row>
    <row r="188" spans="1:55" s="200" customFormat="1">
      <c r="A188" s="202" t="s">
        <v>848</v>
      </c>
      <c r="H188" s="200">
        <v>15</v>
      </c>
      <c r="J188" s="200">
        <v>15</v>
      </c>
      <c r="N188" s="200">
        <v>25</v>
      </c>
      <c r="Q188" s="200">
        <v>25</v>
      </c>
      <c r="V188" s="201"/>
      <c r="W188" s="201"/>
      <c r="X188" s="201"/>
      <c r="Y188" s="201"/>
      <c r="Z188" s="201"/>
      <c r="AA188" s="201"/>
      <c r="AB188" s="203"/>
      <c r="AC188" s="201"/>
      <c r="AD188" s="201"/>
      <c r="AE188" s="200">
        <v>7</v>
      </c>
      <c r="AF188" s="203"/>
      <c r="AG188" s="203"/>
      <c r="AH188" s="201"/>
      <c r="AI188" s="201"/>
      <c r="AJ188" s="201"/>
      <c r="AK188" s="201"/>
      <c r="AL188" s="201"/>
      <c r="AM188" s="201">
        <v>0.25</v>
      </c>
      <c r="BC188" s="4">
        <v>0.1</v>
      </c>
    </row>
    <row r="189" spans="1:55">
      <c r="A189" t="s">
        <v>299</v>
      </c>
      <c r="N189">
        <v>3</v>
      </c>
      <c r="V189" s="2">
        <v>0.03</v>
      </c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L189" s="35"/>
    </row>
    <row r="190" spans="1:55">
      <c r="A190" t="s">
        <v>304</v>
      </c>
      <c r="N190">
        <v>6</v>
      </c>
      <c r="V190" s="2"/>
      <c r="W190" s="2"/>
      <c r="X190" s="2"/>
      <c r="Y190" s="2"/>
      <c r="Z190" s="2"/>
      <c r="AA190" s="2"/>
      <c r="AB190" s="35"/>
      <c r="AC190" s="2">
        <v>0.05</v>
      </c>
      <c r="AD190" s="2"/>
      <c r="AF190" s="35"/>
      <c r="AG190" s="35"/>
      <c r="AH190" s="2"/>
      <c r="AL190" s="35"/>
    </row>
    <row r="191" spans="1:55">
      <c r="A191" t="s">
        <v>76</v>
      </c>
      <c r="V191" s="2"/>
      <c r="W191" s="2"/>
      <c r="X191" s="2"/>
      <c r="Y191" s="2"/>
      <c r="Z191" s="2"/>
      <c r="AA191" s="2"/>
      <c r="AB191" s="35">
        <v>10</v>
      </c>
      <c r="AC191" s="2"/>
      <c r="AD191" s="2"/>
      <c r="AF191" s="35"/>
      <c r="AG191" s="35"/>
      <c r="AH191" s="2"/>
      <c r="AL191" s="35"/>
    </row>
    <row r="192" spans="1:55" s="31" customFormat="1">
      <c r="A192" s="31" t="s">
        <v>627</v>
      </c>
      <c r="V192" s="12"/>
      <c r="W192" s="12"/>
      <c r="X192" s="12"/>
      <c r="Y192" s="12"/>
      <c r="Z192" s="12"/>
      <c r="AA192" s="12"/>
      <c r="AB192" s="50"/>
      <c r="AC192" s="12"/>
      <c r="AD192" s="12"/>
      <c r="AF192" s="50">
        <v>30</v>
      </c>
      <c r="AG192" s="12"/>
      <c r="AH192" s="12"/>
      <c r="AI192" s="50"/>
      <c r="AJ192" s="50"/>
      <c r="AK192" s="50"/>
      <c r="AL192" s="50"/>
      <c r="AM192" s="50"/>
    </row>
    <row r="193" spans="1:39" s="31" customFormat="1">
      <c r="A193" s="31" t="s">
        <v>626</v>
      </c>
      <c r="V193" s="12"/>
      <c r="W193" s="12"/>
      <c r="X193" s="12"/>
      <c r="Y193" s="12"/>
      <c r="Z193" s="12"/>
      <c r="AA193" s="12"/>
      <c r="AB193" s="50"/>
      <c r="AC193" s="12"/>
      <c r="AD193" s="12"/>
      <c r="AF193" s="50">
        <v>30</v>
      </c>
      <c r="AG193" s="12"/>
      <c r="AH193" s="12">
        <v>0.25</v>
      </c>
      <c r="AI193" s="50"/>
      <c r="AJ193" s="50"/>
      <c r="AK193" s="50"/>
      <c r="AL193" s="50"/>
      <c r="AM193" s="50"/>
    </row>
    <row r="196" spans="1:39">
      <c r="A196" t="s">
        <v>63</v>
      </c>
      <c r="B196" t="s">
        <v>30</v>
      </c>
      <c r="C196" t="s">
        <v>518</v>
      </c>
      <c r="D196" t="s">
        <v>651</v>
      </c>
      <c r="E196" t="s">
        <v>484</v>
      </c>
      <c r="F196" s="31" t="s">
        <v>511</v>
      </c>
      <c r="G196" t="s">
        <v>3</v>
      </c>
      <c r="H196" t="s">
        <v>4</v>
      </c>
      <c r="I196" t="s">
        <v>5</v>
      </c>
      <c r="J196" t="s">
        <v>42</v>
      </c>
      <c r="K196" t="s">
        <v>208</v>
      </c>
      <c r="L196" t="s">
        <v>209</v>
      </c>
      <c r="M196" t="s">
        <v>210</v>
      </c>
      <c r="N196" t="s">
        <v>10</v>
      </c>
      <c r="O196" t="s">
        <v>9</v>
      </c>
      <c r="P196" t="s">
        <v>479</v>
      </c>
      <c r="Q196" t="s">
        <v>634</v>
      </c>
      <c r="R196" t="s">
        <v>635</v>
      </c>
      <c r="S196" t="s">
        <v>636</v>
      </c>
      <c r="T196" s="35" t="s">
        <v>637</v>
      </c>
      <c r="U196" s="145" t="s">
        <v>638</v>
      </c>
      <c r="V196" t="s">
        <v>12</v>
      </c>
      <c r="W196" t="s">
        <v>152</v>
      </c>
      <c r="X196" t="s">
        <v>345</v>
      </c>
      <c r="Y196" t="s">
        <v>480</v>
      </c>
      <c r="Z196" t="s">
        <v>481</v>
      </c>
      <c r="AA196" t="s">
        <v>122</v>
      </c>
      <c r="AB196" t="s">
        <v>11</v>
      </c>
      <c r="AC196" t="s">
        <v>119</v>
      </c>
      <c r="AD196" t="s">
        <v>118</v>
      </c>
      <c r="AE196" t="s">
        <v>13</v>
      </c>
      <c r="AF196" t="s">
        <v>116</v>
      </c>
      <c r="AG196" t="s">
        <v>289</v>
      </c>
      <c r="AH196" t="s">
        <v>163</v>
      </c>
      <c r="AI196" s="35" t="s">
        <v>457</v>
      </c>
      <c r="AJ196" s="35" t="s">
        <v>458</v>
      </c>
      <c r="AK196" s="145" t="s">
        <v>433</v>
      </c>
      <c r="AL196" t="s">
        <v>339</v>
      </c>
      <c r="AM196" s="145" t="s">
        <v>648</v>
      </c>
    </row>
    <row r="197" spans="1:39">
      <c r="A197" t="s">
        <v>884</v>
      </c>
      <c r="N197">
        <v>10</v>
      </c>
      <c r="O197">
        <v>10</v>
      </c>
      <c r="V197" s="2"/>
      <c r="W197" s="2"/>
      <c r="X197" s="2">
        <v>0.01</v>
      </c>
      <c r="Y197" s="2"/>
      <c r="Z197" s="2"/>
      <c r="AA197" s="2"/>
      <c r="AB197" s="35"/>
      <c r="AC197" s="2"/>
      <c r="AD197" s="2"/>
      <c r="AE197">
        <v>3</v>
      </c>
      <c r="AF197" s="35"/>
      <c r="AG197" s="35"/>
      <c r="AH197" s="2"/>
      <c r="AI197" s="2"/>
      <c r="AJ197" s="2"/>
      <c r="AK197" s="2"/>
      <c r="AL197" s="2"/>
      <c r="AM197" s="2"/>
    </row>
    <row r="198" spans="1:39">
      <c r="A198" t="s">
        <v>25</v>
      </c>
      <c r="V198" s="2">
        <v>0.05</v>
      </c>
      <c r="W198" s="2"/>
      <c r="X198" s="2"/>
      <c r="Y198" s="2"/>
      <c r="Z198" s="2"/>
      <c r="AA198" s="2"/>
      <c r="AB198" s="35"/>
      <c r="AC198" s="2"/>
      <c r="AD198" s="2"/>
      <c r="AE198">
        <v>1</v>
      </c>
      <c r="AF198" s="35"/>
      <c r="AG198" s="35"/>
      <c r="AH198" s="2"/>
      <c r="AL198" s="35"/>
    </row>
    <row r="199" spans="1:39" s="165" customFormat="1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7"/>
      <c r="AC199" s="166"/>
      <c r="AD199" s="166"/>
      <c r="AE199" s="165">
        <v>3</v>
      </c>
      <c r="AF199" s="167"/>
      <c r="AG199" s="167"/>
      <c r="AH199" s="166"/>
      <c r="AI199" s="167"/>
      <c r="AJ199" s="167"/>
      <c r="AK199" s="167"/>
      <c r="AL199" s="167"/>
      <c r="AM199" s="167"/>
    </row>
    <row r="200" spans="1:39">
      <c r="A200" s="31" t="s">
        <v>698</v>
      </c>
      <c r="N200">
        <v>-10</v>
      </c>
      <c r="O200">
        <v>-10</v>
      </c>
      <c r="Q200">
        <v>-10</v>
      </c>
      <c r="R200">
        <v>-10</v>
      </c>
      <c r="V200" s="2"/>
      <c r="W200" s="2"/>
      <c r="X200" s="2"/>
      <c r="Y200" s="2"/>
      <c r="Z200" s="2"/>
      <c r="AA200" s="2"/>
      <c r="AB200" s="35"/>
      <c r="AC200" s="2"/>
      <c r="AD200" s="2"/>
      <c r="AE200">
        <v>8</v>
      </c>
      <c r="AF200" s="35"/>
      <c r="AG200" s="35"/>
      <c r="AH200" s="2"/>
      <c r="AL200" s="35"/>
    </row>
    <row r="201" spans="1:39" s="200" customFormat="1">
      <c r="A201" s="202" t="s">
        <v>841</v>
      </c>
      <c r="N201" s="200">
        <v>10</v>
      </c>
      <c r="S201" s="200">
        <v>10</v>
      </c>
      <c r="V201" s="201"/>
      <c r="W201" s="201"/>
      <c r="X201" s="201"/>
      <c r="Y201" s="201"/>
      <c r="Z201" s="201"/>
      <c r="AA201" s="201"/>
      <c r="AB201" s="203"/>
      <c r="AC201" s="201"/>
      <c r="AD201" s="201"/>
      <c r="AE201" s="200">
        <v>5</v>
      </c>
      <c r="AF201" s="203"/>
      <c r="AG201" s="203"/>
      <c r="AH201" s="201"/>
      <c r="AI201" s="203"/>
      <c r="AJ201" s="203"/>
      <c r="AK201" s="203"/>
      <c r="AL201" s="203"/>
      <c r="AM201" s="203"/>
    </row>
    <row r="202" spans="1:39" s="200" customFormat="1">
      <c r="A202" s="202" t="s">
        <v>897</v>
      </c>
      <c r="H202" s="200">
        <v>10</v>
      </c>
      <c r="N202" s="200">
        <v>15</v>
      </c>
      <c r="V202" s="201"/>
      <c r="W202" s="201"/>
      <c r="X202" s="201"/>
      <c r="Y202" s="201"/>
      <c r="Z202" s="201"/>
      <c r="AA202" s="201"/>
      <c r="AC202" s="201"/>
      <c r="AD202" s="201"/>
      <c r="AH202" s="201"/>
    </row>
    <row r="203" spans="1:39">
      <c r="A203" t="s">
        <v>488</v>
      </c>
      <c r="O203">
        <v>8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4" spans="1:39" s="200" customFormat="1">
      <c r="A204" s="200" t="s">
        <v>853</v>
      </c>
      <c r="V204" s="201"/>
      <c r="W204" s="201"/>
      <c r="X204" s="201"/>
      <c r="Y204" s="201"/>
      <c r="Z204" s="201"/>
      <c r="AA204" s="201">
        <v>0.04</v>
      </c>
      <c r="AB204" s="203"/>
      <c r="AC204" s="201"/>
      <c r="AD204" s="201"/>
      <c r="AF204" s="203"/>
      <c r="AG204" s="203"/>
      <c r="AH204" s="201"/>
      <c r="AI204" s="201"/>
      <c r="AJ204" s="201"/>
      <c r="AK204" s="201"/>
      <c r="AL204" s="201"/>
      <c r="AM204" s="201"/>
    </row>
    <row r="205" spans="1:39">
      <c r="A205" t="s">
        <v>489</v>
      </c>
      <c r="N205">
        <v>8</v>
      </c>
      <c r="V205" s="2"/>
      <c r="W205" s="2"/>
      <c r="X205" s="2"/>
      <c r="Y205" s="2"/>
      <c r="Z205" s="2"/>
      <c r="AA205" s="2"/>
      <c r="AB205" s="35"/>
      <c r="AC205" s="2"/>
      <c r="AD205" s="2"/>
      <c r="AF205" s="35"/>
      <c r="AG205" s="35"/>
      <c r="AH205" s="2"/>
      <c r="AI205" s="2"/>
      <c r="AJ205" s="2"/>
      <c r="AK205" s="2"/>
      <c r="AL205" s="2"/>
      <c r="AM205" s="2"/>
    </row>
    <row r="206" spans="1:39">
      <c r="A206" t="s">
        <v>133</v>
      </c>
      <c r="V206" s="2"/>
      <c r="W206" s="2"/>
      <c r="X206" s="2"/>
      <c r="Y206" s="2"/>
      <c r="Z206" s="2"/>
      <c r="AA206" s="2">
        <v>0.01</v>
      </c>
      <c r="AB206" s="35"/>
      <c r="AC206" s="2"/>
      <c r="AD206" s="2"/>
      <c r="AF206" s="35"/>
      <c r="AG206" s="35"/>
      <c r="AH206" s="2"/>
      <c r="AL206" s="35"/>
    </row>
    <row r="207" spans="1:39">
      <c r="A207" t="s">
        <v>682</v>
      </c>
      <c r="V207" s="2"/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>
        <v>0.02</v>
      </c>
      <c r="AL207" s="35"/>
    </row>
    <row r="208" spans="1:39">
      <c r="A208" s="31" t="s">
        <v>683</v>
      </c>
      <c r="G208">
        <v>7</v>
      </c>
      <c r="H208">
        <v>7</v>
      </c>
      <c r="I208">
        <v>7</v>
      </c>
      <c r="K208">
        <v>7</v>
      </c>
      <c r="V208" s="2">
        <v>0.03</v>
      </c>
      <c r="W208" s="2"/>
      <c r="X208" s="2"/>
      <c r="Y208" s="2"/>
      <c r="Z208" s="2"/>
      <c r="AA208" s="2"/>
      <c r="AB208" s="35"/>
      <c r="AC208" s="2"/>
      <c r="AD208" s="2"/>
      <c r="AF208" s="2"/>
      <c r="AG208" s="35"/>
      <c r="AH208" s="2"/>
      <c r="AL208" s="2"/>
    </row>
    <row r="209" spans="1:41">
      <c r="A209" t="s">
        <v>684</v>
      </c>
      <c r="G209">
        <v>8</v>
      </c>
      <c r="H209">
        <v>8</v>
      </c>
      <c r="I209">
        <v>8</v>
      </c>
      <c r="K209">
        <v>8</v>
      </c>
      <c r="V209" s="2">
        <v>0.03</v>
      </c>
      <c r="W209" s="2"/>
      <c r="X209" s="2"/>
      <c r="Y209" s="2"/>
      <c r="Z209" s="2"/>
      <c r="AA209" s="2"/>
      <c r="AB209" s="35"/>
      <c r="AC209" s="2"/>
      <c r="AD209" s="2"/>
      <c r="AF209" s="35"/>
      <c r="AG209" s="35"/>
      <c r="AH209" s="2"/>
      <c r="AL209" s="35"/>
    </row>
    <row r="210" spans="1:41" s="200" customFormat="1">
      <c r="A210" s="200" t="s">
        <v>875</v>
      </c>
      <c r="G210" s="200">
        <v>16</v>
      </c>
      <c r="H210" s="200">
        <v>16</v>
      </c>
      <c r="I210" s="200">
        <v>16</v>
      </c>
      <c r="K210" s="200">
        <v>8</v>
      </c>
      <c r="V210" s="201">
        <v>0.03</v>
      </c>
      <c r="W210" s="201"/>
      <c r="X210" s="201"/>
      <c r="Y210" s="201"/>
      <c r="Z210" s="201"/>
      <c r="AA210" s="201"/>
      <c r="AB210" s="203"/>
      <c r="AC210" s="201"/>
      <c r="AD210" s="201"/>
      <c r="AF210" s="203"/>
      <c r="AG210" s="203"/>
      <c r="AH210" s="201"/>
      <c r="AI210" s="203"/>
      <c r="AJ210" s="203"/>
      <c r="AK210" s="203"/>
      <c r="AL210" s="203"/>
      <c r="AM210" s="203"/>
    </row>
    <row r="211" spans="1:41">
      <c r="A211" t="s">
        <v>685</v>
      </c>
      <c r="J211">
        <v>2</v>
      </c>
      <c r="R211">
        <v>4</v>
      </c>
      <c r="V211" s="2"/>
      <c r="W211" s="2"/>
      <c r="X211" s="2"/>
      <c r="Y211" s="2"/>
      <c r="Z211" s="2"/>
      <c r="AA211" s="2"/>
      <c r="AB211" s="35"/>
      <c r="AC211" s="2"/>
      <c r="AD211" s="2"/>
      <c r="AE211">
        <v>4</v>
      </c>
      <c r="AF211" s="35"/>
      <c r="AG211" s="35"/>
      <c r="AH211" s="2"/>
      <c r="AL211" s="35"/>
    </row>
    <row r="212" spans="1:41" s="200" customFormat="1">
      <c r="A212" s="202" t="s">
        <v>858</v>
      </c>
      <c r="H212" s="200">
        <v>5</v>
      </c>
      <c r="N212" s="200">
        <v>7</v>
      </c>
      <c r="V212" s="201">
        <v>0.01</v>
      </c>
      <c r="W212" s="201"/>
      <c r="X212" s="201"/>
      <c r="Y212" s="201"/>
      <c r="Z212" s="201"/>
      <c r="AA212" s="201"/>
      <c r="AB212" s="203"/>
      <c r="AC212" s="201"/>
      <c r="AD212" s="201"/>
      <c r="AF212" s="203"/>
      <c r="AG212" s="203"/>
      <c r="AH212" s="201"/>
      <c r="AI212" s="203"/>
      <c r="AJ212" s="203"/>
      <c r="AK212" s="203"/>
      <c r="AL212" s="203"/>
      <c r="AM212" s="203"/>
    </row>
    <row r="213" spans="1:41" s="200" customFormat="1">
      <c r="A213" s="202" t="s">
        <v>859</v>
      </c>
      <c r="H213" s="200">
        <v>8</v>
      </c>
      <c r="N213" s="200">
        <v>10</v>
      </c>
      <c r="V213" s="201">
        <v>0.02</v>
      </c>
      <c r="W213" s="201"/>
      <c r="X213" s="201"/>
      <c r="Y213" s="201"/>
      <c r="Z213" s="201"/>
      <c r="AA213" s="201"/>
      <c r="AB213" s="203"/>
      <c r="AC213" s="201"/>
      <c r="AD213" s="201"/>
      <c r="AF213" s="203"/>
      <c r="AG213" s="203"/>
      <c r="AH213" s="201"/>
      <c r="AI213" s="203"/>
      <c r="AJ213" s="203"/>
      <c r="AK213" s="203"/>
      <c r="AL213" s="203"/>
      <c r="AM213" s="203"/>
    </row>
    <row r="214" spans="1:41">
      <c r="A214" t="s">
        <v>493</v>
      </c>
      <c r="N214">
        <v>4</v>
      </c>
      <c r="V214" s="2"/>
      <c r="W214" s="2"/>
      <c r="X214" s="2"/>
      <c r="Y214" s="2"/>
      <c r="Z214" s="2"/>
      <c r="AA214" s="2"/>
      <c r="AB214" s="35"/>
      <c r="AC214" s="2"/>
      <c r="AD214" s="2"/>
      <c r="AF214" s="35">
        <v>10</v>
      </c>
      <c r="AG214" s="35"/>
      <c r="AH214" s="2"/>
      <c r="AL214" s="35"/>
    </row>
    <row r="215" spans="1:41">
      <c r="A215" t="s">
        <v>494</v>
      </c>
      <c r="N215">
        <v>4</v>
      </c>
      <c r="V215" s="2"/>
      <c r="W215" s="2"/>
      <c r="X215" s="2"/>
      <c r="Y215" s="2"/>
      <c r="Z215" s="2"/>
      <c r="AA215" s="2"/>
      <c r="AB215" s="35"/>
      <c r="AC215" s="2"/>
      <c r="AD215" s="2"/>
      <c r="AF215" s="35"/>
      <c r="AG215" s="35">
        <v>250</v>
      </c>
      <c r="AH215" s="2"/>
      <c r="AL215" s="35"/>
    </row>
    <row r="216" spans="1:41">
      <c r="A216" t="s">
        <v>495</v>
      </c>
      <c r="O216">
        <v>4</v>
      </c>
      <c r="V216" s="2"/>
      <c r="W216" s="2"/>
      <c r="X216" s="2"/>
      <c r="Y216" s="2"/>
      <c r="Z216" s="2"/>
      <c r="AA216" s="2"/>
      <c r="AB216" s="35"/>
      <c r="AC216" s="2"/>
      <c r="AD216" s="2"/>
      <c r="AF216" s="35">
        <v>10</v>
      </c>
      <c r="AG216" s="35"/>
      <c r="AH216" s="2"/>
      <c r="AL216" s="35"/>
    </row>
    <row r="217" spans="1:41">
      <c r="A217" t="s">
        <v>496</v>
      </c>
      <c r="O217">
        <v>4</v>
      </c>
      <c r="V217" s="2"/>
      <c r="W217" s="2"/>
      <c r="X217" s="2"/>
      <c r="Y217" s="2"/>
      <c r="Z217" s="2"/>
      <c r="AA217" s="2"/>
      <c r="AB217" s="35"/>
      <c r="AC217" s="2"/>
      <c r="AD217" s="2"/>
      <c r="AF217" s="35"/>
      <c r="AG217" s="35">
        <v>250</v>
      </c>
      <c r="AH217" s="2"/>
      <c r="AL217" s="35"/>
    </row>
    <row r="218" spans="1:41" s="200" customFormat="1">
      <c r="A218" s="200" t="s">
        <v>882</v>
      </c>
      <c r="H218" s="200">
        <v>10</v>
      </c>
      <c r="N218" s="200">
        <v>10</v>
      </c>
      <c r="V218" s="201"/>
      <c r="W218" s="201"/>
      <c r="X218" s="201"/>
      <c r="Y218" s="201"/>
      <c r="Z218" s="201"/>
      <c r="AA218" s="201"/>
      <c r="AB218" s="203"/>
      <c r="AC218" s="201">
        <v>0.05</v>
      </c>
      <c r="AD218" s="201"/>
      <c r="AF218" s="203"/>
      <c r="AG218" s="203"/>
      <c r="AH218" s="201"/>
      <c r="AI218" s="203"/>
      <c r="AJ218" s="203"/>
      <c r="AK218" s="203"/>
      <c r="AL218" s="203"/>
      <c r="AM218" s="203"/>
    </row>
    <row r="219" spans="1:41">
      <c r="A219" t="s">
        <v>134</v>
      </c>
      <c r="J219">
        <v>2</v>
      </c>
      <c r="V219" s="2"/>
      <c r="W219" s="2"/>
      <c r="X219" s="2"/>
      <c r="Y219" s="2"/>
      <c r="Z219" s="2"/>
      <c r="AA219" s="2">
        <v>0.05</v>
      </c>
      <c r="AB219" s="35"/>
      <c r="AC219" s="2"/>
      <c r="AD219" s="2"/>
      <c r="AF219" s="35"/>
      <c r="AG219" s="35"/>
      <c r="AH219" s="2"/>
      <c r="AL219" s="35"/>
    </row>
    <row r="220" spans="1:41">
      <c r="A220" t="s">
        <v>487</v>
      </c>
      <c r="N220">
        <v>6</v>
      </c>
      <c r="O220">
        <v>16</v>
      </c>
      <c r="V220" s="2"/>
      <c r="W220" s="2"/>
      <c r="X220" s="2"/>
      <c r="Y220" s="2"/>
      <c r="Z220" s="35"/>
      <c r="AA220" s="2"/>
      <c r="AB220" s="35"/>
      <c r="AC220" s="2"/>
      <c r="AD220" s="2"/>
      <c r="AF220" s="35"/>
      <c r="AG220" s="35"/>
      <c r="AH220" s="2"/>
      <c r="AL220" s="35"/>
    </row>
    <row r="221" spans="1:41" s="165" customFormat="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7"/>
      <c r="AA221" s="166"/>
      <c r="AB221" s="167"/>
      <c r="AC221" s="166"/>
      <c r="AD221" s="166"/>
      <c r="AE221" s="165">
        <v>5</v>
      </c>
      <c r="AF221" s="167"/>
      <c r="AG221" s="167"/>
      <c r="AH221" s="166"/>
      <c r="AI221" s="167"/>
      <c r="AJ221" s="167"/>
      <c r="AK221" s="167"/>
      <c r="AL221" s="167"/>
      <c r="AM221" s="167"/>
    </row>
    <row r="222" spans="1:41">
      <c r="A222" t="s">
        <v>571</v>
      </c>
      <c r="O222">
        <v>6</v>
      </c>
      <c r="V222" s="2"/>
      <c r="W222" s="2"/>
      <c r="X222" s="2"/>
      <c r="Y222" s="2"/>
      <c r="Z222" s="35"/>
      <c r="AA222" s="2"/>
      <c r="AB222" s="35"/>
      <c r="AC222" s="2"/>
      <c r="AD222" s="2"/>
      <c r="AE222" s="35">
        <v>5</v>
      </c>
      <c r="AF222" s="35"/>
      <c r="AG222" s="35"/>
      <c r="AH222" s="2"/>
      <c r="AL222" s="35"/>
      <c r="AN222" s="35"/>
      <c r="AO222" s="35"/>
    </row>
    <row r="223" spans="1:41">
      <c r="A223" s="31" t="s">
        <v>572</v>
      </c>
      <c r="B223">
        <v>5</v>
      </c>
      <c r="V223" s="2">
        <v>0.03</v>
      </c>
      <c r="W223" s="2"/>
      <c r="X223" s="2"/>
      <c r="Y223" s="2"/>
      <c r="Z223" s="2"/>
      <c r="AA223" s="2"/>
      <c r="AB223" s="35"/>
      <c r="AC223" s="2"/>
      <c r="AD223" s="2"/>
      <c r="AF223" s="35"/>
      <c r="AG223" s="35"/>
      <c r="AH223" s="2"/>
      <c r="AL223" s="35"/>
    </row>
    <row r="224" spans="1:41">
      <c r="A224" s="31" t="s">
        <v>645</v>
      </c>
      <c r="N224">
        <v>12</v>
      </c>
      <c r="V224" s="2"/>
      <c r="W224" s="2"/>
      <c r="X224" s="2"/>
      <c r="Y224" s="2"/>
      <c r="Z224" s="2"/>
      <c r="AA224" s="2"/>
      <c r="AB224" s="35"/>
      <c r="AC224" s="2"/>
      <c r="AD224" s="2"/>
      <c r="AF224" s="35"/>
      <c r="AG224" s="35"/>
      <c r="AH224" s="2"/>
      <c r="AI224" s="2"/>
      <c r="AJ224" s="2"/>
      <c r="AK224" s="2"/>
      <c r="AL224" s="2"/>
      <c r="AM224" s="2"/>
    </row>
    <row r="227" spans="1:41">
      <c r="A227" t="s">
        <v>18</v>
      </c>
      <c r="B227" t="s">
        <v>30</v>
      </c>
      <c r="C227" t="s">
        <v>518</v>
      </c>
      <c r="D227" t="s">
        <v>651</v>
      </c>
      <c r="E227" t="s">
        <v>484</v>
      </c>
      <c r="F227" s="31" t="s">
        <v>511</v>
      </c>
      <c r="G227" t="s">
        <v>3</v>
      </c>
      <c r="H227" t="s">
        <v>4</v>
      </c>
      <c r="I227" t="s">
        <v>5</v>
      </c>
      <c r="J227" t="s">
        <v>42</v>
      </c>
      <c r="K227" t="s">
        <v>208</v>
      </c>
      <c r="L227" t="s">
        <v>209</v>
      </c>
      <c r="M227" t="s">
        <v>210</v>
      </c>
      <c r="N227" t="s">
        <v>10</v>
      </c>
      <c r="O227" t="s">
        <v>9</v>
      </c>
      <c r="P227" t="s">
        <v>479</v>
      </c>
      <c r="Q227" t="s">
        <v>634</v>
      </c>
      <c r="R227" t="s">
        <v>635</v>
      </c>
      <c r="S227" t="s">
        <v>636</v>
      </c>
      <c r="T227" s="35" t="s">
        <v>637</v>
      </c>
      <c r="U227" s="145" t="s">
        <v>638</v>
      </c>
      <c r="V227" t="s">
        <v>12</v>
      </c>
      <c r="W227" t="s">
        <v>152</v>
      </c>
      <c r="X227" t="s">
        <v>345</v>
      </c>
      <c r="Y227" t="s">
        <v>480</v>
      </c>
      <c r="Z227" t="s">
        <v>481</v>
      </c>
      <c r="AA227" t="s">
        <v>122</v>
      </c>
      <c r="AB227" t="s">
        <v>11</v>
      </c>
      <c r="AC227" t="s">
        <v>119</v>
      </c>
      <c r="AD227" t="s">
        <v>118</v>
      </c>
      <c r="AE227" t="s">
        <v>13</v>
      </c>
      <c r="AF227" t="s">
        <v>116</v>
      </c>
      <c r="AG227" t="s">
        <v>289</v>
      </c>
      <c r="AH227" t="s">
        <v>163</v>
      </c>
      <c r="AI227" s="35" t="s">
        <v>457</v>
      </c>
      <c r="AJ227" s="35" t="s">
        <v>458</v>
      </c>
      <c r="AK227" s="145" t="s">
        <v>433</v>
      </c>
      <c r="AL227" t="s">
        <v>339</v>
      </c>
      <c r="AM227" s="145" t="s">
        <v>648</v>
      </c>
    </row>
    <row r="228" spans="1:41">
      <c r="A228" t="s">
        <v>686</v>
      </c>
      <c r="G228">
        <v>25</v>
      </c>
      <c r="H228">
        <v>38</v>
      </c>
      <c r="I228">
        <v>24</v>
      </c>
      <c r="J228">
        <v>28</v>
      </c>
      <c r="K228">
        <v>21</v>
      </c>
      <c r="L228">
        <v>21</v>
      </c>
      <c r="M228">
        <v>21</v>
      </c>
      <c r="N228">
        <v>22</v>
      </c>
      <c r="O228">
        <v>22</v>
      </c>
      <c r="V228" s="2"/>
      <c r="W228" s="2"/>
      <c r="X228" s="2"/>
      <c r="Y228" s="2"/>
      <c r="Z228" s="2"/>
      <c r="AA228" s="2"/>
      <c r="AB228" s="35">
        <v>40</v>
      </c>
      <c r="AC228" s="2">
        <v>0.05</v>
      </c>
      <c r="AD228" s="2">
        <v>0.05</v>
      </c>
      <c r="AF228" s="35"/>
      <c r="AG228" s="35"/>
      <c r="AH228" s="2"/>
      <c r="AL228" s="35"/>
    </row>
    <row r="229" spans="1:41">
      <c r="A229" s="169" t="s">
        <v>703</v>
      </c>
      <c r="B229" s="169"/>
      <c r="C229" s="169"/>
      <c r="D229" s="169"/>
      <c r="E229" s="169"/>
      <c r="F229" s="169"/>
      <c r="G229" s="169">
        <v>26</v>
      </c>
      <c r="H229" s="169">
        <v>45</v>
      </c>
      <c r="I229" s="169">
        <v>23</v>
      </c>
      <c r="J229" s="169">
        <v>41</v>
      </c>
      <c r="K229" s="169">
        <v>20</v>
      </c>
      <c r="L229" s="169">
        <v>20</v>
      </c>
      <c r="M229" s="169">
        <v>20</v>
      </c>
      <c r="N229" s="169">
        <v>55</v>
      </c>
      <c r="O229" s="169">
        <v>35</v>
      </c>
      <c r="P229" s="169"/>
      <c r="Q229" s="169">
        <v>35</v>
      </c>
      <c r="R229" s="169">
        <v>35</v>
      </c>
      <c r="S229" s="169"/>
      <c r="T229" s="171"/>
      <c r="U229" s="171"/>
      <c r="V229" s="170"/>
      <c r="W229" s="170">
        <v>0.04</v>
      </c>
      <c r="X229" s="170"/>
      <c r="Y229" s="170"/>
      <c r="Z229" s="170"/>
      <c r="AA229" s="170">
        <v>0.06</v>
      </c>
      <c r="AB229" s="171">
        <v>40</v>
      </c>
      <c r="AC229" s="170"/>
      <c r="AD229" s="2"/>
      <c r="AF229" s="35"/>
      <c r="AG229" s="35"/>
      <c r="AH229" s="2"/>
      <c r="AL229" s="35"/>
    </row>
    <row r="230" spans="1:41" s="165" customFormat="1">
      <c r="A230" s="169" t="s">
        <v>704</v>
      </c>
      <c r="B230" s="169"/>
      <c r="C230" s="169"/>
      <c r="D230" s="169"/>
      <c r="E230" s="169"/>
      <c r="F230" s="169"/>
      <c r="G230" s="169">
        <v>38</v>
      </c>
      <c r="H230" s="169">
        <v>45</v>
      </c>
      <c r="I230" s="169">
        <v>23</v>
      </c>
      <c r="J230" s="169">
        <v>29</v>
      </c>
      <c r="K230" s="169">
        <v>20</v>
      </c>
      <c r="L230" s="169">
        <v>20</v>
      </c>
      <c r="M230" s="169">
        <v>20</v>
      </c>
      <c r="N230" s="169">
        <v>35</v>
      </c>
      <c r="O230" s="169">
        <v>55</v>
      </c>
      <c r="P230" s="169"/>
      <c r="Q230" s="169">
        <v>35</v>
      </c>
      <c r="R230" s="169">
        <v>35</v>
      </c>
      <c r="S230" s="169"/>
      <c r="T230" s="171"/>
      <c r="U230" s="171"/>
      <c r="V230" s="170"/>
      <c r="W230" s="170">
        <v>0.04</v>
      </c>
      <c r="X230" s="170"/>
      <c r="Y230" s="170"/>
      <c r="Z230" s="170"/>
      <c r="AA230" s="170">
        <v>0.06</v>
      </c>
      <c r="AB230" s="171">
        <v>40</v>
      </c>
      <c r="AC230" s="170"/>
      <c r="AD230" s="166"/>
      <c r="AF230" s="167"/>
      <c r="AG230" s="167"/>
      <c r="AH230" s="166"/>
      <c r="AI230" s="167"/>
      <c r="AJ230" s="167"/>
      <c r="AK230" s="167"/>
      <c r="AL230" s="167"/>
      <c r="AM230" s="167"/>
    </row>
    <row r="231" spans="1:41" s="165" customFormat="1">
      <c r="A231" s="169" t="s">
        <v>705</v>
      </c>
      <c r="B231" s="169"/>
      <c r="C231" s="169"/>
      <c r="D231" s="169"/>
      <c r="E231" s="169"/>
      <c r="F231" s="169"/>
      <c r="G231" s="169">
        <v>25</v>
      </c>
      <c r="H231" s="169">
        <v>43</v>
      </c>
      <c r="I231" s="169">
        <v>23</v>
      </c>
      <c r="J231" s="169">
        <v>39</v>
      </c>
      <c r="K231" s="169">
        <v>20</v>
      </c>
      <c r="L231" s="169">
        <v>20</v>
      </c>
      <c r="M231" s="169">
        <v>20</v>
      </c>
      <c r="N231" s="169">
        <v>40</v>
      </c>
      <c r="O231" s="169">
        <v>25</v>
      </c>
      <c r="P231" s="169"/>
      <c r="Q231" s="169">
        <v>25</v>
      </c>
      <c r="R231" s="169">
        <v>20</v>
      </c>
      <c r="S231" s="169"/>
      <c r="T231" s="171"/>
      <c r="U231" s="171"/>
      <c r="V231" s="170"/>
      <c r="W231" s="170">
        <v>0.03</v>
      </c>
      <c r="X231" s="170"/>
      <c r="Y231" s="170"/>
      <c r="Z231" s="170"/>
      <c r="AA231" s="170">
        <v>0.05</v>
      </c>
      <c r="AB231" s="171">
        <v>40</v>
      </c>
      <c r="AC231" s="170"/>
      <c r="AD231" s="166"/>
      <c r="AF231" s="167"/>
      <c r="AG231" s="167"/>
      <c r="AH231" s="166"/>
      <c r="AI231" s="167"/>
      <c r="AJ231" s="167"/>
      <c r="AK231" s="167"/>
      <c r="AL231" s="167"/>
      <c r="AM231" s="167"/>
    </row>
    <row r="232" spans="1:41">
      <c r="A232" s="169" t="s">
        <v>706</v>
      </c>
      <c r="B232" s="169"/>
      <c r="C232" s="169"/>
      <c r="D232" s="169"/>
      <c r="E232" s="169"/>
      <c r="F232" s="169"/>
      <c r="G232" s="169">
        <v>35</v>
      </c>
      <c r="H232" s="169">
        <v>43</v>
      </c>
      <c r="I232" s="169">
        <v>23</v>
      </c>
      <c r="J232" s="169">
        <v>29</v>
      </c>
      <c r="K232" s="169">
        <v>20</v>
      </c>
      <c r="L232" s="169">
        <v>20</v>
      </c>
      <c r="M232" s="169">
        <v>20</v>
      </c>
      <c r="N232" s="169">
        <v>25</v>
      </c>
      <c r="O232" s="169">
        <v>40</v>
      </c>
      <c r="P232" s="169"/>
      <c r="Q232" s="169">
        <v>25</v>
      </c>
      <c r="R232" s="169">
        <v>20</v>
      </c>
      <c r="S232" s="169"/>
      <c r="T232" s="171"/>
      <c r="U232" s="171"/>
      <c r="V232" s="170"/>
      <c r="W232" s="170">
        <v>0.03</v>
      </c>
      <c r="X232" s="170"/>
      <c r="Y232" s="170"/>
      <c r="Z232" s="170"/>
      <c r="AA232" s="170">
        <v>0.05</v>
      </c>
      <c r="AB232" s="171">
        <v>40</v>
      </c>
      <c r="AC232" s="170"/>
    </row>
    <row r="233" spans="1:41" s="200" customFormat="1">
      <c r="A233" s="200" t="s">
        <v>899</v>
      </c>
      <c r="G233" s="200">
        <v>34</v>
      </c>
      <c r="H233" s="200">
        <v>45</v>
      </c>
      <c r="I233" s="200">
        <v>34</v>
      </c>
      <c r="J233" s="200">
        <v>38</v>
      </c>
      <c r="K233" s="200">
        <v>33</v>
      </c>
      <c r="L233" s="200">
        <v>33</v>
      </c>
      <c r="M233" s="200">
        <v>33</v>
      </c>
      <c r="N233" s="200">
        <v>15</v>
      </c>
      <c r="O233" s="200">
        <v>84</v>
      </c>
      <c r="V233" s="201"/>
      <c r="W233" s="201"/>
      <c r="X233" s="201"/>
      <c r="Y233" s="201"/>
      <c r="Z233" s="201"/>
      <c r="AA233" s="201"/>
      <c r="AB233" s="200">
        <v>40</v>
      </c>
      <c r="AC233" s="201"/>
      <c r="AE233" s="200">
        <v>10</v>
      </c>
    </row>
    <row r="234" spans="1:41" s="200" customFormat="1">
      <c r="A234" s="202" t="s">
        <v>791</v>
      </c>
      <c r="G234" s="200">
        <v>30</v>
      </c>
      <c r="H234" s="200">
        <v>40</v>
      </c>
      <c r="I234" s="200">
        <v>30</v>
      </c>
      <c r="J234" s="200">
        <v>30</v>
      </c>
      <c r="K234" s="200">
        <v>30</v>
      </c>
      <c r="L234" s="200">
        <v>30</v>
      </c>
      <c r="M234" s="200">
        <v>40</v>
      </c>
      <c r="N234" s="200">
        <v>45</v>
      </c>
      <c r="O234" s="200">
        <v>45</v>
      </c>
      <c r="Q234" s="200">
        <v>45</v>
      </c>
      <c r="V234" s="201"/>
      <c r="W234" s="201"/>
      <c r="X234" s="201"/>
      <c r="Y234" s="201"/>
      <c r="Z234" s="201"/>
      <c r="AA234" s="201"/>
      <c r="AB234" s="203">
        <v>40</v>
      </c>
      <c r="AC234" s="201"/>
      <c r="AD234" s="201"/>
      <c r="AE234" s="203">
        <v>10</v>
      </c>
      <c r="AF234" s="201"/>
      <c r="AG234" s="201"/>
      <c r="AH234" s="201"/>
      <c r="AI234" s="203"/>
      <c r="AJ234" s="203"/>
      <c r="AK234" s="203"/>
      <c r="AL234" s="203"/>
      <c r="AM234" s="203"/>
      <c r="AN234" s="201"/>
      <c r="AO234" s="203"/>
    </row>
    <row r="235" spans="1:41">
      <c r="A235" t="s">
        <v>687</v>
      </c>
      <c r="G235">
        <v>25</v>
      </c>
      <c r="H235">
        <v>42</v>
      </c>
      <c r="I235">
        <v>24</v>
      </c>
      <c r="J235">
        <v>28</v>
      </c>
      <c r="K235">
        <v>21</v>
      </c>
      <c r="L235">
        <v>21</v>
      </c>
      <c r="M235">
        <v>21</v>
      </c>
      <c r="V235" s="2"/>
      <c r="W235" s="2"/>
      <c r="X235" s="2"/>
      <c r="Y235" s="2"/>
      <c r="Z235" s="2"/>
      <c r="AA235" s="2"/>
      <c r="AB235" s="203">
        <v>40</v>
      </c>
      <c r="AC235" s="2">
        <v>0.04</v>
      </c>
      <c r="AD235" s="2">
        <v>0.05</v>
      </c>
      <c r="AF235" s="35"/>
      <c r="AG235" s="35"/>
      <c r="AH235" s="2"/>
      <c r="AL235" s="35"/>
    </row>
    <row r="236" spans="1:41" s="169" customFormat="1">
      <c r="A236" s="172" t="s">
        <v>711</v>
      </c>
      <c r="B236" s="172"/>
      <c r="C236" s="172"/>
      <c r="D236" s="172"/>
      <c r="E236" s="172"/>
      <c r="F236" s="172"/>
      <c r="G236" s="172">
        <v>29</v>
      </c>
      <c r="H236" s="172">
        <v>37</v>
      </c>
      <c r="I236" s="172">
        <v>29</v>
      </c>
      <c r="J236" s="172">
        <v>36</v>
      </c>
      <c r="K236" s="172">
        <v>28</v>
      </c>
      <c r="L236" s="172">
        <v>28</v>
      </c>
      <c r="M236" s="172">
        <v>28</v>
      </c>
      <c r="N236" s="172">
        <v>25</v>
      </c>
      <c r="O236" s="172"/>
      <c r="P236" s="172"/>
      <c r="Q236" s="172">
        <v>25</v>
      </c>
      <c r="R236" s="172"/>
      <c r="S236" s="172">
        <v>25</v>
      </c>
      <c r="T236" s="172"/>
      <c r="U236" s="172"/>
      <c r="V236" s="173"/>
      <c r="W236" s="173"/>
      <c r="X236" s="173"/>
      <c r="Y236" s="173"/>
      <c r="Z236" s="173"/>
      <c r="AA236" s="173"/>
      <c r="AB236" s="174">
        <v>40</v>
      </c>
      <c r="AC236" s="173">
        <v>0.03</v>
      </c>
      <c r="AD236" s="173"/>
      <c r="AE236" s="172"/>
      <c r="AF236" s="174"/>
      <c r="AG236" s="174"/>
      <c r="AH236" s="173"/>
      <c r="AI236" s="172"/>
      <c r="AJ236" s="172"/>
      <c r="AK236" s="172"/>
      <c r="AL236" s="173"/>
      <c r="AM236" s="172"/>
      <c r="AN236" s="173"/>
    </row>
    <row r="237" spans="1:41" s="169" customFormat="1">
      <c r="A237" s="172" t="s">
        <v>712</v>
      </c>
      <c r="B237" s="172"/>
      <c r="C237" s="172"/>
      <c r="D237" s="172"/>
      <c r="E237" s="172"/>
      <c r="F237" s="172"/>
      <c r="G237" s="172">
        <v>30</v>
      </c>
      <c r="H237" s="172">
        <v>38</v>
      </c>
      <c r="I237" s="172">
        <v>30</v>
      </c>
      <c r="J237" s="172">
        <v>37</v>
      </c>
      <c r="K237" s="172">
        <v>29</v>
      </c>
      <c r="L237" s="172">
        <v>29</v>
      </c>
      <c r="M237" s="172">
        <v>29</v>
      </c>
      <c r="N237" s="172">
        <v>26</v>
      </c>
      <c r="O237" s="172"/>
      <c r="P237" s="172"/>
      <c r="Q237" s="172">
        <v>26</v>
      </c>
      <c r="R237" s="172"/>
      <c r="S237" s="172">
        <v>26</v>
      </c>
      <c r="T237" s="172"/>
      <c r="U237" s="172"/>
      <c r="V237" s="173"/>
      <c r="W237" s="173"/>
      <c r="X237" s="173"/>
      <c r="Y237" s="173"/>
      <c r="Z237" s="173"/>
      <c r="AA237" s="173"/>
      <c r="AB237" s="174">
        <v>40</v>
      </c>
      <c r="AC237" s="173">
        <v>0.04</v>
      </c>
      <c r="AD237" s="173"/>
      <c r="AE237" s="172"/>
      <c r="AF237" s="174"/>
      <c r="AG237" s="174"/>
      <c r="AH237" s="173"/>
      <c r="AI237" s="172"/>
      <c r="AJ237" s="172"/>
      <c r="AK237" s="172"/>
      <c r="AL237" s="173"/>
      <c r="AM237" s="172"/>
      <c r="AN237" s="173"/>
    </row>
    <row r="238" spans="1:41">
      <c r="A238" s="31" t="s">
        <v>541</v>
      </c>
      <c r="G238">
        <v>15</v>
      </c>
      <c r="H238">
        <v>21</v>
      </c>
      <c r="I238">
        <v>18</v>
      </c>
      <c r="J238">
        <v>16</v>
      </c>
      <c r="K238">
        <v>15</v>
      </c>
      <c r="L238">
        <v>15</v>
      </c>
      <c r="M238">
        <v>15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35"/>
      <c r="AG238" s="35"/>
      <c r="AH238" s="2"/>
      <c r="AL238" s="2"/>
    </row>
    <row r="239" spans="1:41">
      <c r="A239" s="31" t="s">
        <v>569</v>
      </c>
      <c r="G239">
        <v>29</v>
      </c>
      <c r="H239">
        <v>25</v>
      </c>
      <c r="I239">
        <v>26</v>
      </c>
      <c r="J239">
        <v>25</v>
      </c>
      <c r="K239">
        <v>24</v>
      </c>
      <c r="L239">
        <v>24</v>
      </c>
      <c r="M239">
        <v>24</v>
      </c>
      <c r="V239" s="2"/>
      <c r="W239" s="2"/>
      <c r="X239" s="2"/>
      <c r="Y239" s="2"/>
      <c r="Z239" s="2"/>
      <c r="AA239" s="2">
        <v>0.08</v>
      </c>
      <c r="AB239" s="35">
        <v>40</v>
      </c>
      <c r="AC239" s="2"/>
      <c r="AD239" s="2"/>
      <c r="AE239" s="35"/>
      <c r="AF239" s="35"/>
      <c r="AG239" s="35"/>
      <c r="AH239" s="2"/>
      <c r="AL239" s="2"/>
    </row>
    <row r="240" spans="1:41" s="200" customFormat="1">
      <c r="A240" s="202" t="s">
        <v>788</v>
      </c>
      <c r="G240" s="200">
        <v>34</v>
      </c>
      <c r="H240" s="200">
        <v>30</v>
      </c>
      <c r="I240" s="200">
        <v>31</v>
      </c>
      <c r="J240" s="200">
        <v>30</v>
      </c>
      <c r="K240" s="200">
        <v>29</v>
      </c>
      <c r="L240" s="200">
        <v>29</v>
      </c>
      <c r="M240" s="200">
        <v>29</v>
      </c>
      <c r="N240" s="200">
        <v>40</v>
      </c>
      <c r="V240" s="201"/>
      <c r="W240" s="201"/>
      <c r="X240" s="201"/>
      <c r="Y240" s="201"/>
      <c r="Z240" s="201"/>
      <c r="AA240" s="201">
        <v>0.09</v>
      </c>
      <c r="AB240" s="203">
        <v>40</v>
      </c>
      <c r="AC240" s="201">
        <v>0.04</v>
      </c>
      <c r="AD240" s="201"/>
      <c r="AE240" s="203"/>
      <c r="AF240" s="203"/>
      <c r="AG240" s="203"/>
      <c r="AH240" s="201"/>
      <c r="AI240" s="203"/>
      <c r="AJ240" s="203"/>
      <c r="AK240" s="203"/>
      <c r="AL240" s="201"/>
      <c r="AM240" s="203"/>
    </row>
    <row r="241" spans="1:41" s="200" customFormat="1">
      <c r="A241" s="202" t="s">
        <v>789</v>
      </c>
      <c r="G241" s="200">
        <v>39</v>
      </c>
      <c r="H241" s="200">
        <v>35</v>
      </c>
      <c r="I241" s="200">
        <v>36</v>
      </c>
      <c r="J241" s="200">
        <v>35</v>
      </c>
      <c r="K241" s="200">
        <v>34</v>
      </c>
      <c r="L241" s="200">
        <v>34</v>
      </c>
      <c r="M241" s="200">
        <v>34</v>
      </c>
      <c r="N241" s="200">
        <v>50</v>
      </c>
      <c r="V241" s="201"/>
      <c r="W241" s="201"/>
      <c r="X241" s="201"/>
      <c r="Y241" s="201"/>
      <c r="Z241" s="201"/>
      <c r="AA241" s="201">
        <v>0.1</v>
      </c>
      <c r="AB241" s="203">
        <v>40</v>
      </c>
      <c r="AC241" s="201">
        <v>0.08</v>
      </c>
      <c r="AD241" s="201"/>
      <c r="AE241" s="203"/>
      <c r="AF241" s="203"/>
      <c r="AG241" s="203"/>
      <c r="AH241" s="201"/>
      <c r="AI241" s="203"/>
      <c r="AJ241" s="203"/>
      <c r="AK241" s="203"/>
      <c r="AL241" s="201"/>
      <c r="AM241" s="203"/>
    </row>
    <row r="242" spans="1:41" s="200" customFormat="1">
      <c r="A242" s="200" t="s">
        <v>720</v>
      </c>
      <c r="G242" s="200">
        <v>28</v>
      </c>
      <c r="H242" s="200">
        <v>44</v>
      </c>
      <c r="I242" s="200">
        <v>24</v>
      </c>
      <c r="J242" s="200">
        <v>30</v>
      </c>
      <c r="K242" s="200">
        <v>21</v>
      </c>
      <c r="L242" s="200">
        <v>20</v>
      </c>
      <c r="M242" s="200">
        <v>21</v>
      </c>
      <c r="N242" s="200">
        <v>40</v>
      </c>
      <c r="O242" s="200">
        <v>25</v>
      </c>
      <c r="Q242" s="200">
        <v>15</v>
      </c>
      <c r="V242" s="201"/>
      <c r="W242" s="201">
        <v>0.04</v>
      </c>
      <c r="X242" s="201"/>
      <c r="Y242" s="201"/>
      <c r="Z242" s="201"/>
      <c r="AA242" s="201"/>
      <c r="AB242" s="200">
        <v>40</v>
      </c>
      <c r="AC242" s="201">
        <v>0.03</v>
      </c>
      <c r="AD242" s="201"/>
      <c r="AE242" s="200">
        <v>3</v>
      </c>
      <c r="AH242" s="201"/>
    </row>
    <row r="243" spans="1:41" s="200" customFormat="1">
      <c r="A243" s="200" t="s">
        <v>721</v>
      </c>
      <c r="G243" s="200">
        <v>28</v>
      </c>
      <c r="H243" s="200">
        <v>44</v>
      </c>
      <c r="I243" s="200">
        <v>24</v>
      </c>
      <c r="J243" s="200">
        <v>30</v>
      </c>
      <c r="K243" s="200">
        <v>21</v>
      </c>
      <c r="L243" s="200">
        <v>20</v>
      </c>
      <c r="M243" s="200">
        <v>21</v>
      </c>
      <c r="N243" s="200">
        <v>40</v>
      </c>
      <c r="O243" s="200">
        <v>25</v>
      </c>
      <c r="Q243" s="200">
        <v>15</v>
      </c>
      <c r="V243" s="201"/>
      <c r="W243" s="201"/>
      <c r="X243" s="201"/>
      <c r="Y243" s="201"/>
      <c r="Z243" s="201"/>
      <c r="AA243" s="201"/>
      <c r="AB243" s="200">
        <v>40</v>
      </c>
      <c r="AC243" s="201">
        <v>0.03</v>
      </c>
      <c r="AD243" s="201"/>
      <c r="AE243" s="200">
        <v>10</v>
      </c>
      <c r="AH243" s="201"/>
    </row>
    <row r="244" spans="1:41" s="200" customFormat="1">
      <c r="A244" s="200" t="s">
        <v>722</v>
      </c>
      <c r="G244" s="200">
        <v>28</v>
      </c>
      <c r="H244" s="200">
        <v>44</v>
      </c>
      <c r="I244" s="200">
        <v>24</v>
      </c>
      <c r="J244" s="200">
        <v>30</v>
      </c>
      <c r="K244" s="200">
        <v>21</v>
      </c>
      <c r="L244" s="200">
        <v>20</v>
      </c>
      <c r="M244" s="200">
        <v>21</v>
      </c>
      <c r="N244" s="200">
        <v>40</v>
      </c>
      <c r="O244" s="200">
        <v>25</v>
      </c>
      <c r="Q244" s="200">
        <v>15</v>
      </c>
      <c r="V244" s="201"/>
      <c r="W244" s="201"/>
      <c r="X244" s="201"/>
      <c r="Y244" s="201"/>
      <c r="Z244" s="201"/>
      <c r="AA244" s="201"/>
      <c r="AB244" s="200">
        <v>40</v>
      </c>
      <c r="AC244" s="201">
        <v>0.08</v>
      </c>
      <c r="AD244" s="201"/>
      <c r="AE244" s="200">
        <v>3</v>
      </c>
      <c r="AH244" s="201"/>
    </row>
    <row r="245" spans="1:41" s="200" customFormat="1">
      <c r="A245" s="200" t="s">
        <v>723</v>
      </c>
      <c r="G245" s="200">
        <v>28</v>
      </c>
      <c r="H245" s="200">
        <v>44</v>
      </c>
      <c r="I245" s="200">
        <v>24</v>
      </c>
      <c r="J245" s="200">
        <v>30</v>
      </c>
      <c r="K245" s="200">
        <v>21</v>
      </c>
      <c r="L245" s="200">
        <v>20</v>
      </c>
      <c r="M245" s="200">
        <v>21</v>
      </c>
      <c r="N245" s="200">
        <v>40</v>
      </c>
      <c r="O245" s="200">
        <v>25</v>
      </c>
      <c r="Q245" s="200">
        <v>15</v>
      </c>
      <c r="V245" s="201"/>
      <c r="W245" s="201"/>
      <c r="X245" s="201"/>
      <c r="Y245" s="201"/>
      <c r="Z245" s="201"/>
      <c r="AA245" s="201"/>
      <c r="AB245" s="200">
        <v>40</v>
      </c>
      <c r="AC245" s="201">
        <v>0.03</v>
      </c>
      <c r="AD245" s="201">
        <v>0.05</v>
      </c>
      <c r="AE245" s="200">
        <v>3</v>
      </c>
      <c r="AH245" s="201"/>
    </row>
    <row r="246" spans="1:41" s="200" customFormat="1">
      <c r="A246" s="200" t="s">
        <v>767</v>
      </c>
      <c r="G246" s="200">
        <v>28</v>
      </c>
      <c r="H246" s="200">
        <v>44</v>
      </c>
      <c r="I246" s="200">
        <v>24</v>
      </c>
      <c r="J246" s="200">
        <v>30</v>
      </c>
      <c r="K246" s="200">
        <v>21</v>
      </c>
      <c r="L246" s="200">
        <v>20</v>
      </c>
      <c r="M246" s="200">
        <v>21</v>
      </c>
      <c r="N246" s="200">
        <v>40</v>
      </c>
      <c r="O246" s="200">
        <v>25</v>
      </c>
      <c r="Q246" s="200">
        <v>15</v>
      </c>
      <c r="V246" s="201"/>
      <c r="W246" s="201"/>
      <c r="X246" s="201"/>
      <c r="Y246" s="201"/>
      <c r="Z246" s="201"/>
      <c r="AA246" s="201"/>
      <c r="AB246" s="200">
        <v>40</v>
      </c>
      <c r="AC246" s="201">
        <v>0.03</v>
      </c>
      <c r="AD246" s="201"/>
      <c r="AE246" s="200">
        <v>3</v>
      </c>
      <c r="AH246" s="201">
        <v>0.05</v>
      </c>
    </row>
    <row r="247" spans="1:41" s="200" customFormat="1">
      <c r="A247" s="200" t="s">
        <v>726</v>
      </c>
      <c r="G247" s="200">
        <v>28</v>
      </c>
      <c r="H247" s="200">
        <v>34</v>
      </c>
      <c r="I247" s="200">
        <v>24</v>
      </c>
      <c r="J247" s="200">
        <v>40</v>
      </c>
      <c r="K247" s="200">
        <v>21</v>
      </c>
      <c r="L247" s="200">
        <v>20</v>
      </c>
      <c r="M247" s="200">
        <v>21</v>
      </c>
      <c r="N247" s="200">
        <v>40</v>
      </c>
      <c r="O247" s="200">
        <v>25</v>
      </c>
      <c r="Q247" s="200">
        <v>15</v>
      </c>
      <c r="V247" s="201"/>
      <c r="W247" s="201">
        <v>0.04</v>
      </c>
      <c r="X247" s="201"/>
      <c r="Y247" s="201"/>
      <c r="Z247" s="201"/>
      <c r="AA247" s="201"/>
      <c r="AB247" s="200">
        <v>40</v>
      </c>
      <c r="AC247" s="201">
        <v>0.03</v>
      </c>
      <c r="AD247" s="201"/>
      <c r="AE247" s="200">
        <v>3</v>
      </c>
      <c r="AH247" s="201"/>
    </row>
    <row r="248" spans="1:41" s="200" customFormat="1">
      <c r="A248" s="200" t="s">
        <v>724</v>
      </c>
      <c r="G248" s="200">
        <v>28</v>
      </c>
      <c r="H248" s="200">
        <v>34</v>
      </c>
      <c r="I248" s="200">
        <v>24</v>
      </c>
      <c r="J248" s="200">
        <v>40</v>
      </c>
      <c r="K248" s="200">
        <v>21</v>
      </c>
      <c r="L248" s="200">
        <v>20</v>
      </c>
      <c r="M248" s="200">
        <v>21</v>
      </c>
      <c r="N248" s="200">
        <v>40</v>
      </c>
      <c r="O248" s="200">
        <v>25</v>
      </c>
      <c r="Q248" s="200">
        <v>15</v>
      </c>
      <c r="V248" s="201"/>
      <c r="W248" s="201"/>
      <c r="X248" s="201"/>
      <c r="Y248" s="201"/>
      <c r="Z248" s="201"/>
      <c r="AA248" s="201"/>
      <c r="AB248" s="200">
        <v>40</v>
      </c>
      <c r="AC248" s="201">
        <v>0.08</v>
      </c>
      <c r="AD248" s="201"/>
      <c r="AE248" s="200">
        <v>3</v>
      </c>
      <c r="AH248" s="201"/>
    </row>
    <row r="249" spans="1:41" s="200" customFormat="1">
      <c r="A249" s="200" t="s">
        <v>725</v>
      </c>
      <c r="G249" s="200">
        <v>28</v>
      </c>
      <c r="H249" s="200">
        <v>34</v>
      </c>
      <c r="I249" s="200">
        <v>24</v>
      </c>
      <c r="J249" s="200">
        <v>40</v>
      </c>
      <c r="K249" s="200">
        <v>21</v>
      </c>
      <c r="L249" s="200">
        <v>20</v>
      </c>
      <c r="M249" s="200">
        <v>21</v>
      </c>
      <c r="N249" s="200">
        <v>40</v>
      </c>
      <c r="O249" s="200">
        <v>25</v>
      </c>
      <c r="Q249" s="200">
        <v>15</v>
      </c>
      <c r="V249" s="201"/>
      <c r="W249" s="201"/>
      <c r="X249" s="201"/>
      <c r="Y249" s="201"/>
      <c r="Z249" s="201"/>
      <c r="AA249" s="201"/>
      <c r="AB249" s="200">
        <v>40</v>
      </c>
      <c r="AC249" s="201">
        <v>0.03</v>
      </c>
      <c r="AD249" s="201">
        <v>0.05</v>
      </c>
      <c r="AE249" s="200">
        <v>3</v>
      </c>
      <c r="AH249" s="201"/>
    </row>
    <row r="250" spans="1:41" s="200" customFormat="1">
      <c r="A250" s="200" t="s">
        <v>768</v>
      </c>
      <c r="G250" s="200">
        <v>28</v>
      </c>
      <c r="H250" s="200">
        <v>34</v>
      </c>
      <c r="I250" s="200">
        <v>24</v>
      </c>
      <c r="J250" s="200">
        <v>40</v>
      </c>
      <c r="K250" s="200">
        <v>21</v>
      </c>
      <c r="L250" s="200">
        <v>20</v>
      </c>
      <c r="M250" s="200">
        <v>21</v>
      </c>
      <c r="N250" s="200">
        <v>40</v>
      </c>
      <c r="O250" s="200">
        <v>25</v>
      </c>
      <c r="Q250" s="200">
        <v>15</v>
      </c>
      <c r="V250" s="201"/>
      <c r="W250" s="201"/>
      <c r="X250" s="201"/>
      <c r="Y250" s="201"/>
      <c r="Z250" s="201"/>
      <c r="AA250" s="201"/>
      <c r="AB250" s="200">
        <v>40</v>
      </c>
      <c r="AC250" s="201">
        <v>0.03</v>
      </c>
      <c r="AD250" s="201"/>
      <c r="AE250" s="200">
        <v>3</v>
      </c>
      <c r="AH250" s="201">
        <v>0.05</v>
      </c>
    </row>
    <row r="251" spans="1:41" s="200" customFormat="1">
      <c r="A251" s="200" t="s">
        <v>892</v>
      </c>
      <c r="G251" s="200">
        <v>38</v>
      </c>
      <c r="H251" s="200">
        <v>34</v>
      </c>
      <c r="I251" s="200">
        <v>24</v>
      </c>
      <c r="J251" s="200">
        <v>30</v>
      </c>
      <c r="K251" s="200">
        <v>21</v>
      </c>
      <c r="L251" s="200">
        <v>20</v>
      </c>
      <c r="M251" s="200">
        <v>21</v>
      </c>
      <c r="N251" s="200">
        <v>40</v>
      </c>
      <c r="O251" s="200">
        <v>25</v>
      </c>
      <c r="Q251" s="200">
        <v>15</v>
      </c>
      <c r="V251" s="201"/>
      <c r="W251" s="201">
        <v>0.04</v>
      </c>
      <c r="X251" s="201"/>
      <c r="Y251" s="201"/>
      <c r="Z251" s="201"/>
      <c r="AA251" s="201"/>
      <c r="AB251" s="200">
        <v>40</v>
      </c>
      <c r="AC251" s="201">
        <v>0.03</v>
      </c>
      <c r="AD251" s="201"/>
      <c r="AE251" s="200">
        <v>3</v>
      </c>
      <c r="AH251" s="201"/>
    </row>
    <row r="252" spans="1:41" s="200" customFormat="1">
      <c r="A252" s="200" t="s">
        <v>898</v>
      </c>
      <c r="G252" s="200">
        <v>38</v>
      </c>
      <c r="H252" s="200">
        <v>34</v>
      </c>
      <c r="I252" s="200">
        <v>24</v>
      </c>
      <c r="J252" s="200">
        <v>30</v>
      </c>
      <c r="K252" s="200">
        <v>21</v>
      </c>
      <c r="L252" s="200">
        <v>20</v>
      </c>
      <c r="M252" s="200">
        <v>21</v>
      </c>
      <c r="N252" s="200">
        <v>40</v>
      </c>
      <c r="O252" s="200">
        <v>25</v>
      </c>
      <c r="Q252" s="200">
        <v>15</v>
      </c>
      <c r="V252" s="201"/>
      <c r="W252" s="201"/>
      <c r="X252" s="201"/>
      <c r="Y252" s="201"/>
      <c r="Z252" s="201"/>
      <c r="AA252" s="201"/>
      <c r="AB252" s="200">
        <v>40</v>
      </c>
      <c r="AC252" s="201">
        <v>0.03</v>
      </c>
      <c r="AD252" s="201"/>
      <c r="AE252" s="200">
        <v>3</v>
      </c>
      <c r="AH252" s="201">
        <v>0.05</v>
      </c>
    </row>
    <row r="253" spans="1:41" s="200" customFormat="1">
      <c r="A253" s="200" t="s">
        <v>871</v>
      </c>
      <c r="G253" s="200">
        <v>38</v>
      </c>
      <c r="H253" s="200">
        <v>44</v>
      </c>
      <c r="I253" s="200">
        <v>24</v>
      </c>
      <c r="J253" s="200">
        <v>30</v>
      </c>
      <c r="K253" s="200">
        <v>21</v>
      </c>
      <c r="L253" s="200">
        <v>20</v>
      </c>
      <c r="M253" s="200">
        <v>21</v>
      </c>
      <c r="N253" s="200">
        <v>20</v>
      </c>
      <c r="O253" s="200">
        <v>5</v>
      </c>
      <c r="S253" s="200">
        <v>15</v>
      </c>
      <c r="T253" s="200">
        <v>15</v>
      </c>
      <c r="U253" s="200">
        <v>15</v>
      </c>
      <c r="V253" s="201"/>
      <c r="W253" s="201"/>
      <c r="X253" s="201"/>
      <c r="Y253" s="201"/>
      <c r="Z253" s="201"/>
      <c r="AA253" s="201"/>
      <c r="AB253" s="200">
        <v>40</v>
      </c>
      <c r="AC253" s="201"/>
      <c r="AD253" s="201"/>
      <c r="AH253" s="201">
        <v>0.09</v>
      </c>
    </row>
    <row r="254" spans="1:41" s="200" customFormat="1">
      <c r="A254" s="200" t="s">
        <v>840</v>
      </c>
      <c r="G254" s="200">
        <v>37</v>
      </c>
      <c r="H254" s="200">
        <v>33</v>
      </c>
      <c r="I254" s="200">
        <v>31</v>
      </c>
      <c r="J254" s="200">
        <v>25</v>
      </c>
      <c r="K254" s="200">
        <v>20</v>
      </c>
      <c r="L254" s="200">
        <v>17</v>
      </c>
      <c r="M254" s="200">
        <v>25</v>
      </c>
      <c r="N254" s="200">
        <v>40</v>
      </c>
      <c r="O254" s="200">
        <v>28</v>
      </c>
      <c r="V254" s="201"/>
      <c r="W254" s="201"/>
      <c r="X254" s="201"/>
      <c r="Y254" s="201"/>
      <c r="Z254" s="201"/>
      <c r="AA254" s="201"/>
      <c r="AB254" s="203">
        <v>40</v>
      </c>
      <c r="AC254" s="201"/>
      <c r="AD254" s="201"/>
      <c r="AF254" s="203"/>
      <c r="AG254" s="203"/>
      <c r="AH254" s="201"/>
      <c r="AI254" s="203"/>
      <c r="AJ254" s="203"/>
      <c r="AK254" s="203"/>
      <c r="AL254" s="203"/>
      <c r="AM254" s="203"/>
    </row>
    <row r="255" spans="1:41" s="200" customFormat="1">
      <c r="A255" s="200" t="s">
        <v>839</v>
      </c>
      <c r="G255" s="200">
        <v>40</v>
      </c>
      <c r="H255" s="200">
        <v>36</v>
      </c>
      <c r="I255" s="200">
        <v>34</v>
      </c>
      <c r="J255" s="200">
        <v>28</v>
      </c>
      <c r="K255" s="200">
        <v>20</v>
      </c>
      <c r="L255" s="200">
        <v>17</v>
      </c>
      <c r="M255" s="200">
        <v>18</v>
      </c>
      <c r="N255" s="200">
        <v>46</v>
      </c>
      <c r="O255" s="200">
        <v>28</v>
      </c>
      <c r="V255" s="201"/>
      <c r="W255" s="201"/>
      <c r="X255" s="201"/>
      <c r="Y255" s="201"/>
      <c r="Z255" s="201"/>
      <c r="AA255" s="201"/>
      <c r="AB255" s="203">
        <v>40</v>
      </c>
      <c r="AC255" s="201"/>
      <c r="AD255" s="201"/>
      <c r="AF255" s="203"/>
      <c r="AG255" s="203"/>
      <c r="AH255" s="201"/>
      <c r="AI255" s="203"/>
      <c r="AJ255" s="203"/>
      <c r="AK255" s="203"/>
      <c r="AL255" s="203"/>
      <c r="AM255" s="203"/>
    </row>
    <row r="256" spans="1:41" s="200" customFormat="1">
      <c r="A256" s="202" t="s">
        <v>805</v>
      </c>
      <c r="G256" s="200">
        <v>33</v>
      </c>
      <c r="H256" s="200">
        <v>34</v>
      </c>
      <c r="I256" s="200">
        <v>21</v>
      </c>
      <c r="J256" s="200">
        <v>32</v>
      </c>
      <c r="K256" s="200">
        <v>24</v>
      </c>
      <c r="L256" s="200">
        <v>23</v>
      </c>
      <c r="M256" s="200">
        <v>21</v>
      </c>
      <c r="N256" s="200">
        <v>42</v>
      </c>
      <c r="Q256" s="200">
        <v>37</v>
      </c>
      <c r="V256" s="201"/>
      <c r="W256" s="201">
        <v>0.05</v>
      </c>
      <c r="X256" s="201"/>
      <c r="Y256" s="201"/>
      <c r="Z256" s="201"/>
      <c r="AA256" s="201"/>
      <c r="AB256" s="203">
        <v>40</v>
      </c>
      <c r="AC256" s="201">
        <v>7.0000000000000007E-2</v>
      </c>
      <c r="AD256" s="201"/>
      <c r="AF256" s="201"/>
      <c r="AG256" s="201"/>
      <c r="AH256" s="201"/>
      <c r="AI256" s="203"/>
      <c r="AJ256" s="203"/>
      <c r="AK256" s="203"/>
      <c r="AL256" s="203"/>
      <c r="AM256" s="203"/>
      <c r="AN256" s="201"/>
      <c r="AO256" s="203"/>
    </row>
    <row r="257" spans="1:55" s="200" customFormat="1">
      <c r="A257" s="202" t="s">
        <v>806</v>
      </c>
      <c r="G257" s="200">
        <v>33</v>
      </c>
      <c r="H257" s="200">
        <v>39</v>
      </c>
      <c r="I257" s="200">
        <v>21</v>
      </c>
      <c r="J257" s="200">
        <v>37</v>
      </c>
      <c r="K257" s="200">
        <v>24</v>
      </c>
      <c r="L257" s="200">
        <v>23</v>
      </c>
      <c r="M257" s="200">
        <v>21</v>
      </c>
      <c r="N257" s="200">
        <v>52</v>
      </c>
      <c r="Q257" s="200">
        <v>47</v>
      </c>
      <c r="V257" s="201"/>
      <c r="W257" s="201">
        <v>0.06</v>
      </c>
      <c r="X257" s="201"/>
      <c r="Y257" s="201"/>
      <c r="Z257" s="201"/>
      <c r="AA257" s="201"/>
      <c r="AB257" s="203">
        <v>40</v>
      </c>
      <c r="AC257" s="201">
        <v>0.09</v>
      </c>
      <c r="AD257" s="201"/>
      <c r="AF257" s="201"/>
      <c r="AG257" s="201"/>
      <c r="AH257" s="201"/>
      <c r="AI257" s="203"/>
      <c r="AJ257" s="203"/>
      <c r="AK257" s="203"/>
      <c r="AL257" s="203"/>
      <c r="AM257" s="203"/>
      <c r="AN257" s="201"/>
      <c r="AO257" s="203"/>
    </row>
    <row r="258" spans="1:55" s="200" customFormat="1">
      <c r="A258" s="202" t="s">
        <v>876</v>
      </c>
      <c r="G258" s="200">
        <v>19</v>
      </c>
      <c r="H258" s="200">
        <v>49</v>
      </c>
      <c r="I258" s="200">
        <v>25</v>
      </c>
      <c r="J258" s="200">
        <v>42</v>
      </c>
      <c r="K258" s="200">
        <v>19</v>
      </c>
      <c r="L258" s="200">
        <v>24</v>
      </c>
      <c r="M258" s="200">
        <v>24</v>
      </c>
      <c r="N258" s="200">
        <v>50</v>
      </c>
      <c r="Q258" s="200">
        <v>50</v>
      </c>
      <c r="S258" s="200">
        <v>50</v>
      </c>
      <c r="V258" s="201"/>
      <c r="W258" s="201"/>
      <c r="X258" s="201"/>
      <c r="Y258" s="201"/>
      <c r="Z258" s="201"/>
      <c r="AA258" s="201"/>
      <c r="AB258" s="203">
        <v>40</v>
      </c>
      <c r="AC258" s="201"/>
      <c r="AD258" s="201"/>
      <c r="AE258" s="200">
        <v>11</v>
      </c>
      <c r="AF258" s="201"/>
      <c r="AG258" s="201"/>
      <c r="AH258" s="201"/>
      <c r="AI258" s="203"/>
      <c r="AJ258" s="203"/>
      <c r="AK258" s="203"/>
      <c r="AL258" s="203"/>
      <c r="AM258" s="203"/>
      <c r="AN258" s="201"/>
      <c r="AO258" s="203"/>
      <c r="BC258" s="200">
        <v>0.06</v>
      </c>
    </row>
    <row r="259" spans="1:55">
      <c r="A259" s="31" t="s">
        <v>633</v>
      </c>
      <c r="G259" s="31">
        <v>24</v>
      </c>
      <c r="H259" s="31">
        <v>33</v>
      </c>
      <c r="I259" s="31">
        <v>24</v>
      </c>
      <c r="J259" s="31">
        <v>32</v>
      </c>
      <c r="K259" s="31">
        <v>27</v>
      </c>
      <c r="L259" s="31">
        <v>27</v>
      </c>
      <c r="M259" s="31">
        <v>23</v>
      </c>
      <c r="N259" s="31">
        <v>20</v>
      </c>
      <c r="Q259">
        <v>20</v>
      </c>
      <c r="V259" s="2"/>
      <c r="W259" s="2"/>
      <c r="X259" s="2"/>
      <c r="Y259" s="2"/>
      <c r="Z259" s="2"/>
      <c r="AA259" s="2"/>
      <c r="AB259" s="35">
        <v>40</v>
      </c>
      <c r="AC259" s="2"/>
      <c r="AD259" s="2"/>
      <c r="AF259" s="2"/>
      <c r="AG259" s="35"/>
      <c r="AH259" s="2"/>
      <c r="AL259" s="2"/>
    </row>
    <row r="260" spans="1:55">
      <c r="A260" s="31" t="s">
        <v>582</v>
      </c>
      <c r="G260" s="35">
        <v>15</v>
      </c>
      <c r="H260">
        <v>16</v>
      </c>
      <c r="I260">
        <v>13</v>
      </c>
      <c r="J260">
        <v>16</v>
      </c>
      <c r="K260">
        <v>15</v>
      </c>
      <c r="L260">
        <v>15</v>
      </c>
      <c r="M260">
        <v>15</v>
      </c>
      <c r="N260">
        <v>20</v>
      </c>
      <c r="O260">
        <v>20</v>
      </c>
      <c r="Q260">
        <v>12</v>
      </c>
      <c r="R260">
        <v>12</v>
      </c>
      <c r="V260" s="2"/>
      <c r="W260" s="2"/>
      <c r="X260" s="2"/>
      <c r="Y260" s="2"/>
      <c r="Z260" s="2"/>
      <c r="AA260" s="2">
        <v>0.06</v>
      </c>
      <c r="AB260" s="35">
        <v>40</v>
      </c>
      <c r="AC260" s="2"/>
      <c r="AD260" s="2"/>
      <c r="AE260" s="35"/>
      <c r="AF260" s="2"/>
      <c r="AG260" s="2"/>
      <c r="AH260" s="2"/>
      <c r="AL260" s="2"/>
    </row>
    <row r="261" spans="1:55">
      <c r="A261" s="31" t="s">
        <v>583</v>
      </c>
      <c r="G261" s="35">
        <v>24</v>
      </c>
      <c r="H261">
        <v>25</v>
      </c>
      <c r="I261">
        <v>21</v>
      </c>
      <c r="J261">
        <v>25</v>
      </c>
      <c r="K261">
        <v>24</v>
      </c>
      <c r="L261">
        <v>24</v>
      </c>
      <c r="M261">
        <v>24</v>
      </c>
      <c r="N261">
        <v>22</v>
      </c>
      <c r="O261">
        <v>22</v>
      </c>
      <c r="Q261">
        <v>14</v>
      </c>
      <c r="R261">
        <v>14</v>
      </c>
      <c r="V261" s="2"/>
      <c r="W261" s="2"/>
      <c r="X261" s="2"/>
      <c r="Y261" s="2"/>
      <c r="Z261" s="2"/>
      <c r="AA261" s="2">
        <v>7.0000000000000007E-2</v>
      </c>
      <c r="AB261" s="35">
        <v>40</v>
      </c>
      <c r="AC261" s="2"/>
      <c r="AD261" s="2"/>
      <c r="AE261" s="35"/>
      <c r="AF261" s="2"/>
      <c r="AG261" s="2"/>
      <c r="AH261" s="2"/>
      <c r="AL261" s="2"/>
    </row>
    <row r="262" spans="1:55" s="200" customFormat="1">
      <c r="A262" s="202" t="s">
        <v>829</v>
      </c>
      <c r="G262" s="203">
        <v>29</v>
      </c>
      <c r="H262" s="200">
        <v>30</v>
      </c>
      <c r="I262" s="200">
        <v>26</v>
      </c>
      <c r="J262" s="200">
        <v>30</v>
      </c>
      <c r="K262" s="200">
        <v>29</v>
      </c>
      <c r="L262" s="200">
        <v>29</v>
      </c>
      <c r="M262" s="200">
        <v>29</v>
      </c>
      <c r="N262" s="200">
        <v>41</v>
      </c>
      <c r="O262" s="200">
        <v>72</v>
      </c>
      <c r="Q262" s="200">
        <v>37</v>
      </c>
      <c r="R262" s="200">
        <v>64</v>
      </c>
      <c r="S262" s="200">
        <v>30</v>
      </c>
      <c r="V262" s="201"/>
      <c r="W262" s="201"/>
      <c r="X262" s="201"/>
      <c r="Y262" s="201"/>
      <c r="Z262" s="201"/>
      <c r="AA262" s="201">
        <v>0.08</v>
      </c>
      <c r="AB262" s="203">
        <v>40</v>
      </c>
      <c r="AC262" s="201"/>
      <c r="AD262" s="201"/>
      <c r="AE262" s="203"/>
      <c r="AF262" s="201"/>
      <c r="AG262" s="201"/>
      <c r="AH262" s="201"/>
      <c r="AI262" s="203"/>
      <c r="AJ262" s="203"/>
      <c r="AK262" s="203"/>
      <c r="AL262" s="201"/>
      <c r="AM262" s="89">
        <v>0.05</v>
      </c>
    </row>
    <row r="263" spans="1:55" s="200" customFormat="1">
      <c r="A263" s="202" t="s">
        <v>830</v>
      </c>
      <c r="G263" s="203">
        <v>34</v>
      </c>
      <c r="H263" s="200">
        <v>35</v>
      </c>
      <c r="I263" s="200">
        <v>31</v>
      </c>
      <c r="J263" s="200">
        <v>35</v>
      </c>
      <c r="K263" s="200">
        <v>34</v>
      </c>
      <c r="L263" s="200">
        <v>34</v>
      </c>
      <c r="M263" s="200">
        <v>34</v>
      </c>
      <c r="N263" s="200">
        <v>51</v>
      </c>
      <c r="O263" s="200">
        <v>87</v>
      </c>
      <c r="Q263" s="200">
        <v>47</v>
      </c>
      <c r="R263" s="200">
        <v>79</v>
      </c>
      <c r="S263" s="200">
        <v>40</v>
      </c>
      <c r="V263" s="201"/>
      <c r="W263" s="201"/>
      <c r="X263" s="201"/>
      <c r="Y263" s="201"/>
      <c r="Z263" s="201"/>
      <c r="AA263" s="201">
        <v>0.09</v>
      </c>
      <c r="AB263" s="203">
        <v>40</v>
      </c>
      <c r="AC263" s="201"/>
      <c r="AD263" s="201"/>
      <c r="AE263" s="203"/>
      <c r="AF263" s="201"/>
      <c r="AG263" s="201"/>
      <c r="AH263" s="201"/>
      <c r="AI263" s="203"/>
      <c r="AJ263" s="203"/>
      <c r="AK263" s="203"/>
      <c r="AL263" s="201"/>
      <c r="AM263" s="89">
        <v>0.1</v>
      </c>
    </row>
    <row r="264" spans="1:55" s="200" customFormat="1">
      <c r="A264" s="202" t="s">
        <v>934</v>
      </c>
      <c r="G264" s="203">
        <v>39</v>
      </c>
      <c r="H264" s="200">
        <v>37</v>
      </c>
      <c r="I264" s="200">
        <v>34</v>
      </c>
      <c r="J264" s="200">
        <v>28</v>
      </c>
      <c r="K264" s="200">
        <v>28</v>
      </c>
      <c r="L264" s="200">
        <v>25</v>
      </c>
      <c r="M264" s="200">
        <v>28</v>
      </c>
      <c r="N264" s="200">
        <v>40</v>
      </c>
      <c r="O264" s="200">
        <v>40</v>
      </c>
      <c r="S264" s="200">
        <v>40</v>
      </c>
      <c r="V264" s="201"/>
      <c r="W264" s="201">
        <v>0.04</v>
      </c>
      <c r="X264" s="201"/>
      <c r="Y264" s="201"/>
      <c r="Z264" s="201"/>
      <c r="AA264" s="201"/>
      <c r="AB264" s="203">
        <v>40</v>
      </c>
      <c r="AC264" s="201">
        <v>7.0000000000000007E-2</v>
      </c>
      <c r="AD264" s="201"/>
      <c r="AE264" s="203"/>
      <c r="AF264" s="201"/>
      <c r="AG264" s="201"/>
      <c r="AH264" s="201"/>
      <c r="AI264" s="203"/>
      <c r="AJ264" s="203"/>
      <c r="AK264" s="203"/>
      <c r="AL264" s="201"/>
      <c r="AM264" s="89"/>
    </row>
    <row r="265" spans="1:55" s="200" customFormat="1">
      <c r="A265" s="202" t="s">
        <v>935</v>
      </c>
      <c r="G265" s="203">
        <v>39</v>
      </c>
      <c r="H265" s="200">
        <v>37</v>
      </c>
      <c r="I265" s="200">
        <v>34</v>
      </c>
      <c r="J265" s="200">
        <v>28</v>
      </c>
      <c r="K265" s="200">
        <v>28</v>
      </c>
      <c r="L265" s="200">
        <v>25</v>
      </c>
      <c r="M265" s="200">
        <v>28</v>
      </c>
      <c r="N265" s="200">
        <v>45</v>
      </c>
      <c r="O265" s="200">
        <v>60</v>
      </c>
      <c r="S265" s="200">
        <v>45</v>
      </c>
      <c r="V265" s="201"/>
      <c r="W265" s="201">
        <v>0.04</v>
      </c>
      <c r="X265" s="201"/>
      <c r="Y265" s="201"/>
      <c r="Z265" s="201"/>
      <c r="AA265" s="201"/>
      <c r="AB265" s="203">
        <v>40</v>
      </c>
      <c r="AC265" s="201">
        <v>7.0000000000000007E-2</v>
      </c>
      <c r="AD265" s="201"/>
      <c r="AE265" s="203">
        <v>5</v>
      </c>
      <c r="AF265" s="201"/>
      <c r="AG265" s="201"/>
      <c r="AH265" s="201"/>
      <c r="AI265" s="203"/>
      <c r="AJ265" s="203"/>
      <c r="AK265" s="203"/>
      <c r="AL265" s="201"/>
      <c r="AM265" s="89"/>
    </row>
    <row r="266" spans="1:55" s="200" customFormat="1">
      <c r="A266" s="202" t="s">
        <v>820</v>
      </c>
      <c r="G266" s="203">
        <v>28</v>
      </c>
      <c r="H266" s="200">
        <v>48</v>
      </c>
      <c r="I266" s="200">
        <v>24</v>
      </c>
      <c r="J266" s="200">
        <v>44</v>
      </c>
      <c r="K266" s="200">
        <v>21</v>
      </c>
      <c r="L266" s="200">
        <v>20</v>
      </c>
      <c r="M266" s="200">
        <v>24</v>
      </c>
      <c r="N266" s="200">
        <v>46</v>
      </c>
      <c r="Q266" s="200">
        <v>46</v>
      </c>
      <c r="S266" s="200">
        <v>46</v>
      </c>
      <c r="V266" s="201"/>
      <c r="W266" s="201"/>
      <c r="X266" s="201"/>
      <c r="Y266" s="201"/>
      <c r="Z266" s="201"/>
      <c r="AA266" s="201"/>
      <c r="AB266" s="203">
        <v>40</v>
      </c>
      <c r="AC266" s="201">
        <v>0.09</v>
      </c>
      <c r="AD266" s="201"/>
      <c r="AE266" s="203">
        <v>6</v>
      </c>
      <c r="AF266" s="201"/>
      <c r="AG266" s="201"/>
      <c r="AH266" s="201"/>
      <c r="AI266" s="203"/>
      <c r="AJ266" s="203"/>
      <c r="AK266" s="203"/>
      <c r="AL266" s="201"/>
      <c r="AM266" s="203"/>
    </row>
    <row r="267" spans="1:55" s="200" customFormat="1">
      <c r="A267" s="202" t="s">
        <v>936</v>
      </c>
      <c r="G267" s="203">
        <v>35</v>
      </c>
      <c r="H267" s="200">
        <v>24</v>
      </c>
      <c r="I267" s="200">
        <v>35</v>
      </c>
      <c r="J267" s="200">
        <v>33</v>
      </c>
      <c r="K267" s="200">
        <v>42</v>
      </c>
      <c r="L267" s="200">
        <v>37</v>
      </c>
      <c r="M267" s="200">
        <v>35</v>
      </c>
      <c r="N267" s="200">
        <v>60</v>
      </c>
      <c r="O267" s="200">
        <v>30</v>
      </c>
      <c r="Q267" s="200">
        <v>60</v>
      </c>
      <c r="R267" s="200">
        <v>30</v>
      </c>
      <c r="S267" s="200">
        <v>60</v>
      </c>
      <c r="T267" s="200">
        <v>30</v>
      </c>
      <c r="V267" s="201"/>
      <c r="W267" s="201"/>
      <c r="X267" s="201"/>
      <c r="Y267" s="201"/>
      <c r="Z267" s="201"/>
      <c r="AA267" s="201"/>
      <c r="AB267" s="203">
        <v>30</v>
      </c>
      <c r="AC267" s="201"/>
      <c r="AD267" s="201"/>
      <c r="AE267" s="203">
        <v>10</v>
      </c>
      <c r="AF267" s="201"/>
      <c r="AG267" s="201"/>
      <c r="AH267" s="201"/>
      <c r="AI267" s="203"/>
      <c r="AJ267" s="203"/>
      <c r="AK267" s="203"/>
      <c r="AL267" s="201"/>
      <c r="AM267" s="203"/>
      <c r="BC267" s="200">
        <v>0.03</v>
      </c>
    </row>
    <row r="268" spans="1:55" s="200" customFormat="1">
      <c r="A268" s="202" t="s">
        <v>937</v>
      </c>
      <c r="G268" s="203">
        <v>35</v>
      </c>
      <c r="H268" s="200">
        <v>24</v>
      </c>
      <c r="I268" s="200">
        <v>35</v>
      </c>
      <c r="J268" s="200">
        <v>33</v>
      </c>
      <c r="K268" s="200">
        <v>42</v>
      </c>
      <c r="L268" s="200">
        <v>37</v>
      </c>
      <c r="M268" s="200">
        <v>35</v>
      </c>
      <c r="N268" s="200">
        <v>40</v>
      </c>
      <c r="O268" s="200">
        <v>30</v>
      </c>
      <c r="Q268" s="200">
        <v>40</v>
      </c>
      <c r="R268" s="200">
        <v>30</v>
      </c>
      <c r="S268" s="200">
        <v>40</v>
      </c>
      <c r="T268" s="200">
        <v>30</v>
      </c>
      <c r="V268" s="201"/>
      <c r="W268" s="201"/>
      <c r="X268" s="201"/>
      <c r="Y268" s="201"/>
      <c r="Z268" s="201"/>
      <c r="AA268" s="201"/>
      <c r="AB268" s="203">
        <v>30</v>
      </c>
      <c r="AC268" s="201"/>
      <c r="AD268" s="201"/>
      <c r="AE268" s="203"/>
      <c r="AF268" s="201"/>
      <c r="AG268" s="201"/>
      <c r="AH268" s="201"/>
      <c r="AI268" s="203"/>
      <c r="AJ268" s="203"/>
      <c r="AK268" s="203"/>
      <c r="AL268" s="201"/>
      <c r="AM268" s="203"/>
    </row>
    <row r="269" spans="1:55" s="200" customFormat="1">
      <c r="A269" s="202" t="s">
        <v>938</v>
      </c>
      <c r="G269" s="203">
        <v>35</v>
      </c>
      <c r="H269" s="200">
        <v>24</v>
      </c>
      <c r="I269" s="200">
        <v>35</v>
      </c>
      <c r="J269" s="200">
        <v>33</v>
      </c>
      <c r="K269" s="200">
        <v>42</v>
      </c>
      <c r="L269" s="200">
        <v>37</v>
      </c>
      <c r="M269" s="200">
        <v>35</v>
      </c>
      <c r="N269" s="200">
        <v>40</v>
      </c>
      <c r="O269" s="200">
        <v>40</v>
      </c>
      <c r="Q269" s="200">
        <v>40</v>
      </c>
      <c r="R269" s="200">
        <v>40</v>
      </c>
      <c r="S269" s="200">
        <v>40</v>
      </c>
      <c r="T269" s="200">
        <v>30</v>
      </c>
      <c r="V269" s="201"/>
      <c r="W269" s="201"/>
      <c r="X269" s="201"/>
      <c r="Y269" s="201"/>
      <c r="Z269" s="201"/>
      <c r="AA269" s="201"/>
      <c r="AB269" s="203">
        <v>30</v>
      </c>
      <c r="AC269" s="201"/>
      <c r="AD269" s="201"/>
      <c r="AE269" s="203"/>
      <c r="AF269" s="201"/>
      <c r="AG269" s="201"/>
      <c r="AH269" s="201">
        <v>0.03</v>
      </c>
      <c r="AI269" s="203"/>
      <c r="AJ269" s="203"/>
      <c r="AK269" s="203"/>
      <c r="AL269" s="201"/>
      <c r="AM269" s="203"/>
    </row>
    <row r="270" spans="1:55" s="200" customFormat="1">
      <c r="A270" s="202" t="s">
        <v>939</v>
      </c>
      <c r="G270" s="203">
        <v>35</v>
      </c>
      <c r="H270" s="200">
        <v>24</v>
      </c>
      <c r="I270" s="200">
        <v>35</v>
      </c>
      <c r="J270" s="200">
        <v>33</v>
      </c>
      <c r="K270" s="200">
        <v>42</v>
      </c>
      <c r="L270" s="200">
        <v>37</v>
      </c>
      <c r="M270" s="200">
        <v>35</v>
      </c>
      <c r="N270" s="200">
        <v>40</v>
      </c>
      <c r="O270" s="200">
        <v>45</v>
      </c>
      <c r="Q270" s="200">
        <v>40</v>
      </c>
      <c r="R270" s="200">
        <v>45</v>
      </c>
      <c r="S270" s="200">
        <v>40</v>
      </c>
      <c r="T270" s="200">
        <v>30</v>
      </c>
      <c r="V270" s="201"/>
      <c r="W270" s="201"/>
      <c r="X270" s="201"/>
      <c r="Y270" s="201"/>
      <c r="Z270" s="201"/>
      <c r="AA270" s="201"/>
      <c r="AB270" s="203">
        <v>30</v>
      </c>
      <c r="AC270" s="201"/>
      <c r="AD270" s="201"/>
      <c r="AE270" s="203"/>
      <c r="AF270" s="201"/>
      <c r="AG270" s="201"/>
      <c r="AH270" s="201">
        <v>0.05</v>
      </c>
      <c r="AI270" s="203"/>
      <c r="AJ270" s="203"/>
      <c r="AK270" s="203"/>
      <c r="AL270" s="201"/>
      <c r="AM270" s="203"/>
    </row>
    <row r="271" spans="1:55" s="200" customFormat="1">
      <c r="A271" s="202" t="s">
        <v>940</v>
      </c>
      <c r="G271" s="203">
        <v>35</v>
      </c>
      <c r="H271" s="200">
        <v>24</v>
      </c>
      <c r="I271" s="200">
        <v>35</v>
      </c>
      <c r="J271" s="200">
        <v>33</v>
      </c>
      <c r="K271" s="200">
        <v>42</v>
      </c>
      <c r="L271" s="200">
        <v>37</v>
      </c>
      <c r="M271" s="200">
        <v>35</v>
      </c>
      <c r="N271" s="200">
        <v>40</v>
      </c>
      <c r="O271" s="200">
        <v>50</v>
      </c>
      <c r="Q271" s="200">
        <v>40</v>
      </c>
      <c r="R271" s="200">
        <v>50</v>
      </c>
      <c r="S271" s="200">
        <v>40</v>
      </c>
      <c r="T271" s="200">
        <v>30</v>
      </c>
      <c r="V271" s="201"/>
      <c r="W271" s="201"/>
      <c r="X271" s="201"/>
      <c r="Y271" s="201"/>
      <c r="Z271" s="201"/>
      <c r="AA271" s="201"/>
      <c r="AB271" s="203">
        <v>30</v>
      </c>
      <c r="AC271" s="201"/>
      <c r="AD271" s="201"/>
      <c r="AE271" s="203"/>
      <c r="AF271" s="201"/>
      <c r="AG271" s="201"/>
      <c r="AH271" s="201">
        <v>0.08</v>
      </c>
      <c r="AI271" s="203"/>
      <c r="AJ271" s="203"/>
      <c r="AK271" s="203"/>
      <c r="AL271" s="201"/>
      <c r="AM271" s="203"/>
    </row>
    <row r="272" spans="1:55" s="200" customFormat="1">
      <c r="A272" s="202" t="s">
        <v>941</v>
      </c>
      <c r="G272" s="203">
        <v>35</v>
      </c>
      <c r="H272" s="200">
        <v>24</v>
      </c>
      <c r="I272" s="200">
        <v>35</v>
      </c>
      <c r="J272" s="200">
        <v>33</v>
      </c>
      <c r="K272" s="200">
        <v>42</v>
      </c>
      <c r="L272" s="200">
        <v>37</v>
      </c>
      <c r="M272" s="200">
        <v>35</v>
      </c>
      <c r="N272" s="200">
        <v>40</v>
      </c>
      <c r="O272" s="200">
        <v>55</v>
      </c>
      <c r="Q272" s="200">
        <v>40</v>
      </c>
      <c r="R272" s="200">
        <v>55</v>
      </c>
      <c r="S272" s="200">
        <v>40</v>
      </c>
      <c r="T272" s="200">
        <v>30</v>
      </c>
      <c r="V272" s="201">
        <v>0.03</v>
      </c>
      <c r="W272" s="201"/>
      <c r="X272" s="201"/>
      <c r="Y272" s="201"/>
      <c r="Z272" s="201"/>
      <c r="AA272" s="201"/>
      <c r="AB272" s="203">
        <v>30</v>
      </c>
      <c r="AC272" s="201"/>
      <c r="AD272" s="201"/>
      <c r="AE272" s="203"/>
      <c r="AF272" s="201"/>
      <c r="AG272" s="201"/>
      <c r="AH272" s="201">
        <v>0.1</v>
      </c>
      <c r="AI272" s="203"/>
      <c r="AJ272" s="203"/>
      <c r="AK272" s="203"/>
      <c r="AL272" s="201"/>
      <c r="AM272" s="203"/>
    </row>
    <row r="273" spans="1:40" s="31" customFormat="1">
      <c r="A273" s="31" t="s">
        <v>515</v>
      </c>
      <c r="G273" s="31">
        <v>20</v>
      </c>
      <c r="H273" s="31">
        <v>21</v>
      </c>
      <c r="I273" s="31">
        <v>18</v>
      </c>
      <c r="J273" s="31">
        <v>21</v>
      </c>
      <c r="K273" s="31">
        <v>20</v>
      </c>
      <c r="L273" s="31">
        <v>20</v>
      </c>
      <c r="M273" s="31">
        <v>20</v>
      </c>
      <c r="N273" s="31">
        <v>10</v>
      </c>
      <c r="V273" s="12"/>
      <c r="W273" s="12"/>
      <c r="X273" s="12"/>
      <c r="Y273" s="12"/>
      <c r="Z273" s="12"/>
      <c r="AA273" s="12"/>
      <c r="AB273" s="50">
        <v>40</v>
      </c>
      <c r="AC273" s="12"/>
      <c r="AD273" s="12"/>
      <c r="AF273" s="50"/>
      <c r="AG273" s="12"/>
      <c r="AH273" s="12"/>
      <c r="AI273" s="50"/>
      <c r="AJ273" s="50"/>
      <c r="AK273" s="50"/>
      <c r="AL273" s="50"/>
      <c r="AM273" s="50"/>
    </row>
    <row r="274" spans="1:40" s="31" customFormat="1">
      <c r="A274" s="31" t="s">
        <v>576</v>
      </c>
      <c r="G274" s="31">
        <v>23</v>
      </c>
      <c r="H274" s="31">
        <v>24</v>
      </c>
      <c r="I274" s="31">
        <v>20</v>
      </c>
      <c r="J274" s="31">
        <v>24</v>
      </c>
      <c r="K274" s="31">
        <v>23</v>
      </c>
      <c r="L274" s="31">
        <v>23</v>
      </c>
      <c r="M274" s="31">
        <v>23</v>
      </c>
      <c r="N274" s="31">
        <v>10</v>
      </c>
      <c r="V274" s="12"/>
      <c r="W274" s="12"/>
      <c r="X274" s="12"/>
      <c r="Y274" s="12"/>
      <c r="Z274" s="12"/>
      <c r="AA274" s="12"/>
      <c r="AB274" s="50">
        <v>40</v>
      </c>
      <c r="AC274" s="12"/>
      <c r="AD274" s="12"/>
      <c r="AF274" s="50"/>
      <c r="AG274" s="12"/>
      <c r="AH274" s="12"/>
      <c r="AI274" s="50"/>
      <c r="AJ274" s="50"/>
      <c r="AK274" s="50"/>
      <c r="AL274" s="50"/>
      <c r="AM274" s="50"/>
    </row>
    <row r="275" spans="1:40" s="172" customFormat="1">
      <c r="A275" s="177" t="s">
        <v>680</v>
      </c>
      <c r="B275" s="175"/>
      <c r="C275" s="175"/>
      <c r="D275" s="175"/>
      <c r="E275" s="175"/>
      <c r="F275" s="175"/>
      <c r="G275" s="177">
        <v>37</v>
      </c>
      <c r="H275" s="177">
        <v>45</v>
      </c>
      <c r="I275" s="175">
        <v>26</v>
      </c>
      <c r="J275" s="177">
        <v>30</v>
      </c>
      <c r="K275" s="177">
        <v>32</v>
      </c>
      <c r="L275" s="177">
        <v>25</v>
      </c>
      <c r="M275" s="177">
        <v>25</v>
      </c>
      <c r="N275" s="177">
        <v>15</v>
      </c>
      <c r="O275" s="177">
        <v>15</v>
      </c>
      <c r="P275" s="175"/>
      <c r="Q275" s="175"/>
      <c r="R275" s="175"/>
      <c r="S275" s="175"/>
      <c r="T275" s="175"/>
      <c r="U275" s="175"/>
      <c r="V275" s="176"/>
      <c r="W275" s="176">
        <v>0.02</v>
      </c>
      <c r="X275" s="176"/>
      <c r="Y275" s="176"/>
      <c r="Z275" s="176"/>
      <c r="AA275" s="176"/>
      <c r="AB275" s="179">
        <v>40</v>
      </c>
      <c r="AC275" s="176"/>
      <c r="AD275" s="176"/>
      <c r="AE275" s="178"/>
      <c r="AF275" s="176"/>
      <c r="AG275" s="178"/>
      <c r="AH275" s="176"/>
      <c r="AI275" s="175"/>
      <c r="AJ275" s="175"/>
      <c r="AK275" s="175"/>
      <c r="AL275" s="176"/>
      <c r="AM275" s="175"/>
      <c r="AN275" s="175"/>
    </row>
    <row r="276" spans="1:40">
      <c r="A276" t="s">
        <v>688</v>
      </c>
      <c r="G276">
        <v>30</v>
      </c>
      <c r="H276">
        <v>35</v>
      </c>
      <c r="I276">
        <v>26</v>
      </c>
      <c r="J276">
        <v>30</v>
      </c>
      <c r="K276">
        <v>25</v>
      </c>
      <c r="L276">
        <v>25</v>
      </c>
      <c r="M276">
        <v>25</v>
      </c>
      <c r="N276">
        <v>15</v>
      </c>
      <c r="O276">
        <v>15</v>
      </c>
      <c r="V276" s="2"/>
      <c r="W276" s="2">
        <v>0.04</v>
      </c>
      <c r="X276" s="2"/>
      <c r="Y276" s="2"/>
      <c r="Z276" s="2"/>
      <c r="AA276" s="2"/>
      <c r="AB276" s="35">
        <v>40</v>
      </c>
      <c r="AC276" s="2"/>
      <c r="AD276" s="2"/>
      <c r="AF276" s="35"/>
      <c r="AG276" s="35"/>
      <c r="AH276" s="2"/>
      <c r="AL276" s="35"/>
    </row>
    <row r="277" spans="1:40" s="202" customFormat="1">
      <c r="A277" s="202" t="s">
        <v>896</v>
      </c>
      <c r="G277" s="202">
        <v>40</v>
      </c>
      <c r="H277" s="202">
        <v>37</v>
      </c>
      <c r="I277" s="202">
        <v>34</v>
      </c>
      <c r="J277" s="202">
        <v>25</v>
      </c>
      <c r="K277" s="202">
        <v>23</v>
      </c>
      <c r="L277" s="202">
        <v>26</v>
      </c>
      <c r="M277" s="202">
        <v>23</v>
      </c>
      <c r="N277" s="202">
        <v>34</v>
      </c>
      <c r="O277" s="202">
        <v>54</v>
      </c>
      <c r="V277" s="188">
        <v>0.05</v>
      </c>
      <c r="W277" s="188"/>
      <c r="X277" s="188"/>
      <c r="Y277" s="188"/>
      <c r="Z277" s="188"/>
      <c r="AA277" s="188"/>
      <c r="AB277" s="202">
        <v>41</v>
      </c>
      <c r="AC277" s="188"/>
      <c r="AD277" s="188"/>
      <c r="AG277" s="188"/>
      <c r="AH277" s="188"/>
    </row>
    <row r="278" spans="1:40" s="202" customFormat="1">
      <c r="A278" s="202" t="s">
        <v>823</v>
      </c>
      <c r="G278" s="202">
        <v>38</v>
      </c>
      <c r="H278" s="202">
        <v>34</v>
      </c>
      <c r="I278" s="202">
        <v>23</v>
      </c>
      <c r="J278" s="202">
        <v>29</v>
      </c>
      <c r="K278" s="202">
        <v>19</v>
      </c>
      <c r="L278" s="202">
        <v>19</v>
      </c>
      <c r="M278" s="202">
        <v>19</v>
      </c>
      <c r="N278" s="202">
        <v>42</v>
      </c>
      <c r="O278" s="202">
        <v>27</v>
      </c>
      <c r="V278" s="188"/>
      <c r="W278" s="188"/>
      <c r="X278" s="188"/>
      <c r="Y278" s="188"/>
      <c r="Z278" s="188"/>
      <c r="AA278" s="188"/>
      <c r="AB278" s="202">
        <v>30</v>
      </c>
      <c r="AC278" s="188">
        <v>0.03</v>
      </c>
      <c r="AD278" s="188"/>
      <c r="AG278" s="188"/>
      <c r="AH278" s="188"/>
    </row>
    <row r="279" spans="1:40" s="202" customFormat="1">
      <c r="A279" s="202" t="s">
        <v>824</v>
      </c>
      <c r="G279" s="202">
        <v>40</v>
      </c>
      <c r="H279" s="202">
        <v>36</v>
      </c>
      <c r="I279" s="202">
        <v>23</v>
      </c>
      <c r="J279" s="202">
        <v>29</v>
      </c>
      <c r="K279" s="202">
        <v>19</v>
      </c>
      <c r="L279" s="202">
        <v>19</v>
      </c>
      <c r="M279" s="202">
        <v>19</v>
      </c>
      <c r="N279" s="202">
        <v>57</v>
      </c>
      <c r="O279" s="202">
        <v>37</v>
      </c>
      <c r="V279" s="188"/>
      <c r="W279" s="188"/>
      <c r="X279" s="188"/>
      <c r="Y279" s="188"/>
      <c r="Z279" s="188"/>
      <c r="AA279" s="188"/>
      <c r="AB279" s="202">
        <v>30</v>
      </c>
      <c r="AC279" s="188">
        <v>0.04</v>
      </c>
      <c r="AD279" s="188"/>
      <c r="AG279" s="188"/>
      <c r="AH279" s="188"/>
    </row>
    <row r="280" spans="1:40" s="202" customFormat="1">
      <c r="A280" s="202" t="s">
        <v>825</v>
      </c>
      <c r="G280" s="202">
        <v>28</v>
      </c>
      <c r="H280" s="202">
        <v>24</v>
      </c>
      <c r="I280" s="202">
        <v>23</v>
      </c>
      <c r="J280" s="202">
        <v>29</v>
      </c>
      <c r="K280" s="202">
        <v>19</v>
      </c>
      <c r="L280" s="202">
        <v>19</v>
      </c>
      <c r="M280" s="202">
        <v>19</v>
      </c>
      <c r="N280" s="202">
        <v>27</v>
      </c>
      <c r="O280" s="202">
        <v>27</v>
      </c>
      <c r="V280" s="188">
        <v>0.02</v>
      </c>
      <c r="W280" s="188"/>
      <c r="X280" s="188"/>
      <c r="Y280" s="188"/>
      <c r="Z280" s="188"/>
      <c r="AA280" s="188"/>
      <c r="AB280" s="202">
        <v>30</v>
      </c>
      <c r="AC280" s="188">
        <v>0.03</v>
      </c>
      <c r="AD280" s="188"/>
      <c r="AE280" s="202">
        <v>5</v>
      </c>
      <c r="AG280" s="188"/>
      <c r="AH280" s="188"/>
    </row>
    <row r="281" spans="1:40" s="202" customFormat="1">
      <c r="A281" s="202" t="s">
        <v>826</v>
      </c>
      <c r="G281" s="202">
        <v>28</v>
      </c>
      <c r="H281" s="202">
        <v>24</v>
      </c>
      <c r="I281" s="202">
        <v>23</v>
      </c>
      <c r="J281" s="202">
        <v>29</v>
      </c>
      <c r="K281" s="202">
        <v>19</v>
      </c>
      <c r="L281" s="202">
        <v>19</v>
      </c>
      <c r="M281" s="202">
        <v>19</v>
      </c>
      <c r="N281" s="202">
        <v>37</v>
      </c>
      <c r="O281" s="202">
        <v>37</v>
      </c>
      <c r="V281" s="188">
        <v>0.03</v>
      </c>
      <c r="W281" s="188"/>
      <c r="X281" s="188"/>
      <c r="Y281" s="188"/>
      <c r="Z281" s="188"/>
      <c r="AA281" s="188"/>
      <c r="AB281" s="202">
        <v>30</v>
      </c>
      <c r="AC281" s="188">
        <v>0.04</v>
      </c>
      <c r="AD281" s="188"/>
      <c r="AE281" s="202">
        <v>6</v>
      </c>
      <c r="AG281" s="188"/>
      <c r="AH281" s="188"/>
    </row>
    <row r="282" spans="1:40" s="200" customFormat="1">
      <c r="A282" s="200" t="s">
        <v>678</v>
      </c>
      <c r="G282" s="200">
        <v>22</v>
      </c>
      <c r="H282" s="200">
        <v>29</v>
      </c>
      <c r="I282" s="200">
        <v>22</v>
      </c>
      <c r="J282" s="200">
        <v>28</v>
      </c>
      <c r="K282" s="200">
        <v>21</v>
      </c>
      <c r="L282" s="200">
        <v>21</v>
      </c>
      <c r="M282" s="200">
        <v>21</v>
      </c>
      <c r="N282" s="200">
        <v>20</v>
      </c>
      <c r="O282" s="200">
        <v>30</v>
      </c>
      <c r="R282" s="200">
        <v>10</v>
      </c>
      <c r="V282" s="201"/>
      <c r="W282" s="201"/>
      <c r="X282" s="201"/>
      <c r="Y282" s="201"/>
      <c r="Z282" s="201"/>
      <c r="AA282" s="201"/>
      <c r="AB282" s="200">
        <v>40</v>
      </c>
      <c r="AC282" s="201">
        <v>0.03</v>
      </c>
      <c r="AD282" s="201">
        <v>0.03</v>
      </c>
      <c r="AH282" s="201"/>
    </row>
    <row r="283" spans="1:40" s="200" customFormat="1">
      <c r="A283" s="200" t="s">
        <v>679</v>
      </c>
      <c r="G283" s="200">
        <v>29</v>
      </c>
      <c r="H283" s="200">
        <v>36</v>
      </c>
      <c r="I283" s="200">
        <v>22</v>
      </c>
      <c r="J283" s="200">
        <v>28</v>
      </c>
      <c r="K283" s="200">
        <v>21</v>
      </c>
      <c r="L283" s="200">
        <v>21</v>
      </c>
      <c r="M283" s="200">
        <v>21</v>
      </c>
      <c r="N283" s="200">
        <v>20</v>
      </c>
      <c r="O283" s="200">
        <v>30</v>
      </c>
      <c r="R283" s="200">
        <v>10</v>
      </c>
      <c r="V283" s="201"/>
      <c r="W283" s="201">
        <v>0.02</v>
      </c>
      <c r="X283" s="201"/>
      <c r="Y283" s="201"/>
      <c r="Z283" s="201"/>
      <c r="AA283" s="201"/>
      <c r="AB283" s="200">
        <v>40</v>
      </c>
      <c r="AC283" s="201"/>
      <c r="AD283" s="201"/>
      <c r="AH283" s="201"/>
    </row>
    <row r="284" spans="1:40" s="200" customFormat="1">
      <c r="A284" s="200" t="s">
        <v>900</v>
      </c>
      <c r="G284" s="200">
        <v>38</v>
      </c>
      <c r="H284" s="200">
        <v>34</v>
      </c>
      <c r="I284" s="200">
        <v>38</v>
      </c>
      <c r="J284" s="200">
        <v>29</v>
      </c>
      <c r="K284" s="200">
        <v>29</v>
      </c>
      <c r="L284" s="200">
        <v>29</v>
      </c>
      <c r="M284" s="200">
        <v>29</v>
      </c>
      <c r="N284" s="200">
        <v>65</v>
      </c>
      <c r="O284" s="200">
        <v>35</v>
      </c>
      <c r="V284" s="201"/>
      <c r="W284" s="201">
        <v>0.05</v>
      </c>
      <c r="X284" s="201"/>
      <c r="Y284" s="201"/>
      <c r="Z284" s="201">
        <v>0.08</v>
      </c>
      <c r="AA284" s="201"/>
      <c r="AB284" s="200">
        <v>30</v>
      </c>
      <c r="AC284" s="201">
        <v>0.06</v>
      </c>
      <c r="AD284" s="201"/>
      <c r="AE284" s="200">
        <v>9</v>
      </c>
      <c r="AH284" s="201"/>
    </row>
    <row r="285" spans="1:40" s="20" customFormat="1">
      <c r="A285" s="20" t="s">
        <v>351</v>
      </c>
      <c r="N285" s="20">
        <v>12</v>
      </c>
      <c r="V285" s="216">
        <v>0.03</v>
      </c>
      <c r="W285" s="216">
        <v>0.03</v>
      </c>
      <c r="X285" s="216">
        <v>0.03</v>
      </c>
      <c r="Y285" s="216"/>
      <c r="Z285" s="216"/>
      <c r="AA285" s="216"/>
      <c r="AB285" s="109">
        <v>40</v>
      </c>
      <c r="AC285" s="216"/>
      <c r="AD285" s="216"/>
      <c r="AF285" s="109"/>
      <c r="AG285" s="109"/>
      <c r="AH285" s="216"/>
      <c r="AI285" s="109"/>
      <c r="AJ285" s="109"/>
      <c r="AK285" s="109"/>
      <c r="AL285" s="109"/>
      <c r="AM285" s="109"/>
    </row>
    <row r="288" spans="1:40">
      <c r="A288" t="s">
        <v>19</v>
      </c>
      <c r="B288" t="s">
        <v>30</v>
      </c>
      <c r="C288" t="s">
        <v>518</v>
      </c>
      <c r="D288" t="s">
        <v>651</v>
      </c>
      <c r="E288" t="s">
        <v>484</v>
      </c>
      <c r="F288" s="31" t="s">
        <v>511</v>
      </c>
      <c r="G288" t="s">
        <v>3</v>
      </c>
      <c r="H288" t="s">
        <v>4</v>
      </c>
      <c r="I288" t="s">
        <v>5</v>
      </c>
      <c r="J288" t="s">
        <v>42</v>
      </c>
      <c r="K288" t="s">
        <v>208</v>
      </c>
      <c r="L288" t="s">
        <v>209</v>
      </c>
      <c r="M288" t="s">
        <v>210</v>
      </c>
      <c r="N288" t="s">
        <v>10</v>
      </c>
      <c r="O288" t="s">
        <v>9</v>
      </c>
      <c r="P288" t="s">
        <v>479</v>
      </c>
      <c r="Q288" t="s">
        <v>634</v>
      </c>
      <c r="R288" t="s">
        <v>635</v>
      </c>
      <c r="S288" t="s">
        <v>636</v>
      </c>
      <c r="T288" s="35" t="s">
        <v>637</v>
      </c>
      <c r="U288" s="145" t="s">
        <v>638</v>
      </c>
      <c r="V288" t="s">
        <v>12</v>
      </c>
      <c r="W288" t="s">
        <v>152</v>
      </c>
      <c r="X288" t="s">
        <v>345</v>
      </c>
      <c r="Y288" t="s">
        <v>480</v>
      </c>
      <c r="Z288" t="s">
        <v>481</v>
      </c>
      <c r="AA288" t="s">
        <v>122</v>
      </c>
      <c r="AB288" t="s">
        <v>11</v>
      </c>
      <c r="AC288" t="s">
        <v>119</v>
      </c>
      <c r="AD288" t="s">
        <v>118</v>
      </c>
      <c r="AE288" t="s">
        <v>13</v>
      </c>
      <c r="AF288" t="s">
        <v>116</v>
      </c>
      <c r="AG288" t="s">
        <v>289</v>
      </c>
      <c r="AH288" t="s">
        <v>163</v>
      </c>
      <c r="AI288" s="35" t="s">
        <v>457</v>
      </c>
      <c r="AJ288" s="35" t="s">
        <v>458</v>
      </c>
      <c r="AK288" s="145" t="s">
        <v>433</v>
      </c>
      <c r="AL288" t="s">
        <v>339</v>
      </c>
      <c r="AM288" s="145" t="s">
        <v>648</v>
      </c>
    </row>
    <row r="289" spans="1:41">
      <c r="A289" s="202" t="s">
        <v>703</v>
      </c>
      <c r="B289" s="182"/>
      <c r="C289" s="182"/>
      <c r="D289" s="182"/>
      <c r="E289" s="182"/>
      <c r="F289" s="182"/>
      <c r="G289" s="182">
        <v>15</v>
      </c>
      <c r="H289" s="182">
        <v>56</v>
      </c>
      <c r="I289" s="182">
        <v>29</v>
      </c>
      <c r="J289" s="182">
        <v>19</v>
      </c>
      <c r="K289" s="182">
        <v>12</v>
      </c>
      <c r="L289" s="182">
        <v>30</v>
      </c>
      <c r="M289" s="182">
        <v>17</v>
      </c>
      <c r="N289" s="182">
        <v>52</v>
      </c>
      <c r="O289" s="182"/>
      <c r="P289" s="182"/>
      <c r="Q289" s="182">
        <v>32</v>
      </c>
      <c r="R289" s="182"/>
      <c r="S289" s="182"/>
      <c r="T289" s="182"/>
      <c r="U289" s="182"/>
      <c r="V289" s="183"/>
      <c r="W289" s="183">
        <v>0.04</v>
      </c>
      <c r="X289" s="183"/>
      <c r="Y289" s="183"/>
      <c r="Z289" s="183"/>
      <c r="AA289" s="183"/>
      <c r="AB289" s="185">
        <v>51</v>
      </c>
      <c r="AC289" s="183"/>
      <c r="AD289" s="183"/>
      <c r="AE289" s="182">
        <v>7</v>
      </c>
      <c r="AF289" s="185"/>
      <c r="AG289" s="185"/>
      <c r="AH289" s="183"/>
      <c r="AI289" s="182"/>
      <c r="AJ289" s="182"/>
      <c r="AK289" s="182"/>
      <c r="AL289" s="183"/>
      <c r="AM289" s="182"/>
      <c r="AN289" s="183"/>
      <c r="AO289" s="35"/>
    </row>
    <row r="290" spans="1:41" s="180" customFormat="1">
      <c r="A290" s="202" t="s">
        <v>704</v>
      </c>
      <c r="B290" s="182"/>
      <c r="C290" s="182"/>
      <c r="D290" s="182"/>
      <c r="E290" s="182"/>
      <c r="F290" s="182"/>
      <c r="G290" s="182">
        <v>27</v>
      </c>
      <c r="H290" s="182">
        <v>56</v>
      </c>
      <c r="I290" s="182">
        <v>29</v>
      </c>
      <c r="J290" s="182">
        <v>7</v>
      </c>
      <c r="K290" s="182">
        <v>12</v>
      </c>
      <c r="L290" s="182">
        <v>30</v>
      </c>
      <c r="M290" s="182">
        <v>17</v>
      </c>
      <c r="N290" s="182">
        <v>32</v>
      </c>
      <c r="O290" s="182">
        <v>20</v>
      </c>
      <c r="P290" s="182"/>
      <c r="Q290" s="182">
        <v>32</v>
      </c>
      <c r="R290" s="182"/>
      <c r="S290" s="182"/>
      <c r="T290" s="182"/>
      <c r="U290" s="182"/>
      <c r="V290" s="183"/>
      <c r="W290" s="183">
        <v>0.04</v>
      </c>
      <c r="X290" s="183"/>
      <c r="Y290" s="183"/>
      <c r="Z290" s="183"/>
      <c r="AA290" s="183"/>
      <c r="AB290" s="185">
        <v>51</v>
      </c>
      <c r="AC290" s="183"/>
      <c r="AD290" s="183"/>
      <c r="AE290" s="182">
        <v>7</v>
      </c>
      <c r="AF290" s="185"/>
      <c r="AG290" s="185"/>
      <c r="AH290" s="183"/>
      <c r="AI290" s="182"/>
      <c r="AJ290" s="182"/>
      <c r="AK290" s="182"/>
      <c r="AL290" s="183"/>
      <c r="AM290" s="182"/>
      <c r="AN290" s="183"/>
      <c r="AO290" s="181"/>
    </row>
    <row r="291" spans="1:41" s="180" customFormat="1">
      <c r="A291" s="202" t="s">
        <v>705</v>
      </c>
      <c r="B291" s="182"/>
      <c r="C291" s="182"/>
      <c r="D291" s="182"/>
      <c r="E291" s="182"/>
      <c r="F291" s="182"/>
      <c r="G291" s="182">
        <v>15</v>
      </c>
      <c r="H291" s="182">
        <v>54</v>
      </c>
      <c r="I291" s="182">
        <v>29</v>
      </c>
      <c r="J291" s="182">
        <v>17</v>
      </c>
      <c r="K291" s="182">
        <v>12</v>
      </c>
      <c r="L291" s="182">
        <v>30</v>
      </c>
      <c r="M291" s="182">
        <v>17</v>
      </c>
      <c r="N291" s="182">
        <v>37</v>
      </c>
      <c r="O291" s="182"/>
      <c r="P291" s="182"/>
      <c r="Q291" s="182">
        <v>22</v>
      </c>
      <c r="R291" s="182"/>
      <c r="S291" s="182"/>
      <c r="T291" s="182"/>
      <c r="U291" s="182"/>
      <c r="V291" s="183"/>
      <c r="W291" s="183">
        <v>0.03</v>
      </c>
      <c r="X291" s="183"/>
      <c r="Y291" s="183"/>
      <c r="Z291" s="183"/>
      <c r="AA291" s="183"/>
      <c r="AB291" s="185">
        <v>51</v>
      </c>
      <c r="AC291" s="183"/>
      <c r="AD291" s="183"/>
      <c r="AE291" s="182">
        <v>6</v>
      </c>
      <c r="AF291" s="185"/>
      <c r="AG291" s="185"/>
      <c r="AH291" s="183"/>
      <c r="AI291" s="182"/>
      <c r="AJ291" s="182"/>
      <c r="AK291" s="182"/>
      <c r="AL291" s="183"/>
      <c r="AM291" s="182"/>
      <c r="AN291" s="183"/>
      <c r="AO291" s="181"/>
    </row>
    <row r="292" spans="1:41">
      <c r="A292" s="202" t="s">
        <v>706</v>
      </c>
      <c r="B292" s="182"/>
      <c r="C292" s="182"/>
      <c r="D292" s="182"/>
      <c r="E292" s="182"/>
      <c r="F292" s="182"/>
      <c r="G292" s="182">
        <v>25</v>
      </c>
      <c r="H292" s="182">
        <v>54</v>
      </c>
      <c r="I292" s="182">
        <v>29</v>
      </c>
      <c r="J292" s="182">
        <v>17</v>
      </c>
      <c r="K292" s="182">
        <v>12</v>
      </c>
      <c r="L292" s="182">
        <v>30</v>
      </c>
      <c r="M292" s="182">
        <v>17</v>
      </c>
      <c r="N292" s="182">
        <v>22</v>
      </c>
      <c r="O292" s="182">
        <v>15</v>
      </c>
      <c r="P292" s="182"/>
      <c r="Q292" s="182">
        <v>22</v>
      </c>
      <c r="R292" s="182"/>
      <c r="S292" s="182"/>
      <c r="T292" s="182"/>
      <c r="U292" s="182"/>
      <c r="V292" s="183"/>
      <c r="W292" s="183">
        <v>0.03</v>
      </c>
      <c r="X292" s="183"/>
      <c r="Y292" s="183"/>
      <c r="Z292" s="183"/>
      <c r="AA292" s="183"/>
      <c r="AB292" s="185">
        <v>51</v>
      </c>
      <c r="AC292" s="183"/>
      <c r="AD292" s="183"/>
      <c r="AE292" s="182">
        <v>6</v>
      </c>
      <c r="AF292" s="185"/>
      <c r="AG292" s="185"/>
      <c r="AH292" s="183"/>
      <c r="AI292" s="182"/>
      <c r="AJ292" s="182"/>
      <c r="AK292" s="182"/>
      <c r="AL292" s="183"/>
      <c r="AM292" s="182"/>
      <c r="AN292" s="183"/>
      <c r="AO292" s="35"/>
    </row>
    <row r="293" spans="1:41">
      <c r="A293" t="s">
        <v>689</v>
      </c>
      <c r="G293">
        <v>16</v>
      </c>
      <c r="H293">
        <v>35</v>
      </c>
      <c r="I293">
        <v>29</v>
      </c>
      <c r="J293">
        <v>12</v>
      </c>
      <c r="K293">
        <v>12</v>
      </c>
      <c r="L293">
        <v>30</v>
      </c>
      <c r="M293">
        <v>17</v>
      </c>
      <c r="N293">
        <v>36</v>
      </c>
      <c r="Q293">
        <v>36</v>
      </c>
      <c r="V293" s="2"/>
      <c r="W293" s="2">
        <v>0.03</v>
      </c>
      <c r="X293" s="2"/>
      <c r="Y293" s="2"/>
      <c r="Z293" s="2"/>
      <c r="AA293" s="2">
        <v>0.05</v>
      </c>
      <c r="AB293" s="35">
        <v>51</v>
      </c>
      <c r="AC293" s="2"/>
      <c r="AD293" s="2"/>
      <c r="AF293" s="35"/>
      <c r="AG293" s="35"/>
      <c r="AH293" s="2"/>
      <c r="AL293" s="35"/>
      <c r="AM293" s="89"/>
    </row>
    <row r="294" spans="1:41">
      <c r="A294" s="31" t="s">
        <v>541</v>
      </c>
      <c r="D294">
        <v>10</v>
      </c>
      <c r="G294">
        <v>6</v>
      </c>
      <c r="H294">
        <v>21</v>
      </c>
      <c r="I294">
        <v>17</v>
      </c>
      <c r="J294">
        <v>14</v>
      </c>
      <c r="K294">
        <v>6</v>
      </c>
      <c r="L294">
        <v>17</v>
      </c>
      <c r="M294">
        <v>10</v>
      </c>
      <c r="Q294">
        <v>25</v>
      </c>
      <c r="R294">
        <v>25</v>
      </c>
      <c r="V294" s="2"/>
      <c r="W294" s="2"/>
      <c r="X294" s="2"/>
      <c r="Y294" s="2"/>
      <c r="Z294" s="2"/>
      <c r="AA294" s="2"/>
      <c r="AB294" s="35">
        <v>40</v>
      </c>
      <c r="AC294" s="2"/>
      <c r="AD294" s="2"/>
      <c r="AE294" s="35"/>
      <c r="AF294" s="35"/>
      <c r="AG294" s="35"/>
      <c r="AH294" s="2"/>
      <c r="AL294" s="2"/>
      <c r="AM294" s="89"/>
    </row>
    <row r="295" spans="1:41">
      <c r="A295" s="31" t="s">
        <v>569</v>
      </c>
      <c r="D295">
        <v>10</v>
      </c>
      <c r="G295">
        <v>10</v>
      </c>
      <c r="H295">
        <v>34</v>
      </c>
      <c r="I295">
        <v>28</v>
      </c>
      <c r="J295">
        <v>16</v>
      </c>
      <c r="K295">
        <v>10</v>
      </c>
      <c r="L295">
        <v>28</v>
      </c>
      <c r="M295">
        <v>16</v>
      </c>
      <c r="Q295">
        <v>28</v>
      </c>
      <c r="R295">
        <v>28</v>
      </c>
      <c r="V295" s="2"/>
      <c r="W295" s="2"/>
      <c r="X295" s="2"/>
      <c r="Y295" s="2"/>
      <c r="Z295" s="2"/>
      <c r="AA295" s="2"/>
      <c r="AB295" s="35">
        <v>51</v>
      </c>
      <c r="AC295" s="2"/>
      <c r="AD295" s="2"/>
      <c r="AE295" s="35"/>
      <c r="AF295" s="35"/>
      <c r="AG295" s="35"/>
      <c r="AH295" s="2"/>
      <c r="AL295" s="2"/>
      <c r="AM295" s="89"/>
    </row>
    <row r="296" spans="1:41" s="200" customFormat="1">
      <c r="A296" s="202" t="s">
        <v>788</v>
      </c>
      <c r="D296" s="200">
        <v>12</v>
      </c>
      <c r="G296" s="200">
        <v>15</v>
      </c>
      <c r="H296" s="200">
        <v>39</v>
      </c>
      <c r="I296" s="200">
        <v>33</v>
      </c>
      <c r="J296" s="200">
        <v>21</v>
      </c>
      <c r="K296" s="200">
        <v>15</v>
      </c>
      <c r="L296" s="200">
        <v>33</v>
      </c>
      <c r="M296" s="200">
        <v>21</v>
      </c>
      <c r="N296" s="200">
        <v>38</v>
      </c>
      <c r="Q296" s="200">
        <v>38</v>
      </c>
      <c r="R296" s="200">
        <v>38</v>
      </c>
      <c r="V296" s="201"/>
      <c r="W296" s="201"/>
      <c r="X296" s="201"/>
      <c r="Y296" s="201"/>
      <c r="Z296" s="201"/>
      <c r="AA296" s="201"/>
      <c r="AB296" s="203">
        <v>51</v>
      </c>
      <c r="AC296" s="201"/>
      <c r="AD296" s="201"/>
      <c r="AE296" s="203"/>
      <c r="AF296" s="203"/>
      <c r="AG296" s="203"/>
      <c r="AH296" s="201"/>
      <c r="AI296" s="203"/>
      <c r="AJ296" s="203"/>
      <c r="AK296" s="203"/>
      <c r="AL296" s="201"/>
      <c r="AM296" s="89">
        <v>0.05</v>
      </c>
    </row>
    <row r="297" spans="1:41" s="200" customFormat="1">
      <c r="A297" s="202" t="s">
        <v>789</v>
      </c>
      <c r="D297" s="200">
        <v>14</v>
      </c>
      <c r="G297" s="200">
        <v>20</v>
      </c>
      <c r="H297" s="200">
        <v>44</v>
      </c>
      <c r="I297" s="200">
        <v>38</v>
      </c>
      <c r="J297" s="200">
        <v>26</v>
      </c>
      <c r="K297" s="200">
        <v>20</v>
      </c>
      <c r="L297" s="200">
        <v>38</v>
      </c>
      <c r="M297" s="200">
        <v>26</v>
      </c>
      <c r="N297" s="200">
        <v>48</v>
      </c>
      <c r="Q297" s="200">
        <v>48</v>
      </c>
      <c r="R297" s="200">
        <v>48</v>
      </c>
      <c r="V297" s="201"/>
      <c r="W297" s="201"/>
      <c r="X297" s="201"/>
      <c r="Y297" s="201"/>
      <c r="Z297" s="201"/>
      <c r="AA297" s="201"/>
      <c r="AB297" s="203">
        <v>51</v>
      </c>
      <c r="AC297" s="201"/>
      <c r="AD297" s="201"/>
      <c r="AE297" s="203"/>
      <c r="AF297" s="203"/>
      <c r="AG297" s="203"/>
      <c r="AH297" s="201"/>
      <c r="AI297" s="203"/>
      <c r="AJ297" s="203"/>
      <c r="AK297" s="203"/>
      <c r="AL297" s="201"/>
      <c r="AM297" s="89">
        <v>0.1</v>
      </c>
    </row>
    <row r="298" spans="1:41" s="200" customFormat="1">
      <c r="A298" s="202" t="s">
        <v>766</v>
      </c>
      <c r="G298" s="200">
        <v>16</v>
      </c>
      <c r="H298" s="200">
        <v>39</v>
      </c>
      <c r="I298" s="200">
        <v>30</v>
      </c>
      <c r="J298" s="200">
        <v>8</v>
      </c>
      <c r="K298" s="200">
        <v>14</v>
      </c>
      <c r="L298" s="200">
        <v>26</v>
      </c>
      <c r="M298" s="200">
        <v>19</v>
      </c>
      <c r="N298" s="200">
        <v>27</v>
      </c>
      <c r="O298" s="200">
        <v>15</v>
      </c>
      <c r="Q298" s="200">
        <v>12</v>
      </c>
      <c r="V298" s="201"/>
      <c r="W298" s="201">
        <v>0.02</v>
      </c>
      <c r="X298" s="201">
        <v>0.03</v>
      </c>
      <c r="Y298" s="201"/>
      <c r="Z298" s="201"/>
      <c r="AA298" s="201"/>
      <c r="AB298" s="203">
        <v>51</v>
      </c>
      <c r="AC298" s="201"/>
      <c r="AD298" s="201"/>
      <c r="AF298" s="201"/>
      <c r="AG298" s="203"/>
      <c r="AH298" s="201"/>
      <c r="AI298" s="203"/>
      <c r="AJ298" s="203"/>
      <c r="AK298" s="203"/>
      <c r="AL298" s="201"/>
      <c r="AM298" s="89"/>
    </row>
    <row r="299" spans="1:41" s="200" customFormat="1">
      <c r="A299" s="202" t="s">
        <v>720</v>
      </c>
      <c r="G299" s="200">
        <v>16</v>
      </c>
      <c r="H299" s="200">
        <v>49</v>
      </c>
      <c r="I299" s="200">
        <v>30</v>
      </c>
      <c r="J299" s="200">
        <v>8</v>
      </c>
      <c r="K299" s="200">
        <v>14</v>
      </c>
      <c r="L299" s="200">
        <v>26</v>
      </c>
      <c r="M299" s="200">
        <v>19</v>
      </c>
      <c r="N299" s="200">
        <v>37</v>
      </c>
      <c r="O299" s="200">
        <v>25</v>
      </c>
      <c r="Q299" s="200">
        <v>12</v>
      </c>
      <c r="V299" s="201"/>
      <c r="W299" s="201">
        <v>0.06</v>
      </c>
      <c r="X299" s="201"/>
      <c r="Y299" s="201"/>
      <c r="Z299" s="201"/>
      <c r="AA299" s="201"/>
      <c r="AB299" s="200">
        <v>51</v>
      </c>
      <c r="AC299" s="201"/>
      <c r="AD299" s="201"/>
      <c r="AF299" s="201"/>
      <c r="AH299" s="201"/>
      <c r="AL299" s="201"/>
      <c r="AM299" s="89"/>
    </row>
    <row r="300" spans="1:41" s="200" customFormat="1">
      <c r="A300" s="202" t="s">
        <v>721</v>
      </c>
      <c r="G300" s="200">
        <v>16</v>
      </c>
      <c r="H300" s="200">
        <v>49</v>
      </c>
      <c r="I300" s="200">
        <v>30</v>
      </c>
      <c r="J300" s="200">
        <v>8</v>
      </c>
      <c r="K300" s="200">
        <v>14</v>
      </c>
      <c r="L300" s="200">
        <v>26</v>
      </c>
      <c r="M300" s="200">
        <v>19</v>
      </c>
      <c r="N300" s="200">
        <v>37</v>
      </c>
      <c r="O300" s="200">
        <v>25</v>
      </c>
      <c r="Q300" s="200">
        <v>12</v>
      </c>
      <c r="V300" s="201"/>
      <c r="W300" s="201">
        <v>0.02</v>
      </c>
      <c r="X300" s="201"/>
      <c r="Y300" s="201"/>
      <c r="Z300" s="201"/>
      <c r="AA300" s="201"/>
      <c r="AB300" s="200">
        <v>51</v>
      </c>
      <c r="AC300" s="201"/>
      <c r="AD300" s="201"/>
      <c r="AE300" s="200">
        <v>7</v>
      </c>
      <c r="AF300" s="201"/>
      <c r="AH300" s="201"/>
      <c r="AL300" s="201"/>
      <c r="AM300" s="89"/>
    </row>
    <row r="301" spans="1:41" s="200" customFormat="1">
      <c r="A301" s="202" t="s">
        <v>722</v>
      </c>
      <c r="G301" s="200">
        <v>16</v>
      </c>
      <c r="H301" s="200">
        <v>49</v>
      </c>
      <c r="I301" s="200">
        <v>30</v>
      </c>
      <c r="J301" s="200">
        <v>8</v>
      </c>
      <c r="K301" s="200">
        <v>14</v>
      </c>
      <c r="L301" s="200">
        <v>26</v>
      </c>
      <c r="M301" s="200">
        <v>19</v>
      </c>
      <c r="N301" s="200">
        <v>37</v>
      </c>
      <c r="O301" s="200">
        <v>25</v>
      </c>
      <c r="Q301" s="200">
        <v>12</v>
      </c>
      <c r="V301" s="201"/>
      <c r="W301" s="201">
        <v>0.02</v>
      </c>
      <c r="X301" s="201"/>
      <c r="Y301" s="201"/>
      <c r="Z301" s="201"/>
      <c r="AA301" s="201"/>
      <c r="AB301" s="200">
        <v>51</v>
      </c>
      <c r="AC301" s="201">
        <v>0.05</v>
      </c>
      <c r="AD301" s="201"/>
      <c r="AF301" s="201"/>
      <c r="AH301" s="201"/>
      <c r="AL301" s="201"/>
      <c r="AM301" s="89"/>
    </row>
    <row r="302" spans="1:41" s="200" customFormat="1">
      <c r="A302" s="202" t="s">
        <v>723</v>
      </c>
      <c r="G302" s="200">
        <v>16</v>
      </c>
      <c r="H302" s="200">
        <v>49</v>
      </c>
      <c r="I302" s="200">
        <v>30</v>
      </c>
      <c r="J302" s="200">
        <v>8</v>
      </c>
      <c r="K302" s="200">
        <v>14</v>
      </c>
      <c r="L302" s="200">
        <v>26</v>
      </c>
      <c r="M302" s="200">
        <v>19</v>
      </c>
      <c r="N302" s="200">
        <v>37</v>
      </c>
      <c r="O302" s="200">
        <v>25</v>
      </c>
      <c r="Q302" s="200">
        <v>12</v>
      </c>
      <c r="V302" s="201"/>
      <c r="W302" s="201">
        <v>0.02</v>
      </c>
      <c r="X302" s="201"/>
      <c r="Y302" s="201"/>
      <c r="Z302" s="201"/>
      <c r="AA302" s="201"/>
      <c r="AB302" s="200">
        <v>51</v>
      </c>
      <c r="AC302" s="201"/>
      <c r="AD302" s="201">
        <v>0.05</v>
      </c>
      <c r="AF302" s="201"/>
      <c r="AH302" s="201"/>
      <c r="AL302" s="201"/>
      <c r="AM302" s="89"/>
    </row>
    <row r="303" spans="1:41" s="200" customFormat="1">
      <c r="A303" s="202" t="s">
        <v>767</v>
      </c>
      <c r="G303" s="200">
        <v>16</v>
      </c>
      <c r="H303" s="200">
        <v>49</v>
      </c>
      <c r="I303" s="200">
        <v>30</v>
      </c>
      <c r="J303" s="200">
        <v>8</v>
      </c>
      <c r="K303" s="200">
        <v>14</v>
      </c>
      <c r="L303" s="200">
        <v>26</v>
      </c>
      <c r="M303" s="200">
        <v>19</v>
      </c>
      <c r="N303" s="200">
        <v>37</v>
      </c>
      <c r="O303" s="200">
        <v>25</v>
      </c>
      <c r="Q303" s="200">
        <v>12</v>
      </c>
      <c r="V303" s="201"/>
      <c r="W303" s="201">
        <v>0.02</v>
      </c>
      <c r="X303" s="201"/>
      <c r="Y303" s="201"/>
      <c r="Z303" s="201"/>
      <c r="AA303" s="201"/>
      <c r="AB303" s="200">
        <v>51</v>
      </c>
      <c r="AC303" s="201"/>
      <c r="AD303" s="201"/>
      <c r="AF303" s="201"/>
      <c r="AH303" s="201">
        <v>0.05</v>
      </c>
      <c r="AL303" s="201"/>
      <c r="AM303" s="89"/>
    </row>
    <row r="304" spans="1:41" s="200" customFormat="1">
      <c r="A304" s="202" t="s">
        <v>726</v>
      </c>
      <c r="G304" s="200">
        <v>16</v>
      </c>
      <c r="H304" s="200">
        <v>39</v>
      </c>
      <c r="I304" s="200">
        <v>30</v>
      </c>
      <c r="J304" s="200">
        <v>18</v>
      </c>
      <c r="K304" s="200">
        <v>14</v>
      </c>
      <c r="L304" s="200">
        <v>26</v>
      </c>
      <c r="M304" s="200">
        <v>19</v>
      </c>
      <c r="N304" s="200">
        <v>37</v>
      </c>
      <c r="O304" s="200">
        <v>25</v>
      </c>
      <c r="Q304" s="200">
        <v>12</v>
      </c>
      <c r="V304" s="201"/>
      <c r="W304" s="201">
        <v>0.06</v>
      </c>
      <c r="X304" s="201"/>
      <c r="Y304" s="201"/>
      <c r="Z304" s="201"/>
      <c r="AA304" s="201"/>
      <c r="AB304" s="200">
        <v>51</v>
      </c>
      <c r="AC304" s="201"/>
      <c r="AD304" s="201"/>
      <c r="AF304" s="201"/>
      <c r="AH304" s="201"/>
      <c r="AL304" s="201"/>
      <c r="AM304" s="89"/>
    </row>
    <row r="305" spans="1:55" s="200" customFormat="1">
      <c r="A305" s="202" t="s">
        <v>724</v>
      </c>
      <c r="G305" s="200">
        <v>16</v>
      </c>
      <c r="H305" s="200">
        <v>39</v>
      </c>
      <c r="I305" s="200">
        <v>30</v>
      </c>
      <c r="J305" s="200">
        <v>18</v>
      </c>
      <c r="K305" s="200">
        <v>14</v>
      </c>
      <c r="L305" s="200">
        <v>26</v>
      </c>
      <c r="M305" s="200">
        <v>19</v>
      </c>
      <c r="N305" s="200">
        <v>37</v>
      </c>
      <c r="O305" s="200">
        <v>25</v>
      </c>
      <c r="Q305" s="200">
        <v>12</v>
      </c>
      <c r="V305" s="201"/>
      <c r="W305" s="201">
        <v>0.02</v>
      </c>
      <c r="X305" s="201"/>
      <c r="Y305" s="201"/>
      <c r="Z305" s="201"/>
      <c r="AA305" s="201"/>
      <c r="AB305" s="200">
        <v>51</v>
      </c>
      <c r="AC305" s="201">
        <v>0.05</v>
      </c>
      <c r="AD305" s="201"/>
      <c r="AF305" s="201"/>
      <c r="AH305" s="201"/>
      <c r="AL305" s="201"/>
      <c r="AM305" s="89"/>
    </row>
    <row r="306" spans="1:55" s="200" customFormat="1">
      <c r="A306" s="202" t="s">
        <v>725</v>
      </c>
      <c r="G306" s="200">
        <v>16</v>
      </c>
      <c r="H306" s="200">
        <v>39</v>
      </c>
      <c r="I306" s="200">
        <v>30</v>
      </c>
      <c r="J306" s="200">
        <v>18</v>
      </c>
      <c r="K306" s="200">
        <v>14</v>
      </c>
      <c r="L306" s="200">
        <v>26</v>
      </c>
      <c r="M306" s="200">
        <v>19</v>
      </c>
      <c r="N306" s="200">
        <v>37</v>
      </c>
      <c r="O306" s="200">
        <v>25</v>
      </c>
      <c r="Q306" s="200">
        <v>12</v>
      </c>
      <c r="V306" s="201"/>
      <c r="W306" s="201">
        <v>0.02</v>
      </c>
      <c r="X306" s="201"/>
      <c r="Y306" s="201"/>
      <c r="Z306" s="201"/>
      <c r="AA306" s="201"/>
      <c r="AB306" s="200">
        <v>51</v>
      </c>
      <c r="AC306" s="201"/>
      <c r="AD306" s="201">
        <v>0.05</v>
      </c>
      <c r="AF306" s="201"/>
      <c r="AH306" s="201"/>
      <c r="AL306" s="201"/>
    </row>
    <row r="307" spans="1:55" s="200" customFormat="1">
      <c r="A307" s="202" t="s">
        <v>768</v>
      </c>
      <c r="G307" s="200">
        <v>16</v>
      </c>
      <c r="H307" s="200">
        <v>39</v>
      </c>
      <c r="I307" s="200">
        <v>30</v>
      </c>
      <c r="J307" s="200">
        <v>18</v>
      </c>
      <c r="K307" s="200">
        <v>14</v>
      </c>
      <c r="L307" s="200">
        <v>26</v>
      </c>
      <c r="M307" s="200">
        <v>19</v>
      </c>
      <c r="N307" s="200">
        <v>37</v>
      </c>
      <c r="O307" s="200">
        <v>25</v>
      </c>
      <c r="Q307" s="200">
        <v>12</v>
      </c>
      <c r="V307" s="201"/>
      <c r="W307" s="201">
        <v>0.02</v>
      </c>
      <c r="X307" s="201"/>
      <c r="Y307" s="201"/>
      <c r="Z307" s="201"/>
      <c r="AA307" s="201"/>
      <c r="AB307" s="200">
        <v>51</v>
      </c>
      <c r="AC307" s="201"/>
      <c r="AD307" s="201"/>
      <c r="AF307" s="201"/>
      <c r="AH307" s="201">
        <v>0.05</v>
      </c>
      <c r="AL307" s="201"/>
    </row>
    <row r="308" spans="1:55" s="200" customFormat="1">
      <c r="A308" s="202" t="s">
        <v>892</v>
      </c>
      <c r="G308" s="200">
        <v>26</v>
      </c>
      <c r="H308" s="200">
        <v>39</v>
      </c>
      <c r="I308" s="200">
        <v>30</v>
      </c>
      <c r="J308" s="200">
        <v>8</v>
      </c>
      <c r="K308" s="200">
        <v>14</v>
      </c>
      <c r="L308" s="200">
        <v>26</v>
      </c>
      <c r="M308" s="200">
        <v>19</v>
      </c>
      <c r="N308" s="200">
        <v>37</v>
      </c>
      <c r="O308" s="200">
        <v>25</v>
      </c>
      <c r="Q308" s="200">
        <v>12</v>
      </c>
      <c r="V308" s="201"/>
      <c r="W308" s="201">
        <v>0.06</v>
      </c>
      <c r="X308" s="201"/>
      <c r="Y308" s="201"/>
      <c r="Z308" s="201"/>
      <c r="AA308" s="201"/>
      <c r="AB308" s="200">
        <v>51</v>
      </c>
      <c r="AC308" s="201"/>
      <c r="AD308" s="201"/>
      <c r="AF308" s="201"/>
      <c r="AH308" s="201"/>
      <c r="AL308" s="201"/>
      <c r="AM308" s="89"/>
    </row>
    <row r="309" spans="1:55" s="200" customFormat="1">
      <c r="A309" s="202" t="s">
        <v>898</v>
      </c>
      <c r="G309" s="200">
        <v>26</v>
      </c>
      <c r="H309" s="200">
        <v>39</v>
      </c>
      <c r="I309" s="200">
        <v>30</v>
      </c>
      <c r="J309" s="200">
        <v>8</v>
      </c>
      <c r="K309" s="200">
        <v>14</v>
      </c>
      <c r="L309" s="200">
        <v>26</v>
      </c>
      <c r="M309" s="200">
        <v>19</v>
      </c>
      <c r="N309" s="200">
        <v>37</v>
      </c>
      <c r="O309" s="200">
        <v>25</v>
      </c>
      <c r="Q309" s="200">
        <v>12</v>
      </c>
      <c r="V309" s="201"/>
      <c r="W309" s="201">
        <v>0.02</v>
      </c>
      <c r="X309" s="201"/>
      <c r="Y309" s="201"/>
      <c r="Z309" s="201"/>
      <c r="AA309" s="201"/>
      <c r="AB309" s="200">
        <v>51</v>
      </c>
      <c r="AC309" s="201"/>
      <c r="AD309" s="201"/>
      <c r="AF309" s="201"/>
      <c r="AH309" s="201">
        <v>0.05</v>
      </c>
      <c r="AL309" s="201"/>
    </row>
    <row r="310" spans="1:55" s="200" customFormat="1">
      <c r="A310" s="202" t="s">
        <v>871</v>
      </c>
      <c r="G310" s="200">
        <v>26</v>
      </c>
      <c r="H310" s="200">
        <v>49</v>
      </c>
      <c r="I310" s="200">
        <v>30</v>
      </c>
      <c r="J310" s="200">
        <v>8</v>
      </c>
      <c r="K310" s="200">
        <v>14</v>
      </c>
      <c r="L310" s="200">
        <v>26</v>
      </c>
      <c r="M310" s="200">
        <v>19</v>
      </c>
      <c r="N310" s="200">
        <v>37</v>
      </c>
      <c r="O310" s="200">
        <v>25</v>
      </c>
      <c r="Q310" s="200">
        <v>12</v>
      </c>
      <c r="V310" s="201"/>
      <c r="W310" s="201">
        <v>0.02</v>
      </c>
      <c r="X310" s="201"/>
      <c r="Y310" s="201"/>
      <c r="Z310" s="201"/>
      <c r="AA310" s="201"/>
      <c r="AB310" s="200">
        <v>51</v>
      </c>
      <c r="AC310" s="201"/>
      <c r="AD310" s="201"/>
      <c r="AF310" s="201"/>
      <c r="AH310" s="201">
        <v>0.09</v>
      </c>
      <c r="AL310" s="201"/>
    </row>
    <row r="311" spans="1:55" s="200" customFormat="1">
      <c r="A311" s="202" t="s">
        <v>840</v>
      </c>
      <c r="G311" s="200">
        <v>17</v>
      </c>
      <c r="H311" s="200">
        <v>40</v>
      </c>
      <c r="I311" s="200">
        <v>35</v>
      </c>
      <c r="J311" s="200">
        <v>13</v>
      </c>
      <c r="K311" s="200">
        <v>7</v>
      </c>
      <c r="L311" s="200">
        <v>21</v>
      </c>
      <c r="M311" s="200">
        <v>22</v>
      </c>
      <c r="N311" s="200">
        <v>37</v>
      </c>
      <c r="O311" s="200">
        <v>25</v>
      </c>
      <c r="V311" s="201"/>
      <c r="W311" s="201"/>
      <c r="X311" s="201"/>
      <c r="Y311" s="201"/>
      <c r="Z311" s="201"/>
      <c r="AA311" s="201"/>
      <c r="AB311" s="203">
        <v>41</v>
      </c>
      <c r="AC311" s="201"/>
      <c r="AD311" s="201"/>
      <c r="AF311" s="201"/>
      <c r="AG311" s="203"/>
      <c r="AH311" s="201"/>
      <c r="AI311" s="203"/>
      <c r="AJ311" s="203"/>
      <c r="AK311" s="203"/>
      <c r="AL311" s="201"/>
      <c r="AM311" s="203"/>
    </row>
    <row r="312" spans="1:55" s="200" customFormat="1">
      <c r="A312" s="202" t="s">
        <v>839</v>
      </c>
      <c r="G312" s="200">
        <v>20</v>
      </c>
      <c r="H312" s="200">
        <v>43</v>
      </c>
      <c r="I312" s="200">
        <v>38</v>
      </c>
      <c r="J312" s="200">
        <v>16</v>
      </c>
      <c r="K312" s="200">
        <v>7</v>
      </c>
      <c r="L312" s="200">
        <v>21</v>
      </c>
      <c r="M312" s="200">
        <v>25</v>
      </c>
      <c r="N312" s="200">
        <v>43</v>
      </c>
      <c r="O312" s="200">
        <v>25</v>
      </c>
      <c r="V312" s="201"/>
      <c r="W312" s="201"/>
      <c r="X312" s="201"/>
      <c r="Y312" s="201"/>
      <c r="Z312" s="201"/>
      <c r="AA312" s="201"/>
      <c r="AB312" s="203">
        <v>41</v>
      </c>
      <c r="AC312" s="201"/>
      <c r="AD312" s="201"/>
      <c r="AF312" s="201"/>
      <c r="AG312" s="203"/>
      <c r="AH312" s="201"/>
      <c r="AI312" s="203"/>
      <c r="AJ312" s="203"/>
      <c r="AK312" s="203"/>
      <c r="AL312" s="201"/>
      <c r="AM312" s="203"/>
    </row>
    <row r="313" spans="1:55" s="200" customFormat="1">
      <c r="A313" s="200" t="s">
        <v>911</v>
      </c>
      <c r="G313" s="200">
        <v>20</v>
      </c>
      <c r="H313" s="200">
        <v>44</v>
      </c>
      <c r="I313" s="200">
        <v>38</v>
      </c>
      <c r="J313" s="200">
        <v>16</v>
      </c>
      <c r="K313" s="200">
        <v>20</v>
      </c>
      <c r="L313" s="200">
        <v>38</v>
      </c>
      <c r="M313" s="200">
        <v>26</v>
      </c>
      <c r="N313" s="200">
        <v>30</v>
      </c>
      <c r="O313" s="200">
        <v>81</v>
      </c>
      <c r="S313" s="200">
        <v>30</v>
      </c>
      <c r="V313" s="201"/>
      <c r="W313" s="201"/>
      <c r="X313" s="201"/>
      <c r="Y313" s="201"/>
      <c r="Z313" s="201"/>
      <c r="AA313" s="201"/>
      <c r="AC313" s="201"/>
      <c r="AD313" s="201"/>
      <c r="AH313" s="201"/>
    </row>
    <row r="314" spans="1:55" s="200" customFormat="1">
      <c r="A314" s="200" t="s">
        <v>805</v>
      </c>
      <c r="G314" s="200">
        <v>14</v>
      </c>
      <c r="H314" s="200">
        <v>57</v>
      </c>
      <c r="I314" s="200">
        <v>37</v>
      </c>
      <c r="K314" s="200">
        <v>14</v>
      </c>
      <c r="L314" s="200">
        <v>28</v>
      </c>
      <c r="M314" s="200">
        <v>21</v>
      </c>
      <c r="N314" s="200">
        <v>39</v>
      </c>
      <c r="Q314" s="200">
        <v>34</v>
      </c>
      <c r="V314" s="201"/>
      <c r="W314" s="201">
        <v>0.03</v>
      </c>
      <c r="X314" s="201"/>
      <c r="Y314" s="201"/>
      <c r="Z314" s="201"/>
      <c r="AA314" s="201"/>
      <c r="AB314" s="203">
        <v>41</v>
      </c>
      <c r="AC314" s="201">
        <v>0.03</v>
      </c>
      <c r="AD314" s="201"/>
      <c r="AF314" s="203"/>
      <c r="AG314" s="203"/>
      <c r="AH314" s="201"/>
      <c r="AI314" s="203"/>
      <c r="AJ314" s="203"/>
      <c r="AK314" s="203"/>
      <c r="AL314" s="203"/>
      <c r="AM314" s="203"/>
    </row>
    <row r="315" spans="1:55" s="200" customFormat="1">
      <c r="A315" s="200" t="s">
        <v>806</v>
      </c>
      <c r="G315" s="200">
        <v>14</v>
      </c>
      <c r="H315" s="200">
        <v>62</v>
      </c>
      <c r="I315" s="200">
        <v>37</v>
      </c>
      <c r="J315" s="200">
        <v>5</v>
      </c>
      <c r="K315" s="200">
        <v>14</v>
      </c>
      <c r="L315" s="200">
        <v>28</v>
      </c>
      <c r="M315" s="200">
        <v>21</v>
      </c>
      <c r="N315" s="200">
        <v>49</v>
      </c>
      <c r="Q315" s="200">
        <v>44</v>
      </c>
      <c r="V315" s="201"/>
      <c r="W315" s="201">
        <v>0.04</v>
      </c>
      <c r="X315" s="201"/>
      <c r="Y315" s="201"/>
      <c r="Z315" s="201"/>
      <c r="AA315" s="201"/>
      <c r="AB315" s="203">
        <v>41</v>
      </c>
      <c r="AC315" s="201">
        <v>0.05</v>
      </c>
      <c r="AD315" s="201"/>
      <c r="AF315" s="203"/>
      <c r="AG315" s="203"/>
      <c r="AH315" s="201"/>
      <c r="AI315" s="203"/>
      <c r="AJ315" s="203"/>
      <c r="AK315" s="203"/>
      <c r="AL315" s="203"/>
      <c r="AM315" s="203"/>
    </row>
    <row r="316" spans="1:55" s="200" customFormat="1">
      <c r="A316" s="200" t="s">
        <v>822</v>
      </c>
      <c r="G316" s="200">
        <v>12</v>
      </c>
      <c r="H316" s="200">
        <v>38</v>
      </c>
      <c r="I316" s="200">
        <v>30</v>
      </c>
      <c r="J316" s="200">
        <v>40</v>
      </c>
      <c r="K316" s="200">
        <v>12</v>
      </c>
      <c r="L316" s="200">
        <v>30</v>
      </c>
      <c r="M316" s="200">
        <v>17</v>
      </c>
      <c r="Q316" s="200">
        <v>25</v>
      </c>
      <c r="V316" s="201"/>
      <c r="W316" s="201"/>
      <c r="X316" s="201"/>
      <c r="Y316" s="201"/>
      <c r="Z316" s="201"/>
      <c r="AA316" s="201"/>
      <c r="AB316" s="203">
        <v>41</v>
      </c>
      <c r="AC316" s="201">
        <v>0.04</v>
      </c>
      <c r="AD316" s="201"/>
      <c r="AF316" s="203"/>
      <c r="AG316" s="203"/>
      <c r="AH316" s="201"/>
      <c r="AI316" s="203"/>
      <c r="AJ316" s="203"/>
      <c r="AK316" s="203"/>
      <c r="AL316" s="203"/>
      <c r="AM316" s="203"/>
    </row>
    <row r="317" spans="1:55" s="200" customFormat="1">
      <c r="A317" s="200" t="s">
        <v>877</v>
      </c>
      <c r="G317" s="200">
        <v>25</v>
      </c>
      <c r="H317" s="200">
        <v>56</v>
      </c>
      <c r="I317" s="200">
        <v>32</v>
      </c>
      <c r="J317" s="200">
        <v>24</v>
      </c>
      <c r="K317" s="200">
        <v>11</v>
      </c>
      <c r="L317" s="200">
        <v>42</v>
      </c>
      <c r="M317" s="200">
        <v>24</v>
      </c>
      <c r="N317" s="200">
        <v>50</v>
      </c>
      <c r="Q317" s="200">
        <v>50</v>
      </c>
      <c r="S317" s="200">
        <v>50</v>
      </c>
      <c r="V317" s="201"/>
      <c r="W317" s="201"/>
      <c r="X317" s="201"/>
      <c r="Y317" s="201"/>
      <c r="Z317" s="201"/>
      <c r="AA317" s="201"/>
      <c r="AB317" s="203">
        <v>41</v>
      </c>
      <c r="AC317" s="201"/>
      <c r="AD317" s="201"/>
      <c r="AE317" s="200">
        <v>12</v>
      </c>
      <c r="AF317" s="203"/>
      <c r="AG317" s="203"/>
      <c r="AH317" s="201"/>
      <c r="AI317" s="203"/>
      <c r="AJ317" s="203"/>
      <c r="AK317" s="203"/>
      <c r="AL317" s="203"/>
      <c r="AM317" s="203"/>
      <c r="BC317" s="200">
        <v>0.04</v>
      </c>
    </row>
    <row r="318" spans="1:55">
      <c r="A318" s="31" t="s">
        <v>582</v>
      </c>
      <c r="G318" s="50">
        <v>16</v>
      </c>
      <c r="H318" s="31">
        <v>21</v>
      </c>
      <c r="I318" s="31">
        <v>17</v>
      </c>
      <c r="J318" s="31">
        <v>4</v>
      </c>
      <c r="K318" s="31">
        <v>6</v>
      </c>
      <c r="L318" s="31">
        <v>17</v>
      </c>
      <c r="M318" s="31">
        <v>10</v>
      </c>
      <c r="O318">
        <v>13</v>
      </c>
      <c r="V318" s="2"/>
      <c r="W318" s="2"/>
      <c r="X318" s="2"/>
      <c r="Y318" s="2"/>
      <c r="Z318" s="2"/>
      <c r="AA318" s="2"/>
      <c r="AB318" s="50">
        <v>40</v>
      </c>
      <c r="AC318" s="2"/>
      <c r="AD318" s="2"/>
      <c r="AE318" s="35"/>
      <c r="AF318" s="2"/>
      <c r="AG318" s="2"/>
      <c r="AH318" s="2"/>
      <c r="AL318" s="2"/>
    </row>
    <row r="319" spans="1:55">
      <c r="A319" s="31" t="s">
        <v>583</v>
      </c>
      <c r="G319" s="50">
        <v>20</v>
      </c>
      <c r="H319" s="31">
        <v>34</v>
      </c>
      <c r="I319" s="31">
        <v>28</v>
      </c>
      <c r="J319" s="31">
        <v>6</v>
      </c>
      <c r="K319" s="31">
        <v>10</v>
      </c>
      <c r="L319" s="31">
        <v>28</v>
      </c>
      <c r="M319" s="31">
        <v>16</v>
      </c>
      <c r="O319">
        <v>16</v>
      </c>
      <c r="V319" s="2"/>
      <c r="W319" s="2"/>
      <c r="X319" s="2"/>
      <c r="Y319" s="2"/>
      <c r="Z319" s="2"/>
      <c r="AA319" s="2"/>
      <c r="AB319" s="50">
        <v>51</v>
      </c>
      <c r="AC319" s="2"/>
      <c r="AD319" s="2"/>
      <c r="AE319" s="35"/>
      <c r="AF319" s="2"/>
      <c r="AG319" s="2"/>
      <c r="AH319" s="2"/>
      <c r="AL319" s="2"/>
    </row>
    <row r="320" spans="1:55" s="200" customFormat="1">
      <c r="A320" s="202" t="s">
        <v>829</v>
      </c>
      <c r="G320" s="191">
        <v>25</v>
      </c>
      <c r="H320" s="202">
        <v>39</v>
      </c>
      <c r="I320" s="202">
        <v>32</v>
      </c>
      <c r="J320" s="202">
        <v>11</v>
      </c>
      <c r="K320" s="202">
        <v>15</v>
      </c>
      <c r="L320" s="202">
        <v>33</v>
      </c>
      <c r="M320" s="202">
        <v>21</v>
      </c>
      <c r="N320" s="202">
        <v>28</v>
      </c>
      <c r="O320" s="202">
        <v>64</v>
      </c>
      <c r="P320" s="202">
        <v>28</v>
      </c>
      <c r="V320" s="201"/>
      <c r="W320" s="201"/>
      <c r="X320" s="201"/>
      <c r="Y320" s="201"/>
      <c r="Z320" s="201"/>
      <c r="AA320" s="201"/>
      <c r="AB320" s="191">
        <v>51</v>
      </c>
      <c r="AC320" s="201"/>
      <c r="AD320" s="201"/>
      <c r="AE320" s="203"/>
      <c r="AF320" s="201"/>
      <c r="AG320" s="201"/>
      <c r="AH320" s="201"/>
      <c r="AI320" s="203"/>
      <c r="AJ320" s="203"/>
      <c r="AK320" s="203"/>
      <c r="AL320" s="201"/>
      <c r="AM320" s="203"/>
    </row>
    <row r="321" spans="1:55" s="200" customFormat="1">
      <c r="A321" s="202" t="s">
        <v>830</v>
      </c>
      <c r="G321" s="191">
        <v>30</v>
      </c>
      <c r="H321" s="202">
        <v>44</v>
      </c>
      <c r="I321" s="202">
        <v>37</v>
      </c>
      <c r="J321" s="202">
        <v>16</v>
      </c>
      <c r="K321" s="202">
        <v>20</v>
      </c>
      <c r="L321" s="202">
        <v>28</v>
      </c>
      <c r="M321" s="202">
        <v>26</v>
      </c>
      <c r="N321" s="202">
        <v>38</v>
      </c>
      <c r="O321" s="202">
        <v>79</v>
      </c>
      <c r="P321" s="202">
        <v>38</v>
      </c>
      <c r="V321" s="201"/>
      <c r="W321" s="201"/>
      <c r="X321" s="201"/>
      <c r="Y321" s="201"/>
      <c r="Z321" s="201"/>
      <c r="AA321" s="201"/>
      <c r="AB321" s="191">
        <v>51</v>
      </c>
      <c r="AC321" s="201"/>
      <c r="AD321" s="201"/>
      <c r="AE321" s="203"/>
      <c r="AF321" s="201"/>
      <c r="AG321" s="201"/>
      <c r="AH321" s="201"/>
      <c r="AI321" s="203"/>
      <c r="AJ321" s="203"/>
      <c r="AK321" s="203"/>
      <c r="AL321" s="201"/>
      <c r="AM321" s="203"/>
    </row>
    <row r="322" spans="1:55" s="200" customFormat="1">
      <c r="A322" s="202" t="s">
        <v>942</v>
      </c>
      <c r="G322" s="191">
        <v>20</v>
      </c>
      <c r="H322" s="202">
        <v>44</v>
      </c>
      <c r="I322" s="202">
        <v>38</v>
      </c>
      <c r="J322" s="202">
        <v>16</v>
      </c>
      <c r="K322" s="202">
        <v>15</v>
      </c>
      <c r="L322" s="202">
        <v>29</v>
      </c>
      <c r="M322" s="202">
        <v>25</v>
      </c>
      <c r="N322" s="202">
        <v>40</v>
      </c>
      <c r="O322" s="202">
        <v>40</v>
      </c>
      <c r="P322" s="202"/>
      <c r="S322" s="200">
        <v>40</v>
      </c>
      <c r="V322" s="201"/>
      <c r="W322" s="201">
        <v>0.03</v>
      </c>
      <c r="X322" s="201"/>
      <c r="Y322" s="201"/>
      <c r="Z322" s="201"/>
      <c r="AA322" s="201"/>
      <c r="AB322" s="191">
        <v>41</v>
      </c>
      <c r="AC322" s="201">
        <v>0.05</v>
      </c>
      <c r="AD322" s="201"/>
      <c r="AE322" s="203"/>
      <c r="AF322" s="201"/>
      <c r="AG322" s="201"/>
      <c r="AH322" s="201"/>
      <c r="AI322" s="203"/>
      <c r="AJ322" s="203"/>
      <c r="AK322" s="203"/>
      <c r="AL322" s="201"/>
      <c r="AM322" s="203"/>
    </row>
    <row r="323" spans="1:55" s="200" customFormat="1">
      <c r="A323" s="202" t="s">
        <v>943</v>
      </c>
      <c r="G323" s="191">
        <v>20</v>
      </c>
      <c r="H323" s="202">
        <v>44</v>
      </c>
      <c r="I323" s="202">
        <v>38</v>
      </c>
      <c r="J323" s="202">
        <v>16</v>
      </c>
      <c r="K323" s="202">
        <v>15</v>
      </c>
      <c r="L323" s="202">
        <v>29</v>
      </c>
      <c r="M323" s="202">
        <v>25</v>
      </c>
      <c r="N323" s="202">
        <v>40</v>
      </c>
      <c r="O323" s="202">
        <v>40</v>
      </c>
      <c r="P323" s="202"/>
      <c r="S323" s="200">
        <v>40</v>
      </c>
      <c r="V323" s="201"/>
      <c r="W323" s="201">
        <v>0.03</v>
      </c>
      <c r="X323" s="201"/>
      <c r="Y323" s="201"/>
      <c r="Z323" s="201"/>
      <c r="AA323" s="201"/>
      <c r="AB323" s="191">
        <v>41</v>
      </c>
      <c r="AC323" s="201">
        <v>0.05</v>
      </c>
      <c r="AD323" s="201"/>
      <c r="AE323" s="203"/>
      <c r="AF323" s="201"/>
      <c r="AG323" s="201"/>
      <c r="AH323" s="201"/>
      <c r="AI323" s="203"/>
      <c r="AJ323" s="203"/>
      <c r="AK323" s="203"/>
      <c r="AL323" s="201"/>
      <c r="AM323" s="203"/>
    </row>
    <row r="324" spans="1:55" s="200" customFormat="1">
      <c r="A324" s="202" t="s">
        <v>820</v>
      </c>
      <c r="G324" s="191">
        <v>16</v>
      </c>
      <c r="H324" s="202">
        <v>53</v>
      </c>
      <c r="I324" s="202">
        <v>30</v>
      </c>
      <c r="J324" s="202">
        <v>22</v>
      </c>
      <c r="K324" s="202">
        <v>14</v>
      </c>
      <c r="L324" s="202">
        <v>26</v>
      </c>
      <c r="M324" s="202">
        <v>21</v>
      </c>
      <c r="N324" s="202">
        <v>43</v>
      </c>
      <c r="Q324" s="200">
        <v>43</v>
      </c>
      <c r="S324" s="200">
        <v>43</v>
      </c>
      <c r="V324" s="201">
        <v>0.06</v>
      </c>
      <c r="W324" s="201"/>
      <c r="X324" s="201"/>
      <c r="Y324" s="201"/>
      <c r="Z324" s="201"/>
      <c r="AA324" s="201"/>
      <c r="AB324" s="191">
        <v>51</v>
      </c>
      <c r="AC324" s="201">
        <v>0.06</v>
      </c>
      <c r="AD324" s="201"/>
      <c r="AE324" s="203"/>
      <c r="AF324" s="201"/>
      <c r="AG324" s="201"/>
      <c r="AH324" s="201"/>
      <c r="AI324" s="203"/>
      <c r="AJ324" s="203"/>
      <c r="AK324" s="203"/>
      <c r="AL324" s="201"/>
      <c r="AM324" s="203"/>
    </row>
    <row r="325" spans="1:55" s="200" customFormat="1">
      <c r="A325" s="202" t="s">
        <v>944</v>
      </c>
      <c r="G325" s="191">
        <v>17</v>
      </c>
      <c r="H325" s="202">
        <v>42</v>
      </c>
      <c r="I325" s="202">
        <v>39</v>
      </c>
      <c r="J325" s="202">
        <v>12</v>
      </c>
      <c r="K325" s="202">
        <v>28</v>
      </c>
      <c r="L325" s="202">
        <v>40</v>
      </c>
      <c r="M325" s="202">
        <v>24</v>
      </c>
      <c r="N325" s="202">
        <v>60</v>
      </c>
      <c r="O325" s="202">
        <v>30</v>
      </c>
      <c r="Q325" s="200">
        <v>60</v>
      </c>
      <c r="R325" s="200">
        <v>30</v>
      </c>
      <c r="S325" s="200">
        <v>60</v>
      </c>
      <c r="T325" s="200">
        <v>30</v>
      </c>
      <c r="V325" s="201"/>
      <c r="W325" s="201"/>
      <c r="X325" s="201"/>
      <c r="Y325" s="201"/>
      <c r="Z325" s="201"/>
      <c r="AA325" s="201"/>
      <c r="AB325" s="191">
        <v>31</v>
      </c>
      <c r="AC325" s="201"/>
      <c r="AD325" s="201"/>
      <c r="AE325" s="203">
        <v>9</v>
      </c>
      <c r="AF325" s="201"/>
      <c r="AG325" s="201"/>
      <c r="AH325" s="201"/>
      <c r="AI325" s="203"/>
      <c r="AJ325" s="203"/>
      <c r="AK325" s="203"/>
      <c r="AL325" s="201"/>
      <c r="AM325" s="203"/>
      <c r="BC325" s="200">
        <v>0.02</v>
      </c>
    </row>
    <row r="326" spans="1:55" s="200" customFormat="1">
      <c r="A326" s="202" t="s">
        <v>945</v>
      </c>
      <c r="G326" s="191">
        <v>17</v>
      </c>
      <c r="H326" s="202">
        <v>42</v>
      </c>
      <c r="I326" s="202">
        <v>39</v>
      </c>
      <c r="J326" s="202">
        <v>12</v>
      </c>
      <c r="K326" s="202">
        <v>28</v>
      </c>
      <c r="L326" s="202">
        <v>40</v>
      </c>
      <c r="M326" s="202">
        <v>24</v>
      </c>
      <c r="N326" s="202">
        <v>40</v>
      </c>
      <c r="O326" s="202">
        <v>30</v>
      </c>
      <c r="Q326" s="200">
        <v>40</v>
      </c>
      <c r="R326" s="200">
        <v>30</v>
      </c>
      <c r="S326" s="200">
        <v>40</v>
      </c>
      <c r="T326" s="200">
        <v>30</v>
      </c>
      <c r="V326" s="201"/>
      <c r="W326" s="201"/>
      <c r="X326" s="201"/>
      <c r="Y326" s="201"/>
      <c r="Z326" s="201"/>
      <c r="AA326" s="201"/>
      <c r="AB326" s="191">
        <v>31</v>
      </c>
      <c r="AC326" s="201"/>
      <c r="AD326" s="201"/>
      <c r="AE326" s="203"/>
      <c r="AF326" s="201"/>
      <c r="AG326" s="201"/>
      <c r="AH326" s="201"/>
      <c r="AI326" s="203"/>
      <c r="AJ326" s="203"/>
      <c r="AK326" s="203"/>
      <c r="AL326" s="201"/>
      <c r="AM326" s="203"/>
    </row>
    <row r="327" spans="1:55" s="200" customFormat="1">
      <c r="A327" s="202" t="s">
        <v>946</v>
      </c>
      <c r="G327" s="191">
        <v>17</v>
      </c>
      <c r="H327" s="202">
        <v>42</v>
      </c>
      <c r="I327" s="202">
        <v>39</v>
      </c>
      <c r="J327" s="202">
        <v>12</v>
      </c>
      <c r="K327" s="202">
        <v>28</v>
      </c>
      <c r="L327" s="202">
        <v>40</v>
      </c>
      <c r="M327" s="202">
        <v>24</v>
      </c>
      <c r="N327" s="202">
        <v>40</v>
      </c>
      <c r="O327" s="202">
        <v>40</v>
      </c>
      <c r="Q327" s="200">
        <v>40</v>
      </c>
      <c r="R327" s="200">
        <v>40</v>
      </c>
      <c r="S327" s="200">
        <v>40</v>
      </c>
      <c r="T327" s="200">
        <v>30</v>
      </c>
      <c r="V327" s="201"/>
      <c r="W327" s="201"/>
      <c r="X327" s="201"/>
      <c r="Y327" s="201"/>
      <c r="Z327" s="201"/>
      <c r="AA327" s="201"/>
      <c r="AB327" s="191">
        <v>31</v>
      </c>
      <c r="AC327" s="201"/>
      <c r="AD327" s="201"/>
      <c r="AE327" s="203"/>
      <c r="AF327" s="201"/>
      <c r="AG327" s="201"/>
      <c r="AH327" s="201">
        <v>0.03</v>
      </c>
      <c r="AI327" s="203"/>
      <c r="AJ327" s="203"/>
      <c r="AK327" s="203"/>
      <c r="AL327" s="201"/>
      <c r="AM327" s="203"/>
    </row>
    <row r="328" spans="1:55" s="200" customFormat="1">
      <c r="A328" s="202" t="s">
        <v>948</v>
      </c>
      <c r="G328" s="191">
        <v>17</v>
      </c>
      <c r="H328" s="202">
        <v>42</v>
      </c>
      <c r="I328" s="202">
        <v>39</v>
      </c>
      <c r="J328" s="202">
        <v>12</v>
      </c>
      <c r="K328" s="202">
        <v>28</v>
      </c>
      <c r="L328" s="202">
        <v>40</v>
      </c>
      <c r="M328" s="202">
        <v>24</v>
      </c>
      <c r="N328" s="202">
        <v>40</v>
      </c>
      <c r="O328" s="202">
        <v>45</v>
      </c>
      <c r="Q328" s="200">
        <v>40</v>
      </c>
      <c r="R328" s="200">
        <v>45</v>
      </c>
      <c r="S328" s="200">
        <v>40</v>
      </c>
      <c r="T328" s="200">
        <v>30</v>
      </c>
      <c r="V328" s="201"/>
      <c r="W328" s="201"/>
      <c r="X328" s="201"/>
      <c r="Y328" s="201"/>
      <c r="Z328" s="201"/>
      <c r="AA328" s="201"/>
      <c r="AB328" s="191">
        <v>31</v>
      </c>
      <c r="AC328" s="201"/>
      <c r="AD328" s="201"/>
      <c r="AE328" s="203"/>
      <c r="AF328" s="201"/>
      <c r="AG328" s="201"/>
      <c r="AH328" s="201">
        <v>0.05</v>
      </c>
      <c r="AI328" s="203"/>
      <c r="AJ328" s="203"/>
      <c r="AK328" s="203"/>
      <c r="AL328" s="201"/>
      <c r="AM328" s="203"/>
    </row>
    <row r="329" spans="1:55" s="200" customFormat="1">
      <c r="A329" s="202" t="s">
        <v>947</v>
      </c>
      <c r="G329" s="191">
        <v>17</v>
      </c>
      <c r="H329" s="202">
        <v>42</v>
      </c>
      <c r="I329" s="202">
        <v>39</v>
      </c>
      <c r="J329" s="202">
        <v>12</v>
      </c>
      <c r="K329" s="202">
        <v>28</v>
      </c>
      <c r="L329" s="202">
        <v>40</v>
      </c>
      <c r="M329" s="202">
        <v>24</v>
      </c>
      <c r="N329" s="202">
        <v>40</v>
      </c>
      <c r="O329" s="202">
        <v>50</v>
      </c>
      <c r="Q329" s="200">
        <v>40</v>
      </c>
      <c r="R329" s="200">
        <v>50</v>
      </c>
      <c r="S329" s="200">
        <v>40</v>
      </c>
      <c r="T329" s="200">
        <v>30</v>
      </c>
      <c r="V329" s="201"/>
      <c r="W329" s="201"/>
      <c r="X329" s="201"/>
      <c r="Y329" s="201"/>
      <c r="Z329" s="201"/>
      <c r="AA329" s="201"/>
      <c r="AB329" s="191">
        <v>31</v>
      </c>
      <c r="AC329" s="201"/>
      <c r="AD329" s="201"/>
      <c r="AE329" s="203"/>
      <c r="AF329" s="201"/>
      <c r="AG329" s="201"/>
      <c r="AH329" s="201">
        <v>0.06</v>
      </c>
      <c r="AI329" s="203"/>
      <c r="AJ329" s="203"/>
      <c r="AK329" s="203"/>
      <c r="AL329" s="201"/>
      <c r="AM329" s="203"/>
    </row>
    <row r="330" spans="1:55" s="200" customFormat="1">
      <c r="A330" s="202" t="s">
        <v>949</v>
      </c>
      <c r="G330" s="191">
        <v>17</v>
      </c>
      <c r="H330" s="202">
        <v>42</v>
      </c>
      <c r="I330" s="202">
        <v>39</v>
      </c>
      <c r="J330" s="202">
        <v>12</v>
      </c>
      <c r="K330" s="202">
        <v>28</v>
      </c>
      <c r="L330" s="202">
        <v>40</v>
      </c>
      <c r="M330" s="202">
        <v>24</v>
      </c>
      <c r="N330" s="202">
        <v>40</v>
      </c>
      <c r="O330" s="202">
        <v>55</v>
      </c>
      <c r="Q330" s="200">
        <v>40</v>
      </c>
      <c r="R330" s="200">
        <v>55</v>
      </c>
      <c r="S330" s="200">
        <v>40</v>
      </c>
      <c r="T330" s="200">
        <v>30</v>
      </c>
      <c r="V330" s="201">
        <v>0.02</v>
      </c>
      <c r="W330" s="201"/>
      <c r="X330" s="201"/>
      <c r="Y330" s="201"/>
      <c r="Z330" s="201"/>
      <c r="AA330" s="201"/>
      <c r="AB330" s="191">
        <v>31</v>
      </c>
      <c r="AC330" s="201"/>
      <c r="AD330" s="201"/>
      <c r="AE330" s="203"/>
      <c r="AF330" s="201"/>
      <c r="AG330" s="201"/>
      <c r="AH330" s="201">
        <v>0.08</v>
      </c>
      <c r="AI330" s="203"/>
      <c r="AJ330" s="203"/>
      <c r="AK330" s="203"/>
      <c r="AL330" s="201"/>
      <c r="AM330" s="203"/>
    </row>
    <row r="331" spans="1:55">
      <c r="A331" t="s">
        <v>606</v>
      </c>
      <c r="G331">
        <v>10</v>
      </c>
      <c r="H331">
        <v>34</v>
      </c>
      <c r="I331">
        <v>28</v>
      </c>
      <c r="J331">
        <v>6</v>
      </c>
      <c r="K331">
        <v>10</v>
      </c>
      <c r="L331">
        <v>28</v>
      </c>
      <c r="M331">
        <v>16</v>
      </c>
      <c r="O331">
        <v>30</v>
      </c>
      <c r="V331" s="2"/>
      <c r="W331" s="2"/>
      <c r="X331" s="2"/>
      <c r="Y331" s="2"/>
      <c r="Z331" s="2"/>
      <c r="AA331" s="2"/>
      <c r="AB331" s="35">
        <v>51</v>
      </c>
      <c r="AC331" s="2"/>
      <c r="AD331" s="2"/>
      <c r="AE331">
        <v>4</v>
      </c>
      <c r="AF331" s="2"/>
      <c r="AG331" s="2"/>
      <c r="AH331" s="2"/>
      <c r="AL331" s="35"/>
      <c r="AN331" s="2"/>
      <c r="AO331" s="35"/>
      <c r="AP331" s="35"/>
    </row>
    <row r="332" spans="1:55" s="200" customFormat="1">
      <c r="A332" s="200" t="s">
        <v>896</v>
      </c>
      <c r="G332" s="200">
        <v>26</v>
      </c>
      <c r="H332" s="200">
        <v>46</v>
      </c>
      <c r="I332" s="200">
        <v>29</v>
      </c>
      <c r="J332" s="200">
        <v>17</v>
      </c>
      <c r="K332" s="200">
        <v>8</v>
      </c>
      <c r="L332" s="200">
        <v>32</v>
      </c>
      <c r="M332" s="200">
        <v>15</v>
      </c>
      <c r="O332" s="200">
        <v>62</v>
      </c>
      <c r="V332" s="201"/>
      <c r="W332" s="201"/>
      <c r="X332" s="201"/>
      <c r="Y332" s="201"/>
      <c r="Z332" s="201"/>
      <c r="AA332" s="201"/>
      <c r="AB332" s="200">
        <v>51</v>
      </c>
      <c r="AC332" s="201"/>
      <c r="AD332" s="201"/>
      <c r="AF332" s="201"/>
      <c r="AG332" s="201"/>
      <c r="AH332" s="201"/>
      <c r="AN332" s="201"/>
    </row>
    <row r="333" spans="1:55">
      <c r="A333" t="s">
        <v>823</v>
      </c>
      <c r="G333">
        <v>22</v>
      </c>
      <c r="H333">
        <v>48</v>
      </c>
      <c r="I333">
        <v>30</v>
      </c>
      <c r="J333">
        <v>12</v>
      </c>
      <c r="K333">
        <v>12</v>
      </c>
      <c r="L333">
        <v>30</v>
      </c>
      <c r="M333">
        <v>17</v>
      </c>
      <c r="N333">
        <v>38</v>
      </c>
      <c r="Q333">
        <v>23</v>
      </c>
      <c r="V333" s="2"/>
      <c r="W333" s="2"/>
      <c r="X333" s="2"/>
      <c r="Y333" s="2"/>
      <c r="Z333" s="2"/>
      <c r="AA333" s="2"/>
      <c r="AB333" s="35">
        <v>41</v>
      </c>
      <c r="AC333" s="2">
        <v>0.04</v>
      </c>
      <c r="AD333" s="2">
        <v>0.04</v>
      </c>
      <c r="AF333" s="35"/>
      <c r="AG333" s="35"/>
      <c r="AH333" s="2"/>
      <c r="AL333" s="35"/>
    </row>
    <row r="334" spans="1:55" s="31" customFormat="1">
      <c r="A334" s="31" t="s">
        <v>824</v>
      </c>
      <c r="G334" s="31">
        <v>24</v>
      </c>
      <c r="H334" s="31">
        <v>50</v>
      </c>
      <c r="I334" s="31">
        <v>30</v>
      </c>
      <c r="J334" s="31">
        <v>13</v>
      </c>
      <c r="K334" s="31">
        <v>12</v>
      </c>
      <c r="L334" s="31">
        <v>30</v>
      </c>
      <c r="M334" s="31">
        <v>17</v>
      </c>
      <c r="N334" s="31">
        <v>53</v>
      </c>
      <c r="Q334" s="31">
        <v>33</v>
      </c>
      <c r="V334" s="12"/>
      <c r="W334" s="12"/>
      <c r="X334" s="12"/>
      <c r="Y334" s="12"/>
      <c r="Z334" s="12"/>
      <c r="AA334" s="12"/>
      <c r="AB334" s="50">
        <v>41</v>
      </c>
      <c r="AC334" s="12">
        <v>0.05</v>
      </c>
      <c r="AD334" s="12">
        <v>0.05</v>
      </c>
      <c r="AF334" s="50"/>
      <c r="AG334" s="12"/>
      <c r="AH334" s="12"/>
      <c r="AI334" s="50"/>
      <c r="AJ334" s="50"/>
      <c r="AK334" s="50"/>
      <c r="AL334" s="50"/>
      <c r="AM334" s="50"/>
    </row>
    <row r="335" spans="1:55" s="189" customFormat="1">
      <c r="A335" s="189" t="s">
        <v>827</v>
      </c>
      <c r="G335" s="189">
        <v>12</v>
      </c>
      <c r="H335" s="189">
        <v>48</v>
      </c>
      <c r="I335" s="189">
        <v>30</v>
      </c>
      <c r="J335" s="189">
        <v>12</v>
      </c>
      <c r="K335" s="189">
        <v>12</v>
      </c>
      <c r="L335" s="189">
        <v>30</v>
      </c>
      <c r="M335" s="189">
        <v>17</v>
      </c>
      <c r="N335" s="189">
        <v>43</v>
      </c>
      <c r="Q335" s="189">
        <v>23</v>
      </c>
      <c r="V335" s="188">
        <v>0.03</v>
      </c>
      <c r="W335" s="188"/>
      <c r="X335" s="188"/>
      <c r="Y335" s="188"/>
      <c r="Z335" s="188"/>
      <c r="AA335" s="188"/>
      <c r="AB335" s="191">
        <v>41</v>
      </c>
      <c r="AC335" s="188">
        <v>0.04</v>
      </c>
      <c r="AD335" s="188">
        <v>0.04</v>
      </c>
      <c r="AF335" s="191"/>
      <c r="AG335" s="188"/>
      <c r="AH335" s="188"/>
      <c r="AI335" s="191"/>
      <c r="AJ335" s="191"/>
      <c r="AK335" s="191"/>
      <c r="AL335" s="191"/>
      <c r="AM335" s="191"/>
    </row>
    <row r="336" spans="1:55" s="189" customFormat="1">
      <c r="A336" s="189" t="s">
        <v>828</v>
      </c>
      <c r="G336" s="189">
        <v>12</v>
      </c>
      <c r="H336" s="189">
        <v>50</v>
      </c>
      <c r="I336" s="189">
        <v>30</v>
      </c>
      <c r="J336" s="189">
        <v>13</v>
      </c>
      <c r="K336" s="189">
        <v>12</v>
      </c>
      <c r="L336" s="189">
        <v>30</v>
      </c>
      <c r="M336" s="189">
        <v>17</v>
      </c>
      <c r="N336" s="189">
        <v>58</v>
      </c>
      <c r="Q336" s="189">
        <v>33</v>
      </c>
      <c r="V336" s="188">
        <v>0.04</v>
      </c>
      <c r="W336" s="188"/>
      <c r="X336" s="188"/>
      <c r="Y336" s="188"/>
      <c r="Z336" s="188"/>
      <c r="AA336" s="188"/>
      <c r="AB336" s="191">
        <v>41</v>
      </c>
      <c r="AC336" s="188">
        <v>0.05</v>
      </c>
      <c r="AD336" s="188">
        <v>0.05</v>
      </c>
      <c r="AF336" s="191"/>
      <c r="AG336" s="188"/>
      <c r="AH336" s="188"/>
      <c r="AI336" s="191"/>
      <c r="AJ336" s="191"/>
      <c r="AK336" s="191"/>
      <c r="AL336" s="191"/>
      <c r="AM336" s="191"/>
    </row>
    <row r="337" spans="1:61" s="31" customFormat="1">
      <c r="A337" s="31" t="s">
        <v>680</v>
      </c>
      <c r="G337" s="31">
        <v>20</v>
      </c>
      <c r="H337" s="31">
        <v>51</v>
      </c>
      <c r="I337" s="31">
        <v>34</v>
      </c>
      <c r="J337" s="31">
        <v>7</v>
      </c>
      <c r="K337" s="31">
        <v>21</v>
      </c>
      <c r="L337" s="31">
        <v>32</v>
      </c>
      <c r="M337" s="31">
        <v>19</v>
      </c>
      <c r="N337" s="31">
        <v>20</v>
      </c>
      <c r="V337" s="12"/>
      <c r="W337" s="12"/>
      <c r="X337" s="12"/>
      <c r="Y337" s="12"/>
      <c r="Z337" s="12"/>
      <c r="AA337" s="12"/>
      <c r="AB337" s="50">
        <v>50</v>
      </c>
      <c r="AC337" s="12"/>
      <c r="AD337" s="12"/>
      <c r="AF337" s="50"/>
      <c r="AG337" s="12"/>
      <c r="AH337" s="12"/>
      <c r="AI337" s="50"/>
      <c r="AJ337" s="50"/>
      <c r="AK337" s="50"/>
      <c r="AL337" s="50"/>
      <c r="AM337" s="50"/>
    </row>
    <row r="338" spans="1:61" s="184" customFormat="1">
      <c r="A338" s="189" t="s">
        <v>713</v>
      </c>
      <c r="B338" s="186"/>
      <c r="C338" s="186"/>
      <c r="D338" s="186"/>
      <c r="E338" s="186"/>
      <c r="F338" s="186"/>
      <c r="G338" s="186">
        <v>13</v>
      </c>
      <c r="H338" s="186">
        <v>41</v>
      </c>
      <c r="I338" s="186">
        <v>34</v>
      </c>
      <c r="J338" s="186">
        <v>7</v>
      </c>
      <c r="K338" s="186">
        <v>14</v>
      </c>
      <c r="L338" s="186">
        <v>32</v>
      </c>
      <c r="M338" s="186">
        <v>19</v>
      </c>
      <c r="N338" s="186">
        <v>35</v>
      </c>
      <c r="O338" s="186"/>
      <c r="P338" s="186"/>
      <c r="Q338" s="186"/>
      <c r="R338" s="186"/>
      <c r="S338" s="186"/>
      <c r="T338" s="186"/>
      <c r="U338" s="186"/>
      <c r="V338" s="187"/>
      <c r="W338" s="187"/>
      <c r="X338" s="187"/>
      <c r="Y338" s="187"/>
      <c r="Z338" s="187"/>
      <c r="AA338" s="187"/>
      <c r="AB338" s="190">
        <v>51</v>
      </c>
      <c r="AC338" s="187"/>
      <c r="AD338" s="187"/>
      <c r="AE338" s="190"/>
      <c r="AF338" s="187"/>
      <c r="AG338" s="190"/>
      <c r="AH338" s="187"/>
      <c r="AI338" s="186"/>
      <c r="AJ338" s="186"/>
      <c r="AK338" s="186"/>
      <c r="AL338" s="187"/>
      <c r="AM338" s="186"/>
      <c r="AN338" s="186"/>
      <c r="AO338" s="186"/>
      <c r="AP338" s="186"/>
      <c r="AQ338" s="186"/>
      <c r="AR338" s="186"/>
      <c r="AS338" s="186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6"/>
      <c r="BF338" s="186"/>
      <c r="BG338" s="186"/>
      <c r="BH338" s="186"/>
      <c r="BI338" s="186"/>
    </row>
    <row r="339" spans="1:61" s="200" customFormat="1">
      <c r="A339" s="200" t="s">
        <v>900</v>
      </c>
      <c r="G339" s="200">
        <v>18</v>
      </c>
      <c r="H339" s="200">
        <v>50</v>
      </c>
      <c r="I339" s="200">
        <v>42</v>
      </c>
      <c r="J339" s="200">
        <v>17</v>
      </c>
      <c r="K339" s="200">
        <v>16</v>
      </c>
      <c r="L339" s="200">
        <v>33</v>
      </c>
      <c r="M339" s="200">
        <v>26</v>
      </c>
      <c r="N339" s="200">
        <v>61</v>
      </c>
      <c r="V339" s="201"/>
      <c r="W339" s="201">
        <v>0.04</v>
      </c>
      <c r="X339" s="201"/>
      <c r="Y339" s="201"/>
      <c r="Z339" s="201">
        <v>0.06</v>
      </c>
      <c r="AA339" s="201"/>
      <c r="AB339" s="200">
        <v>40</v>
      </c>
      <c r="AC339" s="201"/>
      <c r="AD339" s="201"/>
      <c r="AE339" s="200">
        <v>8</v>
      </c>
      <c r="AH339" s="201"/>
    </row>
    <row r="340" spans="1:61">
      <c r="A340" s="31" t="s">
        <v>678</v>
      </c>
      <c r="G340">
        <v>9</v>
      </c>
      <c r="H340">
        <v>35</v>
      </c>
      <c r="I340">
        <v>30</v>
      </c>
      <c r="J340">
        <v>3</v>
      </c>
      <c r="K340">
        <v>10</v>
      </c>
      <c r="L340">
        <v>28</v>
      </c>
      <c r="M340">
        <v>15</v>
      </c>
      <c r="N340">
        <v>20</v>
      </c>
      <c r="O340">
        <v>20</v>
      </c>
      <c r="S340">
        <v>7</v>
      </c>
      <c r="T340">
        <v>7</v>
      </c>
      <c r="V340" s="2"/>
      <c r="W340" s="2"/>
      <c r="X340" s="2"/>
      <c r="Y340" s="2"/>
      <c r="Z340" s="2"/>
      <c r="AA340" s="2"/>
      <c r="AB340" s="35">
        <v>50</v>
      </c>
      <c r="AC340" s="2">
        <v>0.03</v>
      </c>
      <c r="AD340" s="2">
        <v>0.03</v>
      </c>
      <c r="AF340" s="2"/>
      <c r="AG340" s="35"/>
      <c r="AH340" s="2"/>
      <c r="AL340" s="2"/>
    </row>
    <row r="341" spans="1:61">
      <c r="A341" t="s">
        <v>679</v>
      </c>
      <c r="G341">
        <v>16</v>
      </c>
      <c r="H341">
        <v>42</v>
      </c>
      <c r="I341">
        <v>30</v>
      </c>
      <c r="J341">
        <v>3</v>
      </c>
      <c r="K341">
        <v>10</v>
      </c>
      <c r="L341">
        <v>28</v>
      </c>
      <c r="M341">
        <v>15</v>
      </c>
      <c r="N341">
        <v>20</v>
      </c>
      <c r="O341">
        <v>20</v>
      </c>
      <c r="S341">
        <v>7</v>
      </c>
      <c r="T341">
        <v>7</v>
      </c>
      <c r="V341" s="2"/>
      <c r="W341" s="2">
        <v>0.02</v>
      </c>
      <c r="X341" s="2"/>
      <c r="Y341" s="2"/>
      <c r="Z341" s="2"/>
      <c r="AA341" s="2"/>
      <c r="AB341" s="35">
        <v>50</v>
      </c>
      <c r="AC341" s="2"/>
      <c r="AD341" s="2"/>
      <c r="AF341" s="35"/>
      <c r="AG341" s="35"/>
      <c r="AH341" s="2"/>
      <c r="AL341" s="35"/>
    </row>
    <row r="344" spans="1:61">
      <c r="A344" t="s">
        <v>64</v>
      </c>
      <c r="B344" t="s">
        <v>30</v>
      </c>
      <c r="C344" t="s">
        <v>518</v>
      </c>
      <c r="D344" t="s">
        <v>651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634</v>
      </c>
      <c r="R344" t="s">
        <v>635</v>
      </c>
      <c r="S344" t="s">
        <v>636</v>
      </c>
      <c r="T344" s="35" t="s">
        <v>637</v>
      </c>
      <c r="U344" s="145" t="s">
        <v>638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5" t="s">
        <v>433</v>
      </c>
      <c r="AL344" t="s">
        <v>339</v>
      </c>
      <c r="AM344" s="145" t="s">
        <v>648</v>
      </c>
    </row>
    <row r="345" spans="1:61">
      <c r="A345" s="31" t="s">
        <v>644</v>
      </c>
      <c r="J345">
        <v>5</v>
      </c>
      <c r="S345">
        <v>3</v>
      </c>
      <c r="T345">
        <v>3</v>
      </c>
      <c r="V345" s="2"/>
      <c r="W345" s="2"/>
      <c r="X345" s="2"/>
      <c r="Y345" s="2"/>
      <c r="Z345" s="2"/>
      <c r="AA345" s="2"/>
      <c r="AB345" s="35"/>
      <c r="AC345" s="2"/>
      <c r="AD345" s="2"/>
      <c r="AF345" s="35"/>
      <c r="AG345" s="35"/>
      <c r="AH345" s="2"/>
      <c r="AI345" s="2"/>
      <c r="AJ345" s="2"/>
      <c r="AK345" s="2"/>
      <c r="AL345" s="2"/>
      <c r="AM345" s="2"/>
    </row>
    <row r="346" spans="1:61" s="186" customFormat="1">
      <c r="A346" s="189" t="s">
        <v>714</v>
      </c>
      <c r="G346" s="186">
        <v>6</v>
      </c>
      <c r="H346" s="186">
        <v>6</v>
      </c>
      <c r="J346" s="186">
        <v>6</v>
      </c>
      <c r="V346" s="187"/>
      <c r="W346" s="187"/>
      <c r="X346" s="187"/>
      <c r="Y346" s="187"/>
      <c r="Z346" s="187"/>
      <c r="AA346" s="187"/>
      <c r="AB346" s="190"/>
      <c r="AC346" s="187"/>
      <c r="AD346" s="187"/>
      <c r="AE346" s="186">
        <v>3</v>
      </c>
      <c r="AF346" s="190"/>
      <c r="AG346" s="190"/>
      <c r="AH346" s="187"/>
      <c r="AI346" s="187"/>
      <c r="AJ346" s="187"/>
      <c r="AK346" s="187"/>
      <c r="AL346" s="187"/>
      <c r="AM346" s="187"/>
    </row>
    <row r="347" spans="1:61" s="186" customFormat="1">
      <c r="A347" s="186" t="s">
        <v>715</v>
      </c>
      <c r="N347" s="186">
        <v>7</v>
      </c>
      <c r="O347" s="186">
        <v>7</v>
      </c>
      <c r="V347" s="187"/>
      <c r="W347" s="187"/>
      <c r="X347" s="187"/>
      <c r="Y347" s="187"/>
      <c r="Z347" s="187"/>
      <c r="AA347" s="187"/>
      <c r="AB347" s="190"/>
      <c r="AC347" s="187">
        <v>0.05</v>
      </c>
      <c r="AD347" s="187"/>
      <c r="AF347" s="187"/>
      <c r="AG347" s="187"/>
      <c r="AH347" s="187"/>
      <c r="AI347" s="190"/>
      <c r="AJ347" s="190"/>
      <c r="AK347" s="190"/>
      <c r="AL347" s="187"/>
      <c r="AM347" s="190"/>
    </row>
    <row r="348" spans="1:61" s="200" customFormat="1">
      <c r="A348" s="200" t="s">
        <v>967</v>
      </c>
      <c r="G348" s="200">
        <v>3</v>
      </c>
      <c r="H348" s="200">
        <v>3</v>
      </c>
      <c r="I348" s="200">
        <v>3</v>
      </c>
      <c r="J348" s="200">
        <v>3</v>
      </c>
      <c r="N348" s="200">
        <v>15</v>
      </c>
      <c r="O348" s="200">
        <v>5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1"/>
      <c r="AG348" s="201"/>
      <c r="AH348" s="201">
        <v>0.02</v>
      </c>
      <c r="AI348" s="203"/>
      <c r="AJ348" s="203"/>
      <c r="AK348" s="203"/>
      <c r="AL348" s="201"/>
      <c r="AM348" s="203"/>
    </row>
    <row r="349" spans="1:61" s="200" customFormat="1">
      <c r="A349" s="200" t="s">
        <v>968</v>
      </c>
      <c r="G349" s="200">
        <v>3</v>
      </c>
      <c r="H349" s="200">
        <v>3</v>
      </c>
      <c r="I349" s="200">
        <v>3</v>
      </c>
      <c r="J349" s="200">
        <v>3</v>
      </c>
      <c r="N349" s="200">
        <v>15</v>
      </c>
      <c r="O349" s="200">
        <v>5</v>
      </c>
      <c r="V349" s="201"/>
      <c r="W349" s="201"/>
      <c r="X349" s="201"/>
      <c r="Y349" s="201"/>
      <c r="Z349" s="201"/>
      <c r="AA349" s="201"/>
      <c r="AB349" s="203"/>
      <c r="AC349" s="201"/>
      <c r="AD349" s="201"/>
      <c r="AF349" s="201"/>
      <c r="AG349" s="201"/>
      <c r="AH349" s="201">
        <v>0.02</v>
      </c>
      <c r="AI349" s="203"/>
      <c r="AJ349" s="203"/>
      <c r="AK349" s="203"/>
      <c r="AL349" s="201"/>
      <c r="AM349" s="203"/>
    </row>
    <row r="350" spans="1:61">
      <c r="A350" s="31" t="s">
        <v>702</v>
      </c>
      <c r="N350">
        <v>10</v>
      </c>
      <c r="Q350">
        <v>15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61" s="200" customFormat="1">
      <c r="A351" s="202" t="s">
        <v>912</v>
      </c>
      <c r="H351" s="200">
        <v>10</v>
      </c>
      <c r="J351" s="200">
        <v>10</v>
      </c>
      <c r="N351" s="200">
        <v>11</v>
      </c>
      <c r="Q351" s="200">
        <v>16</v>
      </c>
      <c r="V351" s="201"/>
      <c r="W351" s="201"/>
      <c r="X351" s="201"/>
      <c r="Y351" s="201"/>
      <c r="Z351" s="201"/>
      <c r="AA351" s="201"/>
      <c r="AC351" s="201"/>
      <c r="AD351" s="201"/>
      <c r="AH351" s="201"/>
      <c r="AL351" s="201"/>
      <c r="AQ351" s="201"/>
    </row>
    <row r="352" spans="1:61" s="200" customFormat="1">
      <c r="A352" s="202" t="s">
        <v>867</v>
      </c>
      <c r="N352" s="200">
        <v>7</v>
      </c>
      <c r="V352" s="201"/>
      <c r="W352" s="201"/>
      <c r="X352" s="201"/>
      <c r="Y352" s="201"/>
      <c r="Z352" s="201"/>
      <c r="AA352" s="201"/>
      <c r="AB352" s="203"/>
      <c r="AC352" s="201"/>
      <c r="AD352" s="201"/>
      <c r="AE352" s="200">
        <v>5</v>
      </c>
      <c r="AF352" s="203"/>
      <c r="AG352" s="203"/>
      <c r="AH352" s="201"/>
      <c r="AI352" s="203"/>
      <c r="AJ352" s="203"/>
      <c r="AK352" s="203"/>
      <c r="AL352" s="201"/>
      <c r="AM352" s="203"/>
      <c r="AQ352" s="201"/>
    </row>
    <row r="353" spans="1:65" s="200" customFormat="1">
      <c r="A353" s="202" t="s">
        <v>868</v>
      </c>
      <c r="N353" s="200">
        <v>10</v>
      </c>
      <c r="V353" s="201"/>
      <c r="W353" s="201"/>
      <c r="X353" s="201"/>
      <c r="Y353" s="201"/>
      <c r="Z353" s="201"/>
      <c r="AA353" s="201"/>
      <c r="AB353" s="203"/>
      <c r="AC353" s="201"/>
      <c r="AD353" s="201"/>
      <c r="AE353" s="200">
        <v>6</v>
      </c>
      <c r="AF353" s="203"/>
      <c r="AG353" s="203"/>
      <c r="AH353" s="201"/>
      <c r="AI353" s="203"/>
      <c r="AJ353" s="203"/>
      <c r="AK353" s="203"/>
      <c r="AL353" s="201"/>
      <c r="AM353" s="203"/>
      <c r="AQ353" s="201"/>
    </row>
    <row r="354" spans="1:65" s="200" customFormat="1">
      <c r="A354" s="202" t="s">
        <v>792</v>
      </c>
      <c r="J354" s="200">
        <v>10</v>
      </c>
      <c r="R354" s="200">
        <v>35</v>
      </c>
      <c r="T354" s="200">
        <v>10</v>
      </c>
      <c r="V354" s="201"/>
      <c r="W354" s="201"/>
      <c r="X354" s="201"/>
      <c r="Y354" s="201"/>
      <c r="Z354" s="201"/>
      <c r="AA354" s="201"/>
      <c r="AB354" s="203"/>
      <c r="AC354" s="201"/>
      <c r="AD354" s="201"/>
      <c r="AF354" s="201"/>
      <c r="AG354" s="203"/>
      <c r="AH354" s="201"/>
      <c r="AI354" s="203"/>
      <c r="AJ354" s="203"/>
      <c r="AK354" s="203"/>
      <c r="AL354" s="201"/>
      <c r="AM354" s="203"/>
    </row>
    <row r="355" spans="1:65" s="31" customFormat="1">
      <c r="A355" t="s">
        <v>462</v>
      </c>
      <c r="B355"/>
      <c r="C355"/>
      <c r="D355"/>
      <c r="E355"/>
      <c r="F355"/>
      <c r="G355"/>
      <c r="H355">
        <v>4</v>
      </c>
      <c r="I355"/>
      <c r="J355">
        <v>4</v>
      </c>
      <c r="K355"/>
      <c r="L355"/>
      <c r="M355"/>
      <c r="N355"/>
      <c r="O355">
        <v>3</v>
      </c>
      <c r="P355"/>
      <c r="Q355"/>
      <c r="R355"/>
      <c r="S355"/>
      <c r="T355"/>
      <c r="U355"/>
      <c r="V355" s="2"/>
      <c r="W355" s="2"/>
      <c r="X355" s="2"/>
      <c r="Y355" s="2"/>
      <c r="Z355" s="2"/>
      <c r="AA355" s="2"/>
      <c r="AB355" s="35"/>
      <c r="AC355" s="2"/>
      <c r="AD355" s="2"/>
      <c r="AE355">
        <v>2</v>
      </c>
      <c r="AF355" s="35"/>
      <c r="AG355" s="35"/>
      <c r="AH355" s="2"/>
      <c r="AI355" s="35"/>
      <c r="AJ355" s="35"/>
      <c r="AK355" s="35"/>
      <c r="AL355" s="35"/>
      <c r="AM355" s="3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1:65" s="202" customFormat="1">
      <c r="A356" s="200" t="s">
        <v>851</v>
      </c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1"/>
      <c r="W356" s="201"/>
      <c r="X356" s="201"/>
      <c r="Y356" s="201"/>
      <c r="Z356" s="201"/>
      <c r="AA356" s="201"/>
      <c r="AB356" s="203"/>
      <c r="AC356" s="201"/>
      <c r="AD356" s="201"/>
      <c r="AE356" s="200">
        <v>-10</v>
      </c>
      <c r="AF356" s="203"/>
      <c r="AG356" s="203"/>
      <c r="AH356" s="201">
        <v>0.05</v>
      </c>
      <c r="AI356" s="203"/>
      <c r="AJ356" s="203"/>
      <c r="AK356" s="203"/>
      <c r="AL356" s="203"/>
      <c r="AM356" s="203"/>
      <c r="AN356" s="200"/>
      <c r="AO356" s="200"/>
      <c r="AP356" s="200"/>
      <c r="AQ356" s="200"/>
      <c r="AR356" s="200"/>
      <c r="AS356" s="200"/>
      <c r="AT356" s="200"/>
      <c r="AU356" s="200"/>
      <c r="AV356" s="200"/>
      <c r="AW356" s="200"/>
      <c r="AX356" s="200"/>
      <c r="AY356" s="200"/>
      <c r="AZ356" s="200"/>
      <c r="BA356" s="200"/>
      <c r="BB356" s="200"/>
      <c r="BC356" s="200"/>
      <c r="BD356" s="200"/>
      <c r="BE356" s="200"/>
      <c r="BF356" s="200"/>
      <c r="BG356" s="200"/>
      <c r="BH356" s="200"/>
      <c r="BI356" s="200"/>
      <c r="BJ356" s="200"/>
      <c r="BK356" s="200"/>
      <c r="BL356" s="200"/>
      <c r="BM356" s="200"/>
    </row>
    <row r="357" spans="1:65">
      <c r="A357" t="s">
        <v>153</v>
      </c>
      <c r="V357" s="2">
        <v>0.03</v>
      </c>
      <c r="W357" s="2">
        <v>0.03</v>
      </c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35"/>
    </row>
    <row r="358" spans="1:65">
      <c r="A358" s="31" t="s">
        <v>623</v>
      </c>
      <c r="S358">
        <v>2</v>
      </c>
      <c r="T358">
        <v>2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65">
      <c r="A359" s="31" t="s">
        <v>624</v>
      </c>
      <c r="S359">
        <v>3</v>
      </c>
      <c r="T359">
        <v>3</v>
      </c>
      <c r="U359">
        <v>5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65">
      <c r="A360" s="31" t="s">
        <v>617</v>
      </c>
      <c r="J360">
        <v>8</v>
      </c>
      <c r="V360" s="2"/>
      <c r="W360" s="2"/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2"/>
      <c r="AQ360" s="2"/>
    </row>
    <row r="361" spans="1:65">
      <c r="A361" s="31" t="s">
        <v>618</v>
      </c>
      <c r="J361">
        <v>9</v>
      </c>
      <c r="Q361">
        <v>5</v>
      </c>
      <c r="V361" s="2"/>
      <c r="W361" s="2"/>
      <c r="X361" s="2"/>
      <c r="Y361" s="2"/>
      <c r="Z361" s="2"/>
      <c r="AA361" s="2"/>
      <c r="AB361" s="35"/>
      <c r="AC361" s="2"/>
      <c r="AD361" s="2"/>
      <c r="AF361" s="35"/>
      <c r="AG361" s="35"/>
      <c r="AH361" s="2"/>
      <c r="AL361" s="2"/>
      <c r="AQ361" s="2"/>
    </row>
    <row r="362" spans="1:65" s="200" customFormat="1">
      <c r="A362" s="202" t="s">
        <v>870</v>
      </c>
      <c r="G362" s="200">
        <v>10</v>
      </c>
      <c r="O362" s="200">
        <v>16</v>
      </c>
      <c r="V362" s="201"/>
      <c r="W362" s="201">
        <v>0.05</v>
      </c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/>
      <c r="AI362" s="203"/>
      <c r="AJ362" s="203"/>
      <c r="AK362" s="203"/>
      <c r="AL362" s="201"/>
      <c r="AM362" s="203"/>
      <c r="AQ362" s="201"/>
    </row>
    <row r="363" spans="1:65" s="200" customFormat="1">
      <c r="A363" s="202" t="s">
        <v>855</v>
      </c>
      <c r="Q363" s="200">
        <v>20</v>
      </c>
      <c r="V363" s="201"/>
      <c r="W363" s="201"/>
      <c r="X363" s="201"/>
      <c r="Y363" s="201"/>
      <c r="Z363" s="201"/>
      <c r="AA363" s="201">
        <v>0.05</v>
      </c>
      <c r="AB363" s="203"/>
      <c r="AC363" s="201"/>
      <c r="AD363" s="201"/>
      <c r="AF363" s="203"/>
      <c r="AG363" s="203"/>
      <c r="AH363" s="201"/>
      <c r="AI363" s="203"/>
      <c r="AJ363" s="203"/>
      <c r="AK363" s="203"/>
      <c r="AL363" s="201"/>
      <c r="AM363" s="203"/>
      <c r="AQ363" s="201"/>
    </row>
    <row r="364" spans="1:65" s="200" customFormat="1">
      <c r="A364" s="202" t="s">
        <v>856</v>
      </c>
      <c r="Q364" s="200">
        <v>23</v>
      </c>
      <c r="V364" s="201"/>
      <c r="W364" s="201"/>
      <c r="X364" s="201"/>
      <c r="Y364" s="201"/>
      <c r="Z364" s="201"/>
      <c r="AA364" s="201">
        <v>0.06</v>
      </c>
      <c r="AB364" s="203"/>
      <c r="AC364" s="201"/>
      <c r="AD364" s="201"/>
      <c r="AF364" s="203"/>
      <c r="AG364" s="203"/>
      <c r="AH364" s="201"/>
      <c r="AI364" s="203"/>
      <c r="AJ364" s="203"/>
      <c r="AK364" s="203"/>
      <c r="AL364" s="201"/>
      <c r="AM364" s="203"/>
      <c r="AQ364" s="201"/>
    </row>
    <row r="365" spans="1:65" s="186" customFormat="1">
      <c r="A365" s="189" t="s">
        <v>716</v>
      </c>
      <c r="V365" s="187"/>
      <c r="W365" s="187">
        <v>0.02</v>
      </c>
      <c r="X365" s="187"/>
      <c r="Y365" s="187"/>
      <c r="Z365" s="187"/>
      <c r="AA365" s="187"/>
      <c r="AB365" s="190"/>
      <c r="AC365" s="187">
        <v>0.01</v>
      </c>
      <c r="AD365" s="187"/>
      <c r="AF365" s="190"/>
      <c r="AG365" s="190"/>
      <c r="AH365" s="187"/>
      <c r="AI365" s="190"/>
      <c r="AJ365" s="190"/>
      <c r="AK365" s="190"/>
      <c r="AL365" s="187"/>
      <c r="AM365" s="190"/>
      <c r="AQ365" s="187"/>
    </row>
    <row r="366" spans="1:65">
      <c r="A366" s="31" t="s">
        <v>611</v>
      </c>
      <c r="G366">
        <v>8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2"/>
      <c r="AQ366" s="2"/>
    </row>
    <row r="367" spans="1:65">
      <c r="A367" s="31" t="s">
        <v>612</v>
      </c>
      <c r="G367">
        <v>9</v>
      </c>
      <c r="O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2"/>
      <c r="AQ367" s="2"/>
    </row>
    <row r="368" spans="1:65" s="200" customFormat="1">
      <c r="A368" s="202" t="s">
        <v>793</v>
      </c>
      <c r="H368" s="200">
        <v>10</v>
      </c>
      <c r="J368" s="200">
        <v>10</v>
      </c>
      <c r="O368" s="200">
        <v>25</v>
      </c>
      <c r="V368" s="201"/>
      <c r="W368" s="201"/>
      <c r="X368" s="201"/>
      <c r="Y368" s="201"/>
      <c r="Z368" s="201"/>
      <c r="AA368" s="201"/>
      <c r="AB368" s="203"/>
      <c r="AC368" s="201"/>
      <c r="AD368" s="201"/>
      <c r="AE368" s="200">
        <v>5</v>
      </c>
      <c r="AF368" s="203"/>
      <c r="AG368" s="203"/>
      <c r="AH368" s="201"/>
      <c r="AI368" s="203"/>
      <c r="AJ368" s="203"/>
      <c r="AK368" s="203"/>
      <c r="AL368" s="201"/>
      <c r="AM368" s="203"/>
      <c r="AQ368" s="201"/>
    </row>
    <row r="369" spans="1:43">
      <c r="A369" t="s">
        <v>486</v>
      </c>
      <c r="O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E369">
        <v>5</v>
      </c>
      <c r="AF369" s="35"/>
      <c r="AG369" s="35"/>
      <c r="AH369" s="2"/>
      <c r="AI369" s="2"/>
      <c r="AJ369" s="2"/>
      <c r="AK369" s="2"/>
      <c r="AL369" s="2"/>
      <c r="AM369" s="2"/>
    </row>
    <row r="370" spans="1:43" s="200" customFormat="1">
      <c r="A370" s="200" t="s">
        <v>915</v>
      </c>
      <c r="N370" s="200">
        <v>5</v>
      </c>
      <c r="V370" s="201"/>
      <c r="W370" s="201"/>
      <c r="X370" s="201"/>
      <c r="Y370" s="201"/>
      <c r="Z370" s="201"/>
      <c r="AA370" s="201"/>
      <c r="AC370" s="201"/>
      <c r="AD370" s="201"/>
      <c r="AH370" s="201">
        <v>0.03</v>
      </c>
      <c r="AI370" s="201"/>
      <c r="AJ370" s="201"/>
      <c r="AK370" s="201"/>
      <c r="AL370" s="201"/>
      <c r="AM370" s="201"/>
    </row>
    <row r="371" spans="1:43" s="200" customFormat="1">
      <c r="A371" s="200" t="s">
        <v>852</v>
      </c>
      <c r="N371" s="200">
        <v>10</v>
      </c>
      <c r="V371" s="201"/>
      <c r="W371" s="201"/>
      <c r="X371" s="201"/>
      <c r="Y371" s="201"/>
      <c r="Z371" s="201"/>
      <c r="AA371" s="201"/>
      <c r="AB371" s="203"/>
      <c r="AC371" s="201"/>
      <c r="AD371" s="201"/>
      <c r="AF371" s="203"/>
      <c r="AG371" s="203"/>
      <c r="AH371" s="201">
        <v>0.04</v>
      </c>
      <c r="AI371" s="201"/>
      <c r="AJ371" s="201"/>
      <c r="AK371" s="201"/>
      <c r="AL371" s="201"/>
      <c r="AM371" s="201"/>
    </row>
    <row r="372" spans="1:43">
      <c r="A372" s="31" t="s">
        <v>621</v>
      </c>
      <c r="L372">
        <v>8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622</v>
      </c>
      <c r="L373">
        <v>9</v>
      </c>
      <c r="V373" s="2"/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2"/>
      <c r="AQ373" s="2"/>
    </row>
    <row r="374" spans="1:43" s="200" customFormat="1">
      <c r="A374" s="200" t="s">
        <v>799</v>
      </c>
      <c r="N374" s="200">
        <v>5</v>
      </c>
      <c r="O374" s="200">
        <v>5</v>
      </c>
      <c r="V374" s="201"/>
      <c r="W374" s="201"/>
      <c r="X374" s="201"/>
      <c r="Y374" s="201"/>
      <c r="Z374" s="201"/>
      <c r="AA374" s="201"/>
      <c r="AB374" s="203"/>
      <c r="AC374" s="201"/>
      <c r="AD374" s="201"/>
      <c r="AE374" s="200">
        <v>3</v>
      </c>
      <c r="AF374" s="203"/>
      <c r="AG374" s="203"/>
      <c r="AH374" s="201"/>
      <c r="AI374" s="203"/>
      <c r="AJ374" s="203"/>
      <c r="AK374" s="203"/>
      <c r="AL374" s="203"/>
      <c r="AM374" s="203"/>
    </row>
    <row r="375" spans="1:43" s="200" customFormat="1">
      <c r="A375" s="200" t="s">
        <v>798</v>
      </c>
      <c r="N375" s="200">
        <v>8</v>
      </c>
      <c r="O375" s="200">
        <v>8</v>
      </c>
      <c r="V375" s="201"/>
      <c r="W375" s="201"/>
      <c r="X375" s="201"/>
      <c r="Y375" s="201"/>
      <c r="Z375" s="201"/>
      <c r="AA375" s="201"/>
      <c r="AB375" s="203"/>
      <c r="AC375" s="201"/>
      <c r="AD375" s="201"/>
      <c r="AE375" s="200">
        <v>5</v>
      </c>
      <c r="AF375" s="203"/>
      <c r="AG375" s="203"/>
      <c r="AH375" s="201"/>
      <c r="AI375" s="203"/>
      <c r="AJ375" s="203"/>
      <c r="AK375" s="203"/>
      <c r="AL375" s="203"/>
      <c r="AM375" s="203"/>
    </row>
    <row r="376" spans="1:43" s="200" customFormat="1">
      <c r="A376" s="200" t="s">
        <v>820</v>
      </c>
      <c r="N376" s="200">
        <v>6</v>
      </c>
      <c r="Q376" s="200">
        <v>6</v>
      </c>
      <c r="S376" s="200">
        <v>6</v>
      </c>
      <c r="V376" s="201"/>
      <c r="W376" s="201"/>
      <c r="X376" s="201"/>
      <c r="Y376" s="201"/>
      <c r="Z376" s="201"/>
      <c r="AA376" s="201"/>
      <c r="AB376" s="203"/>
      <c r="AC376" s="201">
        <v>0.03</v>
      </c>
      <c r="AD376" s="201"/>
      <c r="AF376" s="203"/>
      <c r="AG376" s="203"/>
      <c r="AH376" s="201"/>
      <c r="AI376" s="203"/>
      <c r="AJ376" s="203"/>
      <c r="AK376" s="203"/>
      <c r="AL376" s="203"/>
      <c r="AM376" s="203"/>
    </row>
    <row r="377" spans="1:43">
      <c r="A377" s="31" t="s">
        <v>570</v>
      </c>
      <c r="N377">
        <v>7</v>
      </c>
      <c r="V377" s="2"/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2"/>
      <c r="AP377" s="2"/>
    </row>
    <row r="378" spans="1:43">
      <c r="A378" t="s">
        <v>690</v>
      </c>
      <c r="G378">
        <v>3</v>
      </c>
      <c r="H378">
        <v>3</v>
      </c>
      <c r="I378">
        <v>3</v>
      </c>
      <c r="J378">
        <v>3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3">
      <c r="A379" t="s">
        <v>26</v>
      </c>
      <c r="G379">
        <v>5</v>
      </c>
      <c r="H379">
        <v>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3">
      <c r="A380" s="31" t="s">
        <v>613</v>
      </c>
      <c r="H380">
        <v>8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2"/>
      <c r="AQ380" s="2"/>
    </row>
    <row r="381" spans="1:43">
      <c r="A381" s="31" t="s">
        <v>614</v>
      </c>
      <c r="H381">
        <v>9</v>
      </c>
      <c r="N381">
        <v>5</v>
      </c>
      <c r="V381" s="2"/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2"/>
      <c r="AQ381" s="2"/>
    </row>
    <row r="382" spans="1:43" s="200" customFormat="1">
      <c r="A382" s="202" t="s">
        <v>836</v>
      </c>
      <c r="G382" s="200">
        <v>10</v>
      </c>
      <c r="H382" s="200">
        <v>10</v>
      </c>
      <c r="I382" s="200">
        <v>10</v>
      </c>
      <c r="J382" s="200">
        <v>10</v>
      </c>
      <c r="O382" s="200">
        <v>20</v>
      </c>
      <c r="R382" s="200">
        <v>20</v>
      </c>
      <c r="V382" s="201"/>
      <c r="W382" s="201"/>
      <c r="X382" s="201"/>
      <c r="Y382" s="201"/>
      <c r="Z382" s="201"/>
      <c r="AA382" s="201"/>
      <c r="AB382" s="203"/>
      <c r="AC382" s="201"/>
      <c r="AD382" s="201"/>
      <c r="AF382" s="203"/>
      <c r="AG382" s="203"/>
      <c r="AH382" s="201"/>
      <c r="AI382" s="203"/>
      <c r="AJ382" s="203"/>
      <c r="AK382" s="203"/>
      <c r="AL382" s="201"/>
      <c r="AM382" s="203"/>
      <c r="AQ382" s="201"/>
    </row>
    <row r="383" spans="1:43">
      <c r="A383" s="31" t="s">
        <v>619</v>
      </c>
      <c r="K383">
        <v>8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2"/>
      <c r="AQ383" s="2"/>
    </row>
    <row r="384" spans="1:43">
      <c r="A384" s="31" t="s">
        <v>620</v>
      </c>
      <c r="K384">
        <v>9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2"/>
      <c r="AQ384" s="2"/>
    </row>
    <row r="385" spans="1:43" s="186" customFormat="1">
      <c r="A385" s="189" t="s">
        <v>717</v>
      </c>
      <c r="G385" s="186">
        <v>7</v>
      </c>
      <c r="O385" s="186">
        <v>15</v>
      </c>
      <c r="V385" s="187"/>
      <c r="W385" s="187"/>
      <c r="X385" s="187"/>
      <c r="Y385" s="187"/>
      <c r="Z385" s="187"/>
      <c r="AA385" s="187"/>
      <c r="AB385" s="190"/>
      <c r="AC385" s="187"/>
      <c r="AD385" s="187"/>
      <c r="AF385" s="190"/>
      <c r="AG385" s="190"/>
      <c r="AH385" s="187"/>
      <c r="AI385" s="190"/>
      <c r="AJ385" s="190"/>
      <c r="AK385" s="190"/>
      <c r="AL385" s="187"/>
      <c r="AM385" s="190"/>
      <c r="AQ385" s="187"/>
    </row>
    <row r="386" spans="1:43">
      <c r="A386" t="s">
        <v>166</v>
      </c>
      <c r="G386">
        <v>5</v>
      </c>
      <c r="K386">
        <v>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3">
      <c r="A387" s="31" t="s">
        <v>615</v>
      </c>
      <c r="I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2"/>
      <c r="AQ387" s="2"/>
    </row>
    <row r="388" spans="1:43">
      <c r="A388" s="31" t="s">
        <v>616</v>
      </c>
      <c r="I388">
        <v>9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2"/>
      <c r="AQ388" s="2"/>
    </row>
    <row r="389" spans="1:43">
      <c r="A389" t="s">
        <v>72</v>
      </c>
      <c r="N389">
        <v>4</v>
      </c>
      <c r="O389">
        <v>4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2" spans="1:43">
      <c r="A392" t="s">
        <v>20</v>
      </c>
      <c r="B392" t="s">
        <v>30</v>
      </c>
      <c r="C392" t="s">
        <v>518</v>
      </c>
      <c r="D392" t="s">
        <v>651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634</v>
      </c>
      <c r="R392" t="s">
        <v>635</v>
      </c>
      <c r="S392" t="s">
        <v>636</v>
      </c>
      <c r="T392" s="35" t="s">
        <v>637</v>
      </c>
      <c r="U392" s="145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5" t="s">
        <v>433</v>
      </c>
      <c r="AL392" t="s">
        <v>339</v>
      </c>
      <c r="AM392" s="145" t="s">
        <v>648</v>
      </c>
    </row>
    <row r="393" spans="1:43" s="200" customFormat="1">
      <c r="A393" s="200" t="s">
        <v>758</v>
      </c>
      <c r="H393" s="200">
        <v>30</v>
      </c>
      <c r="N393" s="200">
        <v>20</v>
      </c>
      <c r="O393" s="200">
        <v>20</v>
      </c>
      <c r="V393" s="201">
        <v>0.1</v>
      </c>
      <c r="W393" s="201"/>
      <c r="X393" s="201"/>
      <c r="Y393" s="201"/>
      <c r="Z393" s="201"/>
      <c r="AA393" s="201"/>
      <c r="AB393" s="203"/>
      <c r="AC393" s="201"/>
      <c r="AD393" s="201"/>
      <c r="AF393" s="203"/>
      <c r="AG393" s="203"/>
      <c r="AH393" s="201"/>
      <c r="AI393" s="203"/>
      <c r="AJ393" s="203"/>
      <c r="AK393" s="203"/>
      <c r="AL393" s="203"/>
      <c r="AM393" s="203"/>
    </row>
    <row r="394" spans="1:43" s="200" customFormat="1">
      <c r="A394" s="200" t="s">
        <v>854</v>
      </c>
      <c r="H394" s="200">
        <v>30</v>
      </c>
      <c r="N394" s="200">
        <v>20</v>
      </c>
      <c r="O394" s="200">
        <v>20</v>
      </c>
      <c r="V394" s="201"/>
      <c r="W394" s="201"/>
      <c r="X394" s="201"/>
      <c r="Y394" s="201"/>
      <c r="Z394" s="201"/>
      <c r="AA394" s="201">
        <v>0.1</v>
      </c>
      <c r="AB394" s="203"/>
      <c r="AC394" s="201"/>
      <c r="AD394" s="201"/>
      <c r="AF394" s="203"/>
      <c r="AG394" s="203"/>
      <c r="AH394" s="201"/>
      <c r="AI394" s="203"/>
      <c r="AJ394" s="203"/>
      <c r="AK394" s="203"/>
      <c r="AL394" s="203"/>
      <c r="AM394" s="203"/>
    </row>
    <row r="395" spans="1:43" s="200" customFormat="1">
      <c r="A395" s="200" t="s">
        <v>763</v>
      </c>
      <c r="H395" s="200">
        <v>30</v>
      </c>
      <c r="N395" s="200">
        <v>20</v>
      </c>
      <c r="O395" s="200">
        <v>20</v>
      </c>
      <c r="V395" s="201"/>
      <c r="W395" s="201"/>
      <c r="X395" s="201"/>
      <c r="Y395" s="201"/>
      <c r="Z395" s="201"/>
      <c r="AA395" s="201"/>
      <c r="AB395" s="203"/>
      <c r="AC395" s="201">
        <v>0.1</v>
      </c>
      <c r="AD395" s="201"/>
      <c r="AF395" s="203"/>
      <c r="AG395" s="203"/>
      <c r="AH395" s="201"/>
      <c r="AI395" s="203"/>
      <c r="AJ395" s="203"/>
      <c r="AK395" s="203"/>
      <c r="AL395" s="203"/>
      <c r="AM395" s="203"/>
    </row>
    <row r="396" spans="1:43" s="200" customFormat="1">
      <c r="A396" s="200" t="s">
        <v>760</v>
      </c>
      <c r="H396" s="200">
        <v>30</v>
      </c>
      <c r="N396" s="200">
        <v>20</v>
      </c>
      <c r="O396" s="200">
        <v>20</v>
      </c>
      <c r="V396" s="201"/>
      <c r="W396" s="201"/>
      <c r="X396" s="201"/>
      <c r="Y396" s="201"/>
      <c r="Z396" s="201"/>
      <c r="AA396" s="201"/>
      <c r="AB396" s="203"/>
      <c r="AC396" s="201"/>
      <c r="AD396" s="201"/>
      <c r="AF396" s="203"/>
      <c r="AG396" s="203"/>
      <c r="AH396" s="201">
        <v>0.1</v>
      </c>
      <c r="AI396" s="203"/>
      <c r="AJ396" s="203"/>
      <c r="AK396" s="203"/>
      <c r="AL396" s="203"/>
      <c r="AM396" s="203"/>
    </row>
    <row r="397" spans="1:43" s="200" customFormat="1">
      <c r="A397" s="200" t="s">
        <v>761</v>
      </c>
      <c r="H397" s="200">
        <v>30</v>
      </c>
      <c r="N397" s="200">
        <v>20</v>
      </c>
      <c r="O397" s="200">
        <v>20</v>
      </c>
      <c r="V397" s="201"/>
      <c r="W397" s="201"/>
      <c r="X397" s="201"/>
      <c r="Y397" s="201"/>
      <c r="Z397" s="201"/>
      <c r="AA397" s="201"/>
      <c r="AB397" s="203"/>
      <c r="AC397" s="201"/>
      <c r="AD397" s="201"/>
      <c r="AE397" s="200">
        <v>10</v>
      </c>
      <c r="AF397" s="203"/>
      <c r="AG397" s="203"/>
      <c r="AH397" s="201"/>
      <c r="AI397" s="203"/>
      <c r="AJ397" s="203"/>
      <c r="AK397" s="203"/>
      <c r="AL397" s="203"/>
      <c r="AM397" s="203"/>
    </row>
    <row r="398" spans="1:43" s="200" customFormat="1">
      <c r="A398" s="200" t="s">
        <v>762</v>
      </c>
      <c r="J398" s="200">
        <v>30</v>
      </c>
      <c r="N398" s="200">
        <v>20</v>
      </c>
      <c r="O398" s="200">
        <v>20</v>
      </c>
      <c r="V398" s="201"/>
      <c r="W398" s="201"/>
      <c r="X398" s="201"/>
      <c r="Y398" s="201"/>
      <c r="Z398" s="201"/>
      <c r="AA398" s="201"/>
      <c r="AB398" s="203"/>
      <c r="AC398" s="201">
        <v>0.1</v>
      </c>
      <c r="AD398" s="201"/>
      <c r="AF398" s="203"/>
      <c r="AG398" s="203"/>
      <c r="AH398" s="201"/>
      <c r="AI398" s="203"/>
      <c r="AJ398" s="203"/>
      <c r="AK398" s="203"/>
      <c r="AL398" s="203"/>
      <c r="AM398" s="203"/>
    </row>
    <row r="399" spans="1:43" s="200" customFormat="1">
      <c r="A399" s="200" t="s">
        <v>759</v>
      </c>
      <c r="J399" s="200">
        <v>30</v>
      </c>
      <c r="N399" s="200">
        <v>20</v>
      </c>
      <c r="O399" s="200">
        <v>20</v>
      </c>
      <c r="V399" s="201"/>
      <c r="W399" s="201"/>
      <c r="X399" s="201"/>
      <c r="Y399" s="201"/>
      <c r="Z399" s="201"/>
      <c r="AA399" s="201"/>
      <c r="AB399" s="203"/>
      <c r="AC399" s="201"/>
      <c r="AD399" s="201"/>
      <c r="AF399" s="203"/>
      <c r="AG399" s="203"/>
      <c r="AH399" s="201">
        <v>0.1</v>
      </c>
      <c r="AI399" s="203"/>
      <c r="AJ399" s="203"/>
      <c r="AK399" s="203"/>
      <c r="AL399" s="203"/>
      <c r="AM399" s="203"/>
    </row>
    <row r="400" spans="1:43" s="200" customFormat="1">
      <c r="A400" s="200" t="s">
        <v>770</v>
      </c>
      <c r="G400" s="200">
        <v>30</v>
      </c>
      <c r="N400" s="200">
        <v>20</v>
      </c>
      <c r="O400" s="200">
        <v>20</v>
      </c>
      <c r="V400" s="201"/>
      <c r="W400" s="201"/>
      <c r="X400" s="201"/>
      <c r="Y400" s="201"/>
      <c r="Z400" s="201"/>
      <c r="AA400" s="201"/>
      <c r="AB400" s="203"/>
      <c r="AC400" s="201"/>
      <c r="AD400" s="201"/>
      <c r="AF400" s="203"/>
      <c r="AG400" s="203"/>
      <c r="AH400" s="201">
        <v>0.1</v>
      </c>
      <c r="AI400" s="203"/>
      <c r="AJ400" s="203"/>
      <c r="AK400" s="203"/>
      <c r="AL400" s="203"/>
      <c r="AM400" s="203"/>
    </row>
    <row r="401" spans="1:43" s="200" customFormat="1">
      <c r="A401" s="200" t="s">
        <v>913</v>
      </c>
      <c r="G401" s="200">
        <v>30</v>
      </c>
      <c r="N401" s="200">
        <v>20</v>
      </c>
      <c r="O401" s="200">
        <v>20</v>
      </c>
      <c r="V401" s="201">
        <v>0.1</v>
      </c>
      <c r="W401" s="201"/>
      <c r="X401" s="201"/>
      <c r="Y401" s="201"/>
      <c r="Z401" s="201"/>
      <c r="AA401" s="201"/>
      <c r="AC401" s="201"/>
      <c r="AD401" s="201"/>
      <c r="AH401" s="201"/>
    </row>
    <row r="402" spans="1:43">
      <c r="A402" s="31" t="s">
        <v>632</v>
      </c>
      <c r="O402">
        <v>12</v>
      </c>
      <c r="T402">
        <v>12</v>
      </c>
      <c r="V402" s="2"/>
      <c r="W402" s="2"/>
      <c r="X402" s="2"/>
      <c r="Y402" s="2"/>
      <c r="Z402" s="2"/>
      <c r="AA402" s="2"/>
      <c r="AB402" s="35"/>
      <c r="AC402" s="2"/>
      <c r="AD402" s="2"/>
      <c r="AF402" s="35"/>
      <c r="AG402" s="35"/>
      <c r="AH402" s="2"/>
      <c r="AI402" s="2"/>
      <c r="AJ402" s="2"/>
      <c r="AK402" s="2"/>
      <c r="AL402" s="2"/>
      <c r="AM402" s="2"/>
    </row>
    <row r="403" spans="1:43">
      <c r="A403" t="s">
        <v>691</v>
      </c>
      <c r="O403">
        <v>20</v>
      </c>
      <c r="V403" s="2"/>
      <c r="W403" s="2">
        <v>0.02</v>
      </c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  <c r="AP403" s="2"/>
    </row>
    <row r="404" spans="1:43">
      <c r="A404" t="s">
        <v>528</v>
      </c>
      <c r="G404">
        <v>8</v>
      </c>
      <c r="O404">
        <v>10</v>
      </c>
      <c r="R404">
        <v>10</v>
      </c>
      <c r="V404" s="2"/>
      <c r="W404" s="2"/>
      <c r="X404" s="2"/>
      <c r="Y404" s="2"/>
      <c r="Z404" s="2"/>
      <c r="AA404" s="2"/>
      <c r="AB404" s="35"/>
      <c r="AC404" s="2"/>
      <c r="AD404" s="2"/>
      <c r="AF404" s="35"/>
      <c r="AG404" s="35"/>
      <c r="AH404" s="2"/>
      <c r="AL404" s="2"/>
      <c r="AP404" s="2"/>
    </row>
    <row r="405" spans="1:43">
      <c r="A405" t="s">
        <v>304</v>
      </c>
      <c r="O405">
        <v>17</v>
      </c>
      <c r="V405" s="2"/>
      <c r="W405" s="2"/>
      <c r="X405" s="2"/>
      <c r="Y405" s="2"/>
      <c r="Z405" s="2"/>
      <c r="AA405" s="2"/>
      <c r="AB405" s="35"/>
      <c r="AC405" s="2">
        <v>0.05</v>
      </c>
      <c r="AD405" s="2"/>
      <c r="AF405" s="35"/>
      <c r="AG405" s="35"/>
      <c r="AH405" s="2"/>
      <c r="AL405" s="35"/>
    </row>
    <row r="406" spans="1:43">
      <c r="A406" s="31" t="s">
        <v>610</v>
      </c>
      <c r="G406">
        <v>10</v>
      </c>
      <c r="H406">
        <v>10</v>
      </c>
      <c r="I406">
        <v>10</v>
      </c>
      <c r="J406">
        <v>10</v>
      </c>
      <c r="K406">
        <v>10</v>
      </c>
      <c r="L406">
        <v>10</v>
      </c>
      <c r="M406">
        <v>10</v>
      </c>
      <c r="V406" s="2"/>
      <c r="W406" s="2"/>
      <c r="X406" s="2"/>
      <c r="Y406" s="2"/>
      <c r="Z406" s="2"/>
      <c r="AA406" s="2"/>
      <c r="AB406" s="35"/>
      <c r="AC406" s="2"/>
      <c r="AD406" s="2"/>
      <c r="AF406" s="35"/>
      <c r="AG406" s="35"/>
      <c r="AH406" s="2"/>
      <c r="AL406" s="2"/>
      <c r="AQ406" s="2"/>
    </row>
    <row r="407" spans="1:43">
      <c r="A407" s="31" t="s">
        <v>513</v>
      </c>
      <c r="G407">
        <v>5</v>
      </c>
      <c r="H407">
        <v>5</v>
      </c>
      <c r="N407">
        <v>15</v>
      </c>
      <c r="O407">
        <v>15</v>
      </c>
      <c r="Q407">
        <v>15</v>
      </c>
      <c r="R407">
        <v>15</v>
      </c>
      <c r="V407" s="2">
        <v>0.02</v>
      </c>
      <c r="W407" s="2"/>
      <c r="X407" s="2"/>
      <c r="Y407" s="2"/>
      <c r="Z407" s="2"/>
      <c r="AA407" s="2"/>
      <c r="AB407" s="35"/>
      <c r="AC407" s="2"/>
      <c r="AD407" s="2"/>
      <c r="AF407" s="2"/>
      <c r="AG407" s="2"/>
      <c r="AH407" s="2">
        <v>0.05</v>
      </c>
      <c r="AL407" s="2"/>
    </row>
    <row r="408" spans="1:43">
      <c r="AB408" s="35"/>
      <c r="AC408" s="2"/>
      <c r="AD408" s="2"/>
      <c r="AF408" s="35"/>
      <c r="AG408" s="35"/>
      <c r="AH408" s="2"/>
      <c r="AL408" s="35"/>
    </row>
    <row r="410" spans="1:43">
      <c r="A410" t="s">
        <v>21</v>
      </c>
      <c r="B410" t="s">
        <v>30</v>
      </c>
      <c r="C410" t="s">
        <v>518</v>
      </c>
      <c r="D410" t="s">
        <v>651</v>
      </c>
      <c r="E410" t="s">
        <v>484</v>
      </c>
      <c r="F410" s="31" t="s">
        <v>511</v>
      </c>
      <c r="G410" t="s">
        <v>3</v>
      </c>
      <c r="H410" t="s">
        <v>4</v>
      </c>
      <c r="I410" t="s">
        <v>5</v>
      </c>
      <c r="J410" t="s">
        <v>42</v>
      </c>
      <c r="K410" t="s">
        <v>208</v>
      </c>
      <c r="L410" t="s">
        <v>209</v>
      </c>
      <c r="M410" t="s">
        <v>210</v>
      </c>
      <c r="N410" t="s">
        <v>10</v>
      </c>
      <c r="O410" t="s">
        <v>9</v>
      </c>
      <c r="P410" t="s">
        <v>479</v>
      </c>
      <c r="Q410" t="s">
        <v>634</v>
      </c>
      <c r="R410" t="s">
        <v>635</v>
      </c>
      <c r="S410" t="s">
        <v>636</v>
      </c>
      <c r="T410" s="35" t="s">
        <v>637</v>
      </c>
      <c r="U410" s="145" t="s">
        <v>638</v>
      </c>
      <c r="V410" t="s">
        <v>12</v>
      </c>
      <c r="W410" t="s">
        <v>152</v>
      </c>
      <c r="X410" t="s">
        <v>345</v>
      </c>
      <c r="Y410" t="s">
        <v>480</v>
      </c>
      <c r="Z410" t="s">
        <v>481</v>
      </c>
      <c r="AA410" t="s">
        <v>122</v>
      </c>
      <c r="AB410" t="s">
        <v>11</v>
      </c>
      <c r="AC410" t="s">
        <v>119</v>
      </c>
      <c r="AD410" t="s">
        <v>118</v>
      </c>
      <c r="AE410" t="s">
        <v>13</v>
      </c>
      <c r="AF410" t="s">
        <v>116</v>
      </c>
      <c r="AG410" t="s">
        <v>289</v>
      </c>
      <c r="AH410" t="s">
        <v>163</v>
      </c>
      <c r="AI410" s="35" t="s">
        <v>457</v>
      </c>
      <c r="AJ410" s="35" t="s">
        <v>458</v>
      </c>
      <c r="AK410" s="145" t="s">
        <v>433</v>
      </c>
      <c r="AL410" t="s">
        <v>339</v>
      </c>
      <c r="AM410" s="145" t="s">
        <v>648</v>
      </c>
    </row>
    <row r="411" spans="1:43">
      <c r="A411" t="s">
        <v>75</v>
      </c>
      <c r="N411">
        <v>15</v>
      </c>
      <c r="O411">
        <v>15</v>
      </c>
      <c r="V411" s="2">
        <v>0.01</v>
      </c>
      <c r="W411" s="2"/>
      <c r="X411" s="2"/>
      <c r="Y411" s="2"/>
      <c r="Z411" s="2"/>
      <c r="AA411" s="2"/>
      <c r="AB411" s="35"/>
      <c r="AC411" s="2"/>
      <c r="AD411" s="2"/>
      <c r="AF411" s="35"/>
      <c r="AG411" s="35"/>
      <c r="AH411" s="2"/>
      <c r="AL411" s="35"/>
    </row>
    <row r="412" spans="1:43" s="192" customFormat="1">
      <c r="A412" s="193" t="s">
        <v>718</v>
      </c>
      <c r="B412" s="193"/>
      <c r="C412" s="193"/>
      <c r="D412" s="193"/>
      <c r="E412" s="193"/>
      <c r="F412" s="193"/>
      <c r="G412" s="193"/>
      <c r="H412" s="193">
        <v>10</v>
      </c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4"/>
      <c r="W412" s="194"/>
      <c r="X412" s="194"/>
      <c r="Y412" s="194"/>
      <c r="Z412" s="194"/>
      <c r="AA412" s="194"/>
      <c r="AB412" s="195"/>
      <c r="AC412" s="194"/>
      <c r="AD412" s="194"/>
      <c r="AE412" s="193"/>
      <c r="AF412" s="195"/>
      <c r="AG412" s="195"/>
      <c r="AH412" s="194"/>
      <c r="AI412" s="193"/>
      <c r="AJ412" s="193"/>
      <c r="AK412" s="193"/>
      <c r="AL412" s="194"/>
      <c r="AM412" s="193"/>
      <c r="AN412" s="194"/>
    </row>
    <row r="413" spans="1:43">
      <c r="A413" t="s">
        <v>301</v>
      </c>
      <c r="G413">
        <v>9</v>
      </c>
      <c r="H413">
        <v>-7</v>
      </c>
      <c r="V413" s="2"/>
      <c r="W413" s="2"/>
      <c r="X413" s="2"/>
      <c r="Y413" s="2"/>
      <c r="Z413" s="2"/>
      <c r="AA413" s="2"/>
      <c r="AB413" s="35"/>
      <c r="AC413" s="2"/>
      <c r="AD413" s="2"/>
      <c r="AF413" s="35"/>
      <c r="AG413" s="35"/>
      <c r="AH413" s="2"/>
      <c r="AL413" s="35"/>
    </row>
    <row r="414" spans="1:43">
      <c r="A414" t="s">
        <v>460</v>
      </c>
      <c r="G414">
        <v>6</v>
      </c>
      <c r="K414">
        <v>6</v>
      </c>
      <c r="N414">
        <v>10</v>
      </c>
      <c r="O414">
        <v>15</v>
      </c>
      <c r="V414" s="2"/>
      <c r="W414" s="2"/>
      <c r="X414" s="2"/>
      <c r="Y414" s="2"/>
      <c r="Z414" s="2"/>
      <c r="AA414" s="2"/>
      <c r="AB414" s="35"/>
      <c r="AC414" s="2"/>
      <c r="AD414" s="2"/>
      <c r="AF414" s="35"/>
      <c r="AG414" s="35"/>
      <c r="AH414" s="2"/>
      <c r="AL414" s="35"/>
    </row>
    <row r="415" spans="1:43" s="200" customFormat="1">
      <c r="A415" s="200" t="s">
        <v>804</v>
      </c>
      <c r="H415" s="200">
        <v>7</v>
      </c>
      <c r="V415" s="201"/>
      <c r="W415" s="201">
        <v>0.02</v>
      </c>
      <c r="X415" s="201"/>
      <c r="Y415" s="201"/>
      <c r="Z415" s="201"/>
      <c r="AA415" s="201"/>
      <c r="AB415" s="203"/>
      <c r="AC415" s="201"/>
      <c r="AD415" s="201"/>
      <c r="AF415" s="201"/>
      <c r="AG415" s="203"/>
      <c r="AH415" s="201"/>
      <c r="AI415" s="203"/>
      <c r="AJ415" s="203"/>
      <c r="AK415" s="203"/>
      <c r="AL415" s="201"/>
      <c r="AM415" s="203"/>
    </row>
    <row r="416" spans="1:43">
      <c r="A416" t="s">
        <v>140</v>
      </c>
      <c r="G416">
        <v>5</v>
      </c>
      <c r="J416">
        <v>5</v>
      </c>
      <c r="V416" s="2"/>
      <c r="W416" s="2"/>
      <c r="X416" s="2"/>
      <c r="Y416" s="2"/>
      <c r="Z416" s="2"/>
      <c r="AA416" s="2"/>
      <c r="AB416" s="35"/>
      <c r="AC416" s="2"/>
      <c r="AD416" s="2"/>
      <c r="AF416" s="35"/>
      <c r="AG416" s="35"/>
      <c r="AH416" s="2"/>
      <c r="AL416" s="35"/>
    </row>
    <row r="417" spans="1:41">
      <c r="A417" t="s">
        <v>692</v>
      </c>
      <c r="N417">
        <v>15</v>
      </c>
      <c r="O417">
        <v>15</v>
      </c>
      <c r="Q417">
        <v>15</v>
      </c>
      <c r="R417">
        <v>15</v>
      </c>
      <c r="S417">
        <v>7</v>
      </c>
      <c r="T417">
        <v>7</v>
      </c>
      <c r="V417" s="2"/>
      <c r="W417" s="2"/>
      <c r="X417" s="2"/>
      <c r="Y417" s="2"/>
      <c r="Z417" s="2"/>
      <c r="AA417" s="2"/>
      <c r="AB417" s="35"/>
      <c r="AC417" s="2"/>
      <c r="AD417" s="2"/>
      <c r="AF417" s="35"/>
      <c r="AG417" s="35"/>
      <c r="AH417" s="2"/>
      <c r="AL417" s="35"/>
    </row>
    <row r="418" spans="1:41">
      <c r="A418" t="s">
        <v>162</v>
      </c>
      <c r="N418">
        <v>10</v>
      </c>
      <c r="V418" s="2"/>
      <c r="W418" s="2"/>
      <c r="X418" s="2"/>
      <c r="Y418" s="2"/>
      <c r="Z418" s="2"/>
      <c r="AA418" s="2"/>
      <c r="AB418" s="35"/>
      <c r="AC418" s="2"/>
      <c r="AD418" s="2"/>
      <c r="AF418" s="35"/>
      <c r="AG418" s="35"/>
      <c r="AH418" s="2"/>
      <c r="AI418" s="35">
        <v>97.65625</v>
      </c>
      <c r="AL418" s="2">
        <v>7.0000000000000007E-2</v>
      </c>
    </row>
    <row r="419" spans="1:41" s="200" customFormat="1">
      <c r="A419" s="202" t="s">
        <v>752</v>
      </c>
      <c r="N419" s="200">
        <v>10</v>
      </c>
      <c r="V419" s="201"/>
      <c r="W419" s="201"/>
      <c r="X419" s="201"/>
      <c r="Y419" s="201"/>
      <c r="Z419" s="201"/>
      <c r="AA419" s="201"/>
      <c r="AB419" s="203"/>
      <c r="AC419" s="201"/>
      <c r="AD419" s="201"/>
      <c r="AF419" s="203"/>
      <c r="AG419" s="203"/>
      <c r="AH419" s="201"/>
      <c r="AI419" s="203">
        <v>97.65625</v>
      </c>
      <c r="AJ419" s="203"/>
      <c r="AK419" s="203"/>
      <c r="AL419" s="201"/>
      <c r="AM419" s="203"/>
    </row>
    <row r="420" spans="1:41" s="200" customFormat="1">
      <c r="A420" s="202" t="s">
        <v>885</v>
      </c>
      <c r="H420" s="200">
        <v>7</v>
      </c>
      <c r="I420" s="200">
        <v>7</v>
      </c>
      <c r="V420" s="201"/>
      <c r="W420" s="201"/>
      <c r="X420" s="201"/>
      <c r="Y420" s="201"/>
      <c r="Z420" s="201"/>
      <c r="AA420" s="201">
        <v>0.04</v>
      </c>
      <c r="AB420" s="203"/>
      <c r="AC420" s="201">
        <v>0.04</v>
      </c>
      <c r="AD420" s="201"/>
      <c r="AE420" s="200">
        <v>6</v>
      </c>
      <c r="AF420" s="203"/>
      <c r="AG420" s="203"/>
      <c r="AH420" s="201"/>
      <c r="AI420" s="203"/>
      <c r="AJ420" s="203"/>
      <c r="AK420" s="203"/>
      <c r="AL420" s="201"/>
      <c r="AM420" s="203"/>
    </row>
    <row r="421" spans="1:41">
      <c r="A421" t="s">
        <v>135</v>
      </c>
      <c r="V421" s="2"/>
      <c r="W421" s="2"/>
      <c r="X421" s="2"/>
      <c r="Y421" s="2"/>
      <c r="Z421" s="2"/>
      <c r="AA421" s="2"/>
      <c r="AB421" s="35">
        <v>50</v>
      </c>
      <c r="AC421" s="2"/>
      <c r="AD421" s="2"/>
      <c r="AE421">
        <v>5</v>
      </c>
      <c r="AF421" s="35"/>
      <c r="AG421" s="35"/>
      <c r="AH421" s="2"/>
      <c r="AL421" s="35"/>
    </row>
    <row r="422" spans="1:41">
      <c r="A422" t="s">
        <v>693</v>
      </c>
      <c r="G422">
        <v>5</v>
      </c>
      <c r="H422">
        <v>5</v>
      </c>
      <c r="N422">
        <v>10</v>
      </c>
      <c r="O422">
        <v>20</v>
      </c>
      <c r="V422" s="2">
        <v>0.02</v>
      </c>
      <c r="W422" s="2"/>
      <c r="X422" s="2"/>
      <c r="Y422" s="2"/>
      <c r="Z422" s="2"/>
      <c r="AA422" s="2"/>
      <c r="AB422" s="35"/>
      <c r="AC422" s="2"/>
      <c r="AD422" s="2"/>
      <c r="AF422" s="35"/>
      <c r="AG422" s="35"/>
      <c r="AH422" s="2"/>
      <c r="AL422" s="35"/>
    </row>
    <row r="423" spans="1:41">
      <c r="A423" t="s">
        <v>482</v>
      </c>
      <c r="N423">
        <v>15</v>
      </c>
      <c r="V423" s="2"/>
      <c r="W423" s="2"/>
      <c r="X423" s="2"/>
      <c r="Y423" s="2"/>
      <c r="Z423" s="2"/>
      <c r="AA423" s="2"/>
      <c r="AB423" s="35">
        <v>71</v>
      </c>
      <c r="AC423" s="2"/>
      <c r="AD423" s="2"/>
      <c r="AF423" s="35"/>
      <c r="AG423" s="35"/>
      <c r="AH423" s="2"/>
      <c r="AL423" s="35"/>
    </row>
    <row r="424" spans="1:41" s="200" customFormat="1">
      <c r="A424" s="200" t="s">
        <v>901</v>
      </c>
      <c r="G424" s="200">
        <v>10</v>
      </c>
      <c r="H424" s="200">
        <v>10</v>
      </c>
      <c r="N424" s="200">
        <v>14</v>
      </c>
      <c r="V424" s="201">
        <v>0.03</v>
      </c>
      <c r="W424" s="201"/>
      <c r="X424" s="201"/>
      <c r="Y424" s="201"/>
      <c r="Z424" s="201"/>
      <c r="AA424" s="201"/>
      <c r="AC424" s="201"/>
      <c r="AD424" s="201"/>
      <c r="AE424" s="200">
        <v>5</v>
      </c>
      <c r="AH424" s="201"/>
    </row>
    <row r="425" spans="1:41">
      <c r="A425" s="31" t="s">
        <v>581</v>
      </c>
      <c r="G425">
        <v>13</v>
      </c>
      <c r="N425">
        <v>5</v>
      </c>
      <c r="V425" s="2">
        <v>0.01</v>
      </c>
      <c r="W425" s="2"/>
      <c r="X425" s="2"/>
      <c r="Y425" s="2"/>
      <c r="Z425" s="2"/>
      <c r="AA425" s="2"/>
      <c r="AB425" s="35"/>
      <c r="AC425" s="2"/>
      <c r="AD425" s="2"/>
      <c r="AF425" s="2"/>
      <c r="AG425" s="2"/>
      <c r="AH425" s="2"/>
      <c r="AL425" s="35"/>
      <c r="AN425" s="2"/>
      <c r="AO425" s="35"/>
    </row>
    <row r="426" spans="1:41">
      <c r="A426" s="31" t="s">
        <v>643</v>
      </c>
      <c r="N426">
        <v>20</v>
      </c>
      <c r="O426">
        <v>-5</v>
      </c>
      <c r="V426" s="2"/>
      <c r="W426" s="2"/>
      <c r="X426" s="2"/>
      <c r="Y426" s="2"/>
      <c r="Z426" s="2"/>
      <c r="AA426" s="2"/>
      <c r="AB426" s="35"/>
      <c r="AC426" s="2"/>
      <c r="AD426" s="2"/>
      <c r="AE426">
        <v>3</v>
      </c>
      <c r="AF426" s="35"/>
      <c r="AG426" s="35"/>
      <c r="AH426" s="2"/>
      <c r="AI426" s="2"/>
      <c r="AJ426" s="2"/>
      <c r="AK426" s="2"/>
      <c r="AL426" s="2"/>
      <c r="AM426" s="2"/>
    </row>
    <row r="427" spans="1:41">
      <c r="A427" t="s">
        <v>392</v>
      </c>
      <c r="O427">
        <v>8</v>
      </c>
      <c r="V427" s="2"/>
      <c r="W427" s="2"/>
      <c r="X427" s="2"/>
      <c r="Y427" s="2"/>
      <c r="Z427" s="2"/>
      <c r="AA427" s="2">
        <v>0.05</v>
      </c>
      <c r="AB427" s="35"/>
      <c r="AC427" s="2"/>
      <c r="AD427" s="2"/>
      <c r="AE427">
        <v>5</v>
      </c>
      <c r="AF427" s="35"/>
      <c r="AG427" s="35"/>
      <c r="AH427" s="2"/>
      <c r="AL427" s="35"/>
    </row>
    <row r="428" spans="1:41">
      <c r="A428" t="s">
        <v>348</v>
      </c>
      <c r="G428">
        <v>9</v>
      </c>
      <c r="O428">
        <v>25</v>
      </c>
      <c r="V428" s="2">
        <v>-0.05</v>
      </c>
      <c r="W428" s="2"/>
      <c r="X428" s="2"/>
      <c r="Y428" s="2"/>
      <c r="Z428" s="2"/>
      <c r="AA428" s="2"/>
      <c r="AB428" s="35"/>
      <c r="AC428" s="2"/>
      <c r="AD428" s="2"/>
      <c r="AF428" s="35"/>
      <c r="AG428" s="35"/>
      <c r="AH428" s="2"/>
      <c r="AL428" s="35"/>
    </row>
    <row r="429" spans="1:41">
      <c r="A429" s="31" t="s">
        <v>641</v>
      </c>
      <c r="G429">
        <v>10</v>
      </c>
      <c r="N429">
        <v>5</v>
      </c>
      <c r="O429">
        <v>28</v>
      </c>
      <c r="V429" s="2">
        <v>-0.05</v>
      </c>
      <c r="W429" s="2"/>
      <c r="X429" s="2"/>
      <c r="Y429" s="2"/>
      <c r="Z429" s="2"/>
      <c r="AA429" s="2"/>
      <c r="AB429" s="35"/>
      <c r="AC429" s="2"/>
      <c r="AD429" s="2"/>
      <c r="AF429" s="35"/>
      <c r="AG429" s="35"/>
      <c r="AH429" s="2"/>
      <c r="AI429" s="2"/>
      <c r="AJ429" s="2"/>
      <c r="AK429" s="2"/>
      <c r="AL429" s="2"/>
      <c r="AM429" s="2"/>
    </row>
    <row r="430" spans="1:41">
      <c r="A430" t="s">
        <v>485</v>
      </c>
      <c r="V430" s="2"/>
      <c r="W430" s="2"/>
      <c r="X430" s="2"/>
      <c r="Y430" s="2"/>
      <c r="Z430" s="2"/>
      <c r="AA430" s="2"/>
      <c r="AB430" s="35">
        <v>91</v>
      </c>
      <c r="AC430" s="2"/>
      <c r="AD430" s="2"/>
      <c r="AF430" s="2"/>
      <c r="AG430" s="2"/>
      <c r="AH430" s="2"/>
      <c r="AL430" s="2"/>
    </row>
    <row r="431" spans="1:41">
      <c r="A431" s="31" t="s">
        <v>700</v>
      </c>
      <c r="N431">
        <v>10</v>
      </c>
      <c r="Q431">
        <v>10</v>
      </c>
      <c r="V431" s="2"/>
      <c r="W431" s="2"/>
      <c r="X431" s="2"/>
      <c r="Y431" s="2"/>
      <c r="Z431" s="2"/>
      <c r="AA431" s="2">
        <v>7.0000000000000007E-2</v>
      </c>
      <c r="AB431" s="35"/>
      <c r="AC431" s="2"/>
      <c r="AD431" s="2"/>
      <c r="AE431">
        <v>4</v>
      </c>
      <c r="AF431" s="2"/>
      <c r="AG431" s="2"/>
      <c r="AH431" s="2"/>
      <c r="AL431" s="2"/>
    </row>
    <row r="432" spans="1:41" s="200" customFormat="1">
      <c r="A432" s="202" t="s">
        <v>878</v>
      </c>
      <c r="G432" s="200">
        <v>15</v>
      </c>
      <c r="O432" s="200">
        <v>15</v>
      </c>
      <c r="V432" s="201">
        <v>0.05</v>
      </c>
      <c r="W432" s="201">
        <v>0.02</v>
      </c>
      <c r="X432" s="201"/>
      <c r="Y432" s="201"/>
      <c r="Z432" s="201"/>
      <c r="AA432" s="201"/>
      <c r="AB432" s="203">
        <v>91</v>
      </c>
      <c r="AC432" s="201"/>
      <c r="AD432" s="201"/>
      <c r="AF432" s="201"/>
      <c r="AG432" s="201"/>
      <c r="AH432" s="201"/>
      <c r="AI432" s="203"/>
      <c r="AJ432" s="203"/>
      <c r="AK432" s="203"/>
      <c r="AL432" s="201"/>
      <c r="AM432" s="203"/>
    </row>
    <row r="433" spans="1:41">
      <c r="A433" t="s">
        <v>646</v>
      </c>
      <c r="J433">
        <v>5</v>
      </c>
      <c r="M433">
        <v>5</v>
      </c>
      <c r="O433">
        <v>0</v>
      </c>
      <c r="V433" s="2"/>
      <c r="W433" s="2"/>
      <c r="X433" s="2"/>
      <c r="Y433" s="2"/>
      <c r="Z433" s="2"/>
      <c r="AA433" s="2">
        <v>0.06</v>
      </c>
      <c r="AB433" s="35"/>
      <c r="AC433" s="2"/>
      <c r="AD433" s="2"/>
      <c r="AF433" s="2"/>
      <c r="AG433" s="2"/>
      <c r="AH433" s="2"/>
      <c r="AL433" s="2"/>
    </row>
    <row r="434" spans="1:41">
      <c r="A434" t="s">
        <v>795</v>
      </c>
      <c r="J434">
        <v>10</v>
      </c>
      <c r="O434">
        <v>-5</v>
      </c>
      <c r="V434" s="2"/>
      <c r="W434" s="2"/>
      <c r="X434" s="2"/>
      <c r="Y434" s="2"/>
      <c r="Z434" s="2"/>
      <c r="AA434" s="2"/>
      <c r="AB434" s="35"/>
      <c r="AC434" s="2"/>
      <c r="AD434" s="2"/>
      <c r="AF434" s="35"/>
      <c r="AG434" s="35"/>
      <c r="AH434" s="2"/>
      <c r="AL434" s="35"/>
    </row>
    <row r="435" spans="1:41">
      <c r="A435" s="31" t="s">
        <v>625</v>
      </c>
      <c r="O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>
        <v>6</v>
      </c>
      <c r="AF435" s="2"/>
      <c r="AG435" s="2"/>
      <c r="AH435" s="2"/>
      <c r="AL435" s="35"/>
      <c r="AN435" s="2"/>
      <c r="AO435" s="35"/>
    </row>
    <row r="436" spans="1:41">
      <c r="A436" t="s">
        <v>160</v>
      </c>
      <c r="V436" s="2">
        <v>0.02</v>
      </c>
      <c r="W436" s="2"/>
      <c r="X436" s="2"/>
      <c r="Y436" s="2"/>
      <c r="Z436" s="2"/>
      <c r="AA436" s="2"/>
      <c r="AB436" s="35">
        <v>71</v>
      </c>
      <c r="AC436" s="2"/>
      <c r="AD436" s="2"/>
      <c r="AF436" s="35"/>
      <c r="AG436" s="35"/>
      <c r="AH436" s="2"/>
      <c r="AL436" s="35"/>
    </row>
    <row r="437" spans="1:41">
      <c r="A437" t="s">
        <v>455</v>
      </c>
      <c r="G437">
        <v>8</v>
      </c>
      <c r="H437">
        <v>8</v>
      </c>
      <c r="J437">
        <v>-5</v>
      </c>
      <c r="K437">
        <v>8</v>
      </c>
      <c r="V437" s="2"/>
      <c r="W437" s="2"/>
      <c r="X437" s="2"/>
      <c r="Y437" s="2"/>
      <c r="Z437" s="2"/>
      <c r="AA437" s="2"/>
      <c r="AB437" s="35"/>
      <c r="AC437" s="2"/>
      <c r="AD437" s="2"/>
      <c r="AF437" s="35"/>
      <c r="AG437" s="35"/>
      <c r="AH437" s="2"/>
      <c r="AL437" s="35"/>
    </row>
    <row r="438" spans="1:41">
      <c r="A438" t="s">
        <v>349</v>
      </c>
      <c r="V438" s="2"/>
      <c r="W438" s="2">
        <v>0.02</v>
      </c>
      <c r="X438" s="2">
        <v>0.01</v>
      </c>
      <c r="Y438" s="2"/>
      <c r="Z438" s="2"/>
      <c r="AA438" s="2"/>
      <c r="AB438" s="35"/>
      <c r="AC438" s="2"/>
      <c r="AD438" s="2"/>
      <c r="AF438" s="35"/>
      <c r="AG438" s="35"/>
      <c r="AH438" s="2"/>
      <c r="AL438" s="35"/>
    </row>
    <row r="439" spans="1:41">
      <c r="A439" s="31" t="s">
        <v>642</v>
      </c>
      <c r="N439">
        <v>2</v>
      </c>
      <c r="V439" s="2"/>
      <c r="W439" s="2">
        <v>0.02</v>
      </c>
      <c r="X439" s="2">
        <v>0.02</v>
      </c>
      <c r="Y439" s="2"/>
      <c r="Z439" s="2"/>
      <c r="AA439" s="2"/>
      <c r="AB439" s="35"/>
      <c r="AC439" s="2"/>
      <c r="AD439" s="2"/>
      <c r="AF439" s="35"/>
      <c r="AG439" s="35"/>
      <c r="AH439" s="2"/>
      <c r="AI439" s="2"/>
      <c r="AJ439" s="2"/>
      <c r="AK439" s="2"/>
      <c r="AL439" s="2"/>
      <c r="AM439" s="2"/>
    </row>
    <row r="442" spans="1:41">
      <c r="A442" t="s">
        <v>22</v>
      </c>
      <c r="B442" t="s">
        <v>30</v>
      </c>
      <c r="C442" t="s">
        <v>518</v>
      </c>
      <c r="D442" t="s">
        <v>651</v>
      </c>
      <c r="E442" t="s">
        <v>484</v>
      </c>
      <c r="F442" s="31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t="s">
        <v>10</v>
      </c>
      <c r="O442" t="s">
        <v>9</v>
      </c>
      <c r="P442" t="s">
        <v>479</v>
      </c>
      <c r="Q442" t="s">
        <v>634</v>
      </c>
      <c r="R442" t="s">
        <v>635</v>
      </c>
      <c r="S442" t="s">
        <v>636</v>
      </c>
      <c r="T442" s="35" t="s">
        <v>637</v>
      </c>
      <c r="U442" s="145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s="35" t="s">
        <v>457</v>
      </c>
      <c r="AJ442" s="35" t="s">
        <v>458</v>
      </c>
      <c r="AK442" s="145" t="s">
        <v>433</v>
      </c>
      <c r="AL442" t="s">
        <v>339</v>
      </c>
      <c r="AM442" s="145" t="s">
        <v>648</v>
      </c>
    </row>
    <row r="443" spans="1:41" s="196" customFormat="1">
      <c r="A443" s="197" t="s">
        <v>703</v>
      </c>
      <c r="B443" s="197"/>
      <c r="C443" s="197"/>
      <c r="D443" s="197"/>
      <c r="E443" s="197"/>
      <c r="F443" s="197"/>
      <c r="G443" s="197">
        <v>32</v>
      </c>
      <c r="H443" s="197">
        <v>12</v>
      </c>
      <c r="I443" s="197">
        <v>15</v>
      </c>
      <c r="J443" s="197">
        <v>42</v>
      </c>
      <c r="K443" s="197">
        <v>28</v>
      </c>
      <c r="L443" s="197">
        <v>16</v>
      </c>
      <c r="M443" s="197">
        <v>16</v>
      </c>
      <c r="N443" s="197">
        <v>54</v>
      </c>
      <c r="O443" s="197"/>
      <c r="P443" s="197"/>
      <c r="Q443" s="197">
        <v>34</v>
      </c>
      <c r="R443" s="197"/>
      <c r="S443" s="197"/>
      <c r="T443" s="197"/>
      <c r="U443" s="197"/>
      <c r="V443" s="198"/>
      <c r="W443" s="198"/>
      <c r="X443" s="198"/>
      <c r="Y443" s="198"/>
      <c r="Z443" s="198"/>
      <c r="AA443" s="198"/>
      <c r="AB443" s="199">
        <v>61</v>
      </c>
      <c r="AC443" s="198"/>
      <c r="AD443" s="198"/>
      <c r="AE443" s="199">
        <v>8</v>
      </c>
      <c r="AF443" s="199"/>
      <c r="AG443" s="199"/>
      <c r="AH443" s="198"/>
      <c r="AI443" s="197"/>
      <c r="AJ443" s="197"/>
      <c r="AK443" s="197"/>
      <c r="AL443" s="198"/>
      <c r="AM443" s="197"/>
      <c r="AN443" s="198"/>
    </row>
    <row r="444" spans="1:41" s="196" customFormat="1">
      <c r="A444" s="197" t="s">
        <v>704</v>
      </c>
      <c r="B444" s="197"/>
      <c r="C444" s="197"/>
      <c r="D444" s="197"/>
      <c r="E444" s="197"/>
      <c r="F444" s="197"/>
      <c r="G444" s="197">
        <v>44</v>
      </c>
      <c r="H444" s="197">
        <v>12</v>
      </c>
      <c r="I444" s="197">
        <v>15</v>
      </c>
      <c r="J444" s="197">
        <v>30</v>
      </c>
      <c r="K444" s="197">
        <v>28</v>
      </c>
      <c r="L444" s="197">
        <v>16</v>
      </c>
      <c r="M444" s="197">
        <v>16</v>
      </c>
      <c r="N444" s="197">
        <v>34</v>
      </c>
      <c r="O444" s="197">
        <v>20</v>
      </c>
      <c r="P444" s="197"/>
      <c r="Q444" s="197">
        <v>34</v>
      </c>
      <c r="R444" s="197"/>
      <c r="S444" s="197"/>
      <c r="T444" s="197"/>
      <c r="U444" s="197"/>
      <c r="V444" s="198"/>
      <c r="W444" s="198"/>
      <c r="X444" s="198"/>
      <c r="Y444" s="198"/>
      <c r="Z444" s="198"/>
      <c r="AA444" s="198"/>
      <c r="AB444" s="199">
        <v>61</v>
      </c>
      <c r="AC444" s="198"/>
      <c r="AD444" s="198"/>
      <c r="AE444" s="199">
        <v>8</v>
      </c>
      <c r="AF444" s="199"/>
      <c r="AG444" s="199"/>
      <c r="AH444" s="198"/>
      <c r="AI444" s="197"/>
      <c r="AJ444" s="197"/>
      <c r="AK444" s="197"/>
      <c r="AL444" s="198"/>
      <c r="AM444" s="197"/>
      <c r="AN444" s="198"/>
    </row>
    <row r="445" spans="1:41" s="196" customFormat="1">
      <c r="A445" s="197" t="s">
        <v>705</v>
      </c>
      <c r="B445" s="197"/>
      <c r="C445" s="197"/>
      <c r="D445" s="197"/>
      <c r="E445" s="197"/>
      <c r="F445" s="197"/>
      <c r="G445" s="197">
        <v>32</v>
      </c>
      <c r="H445" s="197">
        <v>10</v>
      </c>
      <c r="I445" s="197">
        <v>15</v>
      </c>
      <c r="J445" s="197">
        <v>40</v>
      </c>
      <c r="K445" s="197">
        <v>28</v>
      </c>
      <c r="L445" s="197">
        <v>16</v>
      </c>
      <c r="M445" s="197">
        <v>16</v>
      </c>
      <c r="N445" s="197">
        <v>39</v>
      </c>
      <c r="O445" s="197"/>
      <c r="P445" s="197"/>
      <c r="Q445" s="197">
        <v>24</v>
      </c>
      <c r="R445" s="197"/>
      <c r="S445" s="197"/>
      <c r="T445" s="197"/>
      <c r="U445" s="197"/>
      <c r="V445" s="198"/>
      <c r="W445" s="198"/>
      <c r="X445" s="198"/>
      <c r="Y445" s="198"/>
      <c r="Z445" s="198"/>
      <c r="AA445" s="198"/>
      <c r="AB445" s="199">
        <v>61</v>
      </c>
      <c r="AC445" s="198"/>
      <c r="AD445" s="198"/>
      <c r="AE445" s="199">
        <v>7</v>
      </c>
      <c r="AF445" s="199"/>
      <c r="AG445" s="199"/>
      <c r="AH445" s="198"/>
      <c r="AI445" s="197"/>
      <c r="AJ445" s="197"/>
      <c r="AK445" s="197"/>
      <c r="AL445" s="198"/>
      <c r="AM445" s="197"/>
      <c r="AN445" s="198"/>
    </row>
    <row r="446" spans="1:41" s="193" customFormat="1">
      <c r="A446" s="197" t="s">
        <v>706</v>
      </c>
      <c r="B446" s="197"/>
      <c r="C446" s="197"/>
      <c r="D446" s="197"/>
      <c r="E446" s="197"/>
      <c r="F446" s="197"/>
      <c r="G446" s="197">
        <v>42</v>
      </c>
      <c r="H446" s="197">
        <v>10</v>
      </c>
      <c r="I446" s="197">
        <v>15</v>
      </c>
      <c r="J446" s="197">
        <v>30</v>
      </c>
      <c r="K446" s="197">
        <v>28</v>
      </c>
      <c r="L446" s="197">
        <v>16</v>
      </c>
      <c r="M446" s="197">
        <v>16</v>
      </c>
      <c r="N446" s="197">
        <v>24</v>
      </c>
      <c r="O446" s="197">
        <v>15</v>
      </c>
      <c r="P446" s="197"/>
      <c r="Q446" s="197">
        <v>24</v>
      </c>
      <c r="R446" s="197"/>
      <c r="S446" s="197"/>
      <c r="T446" s="197"/>
      <c r="U446" s="197"/>
      <c r="V446" s="198"/>
      <c r="W446" s="198"/>
      <c r="X446" s="198"/>
      <c r="Y446" s="198"/>
      <c r="Z446" s="198"/>
      <c r="AA446" s="198"/>
      <c r="AB446" s="199">
        <v>61</v>
      </c>
      <c r="AC446" s="198"/>
      <c r="AD446" s="198"/>
      <c r="AE446" s="199">
        <v>7</v>
      </c>
      <c r="AF446" s="199"/>
      <c r="AG446" s="199"/>
      <c r="AH446" s="198"/>
      <c r="AI446" s="197"/>
      <c r="AJ446" s="197"/>
      <c r="AK446" s="197"/>
      <c r="AL446" s="198"/>
      <c r="AM446" s="197"/>
      <c r="AN446" s="198"/>
    </row>
    <row r="447" spans="1:41">
      <c r="A447" s="31" t="s">
        <v>541</v>
      </c>
      <c r="G447">
        <v>20</v>
      </c>
      <c r="I447">
        <v>8</v>
      </c>
      <c r="J447">
        <v>13</v>
      </c>
      <c r="K447">
        <v>20</v>
      </c>
      <c r="L447">
        <v>11</v>
      </c>
      <c r="M447">
        <v>6</v>
      </c>
      <c r="N447">
        <v>15</v>
      </c>
      <c r="Q447">
        <v>15</v>
      </c>
      <c r="V447" s="2"/>
      <c r="W447" s="2"/>
      <c r="X447" s="2"/>
      <c r="Y447" s="2"/>
      <c r="Z447" s="2"/>
      <c r="AA447" s="2">
        <v>0.03</v>
      </c>
      <c r="AB447" s="35">
        <v>61</v>
      </c>
      <c r="AC447" s="2"/>
      <c r="AD447" s="2"/>
      <c r="AE447" s="35"/>
      <c r="AF447" s="35"/>
      <c r="AG447" s="35"/>
      <c r="AH447" s="2"/>
      <c r="AL447" s="2"/>
    </row>
    <row r="448" spans="1:41">
      <c r="A448" s="31" t="s">
        <v>569</v>
      </c>
      <c r="G448">
        <v>32</v>
      </c>
      <c r="I448">
        <v>14</v>
      </c>
      <c r="J448">
        <v>21</v>
      </c>
      <c r="K448">
        <v>32</v>
      </c>
      <c r="L448">
        <v>17</v>
      </c>
      <c r="M448">
        <v>10</v>
      </c>
      <c r="N448">
        <v>15</v>
      </c>
      <c r="Q448">
        <v>15</v>
      </c>
      <c r="V448" s="2"/>
      <c r="W448" s="2"/>
      <c r="X448" s="2"/>
      <c r="Y448" s="2"/>
      <c r="Z448" s="2"/>
      <c r="AA448" s="2">
        <v>0.03</v>
      </c>
      <c r="AB448" s="35">
        <v>61</v>
      </c>
      <c r="AC448" s="2"/>
      <c r="AD448" s="2"/>
      <c r="AE448" s="35"/>
      <c r="AF448" s="35"/>
      <c r="AG448" s="35"/>
      <c r="AH448" s="2"/>
      <c r="AL448" s="2"/>
    </row>
    <row r="449" spans="1:39" s="200" customFormat="1">
      <c r="A449" s="202" t="s">
        <v>788</v>
      </c>
      <c r="G449" s="200">
        <v>37</v>
      </c>
      <c r="I449" s="200">
        <v>19</v>
      </c>
      <c r="J449" s="200">
        <v>26</v>
      </c>
      <c r="K449" s="200">
        <v>37</v>
      </c>
      <c r="L449" s="200">
        <v>22</v>
      </c>
      <c r="M449" s="200">
        <v>15</v>
      </c>
      <c r="N449" s="200">
        <v>46</v>
      </c>
      <c r="Q449" s="200">
        <v>25</v>
      </c>
      <c r="V449" s="201"/>
      <c r="W449" s="201"/>
      <c r="X449" s="201"/>
      <c r="Y449" s="201"/>
      <c r="Z449" s="201"/>
      <c r="AA449" s="201">
        <v>0.04</v>
      </c>
      <c r="AB449" s="203">
        <v>61</v>
      </c>
      <c r="AC449" s="201"/>
      <c r="AD449" s="201"/>
      <c r="AE449" s="203">
        <v>3</v>
      </c>
      <c r="AF449" s="203"/>
      <c r="AG449" s="203"/>
      <c r="AH449" s="201"/>
      <c r="AI449" s="203"/>
      <c r="AJ449" s="203"/>
      <c r="AK449" s="203"/>
      <c r="AL449" s="201"/>
      <c r="AM449" s="203"/>
    </row>
    <row r="450" spans="1:39" s="200" customFormat="1">
      <c r="A450" s="202" t="s">
        <v>789</v>
      </c>
      <c r="G450" s="200">
        <v>42</v>
      </c>
      <c r="I450" s="200">
        <v>24</v>
      </c>
      <c r="J450" s="200">
        <v>31</v>
      </c>
      <c r="K450" s="200">
        <v>42</v>
      </c>
      <c r="L450" s="200">
        <v>27</v>
      </c>
      <c r="M450" s="200">
        <v>20</v>
      </c>
      <c r="N450" s="200">
        <v>56</v>
      </c>
      <c r="Q450" s="200">
        <v>35</v>
      </c>
      <c r="V450" s="201"/>
      <c r="W450" s="201"/>
      <c r="X450" s="201"/>
      <c r="Y450" s="201"/>
      <c r="Z450" s="201"/>
      <c r="AA450" s="201">
        <v>0.05</v>
      </c>
      <c r="AB450" s="203">
        <v>61</v>
      </c>
      <c r="AC450" s="201"/>
      <c r="AD450" s="201"/>
      <c r="AE450" s="203">
        <v>6</v>
      </c>
      <c r="AF450" s="203"/>
      <c r="AG450" s="203"/>
      <c r="AH450" s="201"/>
      <c r="AI450" s="203"/>
      <c r="AJ450" s="203"/>
      <c r="AK450" s="203"/>
      <c r="AL450" s="201"/>
      <c r="AM450" s="203"/>
    </row>
    <row r="451" spans="1:39" s="200" customFormat="1">
      <c r="A451" s="202" t="s">
        <v>720</v>
      </c>
      <c r="G451" s="200">
        <v>33</v>
      </c>
      <c r="H451" s="200">
        <v>10</v>
      </c>
      <c r="I451" s="200">
        <v>16</v>
      </c>
      <c r="J451" s="200">
        <v>32</v>
      </c>
      <c r="K451" s="200">
        <v>29</v>
      </c>
      <c r="L451" s="200">
        <v>15</v>
      </c>
      <c r="M451" s="200">
        <v>10</v>
      </c>
      <c r="N451" s="200">
        <v>25</v>
      </c>
      <c r="O451" s="200">
        <v>40</v>
      </c>
      <c r="R451" s="200">
        <v>15</v>
      </c>
      <c r="V451" s="201"/>
      <c r="W451" s="201">
        <v>0.04</v>
      </c>
      <c r="X451" s="201"/>
      <c r="Y451" s="201"/>
      <c r="Z451" s="201"/>
      <c r="AA451" s="201"/>
      <c r="AB451" s="200">
        <v>60</v>
      </c>
      <c r="AC451" s="201"/>
      <c r="AD451" s="201"/>
      <c r="AE451" s="200">
        <v>4</v>
      </c>
      <c r="AH451" s="201"/>
      <c r="AL451" s="201"/>
    </row>
    <row r="452" spans="1:39" s="200" customFormat="1">
      <c r="A452" s="202" t="s">
        <v>721</v>
      </c>
      <c r="G452" s="200">
        <v>33</v>
      </c>
      <c r="H452" s="200">
        <v>10</v>
      </c>
      <c r="I452" s="200">
        <v>16</v>
      </c>
      <c r="J452" s="200">
        <v>32</v>
      </c>
      <c r="K452" s="200">
        <v>29</v>
      </c>
      <c r="L452" s="200">
        <v>15</v>
      </c>
      <c r="M452" s="200">
        <v>10</v>
      </c>
      <c r="N452" s="200">
        <v>25</v>
      </c>
      <c r="O452" s="200">
        <v>40</v>
      </c>
      <c r="R452" s="200">
        <v>15</v>
      </c>
      <c r="V452" s="201"/>
      <c r="W452" s="201"/>
      <c r="X452" s="201"/>
      <c r="Y452" s="201"/>
      <c r="Z452" s="201"/>
      <c r="AA452" s="201"/>
      <c r="AB452" s="200">
        <v>60</v>
      </c>
      <c r="AC452" s="201"/>
      <c r="AD452" s="201"/>
      <c r="AE452" s="200">
        <v>11</v>
      </c>
      <c r="AH452" s="201"/>
      <c r="AL452" s="201"/>
    </row>
    <row r="453" spans="1:39" s="200" customFormat="1">
      <c r="A453" s="202" t="s">
        <v>722</v>
      </c>
      <c r="G453" s="200">
        <v>33</v>
      </c>
      <c r="H453" s="200">
        <v>10</v>
      </c>
      <c r="I453" s="200">
        <v>16</v>
      </c>
      <c r="J453" s="200">
        <v>32</v>
      </c>
      <c r="K453" s="200">
        <v>29</v>
      </c>
      <c r="L453" s="200">
        <v>15</v>
      </c>
      <c r="M453" s="200">
        <v>10</v>
      </c>
      <c r="N453" s="200">
        <v>25</v>
      </c>
      <c r="O453" s="200">
        <v>40</v>
      </c>
      <c r="R453" s="200">
        <v>15</v>
      </c>
      <c r="V453" s="201"/>
      <c r="W453" s="201"/>
      <c r="X453" s="201"/>
      <c r="Y453" s="201"/>
      <c r="Z453" s="201"/>
      <c r="AA453" s="201"/>
      <c r="AB453" s="200">
        <v>60</v>
      </c>
      <c r="AC453" s="201">
        <v>0.05</v>
      </c>
      <c r="AD453" s="201"/>
      <c r="AE453" s="200">
        <v>4</v>
      </c>
      <c r="AH453" s="201"/>
      <c r="AL453" s="201"/>
    </row>
    <row r="454" spans="1:39" s="200" customFormat="1">
      <c r="A454" s="202" t="s">
        <v>723</v>
      </c>
      <c r="G454" s="200">
        <v>33</v>
      </c>
      <c r="H454" s="200">
        <v>10</v>
      </c>
      <c r="I454" s="200">
        <v>16</v>
      </c>
      <c r="J454" s="200">
        <v>32</v>
      </c>
      <c r="K454" s="200">
        <v>29</v>
      </c>
      <c r="L454" s="200">
        <v>15</v>
      </c>
      <c r="M454" s="200">
        <v>10</v>
      </c>
      <c r="N454" s="200">
        <v>25</v>
      </c>
      <c r="O454" s="200">
        <v>40</v>
      </c>
      <c r="R454" s="200">
        <v>15</v>
      </c>
      <c r="V454" s="201"/>
      <c r="W454" s="201"/>
      <c r="X454" s="201"/>
      <c r="Y454" s="201"/>
      <c r="Z454" s="201"/>
      <c r="AA454" s="201"/>
      <c r="AB454" s="200">
        <v>60</v>
      </c>
      <c r="AC454" s="201"/>
      <c r="AD454" s="201">
        <v>0.05</v>
      </c>
      <c r="AE454" s="200">
        <v>4</v>
      </c>
      <c r="AH454" s="201"/>
      <c r="AL454" s="201"/>
    </row>
    <row r="455" spans="1:39" s="200" customFormat="1">
      <c r="A455" s="202" t="s">
        <v>767</v>
      </c>
      <c r="G455" s="200">
        <v>33</v>
      </c>
      <c r="H455" s="200">
        <v>10</v>
      </c>
      <c r="I455" s="200">
        <v>16</v>
      </c>
      <c r="J455" s="200">
        <v>32</v>
      </c>
      <c r="K455" s="200">
        <v>29</v>
      </c>
      <c r="L455" s="200">
        <v>15</v>
      </c>
      <c r="M455" s="200">
        <v>10</v>
      </c>
      <c r="N455" s="200">
        <v>25</v>
      </c>
      <c r="O455" s="200">
        <v>40</v>
      </c>
      <c r="R455" s="200">
        <v>15</v>
      </c>
      <c r="V455" s="201"/>
      <c r="W455" s="201"/>
      <c r="X455" s="201"/>
      <c r="Y455" s="201"/>
      <c r="Z455" s="201"/>
      <c r="AA455" s="201"/>
      <c r="AB455" s="200">
        <v>60</v>
      </c>
      <c r="AC455" s="201"/>
      <c r="AD455" s="201"/>
      <c r="AE455" s="200">
        <v>4</v>
      </c>
      <c r="AH455" s="201">
        <v>0.05</v>
      </c>
      <c r="AL455" s="201"/>
    </row>
    <row r="456" spans="1:39" s="200" customFormat="1">
      <c r="A456" s="202" t="s">
        <v>726</v>
      </c>
      <c r="G456" s="200">
        <v>33</v>
      </c>
      <c r="I456" s="200">
        <v>16</v>
      </c>
      <c r="J456" s="200">
        <v>42</v>
      </c>
      <c r="K456" s="200">
        <v>29</v>
      </c>
      <c r="L456" s="200">
        <v>15</v>
      </c>
      <c r="M456" s="200">
        <v>10</v>
      </c>
      <c r="N456" s="200">
        <v>25</v>
      </c>
      <c r="O456" s="200">
        <v>40</v>
      </c>
      <c r="R456" s="200">
        <v>15</v>
      </c>
      <c r="V456" s="201"/>
      <c r="W456" s="201">
        <v>0.04</v>
      </c>
      <c r="X456" s="201"/>
      <c r="Y456" s="201"/>
      <c r="Z456" s="201"/>
      <c r="AA456" s="201"/>
      <c r="AB456" s="200">
        <v>60</v>
      </c>
      <c r="AC456" s="201"/>
      <c r="AD456" s="201"/>
      <c r="AE456" s="200">
        <v>4</v>
      </c>
      <c r="AH456" s="201"/>
      <c r="AL456" s="201"/>
    </row>
    <row r="457" spans="1:39" s="200" customFormat="1">
      <c r="A457" s="202" t="s">
        <v>724</v>
      </c>
      <c r="G457" s="200">
        <v>33</v>
      </c>
      <c r="I457" s="200">
        <v>16</v>
      </c>
      <c r="J457" s="200">
        <v>42</v>
      </c>
      <c r="K457" s="200">
        <v>29</v>
      </c>
      <c r="L457" s="200">
        <v>15</v>
      </c>
      <c r="M457" s="200">
        <v>10</v>
      </c>
      <c r="N457" s="200">
        <v>25</v>
      </c>
      <c r="O457" s="200">
        <v>40</v>
      </c>
      <c r="R457" s="200">
        <v>15</v>
      </c>
      <c r="V457" s="201"/>
      <c r="W457" s="201"/>
      <c r="X457" s="201"/>
      <c r="Y457" s="201"/>
      <c r="Z457" s="201"/>
      <c r="AA457" s="201"/>
      <c r="AB457" s="200">
        <v>60</v>
      </c>
      <c r="AC457" s="201">
        <v>0.05</v>
      </c>
      <c r="AD457" s="201"/>
      <c r="AE457" s="200">
        <v>4</v>
      </c>
      <c r="AH457" s="201"/>
      <c r="AL457" s="201"/>
    </row>
    <row r="458" spans="1:39" s="200" customFormat="1">
      <c r="A458" s="202" t="s">
        <v>725</v>
      </c>
      <c r="G458" s="200">
        <v>33</v>
      </c>
      <c r="I458" s="200">
        <v>16</v>
      </c>
      <c r="J458" s="200">
        <v>42</v>
      </c>
      <c r="K458" s="200">
        <v>29</v>
      </c>
      <c r="L458" s="200">
        <v>15</v>
      </c>
      <c r="M458" s="200">
        <v>10</v>
      </c>
      <c r="N458" s="200">
        <v>25</v>
      </c>
      <c r="O458" s="200">
        <v>40</v>
      </c>
      <c r="R458" s="200">
        <v>15</v>
      </c>
      <c r="V458" s="201"/>
      <c r="W458" s="201"/>
      <c r="X458" s="201"/>
      <c r="Y458" s="201"/>
      <c r="Z458" s="201"/>
      <c r="AA458" s="201"/>
      <c r="AB458" s="200">
        <v>60</v>
      </c>
      <c r="AC458" s="201"/>
      <c r="AD458" s="201">
        <v>0.05</v>
      </c>
      <c r="AE458" s="200">
        <v>4</v>
      </c>
      <c r="AH458" s="201"/>
      <c r="AL458" s="201"/>
    </row>
    <row r="459" spans="1:39" s="200" customFormat="1">
      <c r="A459" s="202" t="s">
        <v>768</v>
      </c>
      <c r="G459" s="200">
        <v>33</v>
      </c>
      <c r="I459" s="200">
        <v>16</v>
      </c>
      <c r="J459" s="200">
        <v>42</v>
      </c>
      <c r="K459" s="200">
        <v>29</v>
      </c>
      <c r="L459" s="200">
        <v>15</v>
      </c>
      <c r="M459" s="200">
        <v>10</v>
      </c>
      <c r="N459" s="200">
        <v>25</v>
      </c>
      <c r="O459" s="200">
        <v>40</v>
      </c>
      <c r="R459" s="200">
        <v>15</v>
      </c>
      <c r="V459" s="201"/>
      <c r="W459" s="201"/>
      <c r="X459" s="201"/>
      <c r="Y459" s="201"/>
      <c r="Z459" s="201"/>
      <c r="AA459" s="201"/>
      <c r="AB459" s="200">
        <v>60</v>
      </c>
      <c r="AC459" s="201"/>
      <c r="AD459" s="201"/>
      <c r="AE459" s="200">
        <v>4</v>
      </c>
      <c r="AH459" s="201">
        <v>0.05</v>
      </c>
      <c r="AL459" s="201"/>
    </row>
    <row r="460" spans="1:39" s="200" customFormat="1">
      <c r="A460" s="202" t="s">
        <v>892</v>
      </c>
      <c r="G460" s="200">
        <v>43</v>
      </c>
      <c r="I460" s="200">
        <v>16</v>
      </c>
      <c r="J460" s="200">
        <v>32</v>
      </c>
      <c r="K460" s="200">
        <v>29</v>
      </c>
      <c r="L460" s="200">
        <v>15</v>
      </c>
      <c r="M460" s="200">
        <v>10</v>
      </c>
      <c r="N460" s="200">
        <v>25</v>
      </c>
      <c r="O460" s="200">
        <v>40</v>
      </c>
      <c r="R460" s="200">
        <v>15</v>
      </c>
      <c r="V460" s="201"/>
      <c r="W460" s="201">
        <v>0.04</v>
      </c>
      <c r="X460" s="201"/>
      <c r="Y460" s="201"/>
      <c r="Z460" s="201"/>
      <c r="AA460" s="201"/>
      <c r="AB460" s="200">
        <v>60</v>
      </c>
      <c r="AC460" s="201"/>
      <c r="AD460" s="201"/>
      <c r="AE460" s="200">
        <v>4</v>
      </c>
      <c r="AH460" s="201"/>
      <c r="AL460" s="201"/>
    </row>
    <row r="461" spans="1:39" s="200" customFormat="1">
      <c r="A461" s="202" t="s">
        <v>898</v>
      </c>
      <c r="G461" s="200">
        <v>43</v>
      </c>
      <c r="I461" s="200">
        <v>16</v>
      </c>
      <c r="J461" s="200">
        <v>32</v>
      </c>
      <c r="K461" s="200">
        <v>29</v>
      </c>
      <c r="L461" s="200">
        <v>15</v>
      </c>
      <c r="M461" s="200">
        <v>10</v>
      </c>
      <c r="N461" s="200">
        <v>25</v>
      </c>
      <c r="O461" s="200">
        <v>40</v>
      </c>
      <c r="R461" s="200">
        <v>15</v>
      </c>
      <c r="V461" s="201"/>
      <c r="W461" s="201"/>
      <c r="X461" s="201"/>
      <c r="Y461" s="201"/>
      <c r="Z461" s="201"/>
      <c r="AA461" s="201"/>
      <c r="AB461" s="200">
        <v>60</v>
      </c>
      <c r="AC461" s="201"/>
      <c r="AD461" s="201"/>
      <c r="AE461" s="200">
        <v>4</v>
      </c>
      <c r="AH461" s="201">
        <v>0.05</v>
      </c>
      <c r="AL461" s="201"/>
    </row>
    <row r="462" spans="1:39" s="200" customFormat="1">
      <c r="A462" s="202" t="s">
        <v>871</v>
      </c>
      <c r="G462" s="200">
        <v>43</v>
      </c>
      <c r="H462" s="200">
        <v>10</v>
      </c>
      <c r="I462" s="200">
        <v>16</v>
      </c>
      <c r="J462" s="200">
        <v>32</v>
      </c>
      <c r="K462" s="200">
        <v>29</v>
      </c>
      <c r="L462" s="200">
        <v>15</v>
      </c>
      <c r="M462" s="200">
        <v>10</v>
      </c>
      <c r="N462" s="200">
        <v>25</v>
      </c>
      <c r="O462" s="200">
        <v>40</v>
      </c>
      <c r="R462" s="200">
        <v>15</v>
      </c>
      <c r="V462" s="201"/>
      <c r="W462" s="201"/>
      <c r="X462" s="201"/>
      <c r="Y462" s="201"/>
      <c r="Z462" s="201"/>
      <c r="AA462" s="201"/>
      <c r="AB462" s="200">
        <v>60</v>
      </c>
      <c r="AC462" s="201"/>
      <c r="AD462" s="201"/>
      <c r="AE462" s="200">
        <v>4</v>
      </c>
      <c r="AH462" s="201">
        <v>0.05</v>
      </c>
      <c r="AL462" s="201"/>
    </row>
    <row r="463" spans="1:39" s="200" customFormat="1">
      <c r="A463" s="202" t="s">
        <v>765</v>
      </c>
      <c r="G463" s="200">
        <v>47</v>
      </c>
      <c r="I463" s="200">
        <v>29</v>
      </c>
      <c r="J463" s="200">
        <v>21</v>
      </c>
      <c r="K463" s="200">
        <v>24</v>
      </c>
      <c r="L463" s="200">
        <v>11</v>
      </c>
      <c r="M463" s="200">
        <v>16</v>
      </c>
      <c r="N463" s="200">
        <v>39</v>
      </c>
      <c r="O463" s="200">
        <v>27</v>
      </c>
      <c r="V463" s="201"/>
      <c r="W463" s="201"/>
      <c r="X463" s="201"/>
      <c r="Y463" s="201"/>
      <c r="Z463" s="201"/>
      <c r="AA463" s="201"/>
      <c r="AB463" s="203">
        <v>90</v>
      </c>
      <c r="AC463" s="201"/>
      <c r="AD463" s="201"/>
      <c r="AE463" s="203"/>
      <c r="AF463" s="203"/>
      <c r="AG463" s="203"/>
      <c r="AH463" s="201">
        <v>0.05</v>
      </c>
      <c r="AI463" s="203"/>
      <c r="AJ463" s="203"/>
      <c r="AK463" s="203"/>
      <c r="AL463" s="201"/>
      <c r="AM463" s="203"/>
    </row>
    <row r="464" spans="1:39" s="200" customFormat="1">
      <c r="A464" s="202" t="s">
        <v>808</v>
      </c>
      <c r="G464" s="200">
        <v>50</v>
      </c>
      <c r="I464" s="200">
        <v>32</v>
      </c>
      <c r="J464" s="200">
        <v>24</v>
      </c>
      <c r="K464" s="200">
        <v>24</v>
      </c>
      <c r="L464" s="200">
        <v>11</v>
      </c>
      <c r="M464" s="200">
        <v>19</v>
      </c>
      <c r="N464" s="200">
        <v>45</v>
      </c>
      <c r="O464" s="200">
        <v>27</v>
      </c>
      <c r="V464" s="201"/>
      <c r="W464" s="201"/>
      <c r="X464" s="201"/>
      <c r="Y464" s="201"/>
      <c r="Z464" s="201"/>
      <c r="AA464" s="201"/>
      <c r="AB464" s="203">
        <v>90</v>
      </c>
      <c r="AC464" s="201"/>
      <c r="AD464" s="201"/>
      <c r="AE464" s="203"/>
      <c r="AF464" s="203"/>
      <c r="AG464" s="203"/>
      <c r="AH464" s="201">
        <v>7.0000000000000007E-2</v>
      </c>
      <c r="AI464" s="203"/>
      <c r="AJ464" s="203"/>
      <c r="AK464" s="203"/>
      <c r="AL464" s="201"/>
      <c r="AM464" s="203"/>
    </row>
    <row r="465" spans="1:55">
      <c r="A465" t="s">
        <v>573</v>
      </c>
      <c r="G465">
        <v>34</v>
      </c>
      <c r="I465">
        <v>16</v>
      </c>
      <c r="J465">
        <v>20</v>
      </c>
      <c r="K465">
        <v>30</v>
      </c>
      <c r="L465">
        <v>17</v>
      </c>
      <c r="M465">
        <v>11</v>
      </c>
      <c r="N465">
        <v>15</v>
      </c>
      <c r="V465" s="2"/>
      <c r="W465" s="2"/>
      <c r="X465" s="2"/>
      <c r="Y465" s="2"/>
      <c r="Z465" s="2"/>
      <c r="AA465" s="2"/>
      <c r="AB465" s="35">
        <v>61</v>
      </c>
      <c r="AC465" s="2"/>
      <c r="AD465" s="2"/>
      <c r="AE465" s="35"/>
      <c r="AF465" s="2"/>
      <c r="AG465" s="35"/>
      <c r="AH465" s="2"/>
      <c r="AL465" s="2"/>
    </row>
    <row r="466" spans="1:55">
      <c r="A466" s="31" t="s">
        <v>699</v>
      </c>
      <c r="G466">
        <v>29</v>
      </c>
      <c r="H466">
        <v>35</v>
      </c>
      <c r="I466">
        <v>15</v>
      </c>
      <c r="J466">
        <v>21</v>
      </c>
      <c r="K466">
        <v>30</v>
      </c>
      <c r="L466">
        <v>17</v>
      </c>
      <c r="M466">
        <v>11</v>
      </c>
      <c r="V466" s="2"/>
      <c r="W466" s="2"/>
      <c r="X466" s="2"/>
      <c r="Y466" s="2"/>
      <c r="Z466" s="2"/>
      <c r="AA466" s="2"/>
      <c r="AB466" s="35">
        <v>21</v>
      </c>
      <c r="AC466" s="2">
        <v>0.04</v>
      </c>
      <c r="AD466" s="2"/>
      <c r="AE466" s="35"/>
      <c r="AF466" s="35"/>
      <c r="AG466" s="35"/>
      <c r="AH466" s="2"/>
      <c r="AL466" s="35"/>
    </row>
    <row r="467" spans="1:55" s="200" customFormat="1">
      <c r="A467" s="200" t="s">
        <v>807</v>
      </c>
      <c r="G467" s="200">
        <v>37</v>
      </c>
      <c r="I467" s="200">
        <v>25</v>
      </c>
      <c r="J467" s="200">
        <v>28</v>
      </c>
      <c r="K467" s="200">
        <v>32</v>
      </c>
      <c r="L467" s="200">
        <v>16</v>
      </c>
      <c r="M467" s="200">
        <v>12</v>
      </c>
      <c r="N467" s="200">
        <v>41</v>
      </c>
      <c r="Q467" s="200">
        <v>36</v>
      </c>
      <c r="V467" s="201"/>
      <c r="W467" s="201">
        <v>0.04</v>
      </c>
      <c r="X467" s="201"/>
      <c r="Y467" s="201"/>
      <c r="Z467" s="201"/>
      <c r="AA467" s="201"/>
      <c r="AB467" s="203">
        <v>91</v>
      </c>
      <c r="AC467" s="201">
        <v>0.05</v>
      </c>
      <c r="AD467" s="201"/>
      <c r="AE467" s="203"/>
      <c r="AF467" s="203"/>
      <c r="AG467" s="203"/>
      <c r="AH467" s="201"/>
      <c r="AI467" s="203"/>
      <c r="AJ467" s="203"/>
      <c r="AK467" s="203"/>
      <c r="AL467" s="203"/>
      <c r="AM467" s="203"/>
    </row>
    <row r="468" spans="1:55" s="200" customFormat="1">
      <c r="A468" s="200" t="s">
        <v>806</v>
      </c>
      <c r="G468" s="200">
        <v>37</v>
      </c>
      <c r="H468" s="200">
        <v>5</v>
      </c>
      <c r="I468" s="200">
        <v>25</v>
      </c>
      <c r="J468" s="200">
        <v>33</v>
      </c>
      <c r="K468" s="200">
        <v>32</v>
      </c>
      <c r="L468" s="200">
        <v>16</v>
      </c>
      <c r="M468" s="200">
        <v>12</v>
      </c>
      <c r="N468" s="200">
        <v>51</v>
      </c>
      <c r="Q468" s="200">
        <v>46</v>
      </c>
      <c r="V468" s="201"/>
      <c r="W468" s="201">
        <v>0.05</v>
      </c>
      <c r="X468" s="201"/>
      <c r="Y468" s="201"/>
      <c r="Z468" s="201"/>
      <c r="AA468" s="201"/>
      <c r="AB468" s="203">
        <v>91</v>
      </c>
      <c r="AC468" s="201">
        <v>7.0000000000000007E-2</v>
      </c>
      <c r="AD468" s="201"/>
      <c r="AE468" s="203"/>
      <c r="AF468" s="203"/>
      <c r="AG468" s="203"/>
      <c r="AH468" s="201"/>
      <c r="AI468" s="203"/>
      <c r="AJ468" s="203"/>
      <c r="AK468" s="203"/>
      <c r="AL468" s="203"/>
      <c r="AM468" s="203"/>
    </row>
    <row r="469" spans="1:55" s="200" customFormat="1">
      <c r="A469" s="200" t="s">
        <v>879</v>
      </c>
      <c r="G469" s="200">
        <v>28</v>
      </c>
      <c r="I469" s="200">
        <v>17</v>
      </c>
      <c r="J469" s="200">
        <v>42</v>
      </c>
      <c r="K469" s="200">
        <v>26</v>
      </c>
      <c r="L469" s="200">
        <v>19</v>
      </c>
      <c r="M469" s="200">
        <v>12</v>
      </c>
      <c r="N469" s="200">
        <v>50</v>
      </c>
      <c r="Q469" s="200">
        <v>50</v>
      </c>
      <c r="S469" s="200">
        <v>50</v>
      </c>
      <c r="V469" s="201"/>
      <c r="W469" s="201"/>
      <c r="X469" s="201"/>
      <c r="Y469" s="201"/>
      <c r="Z469" s="201"/>
      <c r="AA469" s="201"/>
      <c r="AB469" s="203">
        <v>91</v>
      </c>
      <c r="AC469" s="201"/>
      <c r="AD469" s="201"/>
      <c r="AE469" s="203">
        <v>10</v>
      </c>
      <c r="AF469" s="203"/>
      <c r="AG469" s="203"/>
      <c r="AH469" s="201"/>
      <c r="AI469" s="203"/>
      <c r="AJ469" s="203"/>
      <c r="AK469" s="203"/>
      <c r="AL469" s="203"/>
      <c r="AM469" s="203"/>
      <c r="BC469" s="200">
        <v>0.05</v>
      </c>
    </row>
    <row r="470" spans="1:55">
      <c r="A470" s="31" t="s">
        <v>582</v>
      </c>
      <c r="G470" s="35">
        <v>20</v>
      </c>
      <c r="I470">
        <v>8</v>
      </c>
      <c r="J470">
        <v>18</v>
      </c>
      <c r="K470">
        <v>20</v>
      </c>
      <c r="L470">
        <v>11</v>
      </c>
      <c r="M470">
        <v>6</v>
      </c>
      <c r="V470" s="2"/>
      <c r="W470" s="2"/>
      <c r="X470" s="2"/>
      <c r="Y470" s="2"/>
      <c r="Z470" s="2"/>
      <c r="AA470" s="2">
        <v>7.0000000000000007E-2</v>
      </c>
      <c r="AB470" s="35">
        <v>61</v>
      </c>
      <c r="AC470" s="2"/>
      <c r="AD470" s="2"/>
      <c r="AE470" s="35"/>
      <c r="AF470" s="2"/>
      <c r="AG470" s="2"/>
      <c r="AH470" s="2"/>
      <c r="AL470" s="2"/>
    </row>
    <row r="471" spans="1:55">
      <c r="A471" s="31" t="s">
        <v>583</v>
      </c>
      <c r="G471" s="35">
        <v>32</v>
      </c>
      <c r="I471">
        <v>14</v>
      </c>
      <c r="J471">
        <v>26</v>
      </c>
      <c r="K471">
        <v>32</v>
      </c>
      <c r="L471">
        <v>17</v>
      </c>
      <c r="M471">
        <v>10</v>
      </c>
      <c r="V471" s="2"/>
      <c r="W471" s="2"/>
      <c r="X471" s="2"/>
      <c r="Y471" s="2"/>
      <c r="Z471" s="2"/>
      <c r="AA471" s="2">
        <v>0.08</v>
      </c>
      <c r="AB471" s="35">
        <v>61</v>
      </c>
      <c r="AC471" s="2"/>
      <c r="AD471" s="2"/>
      <c r="AE471" s="35"/>
      <c r="AF471" s="2"/>
      <c r="AG471" s="2"/>
      <c r="AH471" s="2"/>
      <c r="AL471" s="2"/>
    </row>
    <row r="472" spans="1:55" s="200" customFormat="1">
      <c r="A472" s="202" t="s">
        <v>829</v>
      </c>
      <c r="G472" s="203">
        <v>37</v>
      </c>
      <c r="I472" s="200">
        <v>19</v>
      </c>
      <c r="J472" s="200">
        <v>31</v>
      </c>
      <c r="K472" s="200">
        <v>37</v>
      </c>
      <c r="L472" s="200">
        <v>22</v>
      </c>
      <c r="M472" s="200">
        <v>15</v>
      </c>
      <c r="N472" s="200">
        <v>29</v>
      </c>
      <c r="O472" s="200">
        <v>49</v>
      </c>
      <c r="S472" s="200">
        <v>29</v>
      </c>
      <c r="V472" s="201"/>
      <c r="W472" s="201"/>
      <c r="X472" s="201"/>
      <c r="Y472" s="201"/>
      <c r="Z472" s="201"/>
      <c r="AA472" s="201">
        <v>0.09</v>
      </c>
      <c r="AB472" s="203">
        <v>61</v>
      </c>
      <c r="AC472" s="201"/>
      <c r="AD472" s="201"/>
      <c r="AE472" s="203"/>
      <c r="AF472" s="201"/>
      <c r="AG472" s="201"/>
      <c r="AH472" s="201">
        <v>0.05</v>
      </c>
      <c r="AI472" s="203"/>
      <c r="AJ472" s="203"/>
      <c r="AK472" s="203"/>
      <c r="AL472" s="201"/>
      <c r="AM472" s="203"/>
    </row>
    <row r="473" spans="1:55" s="200" customFormat="1">
      <c r="A473" s="202" t="s">
        <v>830</v>
      </c>
      <c r="G473" s="203">
        <v>42</v>
      </c>
      <c r="I473" s="200">
        <v>24</v>
      </c>
      <c r="J473" s="200">
        <v>36</v>
      </c>
      <c r="K473" s="200">
        <v>42</v>
      </c>
      <c r="L473" s="200">
        <v>27</v>
      </c>
      <c r="M473" s="200">
        <v>20</v>
      </c>
      <c r="N473" s="200">
        <v>39</v>
      </c>
      <c r="O473" s="200">
        <v>64</v>
      </c>
      <c r="S473" s="200">
        <v>39</v>
      </c>
      <c r="V473" s="201"/>
      <c r="W473" s="201"/>
      <c r="X473" s="201"/>
      <c r="Y473" s="201"/>
      <c r="Z473" s="201"/>
      <c r="AA473" s="201">
        <v>0.1</v>
      </c>
      <c r="AB473" s="203">
        <v>61</v>
      </c>
      <c r="AC473" s="201"/>
      <c r="AD473" s="201"/>
      <c r="AE473" s="203"/>
      <c r="AF473" s="201"/>
      <c r="AG473" s="201"/>
      <c r="AH473" s="201">
        <v>0.1</v>
      </c>
      <c r="AI473" s="203"/>
      <c r="AJ473" s="203"/>
      <c r="AK473" s="203"/>
      <c r="AL473" s="201"/>
      <c r="AM473" s="203"/>
    </row>
    <row r="474" spans="1:55" s="200" customFormat="1">
      <c r="A474" s="202" t="s">
        <v>820</v>
      </c>
      <c r="G474" s="203">
        <v>33</v>
      </c>
      <c r="H474" s="200">
        <v>11</v>
      </c>
      <c r="I474" s="200">
        <v>16</v>
      </c>
      <c r="J474" s="200">
        <v>45</v>
      </c>
      <c r="K474" s="200">
        <v>29</v>
      </c>
      <c r="L474" s="200">
        <v>15</v>
      </c>
      <c r="M474" s="200">
        <v>12</v>
      </c>
      <c r="N474" s="200">
        <v>45</v>
      </c>
      <c r="Q474" s="200">
        <v>45</v>
      </c>
      <c r="S474" s="200">
        <v>45</v>
      </c>
      <c r="V474" s="201"/>
      <c r="W474" s="201"/>
      <c r="X474" s="201"/>
      <c r="Y474" s="201"/>
      <c r="Z474" s="201"/>
      <c r="AA474" s="201"/>
      <c r="AB474" s="203">
        <v>61</v>
      </c>
      <c r="AC474" s="201">
        <v>7.0000000000000007E-2</v>
      </c>
      <c r="AD474" s="201"/>
      <c r="AE474" s="203"/>
      <c r="AF474" s="201"/>
      <c r="AG474" s="201"/>
      <c r="AH474" s="201"/>
      <c r="AI474" s="203"/>
      <c r="AJ474" s="203"/>
      <c r="AK474" s="203"/>
      <c r="AL474" s="201"/>
      <c r="AM474" s="203"/>
    </row>
    <row r="475" spans="1:55" s="200" customFormat="1">
      <c r="A475" s="202" t="s">
        <v>950</v>
      </c>
      <c r="G475" s="203">
        <v>49</v>
      </c>
      <c r="I475" s="200">
        <v>32</v>
      </c>
      <c r="J475" s="200">
        <v>25</v>
      </c>
      <c r="K475" s="200">
        <v>32</v>
      </c>
      <c r="L475" s="200">
        <v>19</v>
      </c>
      <c r="M475" s="200">
        <v>19</v>
      </c>
      <c r="N475" s="200">
        <v>40</v>
      </c>
      <c r="O475" s="200">
        <v>40</v>
      </c>
      <c r="S475" s="200">
        <v>40</v>
      </c>
      <c r="V475" s="201"/>
      <c r="W475" s="201">
        <v>0.04</v>
      </c>
      <c r="X475" s="201"/>
      <c r="Y475" s="201"/>
      <c r="Z475" s="201"/>
      <c r="AA475" s="201"/>
      <c r="AB475" s="203">
        <v>91</v>
      </c>
      <c r="AC475" s="201">
        <v>0.06</v>
      </c>
      <c r="AD475" s="201"/>
      <c r="AE475" s="203"/>
      <c r="AF475" s="201"/>
      <c r="AG475" s="201"/>
      <c r="AH475" s="201"/>
      <c r="AI475" s="203"/>
      <c r="AJ475" s="203"/>
      <c r="AK475" s="203"/>
      <c r="AL475" s="201"/>
      <c r="AM475" s="203"/>
    </row>
    <row r="476" spans="1:55" s="200" customFormat="1">
      <c r="A476" s="202" t="s">
        <v>951</v>
      </c>
      <c r="G476" s="203">
        <v>49</v>
      </c>
      <c r="I476" s="200">
        <v>32</v>
      </c>
      <c r="J476" s="200">
        <v>25</v>
      </c>
      <c r="K476" s="200">
        <v>32</v>
      </c>
      <c r="L476" s="200">
        <v>19</v>
      </c>
      <c r="M476" s="200">
        <v>19</v>
      </c>
      <c r="N476" s="200">
        <v>45</v>
      </c>
      <c r="O476" s="200">
        <v>60</v>
      </c>
      <c r="S476" s="200">
        <v>45</v>
      </c>
      <c r="V476" s="201"/>
      <c r="W476" s="201">
        <v>0.04</v>
      </c>
      <c r="X476" s="201"/>
      <c r="Y476" s="201"/>
      <c r="Z476" s="201"/>
      <c r="AA476" s="201"/>
      <c r="AB476" s="203">
        <v>91</v>
      </c>
      <c r="AC476" s="201">
        <v>0.06</v>
      </c>
      <c r="AD476" s="201"/>
      <c r="AE476" s="203"/>
      <c r="AF476" s="201"/>
      <c r="AG476" s="201"/>
      <c r="AH476" s="201"/>
      <c r="AI476" s="203"/>
      <c r="AJ476" s="203"/>
      <c r="AK476" s="203"/>
      <c r="AL476" s="201"/>
      <c r="AM476" s="203"/>
      <c r="BC476" s="200">
        <v>0.05</v>
      </c>
    </row>
    <row r="477" spans="1:55" s="200" customFormat="1">
      <c r="A477" s="202" t="s">
        <v>958</v>
      </c>
      <c r="G477" s="203">
        <v>43</v>
      </c>
      <c r="I477" s="200">
        <v>30</v>
      </c>
      <c r="J477" s="200">
        <v>34</v>
      </c>
      <c r="K477" s="200">
        <v>44</v>
      </c>
      <c r="L477" s="200">
        <v>32</v>
      </c>
      <c r="M477" s="200">
        <v>24</v>
      </c>
      <c r="N477" s="200">
        <v>60</v>
      </c>
      <c r="O477" s="200">
        <v>30</v>
      </c>
      <c r="Q477" s="200">
        <v>60</v>
      </c>
      <c r="R477" s="200">
        <v>30</v>
      </c>
      <c r="S477" s="200">
        <v>60</v>
      </c>
      <c r="T477" s="200">
        <v>30</v>
      </c>
      <c r="V477" s="201"/>
      <c r="W477" s="201"/>
      <c r="X477" s="201"/>
      <c r="Y477" s="201"/>
      <c r="Z477" s="201"/>
      <c r="AA477" s="201"/>
      <c r="AB477" s="203">
        <v>51</v>
      </c>
      <c r="AC477" s="201"/>
      <c r="AD477" s="201"/>
      <c r="AE477" s="203">
        <v>9</v>
      </c>
      <c r="AF477" s="201"/>
      <c r="AG477" s="201"/>
      <c r="AH477" s="201"/>
      <c r="AI477" s="203"/>
      <c r="AJ477" s="203"/>
      <c r="AK477" s="203"/>
      <c r="AL477" s="201"/>
      <c r="AM477" s="203"/>
      <c r="BC477" s="200">
        <v>0.03</v>
      </c>
    </row>
    <row r="478" spans="1:55" s="200" customFormat="1">
      <c r="A478" s="202" t="s">
        <v>959</v>
      </c>
      <c r="G478" s="203">
        <v>43</v>
      </c>
      <c r="I478" s="200">
        <v>30</v>
      </c>
      <c r="J478" s="200">
        <v>34</v>
      </c>
      <c r="K478" s="200">
        <v>44</v>
      </c>
      <c r="L478" s="200">
        <v>32</v>
      </c>
      <c r="M478" s="200">
        <v>24</v>
      </c>
      <c r="N478" s="200">
        <v>40</v>
      </c>
      <c r="O478" s="200">
        <v>30</v>
      </c>
      <c r="Q478" s="200">
        <v>40</v>
      </c>
      <c r="R478" s="200">
        <v>30</v>
      </c>
      <c r="S478" s="200">
        <v>40</v>
      </c>
      <c r="T478" s="200">
        <v>30</v>
      </c>
      <c r="V478" s="201"/>
      <c r="W478" s="201"/>
      <c r="X478" s="201"/>
      <c r="Y478" s="201"/>
      <c r="Z478" s="201"/>
      <c r="AA478" s="201"/>
      <c r="AB478" s="203">
        <v>51</v>
      </c>
      <c r="AC478" s="201"/>
      <c r="AD478" s="201"/>
      <c r="AE478" s="203"/>
      <c r="AF478" s="201"/>
      <c r="AG478" s="201"/>
      <c r="AH478" s="201"/>
      <c r="AI478" s="203"/>
      <c r="AJ478" s="203"/>
      <c r="AK478" s="203"/>
      <c r="AL478" s="201"/>
      <c r="AM478" s="203"/>
    </row>
    <row r="479" spans="1:55" s="200" customFormat="1">
      <c r="A479" s="202" t="s">
        <v>960</v>
      </c>
      <c r="G479" s="203">
        <v>43</v>
      </c>
      <c r="I479" s="200">
        <v>30</v>
      </c>
      <c r="J479" s="200">
        <v>34</v>
      </c>
      <c r="K479" s="200">
        <v>44</v>
      </c>
      <c r="L479" s="200">
        <v>32</v>
      </c>
      <c r="M479" s="200">
        <v>24</v>
      </c>
      <c r="N479" s="200">
        <v>40</v>
      </c>
      <c r="O479" s="200">
        <v>40</v>
      </c>
      <c r="Q479" s="200">
        <v>40</v>
      </c>
      <c r="R479" s="200">
        <v>40</v>
      </c>
      <c r="S479" s="200">
        <v>40</v>
      </c>
      <c r="T479" s="200">
        <v>40</v>
      </c>
      <c r="V479" s="201"/>
      <c r="W479" s="201"/>
      <c r="X479" s="201"/>
      <c r="Y479" s="201"/>
      <c r="Z479" s="201"/>
      <c r="AA479" s="201"/>
      <c r="AB479" s="203">
        <v>51</v>
      </c>
      <c r="AC479" s="201"/>
      <c r="AD479" s="201"/>
      <c r="AE479" s="203"/>
      <c r="AF479" s="201"/>
      <c r="AG479" s="201"/>
      <c r="AH479" s="201">
        <v>0.03</v>
      </c>
      <c r="AI479" s="203"/>
      <c r="AJ479" s="203"/>
      <c r="AK479" s="203"/>
      <c r="AL479" s="201"/>
      <c r="AM479" s="203"/>
    </row>
    <row r="480" spans="1:55" s="200" customFormat="1">
      <c r="A480" s="202" t="s">
        <v>961</v>
      </c>
      <c r="G480" s="203">
        <v>43</v>
      </c>
      <c r="I480" s="200">
        <v>30</v>
      </c>
      <c r="J480" s="200">
        <v>34</v>
      </c>
      <c r="K480" s="200">
        <v>44</v>
      </c>
      <c r="L480" s="200">
        <v>32</v>
      </c>
      <c r="M480" s="200">
        <v>24</v>
      </c>
      <c r="N480" s="200">
        <v>40</v>
      </c>
      <c r="O480" s="200">
        <v>45</v>
      </c>
      <c r="Q480" s="200">
        <v>40</v>
      </c>
      <c r="R480" s="200">
        <v>45</v>
      </c>
      <c r="S480" s="200">
        <v>40</v>
      </c>
      <c r="T480" s="200">
        <v>45</v>
      </c>
      <c r="V480" s="201"/>
      <c r="W480" s="201"/>
      <c r="X480" s="201"/>
      <c r="Y480" s="201"/>
      <c r="Z480" s="201"/>
      <c r="AA480" s="201"/>
      <c r="AB480" s="203">
        <v>51</v>
      </c>
      <c r="AC480" s="201"/>
      <c r="AD480" s="201"/>
      <c r="AE480" s="203"/>
      <c r="AF480" s="201"/>
      <c r="AG480" s="201"/>
      <c r="AH480" s="201">
        <v>0.05</v>
      </c>
      <c r="AI480" s="203"/>
      <c r="AJ480" s="203"/>
      <c r="AK480" s="203"/>
      <c r="AL480" s="201"/>
      <c r="AM480" s="203"/>
    </row>
    <row r="481" spans="1:41" s="200" customFormat="1">
      <c r="A481" s="202" t="s">
        <v>962</v>
      </c>
      <c r="G481" s="203">
        <v>43</v>
      </c>
      <c r="I481" s="200">
        <v>30</v>
      </c>
      <c r="J481" s="200">
        <v>34</v>
      </c>
      <c r="K481" s="200">
        <v>44</v>
      </c>
      <c r="L481" s="200">
        <v>32</v>
      </c>
      <c r="M481" s="200">
        <v>24</v>
      </c>
      <c r="N481" s="200">
        <v>40</v>
      </c>
      <c r="O481" s="200">
        <v>50</v>
      </c>
      <c r="Q481" s="200">
        <v>40</v>
      </c>
      <c r="R481" s="200">
        <v>50</v>
      </c>
      <c r="S481" s="200">
        <v>40</v>
      </c>
      <c r="T481" s="200">
        <v>50</v>
      </c>
      <c r="V481" s="201"/>
      <c r="W481" s="201"/>
      <c r="X481" s="201"/>
      <c r="Y481" s="201"/>
      <c r="Z481" s="201"/>
      <c r="AA481" s="201"/>
      <c r="AB481" s="203">
        <v>51</v>
      </c>
      <c r="AC481" s="201"/>
      <c r="AD481" s="201"/>
      <c r="AE481" s="203"/>
      <c r="AF481" s="201"/>
      <c r="AG481" s="201"/>
      <c r="AH481" s="201">
        <v>7.0000000000000007E-2</v>
      </c>
      <c r="AI481" s="203"/>
      <c r="AJ481" s="203"/>
      <c r="AK481" s="203"/>
      <c r="AL481" s="201"/>
      <c r="AM481" s="203"/>
    </row>
    <row r="482" spans="1:41" s="200" customFormat="1">
      <c r="A482" s="202" t="s">
        <v>963</v>
      </c>
      <c r="G482" s="203">
        <v>43</v>
      </c>
      <c r="I482" s="200">
        <v>30</v>
      </c>
      <c r="J482" s="200">
        <v>34</v>
      </c>
      <c r="K482" s="200">
        <v>44</v>
      </c>
      <c r="L482" s="200">
        <v>32</v>
      </c>
      <c r="M482" s="200">
        <v>24</v>
      </c>
      <c r="N482" s="200">
        <v>40</v>
      </c>
      <c r="O482" s="200">
        <v>55</v>
      </c>
      <c r="Q482" s="200">
        <v>40</v>
      </c>
      <c r="R482" s="200">
        <v>55</v>
      </c>
      <c r="S482" s="200">
        <v>40</v>
      </c>
      <c r="T482" s="200">
        <v>55</v>
      </c>
      <c r="V482" s="201">
        <v>0.03</v>
      </c>
      <c r="W482" s="201"/>
      <c r="X482" s="201"/>
      <c r="Y482" s="201"/>
      <c r="Z482" s="201"/>
      <c r="AA482" s="201"/>
      <c r="AB482" s="203">
        <v>51</v>
      </c>
      <c r="AC482" s="201"/>
      <c r="AD482" s="201"/>
      <c r="AE482" s="203"/>
      <c r="AF482" s="201"/>
      <c r="AG482" s="201"/>
      <c r="AH482" s="201">
        <v>0.09</v>
      </c>
      <c r="AI482" s="203"/>
      <c r="AJ482" s="203"/>
      <c r="AK482" s="203"/>
      <c r="AL482" s="201"/>
      <c r="AM482" s="203"/>
    </row>
    <row r="483" spans="1:41" s="200" customFormat="1">
      <c r="A483" s="202" t="s">
        <v>896</v>
      </c>
      <c r="G483" s="200">
        <v>58</v>
      </c>
      <c r="H483" s="200">
        <v>12</v>
      </c>
      <c r="I483" s="200">
        <v>15</v>
      </c>
      <c r="J483" s="200">
        <v>21</v>
      </c>
      <c r="K483" s="200">
        <v>30</v>
      </c>
      <c r="L483" s="200">
        <v>31</v>
      </c>
      <c r="M483" s="200">
        <v>8</v>
      </c>
      <c r="O483" s="200">
        <v>63</v>
      </c>
      <c r="R483" s="200">
        <v>33</v>
      </c>
      <c r="V483" s="201"/>
      <c r="W483" s="201"/>
      <c r="X483" s="201"/>
      <c r="Y483" s="201"/>
      <c r="Z483" s="201"/>
      <c r="AA483" s="201"/>
      <c r="AB483" s="200">
        <v>61</v>
      </c>
      <c r="AC483" s="201"/>
      <c r="AD483" s="201"/>
      <c r="AE483" s="200">
        <v>8</v>
      </c>
      <c r="AF483" s="201"/>
      <c r="AG483" s="201"/>
      <c r="AH483" s="201"/>
      <c r="AL483" s="201"/>
    </row>
    <row r="484" spans="1:41" s="200" customFormat="1">
      <c r="A484" s="202" t="s">
        <v>824</v>
      </c>
      <c r="G484" s="200">
        <v>41</v>
      </c>
      <c r="H484" s="200">
        <v>12</v>
      </c>
      <c r="I484" s="200">
        <v>15</v>
      </c>
      <c r="J484" s="200">
        <v>21</v>
      </c>
      <c r="K484" s="200">
        <v>30</v>
      </c>
      <c r="L484" s="200">
        <v>17</v>
      </c>
      <c r="M484" s="200">
        <v>11</v>
      </c>
      <c r="N484" s="200">
        <v>20</v>
      </c>
      <c r="O484" s="200">
        <v>33</v>
      </c>
      <c r="R484" s="200">
        <v>33</v>
      </c>
      <c r="V484" s="201"/>
      <c r="W484" s="201"/>
      <c r="X484" s="201"/>
      <c r="Y484" s="201"/>
      <c r="Z484" s="201"/>
      <c r="AA484" s="201"/>
      <c r="AB484" s="200">
        <v>61</v>
      </c>
      <c r="AC484" s="201">
        <v>0.05</v>
      </c>
      <c r="AD484" s="201">
        <v>0.05</v>
      </c>
      <c r="AF484" s="201"/>
      <c r="AG484" s="201"/>
      <c r="AH484" s="201"/>
      <c r="AL484" s="201"/>
    </row>
    <row r="485" spans="1:41" s="31" customFormat="1">
      <c r="A485" s="31" t="s">
        <v>694</v>
      </c>
      <c r="G485" s="31">
        <v>48</v>
      </c>
      <c r="H485" s="31">
        <v>16</v>
      </c>
      <c r="I485" s="31">
        <v>15</v>
      </c>
      <c r="J485" s="31">
        <v>30</v>
      </c>
      <c r="K485" s="31">
        <v>28</v>
      </c>
      <c r="L485" s="31">
        <v>16</v>
      </c>
      <c r="M485" s="31">
        <v>8</v>
      </c>
      <c r="N485" s="31">
        <v>15</v>
      </c>
      <c r="Q485" s="31">
        <v>15</v>
      </c>
      <c r="V485" s="12">
        <v>0.03</v>
      </c>
      <c r="W485" s="12">
        <v>0.03</v>
      </c>
      <c r="X485" s="12"/>
      <c r="Y485" s="12"/>
      <c r="Z485" s="12"/>
      <c r="AA485" s="12"/>
      <c r="AB485" s="50">
        <v>61</v>
      </c>
      <c r="AC485" s="12"/>
      <c r="AD485" s="12"/>
      <c r="AE485" s="50">
        <v>7</v>
      </c>
      <c r="AF485" s="50"/>
      <c r="AG485" s="12"/>
      <c r="AH485" s="12"/>
      <c r="AI485" s="50"/>
      <c r="AJ485" s="50"/>
      <c r="AK485" s="50"/>
      <c r="AL485" s="50"/>
      <c r="AM485" s="50"/>
    </row>
    <row r="486" spans="1:41">
      <c r="A486" t="s">
        <v>695</v>
      </c>
      <c r="G486">
        <v>29</v>
      </c>
      <c r="I486">
        <v>16</v>
      </c>
      <c r="J486">
        <v>20</v>
      </c>
      <c r="K486">
        <v>30</v>
      </c>
      <c r="L486">
        <v>17</v>
      </c>
      <c r="M486">
        <v>11</v>
      </c>
      <c r="N486">
        <v>15</v>
      </c>
      <c r="O486">
        <v>15</v>
      </c>
      <c r="V486" s="2"/>
      <c r="W486" s="2">
        <v>0.03</v>
      </c>
      <c r="X486" s="2"/>
      <c r="Y486" s="2"/>
      <c r="Z486" s="2"/>
      <c r="AA486" s="2"/>
      <c r="AB486" s="35">
        <v>61</v>
      </c>
      <c r="AC486" s="2">
        <v>0.05</v>
      </c>
      <c r="AD486" s="2"/>
      <c r="AE486" s="35"/>
      <c r="AF486" s="2"/>
      <c r="AG486" s="35"/>
      <c r="AH486" s="2"/>
      <c r="AL486" s="2"/>
    </row>
    <row r="487" spans="1:41">
      <c r="A487" t="s">
        <v>678</v>
      </c>
      <c r="G487">
        <v>27</v>
      </c>
      <c r="I487">
        <v>14</v>
      </c>
      <c r="J487">
        <v>18</v>
      </c>
      <c r="K487">
        <v>28</v>
      </c>
      <c r="L487">
        <v>15</v>
      </c>
      <c r="M487">
        <v>9</v>
      </c>
      <c r="N487">
        <v>27</v>
      </c>
      <c r="O487">
        <v>20</v>
      </c>
      <c r="Q487">
        <v>7</v>
      </c>
      <c r="V487" s="2"/>
      <c r="W487" s="2"/>
      <c r="X487" s="2"/>
      <c r="Y487" s="2"/>
      <c r="Z487" s="2"/>
      <c r="AA487" s="2"/>
      <c r="AB487" s="35">
        <v>60</v>
      </c>
      <c r="AC487" s="2">
        <v>0.03</v>
      </c>
      <c r="AD487" s="2">
        <v>0.03</v>
      </c>
      <c r="AE487" s="35"/>
      <c r="AF487" s="35"/>
      <c r="AG487" s="35"/>
      <c r="AH487" s="2"/>
      <c r="AL487" s="35"/>
    </row>
    <row r="488" spans="1:41">
      <c r="A488" t="s">
        <v>679</v>
      </c>
      <c r="G488">
        <v>34</v>
      </c>
      <c r="H488">
        <v>7</v>
      </c>
      <c r="I488">
        <v>14</v>
      </c>
      <c r="J488">
        <v>18</v>
      </c>
      <c r="K488">
        <v>28</v>
      </c>
      <c r="L488">
        <v>15</v>
      </c>
      <c r="M488">
        <v>9</v>
      </c>
      <c r="N488">
        <v>27</v>
      </c>
      <c r="O488">
        <v>20</v>
      </c>
      <c r="Q488">
        <v>7</v>
      </c>
      <c r="V488" s="2"/>
      <c r="W488" s="2">
        <v>0.04</v>
      </c>
      <c r="X488" s="2"/>
      <c r="Y488" s="2"/>
      <c r="Z488" s="2"/>
      <c r="AA488" s="2"/>
      <c r="AB488" s="35">
        <v>60</v>
      </c>
      <c r="AC488" s="2"/>
      <c r="AD488" s="2"/>
      <c r="AE488" s="35"/>
      <c r="AF488" s="35"/>
      <c r="AG488" s="35"/>
      <c r="AH488" s="2"/>
      <c r="AL488" s="35"/>
    </row>
    <row r="489" spans="1:41" s="200" customFormat="1">
      <c r="A489" s="200" t="s">
        <v>900</v>
      </c>
      <c r="G489" s="200">
        <v>55</v>
      </c>
      <c r="H489" s="200">
        <v>10</v>
      </c>
      <c r="I489" s="200">
        <v>35</v>
      </c>
      <c r="J489" s="200">
        <v>25</v>
      </c>
      <c r="K489" s="200">
        <v>33</v>
      </c>
      <c r="L489" s="200">
        <v>22</v>
      </c>
      <c r="M489" s="200">
        <v>20</v>
      </c>
      <c r="N489" s="200">
        <v>60</v>
      </c>
      <c r="O489" s="200">
        <v>31</v>
      </c>
      <c r="V489" s="201"/>
      <c r="W489" s="201">
        <v>0.03</v>
      </c>
      <c r="X489" s="201"/>
      <c r="Y489" s="201"/>
      <c r="Z489" s="201">
        <v>0.06</v>
      </c>
      <c r="AA489" s="201"/>
      <c r="AB489" s="200">
        <v>51</v>
      </c>
      <c r="AC489" s="201"/>
      <c r="AD489" s="201"/>
      <c r="AE489" s="200">
        <v>8</v>
      </c>
      <c r="AH489" s="201"/>
    </row>
    <row r="490" spans="1:41" s="200" customFormat="1">
      <c r="A490" s="200" t="s">
        <v>908</v>
      </c>
      <c r="G490" s="200">
        <v>39</v>
      </c>
      <c r="H490" s="200">
        <v>10</v>
      </c>
      <c r="I490" s="200">
        <v>26</v>
      </c>
      <c r="J490" s="200">
        <v>30</v>
      </c>
      <c r="K490" s="200">
        <v>40</v>
      </c>
      <c r="L490" s="200">
        <v>27</v>
      </c>
      <c r="M490" s="200">
        <v>21</v>
      </c>
      <c r="N490" s="200">
        <v>30</v>
      </c>
      <c r="V490" s="201">
        <v>0.05</v>
      </c>
      <c r="W490" s="201">
        <v>0.03</v>
      </c>
      <c r="X490" s="201"/>
      <c r="Y490" s="201"/>
      <c r="Z490" s="201"/>
      <c r="AA490" s="201"/>
      <c r="AB490" s="203">
        <v>61</v>
      </c>
      <c r="AC490" s="201">
        <v>0.05</v>
      </c>
      <c r="AD490" s="201"/>
      <c r="AE490" s="203">
        <v>-5</v>
      </c>
      <c r="AF490" s="201"/>
      <c r="AG490" s="203"/>
      <c r="AH490" s="201"/>
      <c r="AI490" s="203"/>
      <c r="AJ490" s="203"/>
      <c r="AK490" s="203"/>
      <c r="AL490" s="201"/>
      <c r="AM490" s="203"/>
    </row>
    <row r="491" spans="1:41">
      <c r="AC491" s="2"/>
      <c r="AD491" s="2"/>
      <c r="AH491" s="2"/>
    </row>
    <row r="493" spans="1:41">
      <c r="A493" t="s">
        <v>23</v>
      </c>
      <c r="B493" t="s">
        <v>30</v>
      </c>
      <c r="C493" t="s">
        <v>518</v>
      </c>
      <c r="D493" t="s">
        <v>651</v>
      </c>
      <c r="E493" t="s">
        <v>484</v>
      </c>
      <c r="F493" s="31" t="s">
        <v>511</v>
      </c>
      <c r="G493" t="s">
        <v>3</v>
      </c>
      <c r="H493" t="s">
        <v>4</v>
      </c>
      <c r="I493" t="s">
        <v>5</v>
      </c>
      <c r="J493" t="s">
        <v>42</v>
      </c>
      <c r="K493" t="s">
        <v>208</v>
      </c>
      <c r="L493" t="s">
        <v>209</v>
      </c>
      <c r="M493" t="s">
        <v>210</v>
      </c>
      <c r="N493" t="s">
        <v>10</v>
      </c>
      <c r="O493" t="s">
        <v>9</v>
      </c>
      <c r="P493" t="s">
        <v>479</v>
      </c>
      <c r="Q493" t="s">
        <v>634</v>
      </c>
      <c r="R493" t="s">
        <v>635</v>
      </c>
      <c r="S493" t="s">
        <v>636</v>
      </c>
      <c r="T493" s="35" t="s">
        <v>637</v>
      </c>
      <c r="U493" s="145" t="s">
        <v>638</v>
      </c>
      <c r="V493" t="s">
        <v>12</v>
      </c>
      <c r="W493" t="s">
        <v>152</v>
      </c>
      <c r="X493" t="s">
        <v>345</v>
      </c>
      <c r="Y493" t="s">
        <v>480</v>
      </c>
      <c r="Z493" t="s">
        <v>481</v>
      </c>
      <c r="AA493" t="s">
        <v>122</v>
      </c>
      <c r="AB493" t="s">
        <v>11</v>
      </c>
      <c r="AC493" t="s">
        <v>119</v>
      </c>
      <c r="AD493" t="s">
        <v>118</v>
      </c>
      <c r="AE493" t="s">
        <v>13</v>
      </c>
      <c r="AF493" t="s">
        <v>116</v>
      </c>
      <c r="AG493" t="s">
        <v>289</v>
      </c>
      <c r="AH493" t="s">
        <v>163</v>
      </c>
      <c r="AI493" s="35" t="s">
        <v>457</v>
      </c>
      <c r="AJ493" s="35" t="s">
        <v>458</v>
      </c>
      <c r="AK493" s="145" t="s">
        <v>433</v>
      </c>
      <c r="AL493" t="s">
        <v>339</v>
      </c>
      <c r="AM493" s="145" t="s">
        <v>648</v>
      </c>
    </row>
    <row r="494" spans="1:41">
      <c r="A494" s="202" t="s">
        <v>703</v>
      </c>
      <c r="B494" s="200"/>
      <c r="C494" s="200"/>
      <c r="D494" s="200"/>
      <c r="E494" s="200"/>
      <c r="F494" s="200"/>
      <c r="G494" s="200">
        <v>15</v>
      </c>
      <c r="H494" s="200">
        <v>35</v>
      </c>
      <c r="I494" s="200">
        <v>8</v>
      </c>
      <c r="J494" s="200">
        <v>54</v>
      </c>
      <c r="K494" s="200"/>
      <c r="L494" s="200">
        <v>11</v>
      </c>
      <c r="M494" s="200">
        <v>25</v>
      </c>
      <c r="N494" s="200">
        <v>20</v>
      </c>
      <c r="O494" s="200">
        <v>34</v>
      </c>
      <c r="P494" s="200"/>
      <c r="Q494" s="200"/>
      <c r="R494" s="200">
        <v>34</v>
      </c>
      <c r="S494" s="201"/>
      <c r="T494" s="203"/>
      <c r="U494" s="203"/>
      <c r="V494" s="201"/>
      <c r="W494" s="201"/>
      <c r="X494" s="201"/>
      <c r="Y494" s="201"/>
      <c r="Z494" s="201"/>
      <c r="AA494" s="201"/>
      <c r="AB494" s="203">
        <v>40</v>
      </c>
      <c r="AC494" s="201">
        <v>0.04</v>
      </c>
      <c r="AD494" s="201"/>
      <c r="AE494" s="203"/>
      <c r="AF494" s="201"/>
      <c r="AG494" s="201"/>
      <c r="AH494" s="201"/>
      <c r="AI494" s="200"/>
      <c r="AJ494" s="200"/>
      <c r="AK494" s="200"/>
      <c r="AL494" s="203"/>
      <c r="AM494" s="200"/>
      <c r="AN494" s="200"/>
      <c r="AO494" s="35"/>
    </row>
    <row r="495" spans="1:41" s="197" customFormat="1">
      <c r="A495" s="202" t="s">
        <v>705</v>
      </c>
      <c r="B495" s="200"/>
      <c r="C495" s="200"/>
      <c r="D495" s="200"/>
      <c r="E495" s="200"/>
      <c r="F495" s="200"/>
      <c r="G495" s="200">
        <v>15</v>
      </c>
      <c r="H495" s="200">
        <v>33</v>
      </c>
      <c r="I495" s="200">
        <v>8</v>
      </c>
      <c r="J495" s="200">
        <v>52</v>
      </c>
      <c r="K495" s="200"/>
      <c r="L495" s="200">
        <v>11</v>
      </c>
      <c r="M495" s="200">
        <v>25</v>
      </c>
      <c r="N495" s="200">
        <v>15</v>
      </c>
      <c r="O495" s="200">
        <v>24</v>
      </c>
      <c r="P495" s="200"/>
      <c r="Q495" s="200"/>
      <c r="R495" s="200">
        <v>24</v>
      </c>
      <c r="S495" s="201"/>
      <c r="T495" s="203"/>
      <c r="U495" s="203"/>
      <c r="V495" s="201"/>
      <c r="W495" s="201"/>
      <c r="X495" s="201"/>
      <c r="Y495" s="201"/>
      <c r="Z495" s="201"/>
      <c r="AA495" s="201"/>
      <c r="AB495" s="203">
        <v>40</v>
      </c>
      <c r="AC495" s="201">
        <v>0.03</v>
      </c>
      <c r="AD495" s="201"/>
      <c r="AE495" s="203"/>
      <c r="AF495" s="201"/>
      <c r="AG495" s="201"/>
      <c r="AH495" s="201"/>
      <c r="AI495" s="200"/>
      <c r="AJ495" s="200"/>
      <c r="AK495" s="200"/>
      <c r="AL495" s="203"/>
      <c r="AM495" s="200"/>
      <c r="AN495" s="200"/>
      <c r="AO495" s="199"/>
    </row>
    <row r="496" spans="1:41">
      <c r="A496" s="202" t="s">
        <v>706</v>
      </c>
      <c r="B496" s="200"/>
      <c r="C496" s="200"/>
      <c r="D496" s="200"/>
      <c r="E496" s="200"/>
      <c r="F496" s="200"/>
      <c r="G496" s="200">
        <v>25</v>
      </c>
      <c r="H496" s="200">
        <v>33</v>
      </c>
      <c r="I496" s="200">
        <v>8</v>
      </c>
      <c r="J496" s="200">
        <v>42</v>
      </c>
      <c r="K496" s="200"/>
      <c r="L496" s="200">
        <v>11</v>
      </c>
      <c r="M496" s="200">
        <v>25</v>
      </c>
      <c r="N496" s="200"/>
      <c r="O496" s="200">
        <v>39</v>
      </c>
      <c r="P496" s="200"/>
      <c r="Q496" s="200"/>
      <c r="R496" s="200">
        <v>24</v>
      </c>
      <c r="S496" s="201"/>
      <c r="T496" s="203"/>
      <c r="U496" s="203"/>
      <c r="V496" s="201"/>
      <c r="W496" s="201"/>
      <c r="X496" s="201"/>
      <c r="Y496" s="201"/>
      <c r="Z496" s="201"/>
      <c r="AA496" s="201"/>
      <c r="AB496" s="203">
        <v>40</v>
      </c>
      <c r="AC496" s="201">
        <v>0.03</v>
      </c>
      <c r="AD496" s="201"/>
      <c r="AE496" s="203"/>
      <c r="AF496" s="201"/>
      <c r="AG496" s="201"/>
      <c r="AH496" s="201"/>
      <c r="AI496" s="200"/>
      <c r="AJ496" s="200"/>
      <c r="AK496" s="200"/>
      <c r="AL496" s="203"/>
      <c r="AM496" s="200"/>
      <c r="AN496" s="200"/>
      <c r="AO496" s="35"/>
    </row>
    <row r="497" spans="1:41" s="197" customFormat="1">
      <c r="A497" s="202" t="s">
        <v>704</v>
      </c>
      <c r="B497" s="200"/>
      <c r="C497" s="200"/>
      <c r="D497" s="200"/>
      <c r="E497" s="200"/>
      <c r="F497" s="200"/>
      <c r="G497" s="200">
        <v>27</v>
      </c>
      <c r="H497" s="200">
        <v>35</v>
      </c>
      <c r="I497" s="200">
        <v>8</v>
      </c>
      <c r="J497" s="200">
        <v>42</v>
      </c>
      <c r="K497" s="200"/>
      <c r="L497" s="200">
        <v>11</v>
      </c>
      <c r="M497" s="200">
        <v>25</v>
      </c>
      <c r="N497" s="200"/>
      <c r="O497" s="200">
        <v>54</v>
      </c>
      <c r="P497" s="200"/>
      <c r="Q497" s="200"/>
      <c r="R497" s="200">
        <v>34</v>
      </c>
      <c r="S497" s="201"/>
      <c r="T497" s="203"/>
      <c r="U497" s="203"/>
      <c r="V497" s="201"/>
      <c r="W497" s="201"/>
      <c r="X497" s="201"/>
      <c r="Y497" s="201"/>
      <c r="Z497" s="201"/>
      <c r="AA497" s="201"/>
      <c r="AB497" s="203">
        <v>40</v>
      </c>
      <c r="AC497" s="201">
        <v>0.04</v>
      </c>
      <c r="AD497" s="201"/>
      <c r="AE497" s="203"/>
      <c r="AF497" s="201"/>
      <c r="AG497" s="201"/>
      <c r="AH497" s="201"/>
      <c r="AI497" s="200"/>
      <c r="AJ497" s="200"/>
      <c r="AK497" s="200"/>
      <c r="AL497" s="203"/>
      <c r="AM497" s="200"/>
      <c r="AN497" s="200"/>
      <c r="AO497" s="199"/>
    </row>
    <row r="498" spans="1:41" s="197" customFormat="1">
      <c r="A498" s="202" t="s">
        <v>719</v>
      </c>
      <c r="B498" s="200"/>
      <c r="C498" s="200"/>
      <c r="D498" s="200"/>
      <c r="E498" s="200"/>
      <c r="F498" s="200"/>
      <c r="G498" s="200">
        <v>15</v>
      </c>
      <c r="H498" s="200">
        <v>25</v>
      </c>
      <c r="I498" s="200">
        <v>8</v>
      </c>
      <c r="J498" s="200">
        <v>42</v>
      </c>
      <c r="K498" s="200"/>
      <c r="L498" s="200">
        <v>11</v>
      </c>
      <c r="M498" s="200">
        <v>25</v>
      </c>
      <c r="N498" s="200"/>
      <c r="O498" s="200">
        <v>34</v>
      </c>
      <c r="P498" s="200"/>
      <c r="Q498" s="200"/>
      <c r="R498" s="200">
        <v>34</v>
      </c>
      <c r="S498" s="201"/>
      <c r="T498" s="203"/>
      <c r="U498" s="203"/>
      <c r="V498" s="201"/>
      <c r="W498" s="201"/>
      <c r="X498" s="201"/>
      <c r="Y498" s="201"/>
      <c r="Z498" s="201"/>
      <c r="AA498" s="201"/>
      <c r="AB498" s="203">
        <v>40</v>
      </c>
      <c r="AC498" s="201">
        <v>0.04</v>
      </c>
      <c r="AD498" s="201"/>
      <c r="AE498" s="203">
        <v>6</v>
      </c>
      <c r="AF498" s="201"/>
      <c r="AG498" s="201"/>
      <c r="AH498" s="201"/>
      <c r="AI498" s="200"/>
      <c r="AJ498" s="200"/>
      <c r="AK498" s="200"/>
      <c r="AL498" s="203"/>
      <c r="AM498" s="200"/>
      <c r="AN498" s="200"/>
      <c r="AO498" s="199"/>
    </row>
    <row r="499" spans="1:41">
      <c r="A499" s="31" t="s">
        <v>541</v>
      </c>
      <c r="G499">
        <v>8</v>
      </c>
      <c r="H499">
        <v>9</v>
      </c>
      <c r="I499">
        <v>7</v>
      </c>
      <c r="J499">
        <v>21</v>
      </c>
      <c r="K499">
        <v>10</v>
      </c>
      <c r="L499">
        <v>8</v>
      </c>
      <c r="M499">
        <v>18</v>
      </c>
      <c r="V499" s="2"/>
      <c r="W499" s="2"/>
      <c r="X499" s="2"/>
      <c r="Y499" s="2"/>
      <c r="Z499" s="2"/>
      <c r="AA499" s="2"/>
      <c r="AB499" s="35">
        <v>40</v>
      </c>
      <c r="AC499" s="2"/>
      <c r="AD499" s="2"/>
      <c r="AE499" s="35"/>
      <c r="AF499" s="35"/>
      <c r="AG499" s="35"/>
      <c r="AH499" s="2"/>
      <c r="AL499" s="2"/>
    </row>
    <row r="500" spans="1:41">
      <c r="A500" s="31" t="s">
        <v>569</v>
      </c>
      <c r="G500">
        <v>14</v>
      </c>
      <c r="H500">
        <v>15</v>
      </c>
      <c r="I500">
        <v>11</v>
      </c>
      <c r="J500">
        <v>34</v>
      </c>
      <c r="K500">
        <v>10</v>
      </c>
      <c r="L500">
        <v>12</v>
      </c>
      <c r="M500">
        <v>29</v>
      </c>
      <c r="V500" s="2"/>
      <c r="W500" s="2"/>
      <c r="X500" s="2"/>
      <c r="Y500" s="2"/>
      <c r="Z500" s="2"/>
      <c r="AA500" s="2"/>
      <c r="AB500" s="35">
        <v>40</v>
      </c>
      <c r="AC500" s="2"/>
      <c r="AD500" s="2"/>
      <c r="AE500" s="35"/>
      <c r="AF500" s="35"/>
      <c r="AG500" s="35"/>
      <c r="AH500" s="2"/>
      <c r="AL500" s="2"/>
    </row>
    <row r="501" spans="1:41" s="200" customFormat="1">
      <c r="A501" s="202" t="s">
        <v>788</v>
      </c>
      <c r="G501" s="200">
        <v>19</v>
      </c>
      <c r="H501" s="200">
        <v>20</v>
      </c>
      <c r="I501" s="200">
        <v>16</v>
      </c>
      <c r="J501" s="200">
        <v>39</v>
      </c>
      <c r="K501" s="200">
        <v>15</v>
      </c>
      <c r="L501" s="200">
        <v>17</v>
      </c>
      <c r="M501" s="200">
        <v>34</v>
      </c>
      <c r="S501" s="200">
        <v>42</v>
      </c>
      <c r="T501" s="200">
        <v>18</v>
      </c>
      <c r="V501" s="201"/>
      <c r="W501" s="201"/>
      <c r="X501" s="201"/>
      <c r="Y501" s="201"/>
      <c r="Z501" s="201"/>
      <c r="AA501" s="201"/>
      <c r="AB501" s="203">
        <v>40</v>
      </c>
      <c r="AC501" s="201"/>
      <c r="AD501" s="201"/>
      <c r="AE501" s="203"/>
      <c r="AF501" s="203"/>
      <c r="AG501" s="203"/>
      <c r="AH501" s="201"/>
      <c r="AI501" s="203"/>
      <c r="AJ501" s="203"/>
      <c r="AK501" s="203"/>
      <c r="AL501" s="201"/>
      <c r="AM501" s="203"/>
    </row>
    <row r="502" spans="1:41" s="200" customFormat="1">
      <c r="A502" s="202" t="s">
        <v>789</v>
      </c>
      <c r="G502" s="200">
        <v>24</v>
      </c>
      <c r="H502" s="200">
        <v>25</v>
      </c>
      <c r="I502" s="200">
        <v>21</v>
      </c>
      <c r="J502" s="200">
        <v>44</v>
      </c>
      <c r="K502" s="200">
        <v>20</v>
      </c>
      <c r="L502" s="200">
        <v>22</v>
      </c>
      <c r="M502" s="200">
        <v>39</v>
      </c>
      <c r="S502" s="200">
        <v>52</v>
      </c>
      <c r="T502" s="200">
        <v>23</v>
      </c>
      <c r="V502" s="201"/>
      <c r="W502" s="201"/>
      <c r="X502" s="201"/>
      <c r="Y502" s="201"/>
      <c r="Z502" s="201"/>
      <c r="AA502" s="201"/>
      <c r="AB502" s="203">
        <v>40</v>
      </c>
      <c r="AC502" s="201"/>
      <c r="AD502" s="201"/>
      <c r="AE502" s="203"/>
      <c r="AF502" s="203"/>
      <c r="AG502" s="203"/>
      <c r="AH502" s="201"/>
      <c r="AI502" s="203"/>
      <c r="AJ502" s="203"/>
      <c r="AK502" s="203"/>
      <c r="AL502" s="201"/>
      <c r="AM502" s="203"/>
    </row>
    <row r="503" spans="1:41" s="200" customFormat="1">
      <c r="A503" s="202" t="s">
        <v>720</v>
      </c>
      <c r="G503" s="200">
        <v>16</v>
      </c>
      <c r="H503" s="200">
        <v>34</v>
      </c>
      <c r="I503" s="200">
        <v>10</v>
      </c>
      <c r="J503" s="200">
        <v>43</v>
      </c>
      <c r="L503" s="200">
        <v>11</v>
      </c>
      <c r="M503" s="200">
        <v>26</v>
      </c>
      <c r="N503" s="200">
        <v>35</v>
      </c>
      <c r="O503" s="200">
        <v>35</v>
      </c>
      <c r="Q503" s="200">
        <v>10</v>
      </c>
      <c r="R503" s="200">
        <v>10</v>
      </c>
      <c r="S503" s="200">
        <v>10</v>
      </c>
      <c r="T503" s="200">
        <v>10</v>
      </c>
      <c r="V503" s="201"/>
      <c r="W503" s="201">
        <v>0.06</v>
      </c>
      <c r="X503" s="201"/>
      <c r="Y503" s="201"/>
      <c r="Z503" s="201"/>
      <c r="AA503" s="201"/>
      <c r="AB503" s="200">
        <v>40</v>
      </c>
      <c r="AC503" s="201"/>
      <c r="AD503" s="201"/>
      <c r="AH503" s="201"/>
      <c r="AL503" s="201"/>
    </row>
    <row r="504" spans="1:41" s="200" customFormat="1">
      <c r="A504" s="202" t="s">
        <v>721</v>
      </c>
      <c r="G504" s="200">
        <v>16</v>
      </c>
      <c r="H504" s="200">
        <v>34</v>
      </c>
      <c r="I504" s="200">
        <v>10</v>
      </c>
      <c r="J504" s="200">
        <v>43</v>
      </c>
      <c r="L504" s="200">
        <v>11</v>
      </c>
      <c r="M504" s="200">
        <v>26</v>
      </c>
      <c r="N504" s="200">
        <v>35</v>
      </c>
      <c r="O504" s="200">
        <v>35</v>
      </c>
      <c r="Q504" s="200">
        <v>10</v>
      </c>
      <c r="R504" s="200">
        <v>10</v>
      </c>
      <c r="S504" s="200">
        <v>10</v>
      </c>
      <c r="T504" s="200">
        <v>10</v>
      </c>
      <c r="V504" s="201"/>
      <c r="W504" s="201">
        <v>0.02</v>
      </c>
      <c r="X504" s="201"/>
      <c r="Y504" s="201"/>
      <c r="Z504" s="201"/>
      <c r="AA504" s="201"/>
      <c r="AB504" s="200">
        <v>40</v>
      </c>
      <c r="AC504" s="201"/>
      <c r="AD504" s="201"/>
      <c r="AE504" s="200">
        <v>7</v>
      </c>
      <c r="AH504" s="201"/>
      <c r="AL504" s="201"/>
    </row>
    <row r="505" spans="1:41" s="200" customFormat="1">
      <c r="A505" s="202" t="s">
        <v>722</v>
      </c>
      <c r="G505" s="200">
        <v>16</v>
      </c>
      <c r="H505" s="200">
        <v>34</v>
      </c>
      <c r="I505" s="200">
        <v>10</v>
      </c>
      <c r="J505" s="200">
        <v>43</v>
      </c>
      <c r="L505" s="200">
        <v>11</v>
      </c>
      <c r="M505" s="200">
        <v>26</v>
      </c>
      <c r="N505" s="200">
        <v>35</v>
      </c>
      <c r="O505" s="200">
        <v>35</v>
      </c>
      <c r="Q505" s="200">
        <v>10</v>
      </c>
      <c r="R505" s="200">
        <v>10</v>
      </c>
      <c r="S505" s="200">
        <v>10</v>
      </c>
      <c r="T505" s="200">
        <v>10</v>
      </c>
      <c r="V505" s="201"/>
      <c r="W505" s="201">
        <v>0.02</v>
      </c>
      <c r="X505" s="201"/>
      <c r="Y505" s="201"/>
      <c r="Z505" s="201"/>
      <c r="AA505" s="201"/>
      <c r="AB505" s="200">
        <v>40</v>
      </c>
      <c r="AC505" s="201">
        <v>0.05</v>
      </c>
      <c r="AD505" s="201"/>
      <c r="AH505" s="201"/>
      <c r="AL505" s="201"/>
    </row>
    <row r="506" spans="1:41" s="200" customFormat="1">
      <c r="A506" s="202" t="s">
        <v>723</v>
      </c>
      <c r="G506" s="200">
        <v>16</v>
      </c>
      <c r="H506" s="200">
        <v>34</v>
      </c>
      <c r="I506" s="200">
        <v>10</v>
      </c>
      <c r="J506" s="200">
        <v>43</v>
      </c>
      <c r="L506" s="200">
        <v>11</v>
      </c>
      <c r="M506" s="200">
        <v>26</v>
      </c>
      <c r="N506" s="200">
        <v>35</v>
      </c>
      <c r="O506" s="200">
        <v>35</v>
      </c>
      <c r="Q506" s="200">
        <v>10</v>
      </c>
      <c r="R506" s="200">
        <v>10</v>
      </c>
      <c r="S506" s="200">
        <v>10</v>
      </c>
      <c r="T506" s="200">
        <v>10</v>
      </c>
      <c r="V506" s="201"/>
      <c r="W506" s="201">
        <v>0.02</v>
      </c>
      <c r="X506" s="201"/>
      <c r="Y506" s="201"/>
      <c r="Z506" s="201"/>
      <c r="AA506" s="201"/>
      <c r="AB506" s="200">
        <v>40</v>
      </c>
      <c r="AC506" s="201"/>
      <c r="AD506" s="201">
        <v>0.05</v>
      </c>
      <c r="AH506" s="201"/>
      <c r="AL506" s="201"/>
    </row>
    <row r="507" spans="1:41" s="200" customFormat="1">
      <c r="A507" s="202" t="s">
        <v>767</v>
      </c>
      <c r="G507" s="200">
        <v>16</v>
      </c>
      <c r="H507" s="200">
        <v>34</v>
      </c>
      <c r="I507" s="200">
        <v>10</v>
      </c>
      <c r="J507" s="200">
        <v>43</v>
      </c>
      <c r="L507" s="200">
        <v>11</v>
      </c>
      <c r="M507" s="200">
        <v>26</v>
      </c>
      <c r="N507" s="200">
        <v>35</v>
      </c>
      <c r="O507" s="200">
        <v>35</v>
      </c>
      <c r="Q507" s="200">
        <v>10</v>
      </c>
      <c r="R507" s="200">
        <v>10</v>
      </c>
      <c r="S507" s="200">
        <v>10</v>
      </c>
      <c r="T507" s="200">
        <v>10</v>
      </c>
      <c r="V507" s="201"/>
      <c r="W507" s="201">
        <v>0.02</v>
      </c>
      <c r="X507" s="201"/>
      <c r="Y507" s="201"/>
      <c r="Z507" s="201"/>
      <c r="AA507" s="201"/>
      <c r="AB507" s="200">
        <v>40</v>
      </c>
      <c r="AC507" s="201"/>
      <c r="AD507" s="201"/>
      <c r="AH507" s="201">
        <v>0.05</v>
      </c>
      <c r="AL507" s="201"/>
    </row>
    <row r="508" spans="1:41" s="200" customFormat="1">
      <c r="A508" s="202" t="s">
        <v>726</v>
      </c>
      <c r="G508" s="200">
        <v>16</v>
      </c>
      <c r="H508" s="200">
        <v>24</v>
      </c>
      <c r="I508" s="200">
        <v>10</v>
      </c>
      <c r="J508" s="200">
        <v>53</v>
      </c>
      <c r="L508" s="200">
        <v>11</v>
      </c>
      <c r="M508" s="200">
        <v>26</v>
      </c>
      <c r="N508" s="200">
        <v>35</v>
      </c>
      <c r="O508" s="200">
        <v>35</v>
      </c>
      <c r="Q508" s="200">
        <v>10</v>
      </c>
      <c r="R508" s="200">
        <v>10</v>
      </c>
      <c r="S508" s="200">
        <v>10</v>
      </c>
      <c r="T508" s="200">
        <v>10</v>
      </c>
      <c r="V508" s="201"/>
      <c r="W508" s="201">
        <v>0.06</v>
      </c>
      <c r="X508" s="201"/>
      <c r="Y508" s="201"/>
      <c r="Z508" s="201"/>
      <c r="AA508" s="201"/>
      <c r="AB508" s="200">
        <v>40</v>
      </c>
      <c r="AC508" s="201"/>
      <c r="AD508" s="201"/>
      <c r="AH508" s="201"/>
      <c r="AL508" s="201"/>
    </row>
    <row r="509" spans="1:41" s="200" customFormat="1">
      <c r="A509" s="202" t="s">
        <v>724</v>
      </c>
      <c r="G509" s="200">
        <v>16</v>
      </c>
      <c r="H509" s="200">
        <v>24</v>
      </c>
      <c r="I509" s="200">
        <v>10</v>
      </c>
      <c r="J509" s="200">
        <v>53</v>
      </c>
      <c r="L509" s="200">
        <v>11</v>
      </c>
      <c r="M509" s="200">
        <v>26</v>
      </c>
      <c r="N509" s="200">
        <v>35</v>
      </c>
      <c r="O509" s="200">
        <v>35</v>
      </c>
      <c r="Q509" s="200">
        <v>10</v>
      </c>
      <c r="R509" s="200">
        <v>10</v>
      </c>
      <c r="S509" s="200">
        <v>10</v>
      </c>
      <c r="T509" s="200">
        <v>10</v>
      </c>
      <c r="V509" s="201"/>
      <c r="W509" s="201">
        <v>0.02</v>
      </c>
      <c r="X509" s="201"/>
      <c r="Y509" s="201"/>
      <c r="Z509" s="201"/>
      <c r="AA509" s="201"/>
      <c r="AB509" s="200">
        <v>40</v>
      </c>
      <c r="AC509" s="201">
        <v>0.05</v>
      </c>
      <c r="AD509" s="201"/>
      <c r="AH509" s="201"/>
      <c r="AL509" s="201"/>
    </row>
    <row r="510" spans="1:41" s="200" customFormat="1">
      <c r="A510" s="202" t="s">
        <v>725</v>
      </c>
      <c r="G510" s="200">
        <v>16</v>
      </c>
      <c r="H510" s="200">
        <v>24</v>
      </c>
      <c r="I510" s="200">
        <v>10</v>
      </c>
      <c r="J510" s="200">
        <v>53</v>
      </c>
      <c r="L510" s="200">
        <v>11</v>
      </c>
      <c r="M510" s="200">
        <v>26</v>
      </c>
      <c r="N510" s="200">
        <v>35</v>
      </c>
      <c r="O510" s="200">
        <v>35</v>
      </c>
      <c r="Q510" s="200">
        <v>10</v>
      </c>
      <c r="R510" s="200">
        <v>10</v>
      </c>
      <c r="S510" s="200">
        <v>10</v>
      </c>
      <c r="T510" s="200">
        <v>10</v>
      </c>
      <c r="V510" s="201"/>
      <c r="W510" s="201">
        <v>0.02</v>
      </c>
      <c r="X510" s="201"/>
      <c r="Y510" s="201"/>
      <c r="Z510" s="201"/>
      <c r="AA510" s="201"/>
      <c r="AB510" s="200">
        <v>40</v>
      </c>
      <c r="AC510" s="201"/>
      <c r="AD510" s="201">
        <v>0.05</v>
      </c>
      <c r="AH510" s="201"/>
    </row>
    <row r="511" spans="1:41" s="200" customFormat="1">
      <c r="A511" s="202" t="s">
        <v>768</v>
      </c>
      <c r="G511" s="200">
        <v>16</v>
      </c>
      <c r="H511" s="200">
        <v>24</v>
      </c>
      <c r="I511" s="200">
        <v>10</v>
      </c>
      <c r="J511" s="200">
        <v>53</v>
      </c>
      <c r="L511" s="200">
        <v>11</v>
      </c>
      <c r="M511" s="200">
        <v>26</v>
      </c>
      <c r="N511" s="200">
        <v>35</v>
      </c>
      <c r="O511" s="200">
        <v>35</v>
      </c>
      <c r="Q511" s="200">
        <v>10</v>
      </c>
      <c r="R511" s="200">
        <v>10</v>
      </c>
      <c r="S511" s="200">
        <v>10</v>
      </c>
      <c r="T511" s="200">
        <v>10</v>
      </c>
      <c r="V511" s="201"/>
      <c r="W511" s="201">
        <v>0.02</v>
      </c>
      <c r="X511" s="201"/>
      <c r="Y511" s="201"/>
      <c r="Z511" s="201"/>
      <c r="AA511" s="201"/>
      <c r="AB511" s="200">
        <v>40</v>
      </c>
      <c r="AC511" s="201"/>
      <c r="AD511" s="201"/>
      <c r="AH511" s="201">
        <v>0.05</v>
      </c>
    </row>
    <row r="512" spans="1:41" s="200" customFormat="1">
      <c r="A512" s="202" t="s">
        <v>892</v>
      </c>
      <c r="G512" s="200">
        <v>26</v>
      </c>
      <c r="H512" s="200">
        <v>24</v>
      </c>
      <c r="I512" s="200">
        <v>10</v>
      </c>
      <c r="J512" s="200">
        <v>43</v>
      </c>
      <c r="L512" s="200">
        <v>11</v>
      </c>
      <c r="M512" s="200">
        <v>26</v>
      </c>
      <c r="N512" s="200">
        <v>35</v>
      </c>
      <c r="O512" s="200">
        <v>35</v>
      </c>
      <c r="Q512" s="200">
        <v>10</v>
      </c>
      <c r="R512" s="200">
        <v>10</v>
      </c>
      <c r="S512" s="200">
        <v>10</v>
      </c>
      <c r="T512" s="200">
        <v>10</v>
      </c>
      <c r="V512" s="201"/>
      <c r="W512" s="201">
        <v>0.06</v>
      </c>
      <c r="X512" s="201"/>
      <c r="Y512" s="201"/>
      <c r="Z512" s="201"/>
      <c r="AA512" s="201"/>
      <c r="AB512" s="200">
        <v>40</v>
      </c>
      <c r="AC512" s="201"/>
      <c r="AD512" s="201"/>
      <c r="AH512" s="201"/>
      <c r="AL512" s="201"/>
    </row>
    <row r="513" spans="1:55" s="200" customFormat="1">
      <c r="A513" s="202" t="s">
        <v>898</v>
      </c>
      <c r="G513" s="200">
        <v>26</v>
      </c>
      <c r="H513" s="200">
        <v>24</v>
      </c>
      <c r="I513" s="200">
        <v>10</v>
      </c>
      <c r="J513" s="200">
        <v>43</v>
      </c>
      <c r="L513" s="200">
        <v>11</v>
      </c>
      <c r="M513" s="200">
        <v>26</v>
      </c>
      <c r="N513" s="200">
        <v>35</v>
      </c>
      <c r="O513" s="200">
        <v>35</v>
      </c>
      <c r="Q513" s="200">
        <v>10</v>
      </c>
      <c r="R513" s="200">
        <v>10</v>
      </c>
      <c r="S513" s="200">
        <v>10</v>
      </c>
      <c r="T513" s="200">
        <v>10</v>
      </c>
      <c r="V513" s="201"/>
      <c r="W513" s="201">
        <v>0.02</v>
      </c>
      <c r="X513" s="201"/>
      <c r="Y513" s="201"/>
      <c r="Z513" s="201"/>
      <c r="AA513" s="201"/>
      <c r="AB513" s="200">
        <v>40</v>
      </c>
      <c r="AC513" s="201"/>
      <c r="AD513" s="201"/>
      <c r="AH513" s="201">
        <v>0.05</v>
      </c>
    </row>
    <row r="514" spans="1:55" s="200" customFormat="1">
      <c r="A514" s="202" t="s">
        <v>871</v>
      </c>
      <c r="G514" s="200">
        <v>26</v>
      </c>
      <c r="H514" s="200">
        <v>34</v>
      </c>
      <c r="I514" s="200">
        <v>10</v>
      </c>
      <c r="J514" s="200">
        <v>43</v>
      </c>
      <c r="L514" s="200">
        <v>11</v>
      </c>
      <c r="M514" s="200">
        <v>26</v>
      </c>
      <c r="N514" s="200">
        <v>35</v>
      </c>
      <c r="O514" s="200">
        <v>35</v>
      </c>
      <c r="Q514" s="200">
        <v>10</v>
      </c>
      <c r="R514" s="200">
        <v>10</v>
      </c>
      <c r="S514" s="200">
        <v>10</v>
      </c>
      <c r="T514" s="200">
        <v>10</v>
      </c>
      <c r="V514" s="201"/>
      <c r="W514" s="201">
        <v>0.02</v>
      </c>
      <c r="X514" s="201"/>
      <c r="Y514" s="201"/>
      <c r="Z514" s="201"/>
      <c r="AA514" s="201"/>
      <c r="AB514" s="200">
        <v>40</v>
      </c>
      <c r="AC514" s="201"/>
      <c r="AD514" s="201"/>
      <c r="AH514" s="201">
        <v>0.09</v>
      </c>
    </row>
    <row r="515" spans="1:55" s="200" customFormat="1">
      <c r="A515" s="202" t="s">
        <v>769</v>
      </c>
      <c r="G515" s="200">
        <v>25</v>
      </c>
      <c r="H515" s="200">
        <v>28</v>
      </c>
      <c r="I515" s="200">
        <v>20</v>
      </c>
      <c r="J515" s="200">
        <v>31</v>
      </c>
      <c r="L515" s="200">
        <v>3</v>
      </c>
      <c r="M515" s="200">
        <v>25</v>
      </c>
      <c r="N515" s="200">
        <v>36</v>
      </c>
      <c r="O515" s="200">
        <v>24</v>
      </c>
      <c r="V515" s="201"/>
      <c r="W515" s="201"/>
      <c r="X515" s="201"/>
      <c r="Y515" s="201"/>
      <c r="Z515" s="201"/>
      <c r="AA515" s="201">
        <v>7.0000000000000007E-2</v>
      </c>
      <c r="AB515" s="203">
        <v>30</v>
      </c>
      <c r="AC515" s="201"/>
      <c r="AD515" s="201"/>
      <c r="AF515" s="203"/>
      <c r="AG515" s="203"/>
      <c r="AH515" s="201"/>
      <c r="AI515" s="203"/>
      <c r="AJ515" s="203"/>
      <c r="AK515" s="203"/>
      <c r="AL515" s="203"/>
      <c r="AM515" s="203"/>
    </row>
    <row r="516" spans="1:55" s="200" customFormat="1">
      <c r="A516" s="202" t="s">
        <v>821</v>
      </c>
      <c r="G516" s="200">
        <v>28</v>
      </c>
      <c r="H516" s="200">
        <v>31</v>
      </c>
      <c r="I516" s="200">
        <v>23</v>
      </c>
      <c r="J516" s="200">
        <v>34</v>
      </c>
      <c r="L516" s="200">
        <v>3</v>
      </c>
      <c r="M516" s="200">
        <v>28</v>
      </c>
      <c r="N516" s="200">
        <v>42</v>
      </c>
      <c r="O516" s="200">
        <v>24</v>
      </c>
      <c r="V516" s="201"/>
      <c r="W516" s="201"/>
      <c r="X516" s="201"/>
      <c r="Y516" s="201"/>
      <c r="Z516" s="201"/>
      <c r="AA516" s="201">
        <v>0.08</v>
      </c>
      <c r="AB516" s="203">
        <v>30</v>
      </c>
      <c r="AC516" s="201"/>
      <c r="AD516" s="201"/>
      <c r="AF516" s="203"/>
      <c r="AG516" s="203"/>
      <c r="AH516" s="201"/>
      <c r="AI516" s="203"/>
      <c r="AJ516" s="203"/>
      <c r="AK516" s="203"/>
      <c r="AL516" s="203"/>
      <c r="AM516" s="203"/>
    </row>
    <row r="517" spans="1:55" s="200" customFormat="1">
      <c r="A517" s="200" t="s">
        <v>807</v>
      </c>
      <c r="G517" s="200">
        <v>20</v>
      </c>
      <c r="H517" s="200">
        <v>39</v>
      </c>
      <c r="I517" s="200">
        <v>21</v>
      </c>
      <c r="J517" s="200">
        <v>39</v>
      </c>
      <c r="L517" s="200">
        <v>14</v>
      </c>
      <c r="M517" s="200">
        <v>26</v>
      </c>
      <c r="N517" s="200">
        <v>38</v>
      </c>
      <c r="Q517" s="200">
        <v>33</v>
      </c>
      <c r="V517" s="201"/>
      <c r="W517" s="201">
        <v>0.03</v>
      </c>
      <c r="X517" s="201"/>
      <c r="Y517" s="201"/>
      <c r="Z517" s="201"/>
      <c r="AA517" s="201"/>
      <c r="AB517" s="203">
        <v>30</v>
      </c>
      <c r="AC517" s="201">
        <v>0.03</v>
      </c>
      <c r="AD517" s="201"/>
      <c r="AF517" s="203"/>
      <c r="AG517" s="203"/>
      <c r="AH517" s="201"/>
      <c r="AI517" s="203"/>
      <c r="AJ517" s="203"/>
      <c r="AK517" s="203"/>
      <c r="AL517" s="203"/>
      <c r="AM517" s="203"/>
    </row>
    <row r="518" spans="1:55" s="200" customFormat="1">
      <c r="A518" s="200" t="s">
        <v>806</v>
      </c>
      <c r="G518" s="200">
        <v>20</v>
      </c>
      <c r="H518" s="200">
        <v>44</v>
      </c>
      <c r="I518" s="200">
        <v>21</v>
      </c>
      <c r="J518" s="200">
        <v>44</v>
      </c>
      <c r="L518" s="200">
        <v>14</v>
      </c>
      <c r="M518" s="200">
        <v>26</v>
      </c>
      <c r="N518" s="200">
        <v>48</v>
      </c>
      <c r="Q518" s="200">
        <v>43</v>
      </c>
      <c r="V518" s="201"/>
      <c r="W518" s="201">
        <v>0.04</v>
      </c>
      <c r="X518" s="201"/>
      <c r="Y518" s="201"/>
      <c r="Z518" s="201"/>
      <c r="AA518" s="201"/>
      <c r="AB518" s="203">
        <v>30</v>
      </c>
      <c r="AC518" s="201">
        <v>0.05</v>
      </c>
      <c r="AD518" s="201"/>
      <c r="AF518" s="203"/>
      <c r="AG518" s="203"/>
      <c r="AH518" s="201"/>
      <c r="AI518" s="203"/>
      <c r="AJ518" s="203"/>
      <c r="AK518" s="203"/>
      <c r="AL518" s="203"/>
      <c r="AM518" s="203"/>
    </row>
    <row r="519" spans="1:55" s="200" customFormat="1">
      <c r="A519" s="200" t="s">
        <v>880</v>
      </c>
      <c r="G519" s="200">
        <v>6</v>
      </c>
      <c r="H519" s="200">
        <v>40</v>
      </c>
      <c r="I519" s="200">
        <v>12</v>
      </c>
      <c r="J519" s="200">
        <v>49</v>
      </c>
      <c r="L519" s="200">
        <v>15</v>
      </c>
      <c r="M519" s="200">
        <v>40</v>
      </c>
      <c r="N519" s="200">
        <v>50</v>
      </c>
      <c r="Q519" s="200">
        <v>50</v>
      </c>
      <c r="S519" s="200">
        <v>50</v>
      </c>
      <c r="V519" s="201"/>
      <c r="W519" s="201"/>
      <c r="X519" s="201"/>
      <c r="Y519" s="201"/>
      <c r="Z519" s="201"/>
      <c r="AA519" s="201"/>
      <c r="AB519" s="203">
        <v>30</v>
      </c>
      <c r="AC519" s="201"/>
      <c r="AD519" s="201"/>
      <c r="AE519" s="200">
        <v>9</v>
      </c>
      <c r="AF519" s="203"/>
      <c r="AG519" s="203"/>
      <c r="AH519" s="201"/>
      <c r="AI519" s="203"/>
      <c r="AJ519" s="203"/>
      <c r="AK519" s="203"/>
      <c r="AL519" s="203"/>
      <c r="AM519" s="203"/>
      <c r="BC519" s="200">
        <v>0.02</v>
      </c>
    </row>
    <row r="520" spans="1:55">
      <c r="A520" s="31" t="s">
        <v>582</v>
      </c>
      <c r="G520" s="35">
        <v>12</v>
      </c>
      <c r="H520" s="31">
        <v>13</v>
      </c>
      <c r="I520">
        <v>11</v>
      </c>
      <c r="J520" s="31">
        <v>25</v>
      </c>
      <c r="L520">
        <v>8</v>
      </c>
      <c r="M520" s="31">
        <v>18</v>
      </c>
      <c r="N520" s="31">
        <v>12</v>
      </c>
      <c r="O520" s="31">
        <v>12</v>
      </c>
      <c r="V520" s="2"/>
      <c r="W520" s="2"/>
      <c r="X520" s="2"/>
      <c r="Y520" s="2"/>
      <c r="Z520" s="2"/>
      <c r="AA520" s="2"/>
      <c r="AB520" s="50">
        <v>40</v>
      </c>
      <c r="AC520" s="2"/>
      <c r="AD520" s="2"/>
      <c r="AE520" s="35"/>
      <c r="AF520" s="2"/>
      <c r="AG520" s="2"/>
      <c r="AH520" s="2"/>
      <c r="AL520" s="2"/>
    </row>
    <row r="521" spans="1:55">
      <c r="A521" s="31" t="s">
        <v>583</v>
      </c>
      <c r="G521" s="35">
        <v>18</v>
      </c>
      <c r="H521" s="31">
        <v>19</v>
      </c>
      <c r="I521">
        <v>15</v>
      </c>
      <c r="J521" s="31">
        <v>38</v>
      </c>
      <c r="L521">
        <v>12</v>
      </c>
      <c r="M521" s="31">
        <v>29</v>
      </c>
      <c r="N521" s="31">
        <v>15</v>
      </c>
      <c r="O521" s="31">
        <v>15</v>
      </c>
      <c r="V521" s="2"/>
      <c r="W521" s="2"/>
      <c r="X521" s="2"/>
      <c r="Y521" s="2"/>
      <c r="Z521" s="2"/>
      <c r="AA521" s="2"/>
      <c r="AB521" s="50">
        <v>40</v>
      </c>
      <c r="AC521" s="2"/>
      <c r="AD521" s="2"/>
      <c r="AE521" s="35"/>
      <c r="AF521" s="2"/>
      <c r="AG521" s="2"/>
      <c r="AH521" s="2"/>
      <c r="AL521" s="2"/>
    </row>
    <row r="522" spans="1:55" s="200" customFormat="1">
      <c r="A522" s="202" t="s">
        <v>829</v>
      </c>
      <c r="G522" s="203">
        <v>23</v>
      </c>
      <c r="H522" s="202">
        <v>24</v>
      </c>
      <c r="I522" s="200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200">
        <v>26</v>
      </c>
      <c r="V522" s="201"/>
      <c r="W522" s="201"/>
      <c r="X522" s="201"/>
      <c r="Y522" s="201"/>
      <c r="Z522" s="201"/>
      <c r="AA522" s="201"/>
      <c r="AB522" s="191">
        <v>40</v>
      </c>
      <c r="AC522" s="201"/>
      <c r="AD522" s="201"/>
      <c r="AE522" s="203"/>
      <c r="AF522" s="201"/>
      <c r="AG522" s="201"/>
      <c r="AH522" s="201"/>
      <c r="AI522" s="203"/>
      <c r="AJ522" s="203"/>
      <c r="AK522" s="203"/>
      <c r="AL522" s="201"/>
      <c r="AM522" s="203"/>
    </row>
    <row r="523" spans="1:55" s="200" customFormat="1">
      <c r="A523" s="202" t="s">
        <v>830</v>
      </c>
      <c r="G523" s="203">
        <v>28</v>
      </c>
      <c r="H523" s="202">
        <v>29</v>
      </c>
      <c r="I523" s="200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200">
        <v>36</v>
      </c>
      <c r="V523" s="201"/>
      <c r="W523" s="201"/>
      <c r="X523" s="201"/>
      <c r="Y523" s="201"/>
      <c r="Z523" s="201"/>
      <c r="AA523" s="201"/>
      <c r="AB523" s="191">
        <v>40</v>
      </c>
      <c r="AC523" s="201"/>
      <c r="AD523" s="201"/>
      <c r="AE523" s="203"/>
      <c r="AF523" s="201"/>
      <c r="AG523" s="201"/>
      <c r="AH523" s="201"/>
      <c r="AI523" s="203"/>
      <c r="AJ523" s="203"/>
      <c r="AK523" s="203"/>
      <c r="AL523" s="201"/>
      <c r="AM523" s="203"/>
    </row>
    <row r="524" spans="1:55" s="200" customFormat="1">
      <c r="A524" s="202" t="s">
        <v>964</v>
      </c>
      <c r="G524" s="203">
        <v>28</v>
      </c>
      <c r="H524" s="202">
        <v>32</v>
      </c>
      <c r="I524" s="200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200">
        <v>40</v>
      </c>
      <c r="V524" s="201"/>
      <c r="W524" s="201">
        <v>0.03</v>
      </c>
      <c r="X524" s="201"/>
      <c r="Y524" s="201"/>
      <c r="Z524" s="201"/>
      <c r="AA524" s="201"/>
      <c r="AB524" s="191">
        <v>30</v>
      </c>
      <c r="AC524" s="201">
        <v>0.03</v>
      </c>
      <c r="AD524" s="201"/>
      <c r="AE524" s="203"/>
      <c r="AF524" s="201"/>
      <c r="AG524" s="201"/>
      <c r="AH524" s="201"/>
      <c r="AI524" s="203"/>
      <c r="AJ524" s="203"/>
      <c r="AK524" s="203"/>
      <c r="AL524" s="201"/>
      <c r="AM524" s="203"/>
    </row>
    <row r="525" spans="1:55" s="200" customFormat="1">
      <c r="A525" s="202" t="s">
        <v>965</v>
      </c>
      <c r="G525" s="203">
        <v>28</v>
      </c>
      <c r="H525" s="202">
        <v>32</v>
      </c>
      <c r="I525" s="200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200">
        <v>45</v>
      </c>
      <c r="T525" s="200">
        <v>35</v>
      </c>
      <c r="V525" s="201"/>
      <c r="W525" s="201">
        <v>0.03</v>
      </c>
      <c r="X525" s="201"/>
      <c r="Y525" s="201"/>
      <c r="Z525" s="201"/>
      <c r="AA525" s="201"/>
      <c r="AB525" s="191">
        <v>30</v>
      </c>
      <c r="AC525" s="201">
        <v>0.03</v>
      </c>
      <c r="AD525" s="201"/>
      <c r="AE525" s="203"/>
      <c r="AF525" s="201"/>
      <c r="AG525" s="201"/>
      <c r="AH525" s="201"/>
      <c r="AI525" s="203"/>
      <c r="AJ525" s="203"/>
      <c r="AK525" s="203"/>
      <c r="AL525" s="201"/>
      <c r="AM525" s="203"/>
    </row>
    <row r="526" spans="1:55" s="200" customFormat="1">
      <c r="A526" s="202" t="s">
        <v>820</v>
      </c>
      <c r="G526" s="203">
        <v>16</v>
      </c>
      <c r="H526" s="202">
        <v>37</v>
      </c>
      <c r="I526" s="200">
        <v>10</v>
      </c>
      <c r="J526" s="103">
        <v>57</v>
      </c>
      <c r="L526" s="200">
        <v>11</v>
      </c>
      <c r="M526" s="103">
        <v>29</v>
      </c>
      <c r="N526" s="103">
        <v>42</v>
      </c>
      <c r="O526" s="202"/>
      <c r="Q526" s="200">
        <v>42</v>
      </c>
      <c r="S526" s="200">
        <v>42</v>
      </c>
      <c r="V526" s="201"/>
      <c r="W526" s="201"/>
      <c r="X526" s="201"/>
      <c r="Y526" s="201"/>
      <c r="Z526" s="201"/>
      <c r="AA526" s="201"/>
      <c r="AB526" s="191">
        <v>40</v>
      </c>
      <c r="AC526" s="201">
        <v>0.05</v>
      </c>
      <c r="AD526" s="201"/>
      <c r="AE526" s="203"/>
      <c r="AF526" s="201"/>
      <c r="AG526" s="201"/>
      <c r="AH526" s="201"/>
      <c r="AI526" s="203"/>
      <c r="AJ526" s="203"/>
      <c r="AK526" s="203"/>
      <c r="AL526" s="201"/>
      <c r="AM526" s="203"/>
    </row>
    <row r="527" spans="1:55" s="200" customFormat="1">
      <c r="A527" s="202" t="s">
        <v>952</v>
      </c>
      <c r="G527" s="203">
        <v>23</v>
      </c>
      <c r="H527" s="202">
        <v>26</v>
      </c>
      <c r="I527" s="200">
        <v>24</v>
      </c>
      <c r="J527" s="103">
        <v>46</v>
      </c>
      <c r="L527" s="200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201"/>
      <c r="W527" s="201"/>
      <c r="X527" s="201"/>
      <c r="Y527" s="201"/>
      <c r="Z527" s="201"/>
      <c r="AA527" s="201"/>
      <c r="AB527" s="191">
        <v>30</v>
      </c>
      <c r="AC527" s="201"/>
      <c r="AD527" s="201"/>
      <c r="AE527" s="203"/>
      <c r="AF527" s="201"/>
      <c r="AG527" s="201"/>
      <c r="AH527" s="201"/>
      <c r="AI527" s="203"/>
      <c r="AJ527" s="203"/>
      <c r="AK527" s="203"/>
      <c r="AL527" s="201"/>
      <c r="AM527" s="203"/>
    </row>
    <row r="528" spans="1:55" s="200" customFormat="1">
      <c r="A528" s="202" t="s">
        <v>953</v>
      </c>
      <c r="G528" s="203">
        <v>23</v>
      </c>
      <c r="H528" s="202">
        <v>26</v>
      </c>
      <c r="I528" s="200">
        <v>24</v>
      </c>
      <c r="J528" s="103">
        <v>46</v>
      </c>
      <c r="L528" s="200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201"/>
      <c r="W528" s="201"/>
      <c r="X528" s="201"/>
      <c r="Y528" s="201"/>
      <c r="Z528" s="201"/>
      <c r="AA528" s="201"/>
      <c r="AB528" s="191">
        <v>30</v>
      </c>
      <c r="AC528" s="201"/>
      <c r="AD528" s="201"/>
      <c r="AE528" s="203"/>
      <c r="AF528" s="201"/>
      <c r="AG528" s="201"/>
      <c r="AH528" s="201"/>
      <c r="AI528" s="203"/>
      <c r="AJ528" s="203"/>
      <c r="AK528" s="203"/>
      <c r="AL528" s="201"/>
      <c r="AM528" s="203"/>
    </row>
    <row r="529" spans="1:40" s="200" customFormat="1">
      <c r="A529" s="202" t="s">
        <v>954</v>
      </c>
      <c r="G529" s="203">
        <v>23</v>
      </c>
      <c r="H529" s="202">
        <v>26</v>
      </c>
      <c r="I529" s="200">
        <v>24</v>
      </c>
      <c r="J529" s="103">
        <v>46</v>
      </c>
      <c r="L529" s="200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201"/>
      <c r="W529" s="201"/>
      <c r="X529" s="201"/>
      <c r="Y529" s="201"/>
      <c r="Z529" s="201"/>
      <c r="AA529" s="201"/>
      <c r="AB529" s="191">
        <v>30</v>
      </c>
      <c r="AC529" s="201"/>
      <c r="AD529" s="201"/>
      <c r="AE529" s="203"/>
      <c r="AF529" s="201"/>
      <c r="AG529" s="201"/>
      <c r="AH529" s="201">
        <v>0.03</v>
      </c>
      <c r="AI529" s="203"/>
      <c r="AJ529" s="203"/>
      <c r="AK529" s="203"/>
      <c r="AL529" s="201"/>
      <c r="AM529" s="203"/>
    </row>
    <row r="530" spans="1:40" s="200" customFormat="1">
      <c r="A530" s="202" t="s">
        <v>955</v>
      </c>
      <c r="G530" s="203">
        <v>23</v>
      </c>
      <c r="H530" s="202">
        <v>26</v>
      </c>
      <c r="I530" s="200">
        <v>24</v>
      </c>
      <c r="J530" s="103">
        <v>46</v>
      </c>
      <c r="L530" s="200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201"/>
      <c r="W530" s="201"/>
      <c r="X530" s="201"/>
      <c r="Y530" s="201"/>
      <c r="Z530" s="201"/>
      <c r="AA530" s="201"/>
      <c r="AB530" s="191">
        <v>30</v>
      </c>
      <c r="AC530" s="201"/>
      <c r="AD530" s="201"/>
      <c r="AE530" s="203"/>
      <c r="AF530" s="201"/>
      <c r="AG530" s="201"/>
      <c r="AH530" s="201">
        <v>0.05</v>
      </c>
      <c r="AI530" s="203"/>
      <c r="AJ530" s="203"/>
      <c r="AK530" s="203"/>
      <c r="AL530" s="201"/>
      <c r="AM530" s="203"/>
    </row>
    <row r="531" spans="1:40" s="200" customFormat="1">
      <c r="A531" s="202" t="s">
        <v>956</v>
      </c>
      <c r="G531" s="203">
        <v>23</v>
      </c>
      <c r="H531" s="202">
        <v>26</v>
      </c>
      <c r="I531" s="200">
        <v>24</v>
      </c>
      <c r="J531" s="103">
        <v>46</v>
      </c>
      <c r="L531" s="200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201"/>
      <c r="W531" s="201"/>
      <c r="X531" s="201"/>
      <c r="Y531" s="201"/>
      <c r="Z531" s="201"/>
      <c r="AA531" s="201"/>
      <c r="AB531" s="191">
        <v>30</v>
      </c>
      <c r="AC531" s="201"/>
      <c r="AD531" s="201"/>
      <c r="AE531" s="203"/>
      <c r="AF531" s="201"/>
      <c r="AG531" s="201"/>
      <c r="AH531" s="201">
        <v>0.06</v>
      </c>
      <c r="AI531" s="203"/>
      <c r="AJ531" s="203"/>
      <c r="AK531" s="203"/>
      <c r="AL531" s="201"/>
      <c r="AM531" s="203"/>
    </row>
    <row r="532" spans="1:40" s="200" customFormat="1">
      <c r="A532" s="202" t="s">
        <v>957</v>
      </c>
      <c r="G532" s="203">
        <v>23</v>
      </c>
      <c r="H532" s="202">
        <v>26</v>
      </c>
      <c r="I532" s="200">
        <v>24</v>
      </c>
      <c r="J532" s="103">
        <v>46</v>
      </c>
      <c r="L532" s="200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201">
        <v>0.02</v>
      </c>
      <c r="W532" s="201"/>
      <c r="X532" s="201"/>
      <c r="Y532" s="201"/>
      <c r="Z532" s="201"/>
      <c r="AA532" s="201"/>
      <c r="AB532" s="191">
        <v>30</v>
      </c>
      <c r="AC532" s="201"/>
      <c r="AD532" s="201"/>
      <c r="AE532" s="203"/>
      <c r="AF532" s="201"/>
      <c r="AG532" s="201"/>
      <c r="AH532" s="201">
        <v>0.08</v>
      </c>
      <c r="AI532" s="203"/>
      <c r="AJ532" s="203"/>
      <c r="AK532" s="203"/>
      <c r="AL532" s="201"/>
      <c r="AM532" s="203"/>
    </row>
    <row r="533" spans="1:40" s="31" customFormat="1">
      <c r="A533" s="31" t="s">
        <v>515</v>
      </c>
      <c r="G533" s="31">
        <v>11</v>
      </c>
      <c r="H533" s="31">
        <v>12</v>
      </c>
      <c r="I533" s="31">
        <v>9</v>
      </c>
      <c r="J533" s="31">
        <v>27</v>
      </c>
      <c r="L533" s="31">
        <v>10</v>
      </c>
      <c r="M533" s="31">
        <v>23</v>
      </c>
      <c r="O533" s="31">
        <v>5</v>
      </c>
      <c r="V533" s="12"/>
      <c r="AB533" s="31">
        <v>40</v>
      </c>
      <c r="AE533" s="31">
        <v>7</v>
      </c>
    </row>
    <row r="534" spans="1:40" s="31" customFormat="1">
      <c r="A534" s="31" t="s">
        <v>576</v>
      </c>
      <c r="G534" s="31">
        <v>12</v>
      </c>
      <c r="H534" s="31">
        <v>13</v>
      </c>
      <c r="I534" s="31">
        <v>9</v>
      </c>
      <c r="J534" s="31">
        <v>32</v>
      </c>
      <c r="L534" s="31">
        <v>10</v>
      </c>
      <c r="M534" s="31">
        <v>27</v>
      </c>
      <c r="O534" s="31">
        <v>5</v>
      </c>
      <c r="V534" s="12"/>
      <c r="AB534" s="31">
        <v>50</v>
      </c>
      <c r="AE534" s="31">
        <v>7</v>
      </c>
    </row>
    <row r="535" spans="1:40" s="200" customFormat="1">
      <c r="A535" s="202" t="s">
        <v>902</v>
      </c>
      <c r="G535" s="200">
        <v>29</v>
      </c>
      <c r="H535" s="200">
        <v>38</v>
      </c>
      <c r="I535" s="200">
        <v>12</v>
      </c>
      <c r="J535" s="200">
        <v>34</v>
      </c>
      <c r="L535" s="200">
        <v>16</v>
      </c>
      <c r="M535" s="200">
        <v>28</v>
      </c>
      <c r="N535" s="200">
        <v>41</v>
      </c>
      <c r="O535" s="200">
        <v>20</v>
      </c>
      <c r="V535" s="201"/>
      <c r="W535" s="201"/>
      <c r="X535" s="201"/>
      <c r="Y535" s="201"/>
      <c r="Z535" s="201"/>
      <c r="AA535" s="201"/>
      <c r="AB535" s="200">
        <v>40</v>
      </c>
      <c r="AC535" s="201"/>
      <c r="AD535" s="201"/>
      <c r="AF535" s="201"/>
      <c r="AH535" s="201"/>
      <c r="AL535" s="201"/>
    </row>
    <row r="536" spans="1:40" s="200" customFormat="1">
      <c r="A536" s="202" t="s">
        <v>824</v>
      </c>
      <c r="G536" s="200">
        <v>39</v>
      </c>
      <c r="H536" s="200">
        <v>31</v>
      </c>
      <c r="I536" s="200">
        <v>11</v>
      </c>
      <c r="J536" s="200">
        <v>38</v>
      </c>
      <c r="L536" s="200">
        <v>5</v>
      </c>
      <c r="M536" s="200">
        <v>19</v>
      </c>
      <c r="N536" s="200">
        <v>20</v>
      </c>
      <c r="O536" s="200">
        <v>32</v>
      </c>
      <c r="R536" s="200">
        <v>32</v>
      </c>
      <c r="V536" s="201"/>
      <c r="W536" s="201"/>
      <c r="X536" s="201"/>
      <c r="Y536" s="201"/>
      <c r="Z536" s="201">
        <v>0.05</v>
      </c>
      <c r="AA536" s="201"/>
      <c r="AB536" s="200">
        <v>30</v>
      </c>
      <c r="AC536" s="201"/>
      <c r="AD536" s="201"/>
      <c r="AF536" s="201"/>
      <c r="AH536" s="201"/>
      <c r="AL536" s="201"/>
    </row>
    <row r="537" spans="1:40" s="200" customFormat="1">
      <c r="A537" s="202" t="s">
        <v>828</v>
      </c>
      <c r="G537" s="200">
        <v>39</v>
      </c>
      <c r="H537" s="200">
        <v>19</v>
      </c>
      <c r="I537" s="200">
        <v>11</v>
      </c>
      <c r="J537" s="200">
        <v>38</v>
      </c>
      <c r="L537" s="200">
        <v>5</v>
      </c>
      <c r="M537" s="200">
        <v>19</v>
      </c>
      <c r="O537" s="200">
        <v>57</v>
      </c>
      <c r="R537" s="200">
        <v>32</v>
      </c>
      <c r="V537" s="201"/>
      <c r="W537" s="201"/>
      <c r="X537" s="201"/>
      <c r="Y537" s="201"/>
      <c r="Z537" s="201">
        <v>0.05</v>
      </c>
      <c r="AA537" s="201"/>
      <c r="AB537" s="200">
        <v>30</v>
      </c>
      <c r="AC537" s="201">
        <v>0.04</v>
      </c>
      <c r="AD537" s="201"/>
      <c r="AF537" s="201"/>
      <c r="AG537" s="201"/>
      <c r="AH537" s="201"/>
      <c r="AN537" s="201"/>
    </row>
    <row r="538" spans="1:40" s="31" customFormat="1">
      <c r="A538" s="31" t="s">
        <v>680</v>
      </c>
      <c r="G538" s="31">
        <v>25</v>
      </c>
      <c r="H538" s="31">
        <v>34</v>
      </c>
      <c r="I538" s="31">
        <v>2</v>
      </c>
      <c r="J538" s="31">
        <v>37</v>
      </c>
      <c r="K538" s="31">
        <v>7</v>
      </c>
      <c r="L538" s="31">
        <v>18</v>
      </c>
      <c r="M538" s="31">
        <v>30</v>
      </c>
      <c r="N538" s="31">
        <v>23</v>
      </c>
      <c r="V538" s="12"/>
      <c r="W538" s="12"/>
      <c r="X538" s="12"/>
      <c r="Y538" s="12"/>
      <c r="Z538" s="12"/>
      <c r="AA538" s="12">
        <v>0.03</v>
      </c>
      <c r="AB538" s="50">
        <v>40</v>
      </c>
      <c r="AC538" s="12"/>
      <c r="AD538" s="12"/>
      <c r="AF538" s="50"/>
      <c r="AG538" s="12"/>
      <c r="AH538" s="12"/>
      <c r="AI538" s="50"/>
      <c r="AJ538" s="50"/>
      <c r="AK538" s="50"/>
      <c r="AL538" s="50"/>
      <c r="AM538" s="50"/>
    </row>
    <row r="539" spans="1:40" s="200" customFormat="1">
      <c r="A539" s="200" t="s">
        <v>900</v>
      </c>
      <c r="G539" s="200">
        <v>26</v>
      </c>
      <c r="H539" s="200">
        <v>29</v>
      </c>
      <c r="I539" s="200">
        <v>26</v>
      </c>
      <c r="J539" s="200">
        <v>42</v>
      </c>
      <c r="K539" s="200">
        <v>10</v>
      </c>
      <c r="L539" s="200">
        <v>15</v>
      </c>
      <c r="M539" s="200">
        <v>29</v>
      </c>
      <c r="N539" s="200">
        <v>60</v>
      </c>
      <c r="W539" s="201">
        <v>0.03</v>
      </c>
      <c r="Z539" s="201">
        <v>0.06</v>
      </c>
      <c r="AB539" s="200">
        <v>30</v>
      </c>
      <c r="AC539" s="201"/>
      <c r="AD539" s="201"/>
      <c r="AE539" s="200">
        <v>8</v>
      </c>
      <c r="AH539" s="201"/>
    </row>
    <row r="540" spans="1:40" s="31" customFormat="1">
      <c r="A540" s="31" t="s">
        <v>678</v>
      </c>
      <c r="G540" s="31">
        <v>10</v>
      </c>
      <c r="H540" s="31">
        <v>22</v>
      </c>
      <c r="I540" s="31">
        <v>10</v>
      </c>
      <c r="J540" s="31">
        <v>37</v>
      </c>
      <c r="L540" s="31">
        <v>10</v>
      </c>
      <c r="M540" s="31">
        <v>28</v>
      </c>
      <c r="N540" s="31">
        <v>27</v>
      </c>
      <c r="O540" s="31">
        <v>20</v>
      </c>
      <c r="Q540" s="31">
        <v>7</v>
      </c>
      <c r="S540" s="31">
        <v>7</v>
      </c>
      <c r="V540" s="12"/>
      <c r="W540" s="12"/>
      <c r="X540" s="12"/>
      <c r="Y540" s="12"/>
      <c r="Z540" s="12"/>
      <c r="AA540" s="12">
        <v>0.04</v>
      </c>
      <c r="AB540" s="50">
        <v>40</v>
      </c>
      <c r="AC540" s="12">
        <v>0.03</v>
      </c>
      <c r="AD540" s="12">
        <v>0.03</v>
      </c>
      <c r="AF540" s="50"/>
      <c r="AG540" s="12"/>
      <c r="AH540" s="12"/>
      <c r="AI540" s="50"/>
      <c r="AJ540" s="50"/>
      <c r="AK540" s="50"/>
      <c r="AL540" s="50"/>
      <c r="AM540" s="50"/>
    </row>
    <row r="541" spans="1:40">
      <c r="A541" t="s">
        <v>679</v>
      </c>
      <c r="G541">
        <v>17</v>
      </c>
      <c r="H541">
        <v>29</v>
      </c>
      <c r="I541">
        <v>10</v>
      </c>
      <c r="J541">
        <v>37</v>
      </c>
      <c r="L541">
        <v>10</v>
      </c>
      <c r="M541">
        <v>28</v>
      </c>
      <c r="N541">
        <v>27</v>
      </c>
      <c r="O541">
        <v>20</v>
      </c>
      <c r="Q541">
        <v>7</v>
      </c>
      <c r="S541">
        <v>7</v>
      </c>
      <c r="W541" s="201">
        <v>0.02</v>
      </c>
      <c r="AA541" s="201">
        <v>0.04</v>
      </c>
      <c r="AB541">
        <v>40</v>
      </c>
    </row>
    <row r="542" spans="1:40">
      <c r="A542" t="s">
        <v>696</v>
      </c>
      <c r="G542">
        <v>10</v>
      </c>
      <c r="H542">
        <v>22</v>
      </c>
      <c r="I542">
        <v>10</v>
      </c>
      <c r="J542">
        <v>37</v>
      </c>
      <c r="L542">
        <v>10</v>
      </c>
      <c r="M542">
        <v>28</v>
      </c>
      <c r="N542">
        <v>27</v>
      </c>
      <c r="O542">
        <v>20</v>
      </c>
      <c r="Q542">
        <v>7</v>
      </c>
      <c r="S542">
        <v>7</v>
      </c>
      <c r="AA542" s="201">
        <v>0.09</v>
      </c>
      <c r="AB542">
        <v>40</v>
      </c>
    </row>
    <row r="543" spans="1:40">
      <c r="AC543" s="2"/>
      <c r="AD543" s="2"/>
      <c r="AH543" s="2"/>
    </row>
    <row r="548" spans="29:34">
      <c r="AC548" s="2"/>
      <c r="AD548" s="2"/>
      <c r="AH54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744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903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800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801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809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802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803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857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789</v>
      </c>
      <c r="B119" s="202" t="s">
        <v>836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15</v>
      </c>
    </row>
    <row r="120" spans="1:14" s="200" customFormat="1">
      <c r="A120" s="202" t="s">
        <v>789</v>
      </c>
      <c r="B120" s="202" t="s">
        <v>836</v>
      </c>
      <c r="C120" s="202" t="s">
        <v>834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15</v>
      </c>
    </row>
    <row r="121" spans="1:14" s="200" customFormat="1">
      <c r="A121" s="202" t="s">
        <v>789</v>
      </c>
      <c r="B121" s="202" t="s">
        <v>836</v>
      </c>
      <c r="C121" s="202" t="s">
        <v>835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15</v>
      </c>
    </row>
    <row r="122" spans="1:14" s="200" customFormat="1">
      <c r="A122" s="202" t="s">
        <v>820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820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820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774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775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779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776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777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782</v>
      </c>
      <c r="B158" s="202" t="s">
        <v>783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2021-03-16T23:06:11Z</dcterms:modified>
</cp:coreProperties>
</file>