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jorge.solis\Documents\GpoFarmacos\OutsorcingNomina\Documentacion\Lavore\Requerimientos\ReciboNomina\"/>
    </mc:Choice>
  </mc:AlternateContent>
  <bookViews>
    <workbookView xWindow="0" yWindow="0" windowWidth="20490" windowHeight="7755" xr2:uid="{00000000-000D-0000-FFFF-FFFF00000000}"/>
  </bookViews>
  <sheets>
    <sheet name="INLOD 3.3" sheetId="8" r:id="rId1"/>
    <sheet name="FANAFESA 3.3" sheetId="10" r:id="rId2"/>
    <sheet name="SILODISA 3.3" sheetId="11" r:id="rId3"/>
  </sheets>
  <definedNames>
    <definedName name="_xlnm.Print_Area" localSheetId="1">'FANAFESA 3.3'!$B$1:$L$83</definedName>
    <definedName name="_xlnm.Print_Area" localSheetId="0">'INLOD 3.3'!$B$1:$L$83</definedName>
    <definedName name="_xlnm.Print_Area" localSheetId="2">'SILODISA 3.3'!$B$1:$L$83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" i="11" l="1"/>
  <c r="L16" i="11"/>
  <c r="L15" i="11"/>
  <c r="F15" i="11"/>
  <c r="F36" i="11" s="1"/>
  <c r="L4" i="11"/>
  <c r="E40" i="8"/>
  <c r="E40" i="10"/>
  <c r="L16" i="10"/>
  <c r="L21" i="10" s="1"/>
  <c r="L15" i="10"/>
  <c r="L36" i="10" s="1"/>
  <c r="F15" i="10"/>
  <c r="F36" i="10" s="1"/>
  <c r="L37" i="10" s="1"/>
  <c r="L4" i="10"/>
  <c r="L16" i="8"/>
  <c r="L15" i="8"/>
  <c r="F15" i="8"/>
  <c r="L21" i="8" s="1"/>
  <c r="L4" i="8"/>
  <c r="L21" i="11" l="1"/>
  <c r="L36" i="11" s="1"/>
  <c r="L37" i="11" s="1"/>
  <c r="L36" i="8"/>
  <c r="F36" i="8"/>
  <c r="L37" i="8" s="1"/>
</calcChain>
</file>

<file path=xl/sharedStrings.xml><?xml version="1.0" encoding="utf-8"?>
<sst xmlns="http://schemas.openxmlformats.org/spreadsheetml/2006/main" count="279" uniqueCount="96">
  <si>
    <t>DATOS EMPRESA</t>
  </si>
  <si>
    <t>DATOS EMPLEADO</t>
  </si>
  <si>
    <t>Empresa</t>
  </si>
  <si>
    <t>RFC</t>
  </si>
  <si>
    <t>Registro Patronal</t>
  </si>
  <si>
    <t>Código</t>
  </si>
  <si>
    <t>DESCRIPICION</t>
  </si>
  <si>
    <t>IMPORTE</t>
  </si>
  <si>
    <t>Total</t>
  </si>
  <si>
    <t>PERCEPCIONES</t>
  </si>
  <si>
    <t>DEDUCCIONES</t>
  </si>
  <si>
    <t>ISR</t>
  </si>
  <si>
    <t>SEGURO DE VIVIENDA</t>
  </si>
  <si>
    <t>PERCEPCION NETA</t>
  </si>
  <si>
    <t>Nombre</t>
  </si>
  <si>
    <t>Departamento</t>
  </si>
  <si>
    <t>ILD041028IT1</t>
  </si>
  <si>
    <t>Y6046984107</t>
  </si>
  <si>
    <t>TOGM560218CI9</t>
  </si>
  <si>
    <t>TOGM560218HOCRTX02</t>
  </si>
  <si>
    <t>SUELDO</t>
  </si>
  <si>
    <t>y deducciones, por lo que certifico que no se me adeuda cantidad alguna por ningún concepto.</t>
  </si>
  <si>
    <t>SBC</t>
  </si>
  <si>
    <t>Sueldo Mensual</t>
  </si>
  <si>
    <t>QUINCENA</t>
  </si>
  <si>
    <t>SEMANA</t>
  </si>
  <si>
    <t>CATORCENA</t>
  </si>
  <si>
    <t>COMISIONES</t>
  </si>
  <si>
    <t>DESCTO AUTOMOVIL</t>
  </si>
  <si>
    <t>DESCUENTO VALES DESPENSA</t>
  </si>
  <si>
    <t>RESPONSIVA SANITARIA</t>
  </si>
  <si>
    <t>PRIMA VACACIONAL</t>
  </si>
  <si>
    <t>RECIBI DEPOSITO DE VALES DE DESPENSA</t>
  </si>
  <si>
    <t>Fecha de ingreso</t>
  </si>
  <si>
    <t>Tipo de Salario</t>
  </si>
  <si>
    <t>Antigüedad</t>
  </si>
  <si>
    <t>Puesto</t>
  </si>
  <si>
    <t>Fecha de pago</t>
  </si>
  <si>
    <t>CURP</t>
  </si>
  <si>
    <t>UNIDAD</t>
  </si>
  <si>
    <t>CRP QRO</t>
  </si>
  <si>
    <t>RECIBO 1 DE 1</t>
  </si>
  <si>
    <t>PERMISO SIN GOCE DE SUELDO</t>
  </si>
  <si>
    <t>Ubicación</t>
  </si>
  <si>
    <t>IMPORTE VALES PENSION</t>
  </si>
  <si>
    <t>PENDIENTE</t>
  </si>
  <si>
    <t>SAF1612198N0</t>
  </si>
  <si>
    <t>RFC Contratante</t>
  </si>
  <si>
    <t>INCENTIVO</t>
  </si>
  <si>
    <t>BONO</t>
  </si>
  <si>
    <t>CUOTAS IMSS</t>
  </si>
  <si>
    <t>DSCTO CREDITO INFONAVIT</t>
  </si>
  <si>
    <t>CUOTAS IMSS CyV</t>
  </si>
  <si>
    <t>DSCTO PENSION ALIMENTICIA 25%</t>
  </si>
  <si>
    <t>DSCTO PRETMEX</t>
  </si>
  <si>
    <t>DESCTO FALTANTE EN CAJA</t>
  </si>
  <si>
    <t>DSCTO CREDENCIAL</t>
  </si>
  <si>
    <t>DSCTO BENEFICIOS</t>
  </si>
  <si>
    <t>INCAPACIDAD ENFERMEDAD GRAL</t>
  </si>
  <si>
    <t>DSCTO SOFOM</t>
  </si>
  <si>
    <t>XXX999999XXX</t>
  </si>
  <si>
    <t>Fecha inicio pago</t>
  </si>
  <si>
    <t>Fecha fin pago</t>
  </si>
  <si>
    <t>Regimen Fiscal</t>
  </si>
  <si>
    <t>SERVICIOS ADMINISTRATIVOS FANAFESA, SA DE CV</t>
  </si>
  <si>
    <t>NSS</t>
  </si>
  <si>
    <t>No Empleado</t>
  </si>
  <si>
    <t>Periodicidad de pago</t>
  </si>
  <si>
    <t>Banco</t>
  </si>
  <si>
    <t>SANTADER</t>
  </si>
  <si>
    <t>Clave SAT</t>
  </si>
  <si>
    <t>VIATICOS (050)</t>
  </si>
  <si>
    <t>AJUSTE VIATICOS EXENTOS (100)</t>
  </si>
  <si>
    <t>Cuenta / CLABE INT</t>
  </si>
  <si>
    <t>Auxiliar Administrativo</t>
  </si>
  <si>
    <t>Mixto</t>
  </si>
  <si>
    <t>Quincena</t>
  </si>
  <si>
    <t>Toribio Gutiérrez, Máximo</t>
  </si>
  <si>
    <t>96 Gerencia Punto de Venta (6110)</t>
  </si>
  <si>
    <t>INNOVACION EN LOGISTICA Y DISTRIBUCION, SA DE CV</t>
  </si>
  <si>
    <r>
      <rPr>
        <sz val="10"/>
        <color theme="0"/>
        <rFont val="Arial"/>
        <family val="2"/>
      </rPr>
      <t>´</t>
    </r>
    <r>
      <rPr>
        <sz val="10"/>
        <color theme="1"/>
        <rFont val="Arial"/>
        <family val="2"/>
      </rPr>
      <t>89121525326</t>
    </r>
  </si>
  <si>
    <t>Nota: Reconozco que recibí de la empresa anotada mediante transferencia electrónica a mi cuenta de nómina, la cantidad que indica este recibo, estando conforme con los conceptos de percepciones</t>
  </si>
  <si>
    <t>BALMIS</t>
  </si>
  <si>
    <t>CENADI LAGO</t>
  </si>
  <si>
    <t>SILODISA SERVICIOS ESPECIALIZADOS EN LA ADMINISTRACION Y OPERACIÓN LOGISTICA</t>
  </si>
  <si>
    <t>Metodo Pago</t>
  </si>
  <si>
    <t>PUE</t>
  </si>
  <si>
    <t>Uso CFDI</t>
  </si>
  <si>
    <t>P01</t>
  </si>
  <si>
    <t>Lugar Exp. (C.P.)</t>
  </si>
  <si>
    <t>Tipo Comprobante</t>
  </si>
  <si>
    <t>N</t>
  </si>
  <si>
    <t>Forma de Pago</t>
  </si>
  <si>
    <t>VIATICOS</t>
  </si>
  <si>
    <t>AJUSTE VIATICOS EXENTOS</t>
  </si>
  <si>
    <t>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</si>
</sst>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000000"/>
    <numFmt numFmtId="165" formatCode="dd/mm/yyyy;@"/>
    <numFmt numFmtId="166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0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i/>
      <sz val="10"/>
      <color theme="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8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4" fillId="0" borderId="0" xfId="0" applyFont="1"/>
    <xf numFmtId="0" fontId="2" fillId="2" borderId="0" xfId="0" applyFont="1" applyFill="1" applyBorder="1"/>
    <xf numFmtId="0" fontId="2" fillId="2" borderId="13" xfId="0" applyFont="1" applyFill="1" applyBorder="1"/>
    <xf numFmtId="0" fontId="2" fillId="2" borderId="14" xfId="0" applyFont="1" applyFill="1" applyBorder="1"/>
    <xf numFmtId="0" fontId="2" fillId="2" borderId="15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44" fontId="2" fillId="2" borderId="12" xfId="1" applyFont="1" applyFill="1" applyBorder="1"/>
    <xf numFmtId="0" fontId="2" fillId="0" borderId="0" xfId="0" applyFont="1" applyFill="1" applyBorder="1"/>
    <xf numFmtId="0" fontId="2" fillId="0" borderId="12" xfId="0" applyFont="1" applyFill="1" applyBorder="1"/>
    <xf numFmtId="0" fontId="3" fillId="0" borderId="0" xfId="0" applyFont="1" applyFill="1"/>
    <xf numFmtId="0" fontId="2" fillId="0" borderId="0" xfId="0" applyFont="1" applyFill="1"/>
    <xf numFmtId="0" fontId="3" fillId="2" borderId="0" xfId="0" applyFont="1" applyFill="1" applyBorder="1"/>
    <xf numFmtId="0" fontId="3" fillId="0" borderId="14" xfId="0" applyFont="1" applyFill="1" applyBorder="1"/>
    <xf numFmtId="0" fontId="3" fillId="2" borderId="11" xfId="0" applyFont="1" applyFill="1" applyBorder="1"/>
    <xf numFmtId="0" fontId="3" fillId="0" borderId="13" xfId="0" applyFont="1" applyFill="1" applyBorder="1"/>
    <xf numFmtId="0" fontId="2" fillId="0" borderId="14" xfId="0" applyFont="1" applyFill="1" applyBorder="1"/>
    <xf numFmtId="0" fontId="2" fillId="0" borderId="15" xfId="0" applyFont="1" applyFill="1" applyBorder="1" applyAlignment="1">
      <alignment horizontal="left"/>
    </xf>
    <xf numFmtId="0" fontId="2" fillId="0" borderId="0" xfId="0" applyFont="1" applyFill="1" applyAlignment="1">
      <alignment horizontal="center"/>
    </xf>
    <xf numFmtId="0" fontId="2" fillId="0" borderId="9" xfId="0" applyFont="1" applyFill="1" applyBorder="1"/>
    <xf numFmtId="0" fontId="3" fillId="0" borderId="14" xfId="0" applyFont="1" applyFill="1" applyBorder="1" applyAlignment="1">
      <alignment horizontal="right"/>
    </xf>
    <xf numFmtId="14" fontId="2" fillId="0" borderId="14" xfId="0" applyNumberFormat="1" applyFont="1" applyFill="1" applyBorder="1" applyAlignment="1">
      <alignment horizontal="center"/>
    </xf>
    <xf numFmtId="44" fontId="3" fillId="2" borderId="4" xfId="1" applyFont="1" applyFill="1" applyBorder="1"/>
    <xf numFmtId="0" fontId="6" fillId="0" borderId="8" xfId="0" applyFont="1" applyFill="1" applyBorder="1"/>
    <xf numFmtId="0" fontId="7" fillId="0" borderId="9" xfId="0" applyFont="1" applyFill="1" applyBorder="1"/>
    <xf numFmtId="0" fontId="6" fillId="0" borderId="11" xfId="0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left"/>
    </xf>
    <xf numFmtId="14" fontId="7" fillId="0" borderId="0" xfId="0" applyNumberFormat="1" applyFont="1" applyFill="1" applyBorder="1" applyAlignment="1">
      <alignment horizontal="left"/>
    </xf>
    <xf numFmtId="0" fontId="5" fillId="0" borderId="0" xfId="0" applyFont="1"/>
    <xf numFmtId="164" fontId="7" fillId="0" borderId="9" xfId="0" applyNumberFormat="1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right"/>
    </xf>
    <xf numFmtId="44" fontId="7" fillId="0" borderId="10" xfId="1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right"/>
    </xf>
    <xf numFmtId="44" fontId="7" fillId="0" borderId="12" xfId="1" applyFont="1" applyFill="1" applyBorder="1" applyAlignment="1">
      <alignment horizontal="left"/>
    </xf>
    <xf numFmtId="165" fontId="7" fillId="0" borderId="12" xfId="1" applyNumberFormat="1" applyFont="1" applyFill="1" applyBorder="1" applyAlignment="1">
      <alignment horizontal="left"/>
    </xf>
    <xf numFmtId="166" fontId="8" fillId="0" borderId="12" xfId="0" applyNumberFormat="1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left"/>
    </xf>
    <xf numFmtId="0" fontId="7" fillId="0" borderId="0" xfId="0" applyFont="1"/>
    <xf numFmtId="0" fontId="7" fillId="0" borderId="12" xfId="0" applyFont="1" applyBorder="1"/>
    <xf numFmtId="0" fontId="6" fillId="2" borderId="0" xfId="0" applyFont="1" applyFill="1" applyBorder="1"/>
    <xf numFmtId="0" fontId="7" fillId="0" borderId="8" xfId="0" applyFont="1" applyBorder="1" applyAlignment="1">
      <alignment horizontal="center"/>
    </xf>
    <xf numFmtId="0" fontId="7" fillId="0" borderId="8" xfId="0" applyFont="1" applyBorder="1"/>
    <xf numFmtId="0" fontId="7" fillId="0" borderId="10" xfId="0" applyFont="1" applyBorder="1"/>
    <xf numFmtId="2" fontId="7" fillId="0" borderId="10" xfId="0" applyNumberFormat="1" applyFont="1" applyBorder="1" applyAlignment="1">
      <alignment horizontal="center"/>
    </xf>
    <xf numFmtId="4" fontId="7" fillId="0" borderId="5" xfId="0" applyNumberFormat="1" applyFont="1" applyBorder="1"/>
    <xf numFmtId="0" fontId="7" fillId="0" borderId="11" xfId="0" applyFont="1" applyBorder="1"/>
    <xf numFmtId="0" fontId="7" fillId="0" borderId="0" xfId="0" applyFont="1" applyBorder="1"/>
    <xf numFmtId="4" fontId="7" fillId="0" borderId="10" xfId="0" applyNumberFormat="1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4" fontId="7" fillId="0" borderId="6" xfId="0" applyNumberFormat="1" applyFont="1" applyBorder="1"/>
    <xf numFmtId="4" fontId="7" fillId="0" borderId="12" xfId="0" applyNumberFormat="1" applyFont="1" applyBorder="1" applyAlignment="1">
      <alignment horizontal="center"/>
    </xf>
    <xf numFmtId="4" fontId="7" fillId="0" borderId="12" xfId="0" applyNumberFormat="1" applyFont="1" applyBorder="1"/>
    <xf numFmtId="4" fontId="7" fillId="0" borderId="7" xfId="0" applyNumberFormat="1" applyFont="1" applyBorder="1"/>
    <xf numFmtId="0" fontId="6" fillId="0" borderId="0" xfId="0" applyFont="1"/>
    <xf numFmtId="0" fontId="7" fillId="0" borderId="0" xfId="0" applyFont="1" applyFill="1"/>
    <xf numFmtId="0" fontId="6" fillId="0" borderId="0" xfId="0" applyFont="1" applyFill="1" applyAlignment="1">
      <alignment horizontal="right"/>
    </xf>
    <xf numFmtId="0" fontId="7" fillId="2" borderId="0" xfId="0" applyFont="1" applyFill="1" applyBorder="1"/>
    <xf numFmtId="44" fontId="7" fillId="2" borderId="0" xfId="1" applyFont="1" applyFill="1" applyBorder="1"/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vertical="center"/>
    </xf>
    <xf numFmtId="0" fontId="7" fillId="2" borderId="9" xfId="0" applyFont="1" applyFill="1" applyBorder="1" applyAlignment="1">
      <alignment vertical="center"/>
    </xf>
    <xf numFmtId="0" fontId="7" fillId="2" borderId="10" xfId="0" applyFont="1" applyFill="1" applyBorder="1" applyAlignment="1">
      <alignment vertical="center"/>
    </xf>
    <xf numFmtId="0" fontId="6" fillId="2" borderId="10" xfId="0" applyFont="1" applyFill="1" applyBorder="1" applyAlignment="1">
      <alignment horizontal="right" vertical="center"/>
    </xf>
    <xf numFmtId="0" fontId="6" fillId="2" borderId="2" xfId="0" applyFont="1" applyFill="1" applyBorder="1" applyAlignment="1">
      <alignment vertical="center"/>
    </xf>
    <xf numFmtId="0" fontId="7" fillId="2" borderId="3" xfId="0" applyFont="1" applyFill="1" applyBorder="1" applyAlignment="1">
      <alignment vertical="center"/>
    </xf>
    <xf numFmtId="0" fontId="7" fillId="2" borderId="4" xfId="0" applyFont="1" applyFill="1" applyBorder="1" applyAlignment="1">
      <alignment vertical="center"/>
    </xf>
    <xf numFmtId="4" fontId="7" fillId="2" borderId="4" xfId="0" applyNumberFormat="1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6" fillId="2" borderId="13" xfId="0" applyFont="1" applyFill="1" applyBorder="1" applyAlignment="1">
      <alignment vertical="center"/>
    </xf>
    <xf numFmtId="4" fontId="7" fillId="2" borderId="3" xfId="0" applyNumberFormat="1" applyFont="1" applyFill="1" applyBorder="1" applyAlignment="1">
      <alignment vertical="center"/>
    </xf>
    <xf numFmtId="0" fontId="9" fillId="0" borderId="11" xfId="0" applyFont="1" applyFill="1" applyBorder="1"/>
    <xf numFmtId="0" fontId="7" fillId="0" borderId="12" xfId="0" applyFont="1" applyFill="1" applyBorder="1"/>
    <xf numFmtId="4" fontId="7" fillId="0" borderId="12" xfId="0" applyNumberFormat="1" applyFont="1" applyFill="1" applyBorder="1"/>
    <xf numFmtId="4" fontId="7" fillId="0" borderId="6" xfId="0" applyNumberFormat="1" applyFont="1" applyFill="1" applyBorder="1"/>
    <xf numFmtId="0" fontId="6" fillId="0" borderId="8" xfId="0" applyFont="1" applyFill="1" applyBorder="1" applyAlignment="1">
      <alignment vertical="center"/>
    </xf>
    <xf numFmtId="1" fontId="7" fillId="0" borderId="0" xfId="0" applyNumberFormat="1" applyFont="1" applyFill="1" applyBorder="1" applyAlignment="1">
      <alignment horizontal="left"/>
    </xf>
    <xf numFmtId="0" fontId="6" fillId="0" borderId="0" xfId="0" applyFont="1" applyFill="1" applyBorder="1"/>
    <xf numFmtId="0" fontId="7" fillId="0" borderId="12" xfId="0" quotePrefix="1" applyFont="1" applyBorder="1"/>
    <xf numFmtId="0" fontId="7" fillId="0" borderId="9" xfId="0" applyFont="1" applyFill="1" applyBorder="1" applyAlignment="1">
      <alignment horizontal="left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8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704850</xdr:colOff>
      <xdr:row>0</xdr:row>
      <xdr:rowOff>152400</xdr:rowOff>
    </xdr:from>
    <xdr:to>
      <xdr:col>17</xdr:col>
      <xdr:colOff>466725</xdr:colOff>
      <xdr:row>0</xdr:row>
      <xdr:rowOff>752475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13287375" y="152400"/>
          <a:ext cx="2047875" cy="600075"/>
          <a:chOff x="276225" y="1047750"/>
          <a:chExt cx="2047875" cy="600075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76225" y="1047750"/>
            <a:ext cx="638095" cy="533333"/>
          </a:xfrm>
          <a:prstGeom prst="rect">
            <a:avLst/>
          </a:prstGeom>
        </xdr:spPr>
      </xdr:pic>
      <xdr:sp macro="" textlink="">
        <xdr:nvSpPr>
          <xdr:cNvPr id="4" name="Rectángulo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933450" y="1152524"/>
            <a:ext cx="1390650" cy="390526"/>
          </a:xfrm>
          <a:prstGeom prst="rect">
            <a:avLst/>
          </a:prstGeom>
          <a:ln>
            <a:solidFill>
              <a:schemeClr val="bg1"/>
            </a:solidFill>
          </a:ln>
        </xdr:spPr>
        <xdr:style>
          <a:lnRef idx="2">
            <a:schemeClr val="accent6"/>
          </a:lnRef>
          <a:fillRef idx="100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s-MX" sz="2400" b="1">
                <a:solidFill>
                  <a:srgbClr val="7030A0"/>
                </a:solidFill>
                <a:latin typeface="Baskerville Old Face" panose="02020602080505020303" pitchFamily="18" charset="0"/>
              </a:rPr>
              <a:t>F</a:t>
            </a:r>
            <a:r>
              <a:rPr lang="es-MX" sz="1800" b="1">
                <a:solidFill>
                  <a:srgbClr val="7030A0"/>
                </a:solidFill>
                <a:latin typeface="Baskerville Old Face" panose="02020602080505020303" pitchFamily="18" charset="0"/>
              </a:rPr>
              <a:t>ANAFESA</a:t>
            </a:r>
          </a:p>
        </xdr:txBody>
      </xdr:sp>
      <xdr:sp macro="" textlink="">
        <xdr:nvSpPr>
          <xdr:cNvPr id="5" name="Rectángulo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838200" y="1257299"/>
            <a:ext cx="180975" cy="390526"/>
          </a:xfrm>
          <a:prstGeom prst="rect">
            <a:avLst/>
          </a:prstGeom>
          <a:ln>
            <a:solidFill>
              <a:schemeClr val="bg1"/>
            </a:solidFill>
          </a:ln>
        </xdr:spPr>
        <xdr:style>
          <a:lnRef idx="2">
            <a:schemeClr val="accent6"/>
          </a:lnRef>
          <a:fillRef idx="100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s-MX" sz="1800" b="1">
              <a:solidFill>
                <a:srgbClr val="7030A0"/>
              </a:solidFill>
              <a:latin typeface="Baskerville Old Face" panose="02020602080505020303" pitchFamily="18" charset="0"/>
            </a:endParaRPr>
          </a:p>
        </xdr:txBody>
      </xdr:sp>
    </xdr:grpSp>
    <xdr:clientData/>
  </xdr:twoCellAnchor>
  <xdr:twoCellAnchor editAs="oneCell">
    <xdr:from>
      <xdr:col>8</xdr:col>
      <xdr:colOff>1543050</xdr:colOff>
      <xdr:row>0</xdr:row>
      <xdr:rowOff>66675</xdr:rowOff>
    </xdr:from>
    <xdr:to>
      <xdr:col>11</xdr:col>
      <xdr:colOff>990172</xdr:colOff>
      <xdr:row>0</xdr:row>
      <xdr:rowOff>1656262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67650" y="66675"/>
          <a:ext cx="2990422" cy="1589587"/>
        </a:xfrm>
        <a:prstGeom prst="rect">
          <a:avLst/>
        </a:prstGeom>
      </xdr:spPr>
    </xdr:pic>
    <xdr:clientData/>
  </xdr:twoCellAnchor>
  <xdr:twoCellAnchor editAs="oneCell">
    <xdr:from>
      <xdr:col>1</xdr:col>
      <xdr:colOff>163867</xdr:colOff>
      <xdr:row>47</xdr:row>
      <xdr:rowOff>133069</xdr:rowOff>
    </xdr:from>
    <xdr:to>
      <xdr:col>11</xdr:col>
      <xdr:colOff>787208</xdr:colOff>
      <xdr:row>59</xdr:row>
      <xdr:rowOff>95251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1992" y="8877019"/>
          <a:ext cx="10253116" cy="1676682"/>
        </a:xfrm>
        <a:prstGeom prst="rect">
          <a:avLst/>
        </a:prstGeom>
      </xdr:spPr>
    </xdr:pic>
    <xdr:clientData/>
  </xdr:twoCellAnchor>
  <xdr:twoCellAnchor editAs="oneCell">
    <xdr:from>
      <xdr:col>1</xdr:col>
      <xdr:colOff>144131</xdr:colOff>
      <xdr:row>64</xdr:row>
      <xdr:rowOff>123710</xdr:rowOff>
    </xdr:from>
    <xdr:to>
      <xdr:col>11</xdr:col>
      <xdr:colOff>800100</xdr:colOff>
      <xdr:row>70</xdr:row>
      <xdr:rowOff>66675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2256" y="11582285"/>
          <a:ext cx="10285744" cy="800215"/>
        </a:xfrm>
        <a:prstGeom prst="rect">
          <a:avLst/>
        </a:prstGeom>
      </xdr:spPr>
    </xdr:pic>
    <xdr:clientData/>
  </xdr:twoCellAnchor>
  <xdr:twoCellAnchor editAs="oneCell">
    <xdr:from>
      <xdr:col>1</xdr:col>
      <xdr:colOff>141445</xdr:colOff>
      <xdr:row>70</xdr:row>
      <xdr:rowOff>86653</xdr:rowOff>
    </xdr:from>
    <xdr:to>
      <xdr:col>11</xdr:col>
      <xdr:colOff>809625</xdr:colOff>
      <xdr:row>80</xdr:row>
      <xdr:rowOff>19050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79570" y="12402478"/>
          <a:ext cx="10297955" cy="1361147"/>
        </a:xfrm>
        <a:prstGeom prst="rect">
          <a:avLst/>
        </a:prstGeom>
      </xdr:spPr>
    </xdr:pic>
    <xdr:clientData/>
  </xdr:twoCellAnchor>
  <xdr:twoCellAnchor editAs="oneCell">
    <xdr:from>
      <xdr:col>1</xdr:col>
      <xdr:colOff>34344</xdr:colOff>
      <xdr:row>0</xdr:row>
      <xdr:rowOff>987089</xdr:rowOff>
    </xdr:from>
    <xdr:to>
      <xdr:col>3</xdr:col>
      <xdr:colOff>1314450</xdr:colOff>
      <xdr:row>0</xdr:row>
      <xdr:rowOff>1667469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72469" y="987089"/>
          <a:ext cx="2499306" cy="6803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704850</xdr:colOff>
      <xdr:row>0</xdr:row>
      <xdr:rowOff>152400</xdr:rowOff>
    </xdr:from>
    <xdr:to>
      <xdr:col>17</xdr:col>
      <xdr:colOff>466725</xdr:colOff>
      <xdr:row>0</xdr:row>
      <xdr:rowOff>752475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3287375" y="152400"/>
          <a:ext cx="2047875" cy="600075"/>
          <a:chOff x="276225" y="1047750"/>
          <a:chExt cx="2047875" cy="600075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76225" y="1047750"/>
            <a:ext cx="638095" cy="533333"/>
          </a:xfrm>
          <a:prstGeom prst="rect">
            <a:avLst/>
          </a:prstGeom>
        </xdr:spPr>
      </xdr:pic>
      <xdr:sp macro="" textlink="">
        <xdr:nvSpPr>
          <xdr:cNvPr id="4" name="Rectángulo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/>
        </xdr:nvSpPr>
        <xdr:spPr>
          <a:xfrm>
            <a:off x="933450" y="1152524"/>
            <a:ext cx="1390650" cy="390526"/>
          </a:xfrm>
          <a:prstGeom prst="rect">
            <a:avLst/>
          </a:prstGeom>
          <a:ln>
            <a:solidFill>
              <a:schemeClr val="bg1"/>
            </a:solidFill>
          </a:ln>
        </xdr:spPr>
        <xdr:style>
          <a:lnRef idx="2">
            <a:schemeClr val="accent6"/>
          </a:lnRef>
          <a:fillRef idx="100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s-MX" sz="2400" b="1">
                <a:solidFill>
                  <a:srgbClr val="7030A0"/>
                </a:solidFill>
                <a:latin typeface="Baskerville Old Face" panose="02020602080505020303" pitchFamily="18" charset="0"/>
              </a:rPr>
              <a:t>F</a:t>
            </a:r>
            <a:r>
              <a:rPr lang="es-MX" sz="1800" b="1">
                <a:solidFill>
                  <a:srgbClr val="7030A0"/>
                </a:solidFill>
                <a:latin typeface="Baskerville Old Face" panose="02020602080505020303" pitchFamily="18" charset="0"/>
              </a:rPr>
              <a:t>ANAFESA</a:t>
            </a:r>
          </a:p>
        </xdr:txBody>
      </xdr:sp>
      <xdr:sp macro="" textlink="">
        <xdr:nvSpPr>
          <xdr:cNvPr id="5" name="Rectángulo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/>
        </xdr:nvSpPr>
        <xdr:spPr>
          <a:xfrm>
            <a:off x="838200" y="1257299"/>
            <a:ext cx="180975" cy="390526"/>
          </a:xfrm>
          <a:prstGeom prst="rect">
            <a:avLst/>
          </a:prstGeom>
          <a:ln>
            <a:solidFill>
              <a:schemeClr val="bg1"/>
            </a:solidFill>
          </a:ln>
        </xdr:spPr>
        <xdr:style>
          <a:lnRef idx="2">
            <a:schemeClr val="accent6"/>
          </a:lnRef>
          <a:fillRef idx="100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s-MX" sz="1800" b="1">
              <a:solidFill>
                <a:srgbClr val="7030A0"/>
              </a:solidFill>
              <a:latin typeface="Baskerville Old Face" panose="02020602080505020303" pitchFamily="18" charset="0"/>
            </a:endParaRPr>
          </a:p>
        </xdr:txBody>
      </xdr:sp>
    </xdr:grpSp>
    <xdr:clientData/>
  </xdr:twoCellAnchor>
  <xdr:twoCellAnchor editAs="oneCell">
    <xdr:from>
      <xdr:col>8</xdr:col>
      <xdr:colOff>1543050</xdr:colOff>
      <xdr:row>0</xdr:row>
      <xdr:rowOff>66675</xdr:rowOff>
    </xdr:from>
    <xdr:to>
      <xdr:col>11</xdr:col>
      <xdr:colOff>990172</xdr:colOff>
      <xdr:row>0</xdr:row>
      <xdr:rowOff>1656262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67650" y="66675"/>
          <a:ext cx="2990422" cy="1589587"/>
        </a:xfrm>
        <a:prstGeom prst="rect">
          <a:avLst/>
        </a:prstGeom>
      </xdr:spPr>
    </xdr:pic>
    <xdr:clientData/>
  </xdr:twoCellAnchor>
  <xdr:twoCellAnchor editAs="oneCell">
    <xdr:from>
      <xdr:col>1</xdr:col>
      <xdr:colOff>163867</xdr:colOff>
      <xdr:row>47</xdr:row>
      <xdr:rowOff>133069</xdr:rowOff>
    </xdr:from>
    <xdr:to>
      <xdr:col>11</xdr:col>
      <xdr:colOff>787208</xdr:colOff>
      <xdr:row>59</xdr:row>
      <xdr:rowOff>95251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1992" y="9772369"/>
          <a:ext cx="10253116" cy="1676682"/>
        </a:xfrm>
        <a:prstGeom prst="rect">
          <a:avLst/>
        </a:prstGeom>
      </xdr:spPr>
    </xdr:pic>
    <xdr:clientData/>
  </xdr:twoCellAnchor>
  <xdr:twoCellAnchor editAs="oneCell">
    <xdr:from>
      <xdr:col>1</xdr:col>
      <xdr:colOff>144131</xdr:colOff>
      <xdr:row>64</xdr:row>
      <xdr:rowOff>123710</xdr:rowOff>
    </xdr:from>
    <xdr:to>
      <xdr:col>11</xdr:col>
      <xdr:colOff>800100</xdr:colOff>
      <xdr:row>70</xdr:row>
      <xdr:rowOff>66675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2256" y="12191885"/>
          <a:ext cx="10285744" cy="800215"/>
        </a:xfrm>
        <a:prstGeom prst="rect">
          <a:avLst/>
        </a:prstGeom>
      </xdr:spPr>
    </xdr:pic>
    <xdr:clientData/>
  </xdr:twoCellAnchor>
  <xdr:twoCellAnchor editAs="oneCell">
    <xdr:from>
      <xdr:col>1</xdr:col>
      <xdr:colOff>141445</xdr:colOff>
      <xdr:row>70</xdr:row>
      <xdr:rowOff>86653</xdr:rowOff>
    </xdr:from>
    <xdr:to>
      <xdr:col>11</xdr:col>
      <xdr:colOff>809625</xdr:colOff>
      <xdr:row>80</xdr:row>
      <xdr:rowOff>19050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79570" y="13012078"/>
          <a:ext cx="10297955" cy="1361147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0</xdr:row>
      <xdr:rowOff>1276350</xdr:rowOff>
    </xdr:from>
    <xdr:to>
      <xdr:col>4</xdr:col>
      <xdr:colOff>120314</xdr:colOff>
      <xdr:row>0</xdr:row>
      <xdr:rowOff>1857374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4325" y="1276350"/>
          <a:ext cx="3444539" cy="5810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704850</xdr:colOff>
      <xdr:row>0</xdr:row>
      <xdr:rowOff>152400</xdr:rowOff>
    </xdr:from>
    <xdr:to>
      <xdr:col>17</xdr:col>
      <xdr:colOff>466725</xdr:colOff>
      <xdr:row>0</xdr:row>
      <xdr:rowOff>752475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13325475" y="152400"/>
          <a:ext cx="2047875" cy="600075"/>
          <a:chOff x="276225" y="1047750"/>
          <a:chExt cx="2047875" cy="600075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76225" y="1047750"/>
            <a:ext cx="638095" cy="533333"/>
          </a:xfrm>
          <a:prstGeom prst="rect">
            <a:avLst/>
          </a:prstGeom>
        </xdr:spPr>
      </xdr:pic>
      <xdr:sp macro="" textlink="">
        <xdr:nvSpPr>
          <xdr:cNvPr id="4" name="Rectángulo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933450" y="1152524"/>
            <a:ext cx="1390650" cy="390526"/>
          </a:xfrm>
          <a:prstGeom prst="rect">
            <a:avLst/>
          </a:prstGeom>
          <a:ln>
            <a:solidFill>
              <a:schemeClr val="bg1"/>
            </a:solidFill>
          </a:ln>
        </xdr:spPr>
        <xdr:style>
          <a:lnRef idx="2">
            <a:schemeClr val="accent6"/>
          </a:lnRef>
          <a:fillRef idx="100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s-MX" sz="2400" b="1">
                <a:solidFill>
                  <a:srgbClr val="7030A0"/>
                </a:solidFill>
                <a:latin typeface="Baskerville Old Face" panose="02020602080505020303" pitchFamily="18" charset="0"/>
              </a:rPr>
              <a:t>F</a:t>
            </a:r>
            <a:r>
              <a:rPr lang="es-MX" sz="1800" b="1">
                <a:solidFill>
                  <a:srgbClr val="7030A0"/>
                </a:solidFill>
                <a:latin typeface="Baskerville Old Face" panose="02020602080505020303" pitchFamily="18" charset="0"/>
              </a:rPr>
              <a:t>ANAFESA</a:t>
            </a:r>
          </a:p>
        </xdr:txBody>
      </xdr:sp>
      <xdr:sp macro="" textlink="">
        <xdr:nvSpPr>
          <xdr:cNvPr id="5" name="Rectángulo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838200" y="1257299"/>
            <a:ext cx="180975" cy="390526"/>
          </a:xfrm>
          <a:prstGeom prst="rect">
            <a:avLst/>
          </a:prstGeom>
          <a:ln>
            <a:solidFill>
              <a:schemeClr val="bg1"/>
            </a:solidFill>
          </a:ln>
        </xdr:spPr>
        <xdr:style>
          <a:lnRef idx="2">
            <a:schemeClr val="accent6"/>
          </a:lnRef>
          <a:fillRef idx="100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s-MX" sz="1800" b="1">
              <a:solidFill>
                <a:srgbClr val="7030A0"/>
              </a:solidFill>
              <a:latin typeface="Baskerville Old Face" panose="02020602080505020303" pitchFamily="18" charset="0"/>
            </a:endParaRPr>
          </a:p>
        </xdr:txBody>
      </xdr:sp>
    </xdr:grpSp>
    <xdr:clientData/>
  </xdr:twoCellAnchor>
  <xdr:twoCellAnchor editAs="oneCell">
    <xdr:from>
      <xdr:col>8</xdr:col>
      <xdr:colOff>1543050</xdr:colOff>
      <xdr:row>0</xdr:row>
      <xdr:rowOff>66675</xdr:rowOff>
    </xdr:from>
    <xdr:to>
      <xdr:col>11</xdr:col>
      <xdr:colOff>990172</xdr:colOff>
      <xdr:row>0</xdr:row>
      <xdr:rowOff>1656262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67650" y="66675"/>
          <a:ext cx="2990422" cy="1589587"/>
        </a:xfrm>
        <a:prstGeom prst="rect">
          <a:avLst/>
        </a:prstGeom>
      </xdr:spPr>
    </xdr:pic>
    <xdr:clientData/>
  </xdr:twoCellAnchor>
  <xdr:twoCellAnchor editAs="oneCell">
    <xdr:from>
      <xdr:col>1</xdr:col>
      <xdr:colOff>163867</xdr:colOff>
      <xdr:row>47</xdr:row>
      <xdr:rowOff>133069</xdr:rowOff>
    </xdr:from>
    <xdr:to>
      <xdr:col>11</xdr:col>
      <xdr:colOff>787208</xdr:colOff>
      <xdr:row>59</xdr:row>
      <xdr:rowOff>95251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1992" y="9772369"/>
          <a:ext cx="10253116" cy="1676682"/>
        </a:xfrm>
        <a:prstGeom prst="rect">
          <a:avLst/>
        </a:prstGeom>
      </xdr:spPr>
    </xdr:pic>
    <xdr:clientData/>
  </xdr:twoCellAnchor>
  <xdr:twoCellAnchor editAs="oneCell">
    <xdr:from>
      <xdr:col>1</xdr:col>
      <xdr:colOff>144131</xdr:colOff>
      <xdr:row>64</xdr:row>
      <xdr:rowOff>123710</xdr:rowOff>
    </xdr:from>
    <xdr:to>
      <xdr:col>11</xdr:col>
      <xdr:colOff>800100</xdr:colOff>
      <xdr:row>70</xdr:row>
      <xdr:rowOff>66675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2256" y="12191885"/>
          <a:ext cx="10285744" cy="800215"/>
        </a:xfrm>
        <a:prstGeom prst="rect">
          <a:avLst/>
        </a:prstGeom>
      </xdr:spPr>
    </xdr:pic>
    <xdr:clientData/>
  </xdr:twoCellAnchor>
  <xdr:twoCellAnchor editAs="oneCell">
    <xdr:from>
      <xdr:col>1</xdr:col>
      <xdr:colOff>141445</xdr:colOff>
      <xdr:row>70</xdr:row>
      <xdr:rowOff>86653</xdr:rowOff>
    </xdr:from>
    <xdr:to>
      <xdr:col>11</xdr:col>
      <xdr:colOff>809625</xdr:colOff>
      <xdr:row>80</xdr:row>
      <xdr:rowOff>19050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79570" y="13012078"/>
          <a:ext cx="10297955" cy="1361147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0</xdr:row>
      <xdr:rowOff>457200</xdr:rowOff>
    </xdr:from>
    <xdr:to>
      <xdr:col>3</xdr:col>
      <xdr:colOff>247650</xdr:colOff>
      <xdr:row>0</xdr:row>
      <xdr:rowOff>1719511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7BEDE779-14DF-4BB2-8A0B-5FC308E83A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" y="457200"/>
          <a:ext cx="1314450" cy="12623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R46"/>
  <sheetViews>
    <sheetView showGridLines="0" tabSelected="1" zoomScaleNormal="100" workbookViewId="0"/>
  </sheetViews>
  <sheetFormatPr baseColWidth="10" defaultRowHeight="11.25" x14ac:dyDescent="0.2"/>
  <cols>
    <col min="1" max="1" width="3.5703125" style="1" customWidth="1"/>
    <col min="2" max="2" width="7.28515625" style="1" customWidth="1"/>
    <col min="3" max="3" width="11" style="1" customWidth="1"/>
    <col min="4" max="4" width="32.7109375" style="1" customWidth="1"/>
    <col min="5" max="5" width="10.7109375" style="1" customWidth="1"/>
    <col min="6" max="7" width="11.42578125" style="1"/>
    <col min="8" max="8" width="6.7109375" style="1" customWidth="1"/>
    <col min="9" max="9" width="31.7109375" style="1" customWidth="1"/>
    <col min="10" max="11" width="10.7109375" style="1" customWidth="1"/>
    <col min="12" max="12" width="17.85546875" style="1" bestFit="1" customWidth="1"/>
    <col min="13" max="16384" width="11.42578125" style="1"/>
  </cols>
  <sheetData>
    <row r="1" spans="2:18" ht="158.25" customHeight="1" x14ac:dyDescent="0.2">
      <c r="K1" s="3"/>
    </row>
    <row r="2" spans="2:18" s="47" customFormat="1" ht="20.25" customHeight="1" x14ac:dyDescent="0.2">
      <c r="B2" s="78" t="s">
        <v>0</v>
      </c>
      <c r="C2" s="79"/>
      <c r="D2" s="79"/>
      <c r="E2" s="79"/>
      <c r="F2" s="80"/>
      <c r="G2" s="78" t="s">
        <v>1</v>
      </c>
      <c r="H2" s="79"/>
      <c r="I2" s="79"/>
      <c r="J2" s="79"/>
      <c r="K2" s="79"/>
      <c r="L2" s="81" t="s">
        <v>41</v>
      </c>
      <c r="M2" s="64"/>
      <c r="N2" s="64"/>
      <c r="O2" s="64"/>
    </row>
    <row r="3" spans="2:18" ht="15" customHeight="1" x14ac:dyDescent="0.2">
      <c r="B3" s="29" t="s">
        <v>2</v>
      </c>
      <c r="C3" s="30"/>
      <c r="D3" s="30" t="s">
        <v>79</v>
      </c>
      <c r="E3" s="25"/>
      <c r="F3" s="25"/>
      <c r="G3" s="29" t="s">
        <v>66</v>
      </c>
      <c r="H3" s="30"/>
      <c r="I3" s="36">
        <v>49</v>
      </c>
      <c r="J3" s="37" t="s">
        <v>23</v>
      </c>
      <c r="K3" s="38"/>
      <c r="L3" s="39">
        <v>8700</v>
      </c>
      <c r="M3" s="17"/>
      <c r="N3" s="17"/>
      <c r="O3" s="24"/>
    </row>
    <row r="4" spans="2:18" ht="15" customHeight="1" x14ac:dyDescent="0.2">
      <c r="B4" s="31" t="s">
        <v>3</v>
      </c>
      <c r="C4" s="32"/>
      <c r="D4" s="32" t="s">
        <v>16</v>
      </c>
      <c r="E4" s="14"/>
      <c r="F4" s="14"/>
      <c r="G4" s="31" t="s">
        <v>14</v>
      </c>
      <c r="H4" s="32"/>
      <c r="I4" s="32" t="s">
        <v>77</v>
      </c>
      <c r="J4" s="40" t="s">
        <v>22</v>
      </c>
      <c r="K4" s="41"/>
      <c r="L4" s="42">
        <f>(L3/30)*1.0904</f>
        <v>316.21600000000001</v>
      </c>
      <c r="M4" s="24"/>
      <c r="N4" s="17"/>
      <c r="O4" s="24"/>
    </row>
    <row r="5" spans="2:18" ht="15" customHeight="1" x14ac:dyDescent="0.2">
      <c r="B5" s="31" t="s">
        <v>47</v>
      </c>
      <c r="C5" s="32"/>
      <c r="D5" s="32" t="s">
        <v>60</v>
      </c>
      <c r="E5" s="14"/>
      <c r="F5" s="14"/>
      <c r="G5" s="31" t="s">
        <v>3</v>
      </c>
      <c r="H5" s="32"/>
      <c r="I5" s="32" t="s">
        <v>18</v>
      </c>
      <c r="J5" s="40" t="s">
        <v>33</v>
      </c>
      <c r="K5" s="41"/>
      <c r="L5" s="43">
        <v>36564</v>
      </c>
      <c r="M5" s="17"/>
      <c r="N5" s="17"/>
      <c r="O5" s="17"/>
    </row>
    <row r="6" spans="2:18" ht="15" customHeight="1" x14ac:dyDescent="0.2">
      <c r="B6" s="31" t="s">
        <v>4</v>
      </c>
      <c r="C6" s="32"/>
      <c r="D6" s="32" t="s">
        <v>17</v>
      </c>
      <c r="E6" s="14"/>
      <c r="F6" s="14"/>
      <c r="G6" s="31" t="s">
        <v>38</v>
      </c>
      <c r="H6" s="32"/>
      <c r="I6" s="33" t="s">
        <v>19</v>
      </c>
      <c r="J6" s="40" t="s">
        <v>35</v>
      </c>
      <c r="K6" s="41"/>
      <c r="L6" s="44" t="s">
        <v>70</v>
      </c>
      <c r="M6" s="17"/>
      <c r="N6" s="17"/>
      <c r="O6" s="17"/>
    </row>
    <row r="7" spans="2:18" ht="15" customHeight="1" x14ac:dyDescent="0.2">
      <c r="B7" s="31" t="s">
        <v>63</v>
      </c>
      <c r="C7" s="32"/>
      <c r="D7" s="33">
        <v>601</v>
      </c>
      <c r="E7" s="14"/>
      <c r="F7" s="14"/>
      <c r="G7" s="31" t="s">
        <v>65</v>
      </c>
      <c r="H7" s="45"/>
      <c r="I7" s="33">
        <v>10805600623</v>
      </c>
      <c r="J7" s="40" t="s">
        <v>34</v>
      </c>
      <c r="K7" s="41"/>
      <c r="L7" s="46" t="s">
        <v>75</v>
      </c>
      <c r="M7" s="17"/>
      <c r="N7" s="17"/>
      <c r="O7" s="17"/>
      <c r="R7" s="5" t="s">
        <v>24</v>
      </c>
    </row>
    <row r="8" spans="2:18" ht="15" customHeight="1" x14ac:dyDescent="0.2">
      <c r="B8" s="31" t="s">
        <v>61</v>
      </c>
      <c r="C8" s="32"/>
      <c r="D8" s="34">
        <v>42994</v>
      </c>
      <c r="E8" s="14"/>
      <c r="F8" s="15"/>
      <c r="G8" s="31" t="s">
        <v>36</v>
      </c>
      <c r="H8" s="32"/>
      <c r="I8" s="32" t="s">
        <v>74</v>
      </c>
      <c r="J8" s="40" t="s">
        <v>67</v>
      </c>
      <c r="K8" s="41"/>
      <c r="L8" s="46" t="s">
        <v>76</v>
      </c>
      <c r="M8" s="17"/>
      <c r="N8" s="17"/>
      <c r="O8" s="17"/>
      <c r="R8" s="5" t="s">
        <v>25</v>
      </c>
    </row>
    <row r="9" spans="2:18" ht="15" customHeight="1" x14ac:dyDescent="0.2">
      <c r="B9" s="31" t="s">
        <v>62</v>
      </c>
      <c r="C9" s="32"/>
      <c r="D9" s="34">
        <v>43008</v>
      </c>
      <c r="E9" s="14"/>
      <c r="F9" s="14"/>
      <c r="G9" s="31" t="s">
        <v>15</v>
      </c>
      <c r="H9" s="32"/>
      <c r="I9" s="32" t="s">
        <v>78</v>
      </c>
      <c r="J9" s="40" t="s">
        <v>85</v>
      </c>
      <c r="K9" s="47"/>
      <c r="L9" s="48" t="s">
        <v>86</v>
      </c>
      <c r="M9" s="17"/>
      <c r="N9" s="17"/>
      <c r="O9" s="17"/>
      <c r="R9" s="5" t="s">
        <v>26</v>
      </c>
    </row>
    <row r="10" spans="2:18" ht="15" customHeight="1" x14ac:dyDescent="0.2">
      <c r="B10" s="31" t="s">
        <v>37</v>
      </c>
      <c r="C10" s="32"/>
      <c r="D10" s="34">
        <v>43003</v>
      </c>
      <c r="E10" s="14"/>
      <c r="F10" s="14"/>
      <c r="G10" s="31" t="s">
        <v>43</v>
      </c>
      <c r="H10" s="32"/>
      <c r="I10" s="32" t="s">
        <v>40</v>
      </c>
      <c r="J10" s="95" t="s">
        <v>92</v>
      </c>
      <c r="K10" s="32"/>
      <c r="L10" s="96" t="s">
        <v>95</v>
      </c>
      <c r="M10" s="17"/>
      <c r="N10" s="17"/>
      <c r="O10" s="17"/>
    </row>
    <row r="11" spans="2:18" ht="15" customHeight="1" x14ac:dyDescent="0.2">
      <c r="B11" s="31" t="s">
        <v>89</v>
      </c>
      <c r="C11" s="32"/>
      <c r="D11" s="94">
        <v>99999</v>
      </c>
      <c r="E11" s="14"/>
      <c r="F11" s="14"/>
      <c r="G11" s="31" t="s">
        <v>90</v>
      </c>
      <c r="H11" s="32"/>
      <c r="I11" s="32" t="s">
        <v>91</v>
      </c>
      <c r="J11" s="95" t="s">
        <v>87</v>
      </c>
      <c r="K11" s="32"/>
      <c r="L11" s="48" t="s">
        <v>88</v>
      </c>
      <c r="M11" s="17"/>
      <c r="N11" s="17"/>
      <c r="O11" s="17"/>
    </row>
    <row r="12" spans="2:18" x14ac:dyDescent="0.2">
      <c r="B12" s="21"/>
      <c r="C12" s="22"/>
      <c r="D12" s="22"/>
      <c r="E12" s="26"/>
      <c r="F12" s="27"/>
      <c r="G12" s="21"/>
      <c r="H12" s="22"/>
      <c r="I12" s="22"/>
      <c r="J12" s="22"/>
      <c r="K12" s="19"/>
      <c r="L12" s="23"/>
    </row>
    <row r="13" spans="2:18" ht="20.25" customHeight="1" x14ac:dyDescent="0.2">
      <c r="B13" s="75" t="s">
        <v>9</v>
      </c>
      <c r="C13" s="68"/>
      <c r="D13" s="68"/>
      <c r="E13" s="68"/>
      <c r="F13" s="69"/>
      <c r="G13" s="76" t="s">
        <v>10</v>
      </c>
      <c r="H13" s="70"/>
      <c r="I13" s="70"/>
      <c r="J13" s="70"/>
      <c r="K13" s="71"/>
      <c r="L13" s="72"/>
    </row>
    <row r="14" spans="2:18" ht="20.25" customHeight="1" x14ac:dyDescent="0.2">
      <c r="B14" s="73" t="s">
        <v>5</v>
      </c>
      <c r="C14" s="77" t="s">
        <v>6</v>
      </c>
      <c r="D14" s="74"/>
      <c r="E14" s="73" t="s">
        <v>39</v>
      </c>
      <c r="F14" s="73" t="s">
        <v>7</v>
      </c>
      <c r="G14" s="73" t="s">
        <v>5</v>
      </c>
      <c r="H14" s="75" t="s">
        <v>6</v>
      </c>
      <c r="I14" s="68"/>
      <c r="J14" s="69"/>
      <c r="K14" s="69" t="s">
        <v>39</v>
      </c>
      <c r="L14" s="73" t="s">
        <v>7</v>
      </c>
    </row>
    <row r="15" spans="2:18" ht="12.75" x14ac:dyDescent="0.2">
      <c r="B15" s="50">
        <v>101</v>
      </c>
      <c r="C15" s="51" t="s">
        <v>20</v>
      </c>
      <c r="D15" s="52"/>
      <c r="E15" s="53">
        <v>15</v>
      </c>
      <c r="F15" s="54">
        <f>L3/2</f>
        <v>4350</v>
      </c>
      <c r="G15" s="50">
        <v>501</v>
      </c>
      <c r="H15" s="55" t="s">
        <v>58</v>
      </c>
      <c r="I15" s="56"/>
      <c r="J15" s="48"/>
      <c r="K15" s="57">
        <v>1</v>
      </c>
      <c r="L15" s="54">
        <f>$L$3/30</f>
        <v>290</v>
      </c>
    </row>
    <row r="16" spans="2:18" ht="12.75" x14ac:dyDescent="0.2">
      <c r="B16" s="58">
        <v>106</v>
      </c>
      <c r="C16" s="55" t="s">
        <v>31</v>
      </c>
      <c r="D16" s="48"/>
      <c r="E16" s="48"/>
      <c r="F16" s="59">
        <v>3480</v>
      </c>
      <c r="G16" s="58">
        <v>511</v>
      </c>
      <c r="H16" s="55" t="s">
        <v>42</v>
      </c>
      <c r="I16" s="56"/>
      <c r="J16" s="48"/>
      <c r="K16" s="60">
        <v>1</v>
      </c>
      <c r="L16" s="59">
        <f>$L$3/30</f>
        <v>290</v>
      </c>
    </row>
    <row r="17" spans="2:12" ht="12.75" x14ac:dyDescent="0.2">
      <c r="B17" s="58">
        <v>112</v>
      </c>
      <c r="C17" s="55" t="s">
        <v>30</v>
      </c>
      <c r="D17" s="48"/>
      <c r="E17" s="48"/>
      <c r="F17" s="59">
        <v>1000</v>
      </c>
      <c r="G17" s="58">
        <v>550</v>
      </c>
      <c r="H17" s="55" t="s">
        <v>11</v>
      </c>
      <c r="I17" s="56"/>
      <c r="J17" s="48"/>
      <c r="K17" s="48"/>
      <c r="L17" s="59">
        <v>407.03</v>
      </c>
    </row>
    <row r="18" spans="2:12" ht="12.75" x14ac:dyDescent="0.2">
      <c r="B18" s="58">
        <v>130</v>
      </c>
      <c r="C18" s="55" t="s">
        <v>48</v>
      </c>
      <c r="D18" s="48"/>
      <c r="E18" s="48"/>
      <c r="F18" s="59">
        <v>200</v>
      </c>
      <c r="G18" s="58">
        <v>552</v>
      </c>
      <c r="H18" s="55" t="s">
        <v>50</v>
      </c>
      <c r="I18" s="56"/>
      <c r="J18" s="48"/>
      <c r="K18" s="61"/>
      <c r="L18" s="59">
        <v>64.25</v>
      </c>
    </row>
    <row r="19" spans="2:12" ht="12.75" x14ac:dyDescent="0.2">
      <c r="B19" s="58">
        <v>133</v>
      </c>
      <c r="C19" s="55" t="s">
        <v>27</v>
      </c>
      <c r="D19" s="48"/>
      <c r="E19" s="48"/>
      <c r="F19" s="59">
        <v>3000</v>
      </c>
      <c r="G19" s="58">
        <v>553</v>
      </c>
      <c r="H19" s="55" t="s">
        <v>51</v>
      </c>
      <c r="I19" s="56"/>
      <c r="J19" s="48"/>
      <c r="K19" s="61"/>
      <c r="L19" s="59">
        <v>1024.8399999999999</v>
      </c>
    </row>
    <row r="20" spans="2:12" ht="12.75" x14ac:dyDescent="0.2">
      <c r="B20" s="58">
        <v>143</v>
      </c>
      <c r="C20" s="55" t="s">
        <v>49</v>
      </c>
      <c r="D20" s="48"/>
      <c r="E20" s="48"/>
      <c r="F20" s="59">
        <v>250</v>
      </c>
      <c r="G20" s="58">
        <v>554</v>
      </c>
      <c r="H20" s="55" t="s">
        <v>12</v>
      </c>
      <c r="I20" s="56"/>
      <c r="J20" s="48"/>
      <c r="K20" s="61"/>
      <c r="L20" s="59">
        <v>3.75</v>
      </c>
    </row>
    <row r="21" spans="2:12" ht="12.75" x14ac:dyDescent="0.2">
      <c r="B21" s="58"/>
      <c r="C21" s="89" t="s">
        <v>71</v>
      </c>
      <c r="D21" s="90"/>
      <c r="E21" s="90"/>
      <c r="F21" s="92">
        <v>1000</v>
      </c>
      <c r="G21" s="58">
        <v>556</v>
      </c>
      <c r="H21" s="55" t="s">
        <v>53</v>
      </c>
      <c r="I21" s="56"/>
      <c r="J21" s="48"/>
      <c r="K21" s="61"/>
      <c r="L21" s="59">
        <f>(F15+F16+F17+F18+F19+F20-L15-L16-L17-L18-L27)*0.25</f>
        <v>2793.7725</v>
      </c>
    </row>
    <row r="22" spans="2:12" ht="12.75" x14ac:dyDescent="0.2">
      <c r="B22" s="58"/>
      <c r="C22" s="55"/>
      <c r="D22" s="48"/>
      <c r="E22" s="48"/>
      <c r="F22" s="59"/>
      <c r="G22" s="58">
        <v>558</v>
      </c>
      <c r="H22" s="55" t="s">
        <v>28</v>
      </c>
      <c r="I22" s="56"/>
      <c r="J22" s="48"/>
      <c r="K22" s="61"/>
      <c r="L22" s="59">
        <v>1000</v>
      </c>
    </row>
    <row r="23" spans="2:12" ht="12.75" x14ac:dyDescent="0.2">
      <c r="B23" s="58"/>
      <c r="C23" s="55"/>
      <c r="D23" s="48"/>
      <c r="E23" s="48"/>
      <c r="F23" s="59"/>
      <c r="G23" s="58">
        <v>560</v>
      </c>
      <c r="H23" s="55" t="s">
        <v>55</v>
      </c>
      <c r="I23" s="56"/>
      <c r="J23" s="48"/>
      <c r="K23" s="61"/>
      <c r="L23" s="59">
        <v>500</v>
      </c>
    </row>
    <row r="24" spans="2:12" ht="12.75" x14ac:dyDescent="0.2">
      <c r="B24" s="58"/>
      <c r="C24" s="55"/>
      <c r="D24" s="48"/>
      <c r="E24" s="48"/>
      <c r="F24" s="59"/>
      <c r="G24" s="58">
        <v>590</v>
      </c>
      <c r="H24" s="55" t="s">
        <v>56</v>
      </c>
      <c r="I24" s="56"/>
      <c r="J24" s="48"/>
      <c r="K24" s="61"/>
      <c r="L24" s="59">
        <v>50</v>
      </c>
    </row>
    <row r="25" spans="2:12" ht="12.75" x14ac:dyDescent="0.2">
      <c r="B25" s="58"/>
      <c r="C25" s="55"/>
      <c r="D25" s="48"/>
      <c r="E25" s="48"/>
      <c r="F25" s="59"/>
      <c r="G25" s="58">
        <v>605</v>
      </c>
      <c r="H25" s="55" t="s">
        <v>54</v>
      </c>
      <c r="I25" s="56"/>
      <c r="J25" s="48"/>
      <c r="K25" s="61"/>
      <c r="L25" s="59">
        <v>200</v>
      </c>
    </row>
    <row r="26" spans="2:12" ht="12.75" x14ac:dyDescent="0.2">
      <c r="B26" s="58"/>
      <c r="C26" s="55"/>
      <c r="D26" s="48"/>
      <c r="E26" s="48"/>
      <c r="F26" s="59"/>
      <c r="G26" s="58">
        <v>612</v>
      </c>
      <c r="H26" s="55" t="s">
        <v>29</v>
      </c>
      <c r="I26" s="56"/>
      <c r="J26" s="48"/>
      <c r="K26" s="61"/>
      <c r="L26" s="59">
        <v>1</v>
      </c>
    </row>
    <row r="27" spans="2:12" ht="12.75" x14ac:dyDescent="0.2">
      <c r="B27" s="58"/>
      <c r="C27" s="55"/>
      <c r="D27" s="48"/>
      <c r="E27" s="48"/>
      <c r="F27" s="59"/>
      <c r="G27" s="58">
        <v>639</v>
      </c>
      <c r="H27" s="55" t="s">
        <v>52</v>
      </c>
      <c r="I27" s="56"/>
      <c r="J27" s="48"/>
      <c r="K27" s="61"/>
      <c r="L27" s="59">
        <v>53.63</v>
      </c>
    </row>
    <row r="28" spans="2:12" ht="12.75" x14ac:dyDescent="0.2">
      <c r="B28" s="58"/>
      <c r="C28" s="55"/>
      <c r="D28" s="48"/>
      <c r="E28" s="48"/>
      <c r="F28" s="59"/>
      <c r="G28" s="58">
        <v>647</v>
      </c>
      <c r="H28" s="55" t="s">
        <v>59</v>
      </c>
      <c r="I28" s="56"/>
      <c r="J28" s="48"/>
      <c r="K28" s="61"/>
      <c r="L28" s="59">
        <v>250</v>
      </c>
    </row>
    <row r="29" spans="2:12" ht="12.75" x14ac:dyDescent="0.2">
      <c r="B29" s="58"/>
      <c r="C29" s="55"/>
      <c r="D29" s="48"/>
      <c r="E29" s="48"/>
      <c r="F29" s="59"/>
      <c r="G29" s="58">
        <v>780</v>
      </c>
      <c r="H29" s="55" t="s">
        <v>57</v>
      </c>
      <c r="I29" s="56"/>
      <c r="J29" s="48"/>
      <c r="K29" s="61"/>
      <c r="L29" s="59">
        <v>500</v>
      </c>
    </row>
    <row r="30" spans="2:12" ht="12.75" x14ac:dyDescent="0.2">
      <c r="B30" s="58"/>
      <c r="C30" s="55"/>
      <c r="D30" s="48"/>
      <c r="E30" s="48"/>
      <c r="F30" s="59"/>
      <c r="G30" s="58"/>
      <c r="H30" s="89" t="s">
        <v>72</v>
      </c>
      <c r="I30" s="32"/>
      <c r="J30" s="90"/>
      <c r="K30" s="91"/>
      <c r="L30" s="92">
        <v>1000</v>
      </c>
    </row>
    <row r="31" spans="2:12" ht="12.75" x14ac:dyDescent="0.2">
      <c r="B31" s="58"/>
      <c r="C31" s="55"/>
      <c r="D31" s="48"/>
      <c r="E31" s="48"/>
      <c r="F31" s="59"/>
      <c r="G31" s="58"/>
      <c r="H31" s="89"/>
      <c r="I31" s="32"/>
      <c r="J31" s="90"/>
      <c r="K31" s="91"/>
      <c r="L31" s="92"/>
    </row>
    <row r="32" spans="2:12" ht="12.75" x14ac:dyDescent="0.2">
      <c r="B32" s="58"/>
      <c r="C32" s="55"/>
      <c r="D32" s="48"/>
      <c r="E32" s="48"/>
      <c r="F32" s="59"/>
      <c r="G32" s="58"/>
      <c r="H32" s="89"/>
      <c r="I32" s="32"/>
      <c r="J32" s="90"/>
      <c r="K32" s="91"/>
      <c r="L32" s="92"/>
    </row>
    <row r="33" spans="2:12" ht="12.75" x14ac:dyDescent="0.2">
      <c r="B33" s="58"/>
      <c r="C33" s="55"/>
      <c r="D33" s="48"/>
      <c r="E33" s="48"/>
      <c r="F33" s="59"/>
      <c r="G33" s="58"/>
      <c r="H33" s="89"/>
      <c r="I33" s="32"/>
      <c r="J33" s="90"/>
      <c r="K33" s="91"/>
      <c r="L33" s="92"/>
    </row>
    <row r="34" spans="2:12" ht="12.75" x14ac:dyDescent="0.2">
      <c r="B34" s="58"/>
      <c r="C34" s="55"/>
      <c r="D34" s="48"/>
      <c r="E34" s="48"/>
      <c r="F34" s="59"/>
      <c r="G34" s="58"/>
      <c r="H34" s="89"/>
      <c r="I34" s="32"/>
      <c r="J34" s="90"/>
      <c r="K34" s="91"/>
      <c r="L34" s="92"/>
    </row>
    <row r="35" spans="2:12" ht="12.75" x14ac:dyDescent="0.2">
      <c r="B35" s="58"/>
      <c r="C35" s="55"/>
      <c r="D35" s="48"/>
      <c r="E35" s="48"/>
      <c r="F35" s="62"/>
      <c r="G35" s="58"/>
      <c r="H35" s="55"/>
      <c r="I35" s="56"/>
      <c r="J35" s="48"/>
      <c r="K35" s="48"/>
      <c r="L35" s="62"/>
    </row>
    <row r="36" spans="2:12" ht="20.25" customHeight="1" x14ac:dyDescent="0.2">
      <c r="B36" s="82" t="s">
        <v>8</v>
      </c>
      <c r="C36" s="86"/>
      <c r="D36" s="83"/>
      <c r="E36" s="84"/>
      <c r="F36" s="88">
        <f>SUM(F15:F35)</f>
        <v>13280</v>
      </c>
      <c r="G36" s="82"/>
      <c r="H36" s="86"/>
      <c r="I36" s="83"/>
      <c r="J36" s="83"/>
      <c r="K36" s="84"/>
      <c r="L36" s="85">
        <f>SUM(L15:L35)</f>
        <v>8428.2724999999991</v>
      </c>
    </row>
    <row r="37" spans="2:12" ht="20.25" customHeight="1" x14ac:dyDescent="0.2">
      <c r="B37" s="63" t="s">
        <v>68</v>
      </c>
      <c r="C37" s="64" t="s">
        <v>69</v>
      </c>
      <c r="D37" s="64"/>
      <c r="E37" s="65" t="s">
        <v>73</v>
      </c>
      <c r="F37" s="64" t="s">
        <v>80</v>
      </c>
      <c r="G37" s="16"/>
      <c r="H37" s="87" t="s">
        <v>13</v>
      </c>
      <c r="I37" s="8"/>
      <c r="J37" s="8"/>
      <c r="K37" s="8"/>
      <c r="L37" s="28">
        <f>F36-L36</f>
        <v>4851.7275000000009</v>
      </c>
    </row>
    <row r="39" spans="2:12" ht="3" customHeight="1" x14ac:dyDescent="0.2">
      <c r="B39" s="10"/>
      <c r="C39" s="11"/>
      <c r="D39" s="11"/>
      <c r="E39" s="11"/>
      <c r="F39" s="11"/>
      <c r="G39" s="11"/>
      <c r="H39" s="11"/>
      <c r="I39" s="11"/>
      <c r="J39" s="11"/>
      <c r="K39" s="11"/>
      <c r="L39" s="12"/>
    </row>
    <row r="40" spans="2:12" ht="12.75" x14ac:dyDescent="0.2">
      <c r="B40" s="20"/>
      <c r="C40" s="49" t="s">
        <v>32</v>
      </c>
      <c r="D40" s="66"/>
      <c r="E40" s="67">
        <f>1200-E42</f>
        <v>1000</v>
      </c>
      <c r="F40" s="6"/>
      <c r="G40" s="6"/>
      <c r="H40" s="6"/>
      <c r="I40" s="18"/>
      <c r="J40" s="18"/>
      <c r="K40" s="6"/>
      <c r="L40" s="13"/>
    </row>
    <row r="41" spans="2:12" ht="3" customHeight="1" x14ac:dyDescent="0.2">
      <c r="B41" s="20"/>
      <c r="C41" s="66"/>
      <c r="D41" s="67"/>
      <c r="E41" s="66"/>
      <c r="F41" s="6"/>
      <c r="G41" s="6"/>
      <c r="H41" s="6"/>
      <c r="I41" s="18"/>
      <c r="J41" s="18"/>
      <c r="K41" s="6"/>
      <c r="L41" s="13"/>
    </row>
    <row r="42" spans="2:12" ht="12.75" x14ac:dyDescent="0.2">
      <c r="B42" s="20"/>
      <c r="C42" s="49" t="s">
        <v>44</v>
      </c>
      <c r="D42" s="66"/>
      <c r="E42" s="67">
        <v>200</v>
      </c>
      <c r="F42" s="6"/>
      <c r="G42" s="6"/>
      <c r="H42" s="6"/>
      <c r="I42" s="18"/>
      <c r="J42" s="18"/>
      <c r="K42" s="6"/>
      <c r="L42" s="13"/>
    </row>
    <row r="43" spans="2:12" ht="3" customHeight="1" x14ac:dyDescent="0.2">
      <c r="B43" s="7"/>
      <c r="C43" s="8"/>
      <c r="D43" s="8"/>
      <c r="E43" s="8"/>
      <c r="F43" s="8"/>
      <c r="G43" s="8"/>
      <c r="H43" s="8"/>
      <c r="I43" s="8"/>
      <c r="J43" s="8"/>
      <c r="K43" s="8"/>
      <c r="L43" s="9"/>
    </row>
    <row r="44" spans="2:12" ht="12" x14ac:dyDescent="0.2">
      <c r="B44" s="35" t="s">
        <v>81</v>
      </c>
    </row>
    <row r="45" spans="2:12" ht="12" x14ac:dyDescent="0.2">
      <c r="B45" s="35" t="s">
        <v>21</v>
      </c>
    </row>
    <row r="46" spans="2:12" s="4" customFormat="1" ht="19.5" customHeight="1" x14ac:dyDescent="0.2">
      <c r="G46" s="2"/>
      <c r="H46" s="2"/>
      <c r="I46" s="2"/>
      <c r="J46" s="2"/>
      <c r="L46" s="1"/>
    </row>
  </sheetData>
  <dataValidations count="1">
    <dataValidation type="list" allowBlank="1" showInputMessage="1" showErrorMessage="1" sqref="L8" xr:uid="{00000000-0002-0000-0000-000000000000}">
      <formula1>$R$7:$R$9</formula1>
    </dataValidation>
  </dataValidations>
  <printOptions horizontalCentered="1"/>
  <pageMargins left="0.11811023622047245" right="0.31496062992125984" top="0.55118110236220474" bottom="0.15748031496062992" header="0.31496062992125984" footer="0.31496062992125984"/>
  <pageSetup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R46"/>
  <sheetViews>
    <sheetView showGridLines="0" zoomScaleNormal="100" workbookViewId="0">
      <selection activeCell="C1" sqref="C1"/>
    </sheetView>
  </sheetViews>
  <sheetFormatPr baseColWidth="10" defaultRowHeight="11.25" x14ac:dyDescent="0.2"/>
  <cols>
    <col min="1" max="1" width="3.5703125" style="1" customWidth="1"/>
    <col min="2" max="2" width="7.28515625" style="1" customWidth="1"/>
    <col min="3" max="3" width="11" style="1" customWidth="1"/>
    <col min="4" max="4" width="32.7109375" style="1" customWidth="1"/>
    <col min="5" max="5" width="10.7109375" style="1" customWidth="1"/>
    <col min="6" max="7" width="11.42578125" style="1"/>
    <col min="8" max="8" width="6.7109375" style="1" customWidth="1"/>
    <col min="9" max="9" width="31.7109375" style="1" customWidth="1"/>
    <col min="10" max="11" width="10.7109375" style="1" customWidth="1"/>
    <col min="12" max="12" width="17.85546875" style="1" bestFit="1" customWidth="1"/>
    <col min="13" max="16384" width="11.42578125" style="1"/>
  </cols>
  <sheetData>
    <row r="1" spans="2:18" ht="158.25" customHeight="1" x14ac:dyDescent="0.2">
      <c r="K1" s="3"/>
    </row>
    <row r="2" spans="2:18" s="47" customFormat="1" ht="20.25" customHeight="1" x14ac:dyDescent="0.2">
      <c r="B2" s="78" t="s">
        <v>0</v>
      </c>
      <c r="C2" s="79"/>
      <c r="D2" s="79"/>
      <c r="E2" s="79"/>
      <c r="F2" s="80"/>
      <c r="G2" s="78" t="s">
        <v>1</v>
      </c>
      <c r="H2" s="79"/>
      <c r="I2" s="79"/>
      <c r="J2" s="79"/>
      <c r="K2" s="79"/>
      <c r="L2" s="81" t="s">
        <v>41</v>
      </c>
      <c r="M2" s="64"/>
      <c r="N2" s="64"/>
      <c r="O2" s="64"/>
    </row>
    <row r="3" spans="2:18" ht="15" customHeight="1" x14ac:dyDescent="0.2">
      <c r="B3" s="29" t="s">
        <v>2</v>
      </c>
      <c r="C3" s="30"/>
      <c r="D3" s="30" t="s">
        <v>64</v>
      </c>
      <c r="E3" s="25"/>
      <c r="F3" s="25"/>
      <c r="G3" s="29" t="s">
        <v>66</v>
      </c>
      <c r="H3" s="30"/>
      <c r="I3" s="36">
        <v>49</v>
      </c>
      <c r="J3" s="37" t="s">
        <v>23</v>
      </c>
      <c r="K3" s="38"/>
      <c r="L3" s="39">
        <v>8700</v>
      </c>
      <c r="M3" s="17"/>
      <c r="N3" s="17"/>
      <c r="O3" s="24"/>
    </row>
    <row r="4" spans="2:18" ht="15" customHeight="1" x14ac:dyDescent="0.2">
      <c r="B4" s="31" t="s">
        <v>3</v>
      </c>
      <c r="C4" s="32"/>
      <c r="D4" s="32" t="s">
        <v>46</v>
      </c>
      <c r="E4" s="14"/>
      <c r="F4" s="14"/>
      <c r="G4" s="31" t="s">
        <v>14</v>
      </c>
      <c r="H4" s="32"/>
      <c r="I4" s="32" t="s">
        <v>77</v>
      </c>
      <c r="J4" s="40" t="s">
        <v>22</v>
      </c>
      <c r="K4" s="41"/>
      <c r="L4" s="42">
        <f>(L3/30)*1.0904</f>
        <v>316.21600000000001</v>
      </c>
      <c r="M4" s="24"/>
      <c r="N4" s="17"/>
      <c r="O4" s="24"/>
    </row>
    <row r="5" spans="2:18" ht="15" customHeight="1" x14ac:dyDescent="0.2">
      <c r="B5" s="31" t="s">
        <v>47</v>
      </c>
      <c r="C5" s="32"/>
      <c r="D5" s="32" t="s">
        <v>60</v>
      </c>
      <c r="E5" s="14"/>
      <c r="F5" s="14"/>
      <c r="G5" s="31" t="s">
        <v>3</v>
      </c>
      <c r="H5" s="32"/>
      <c r="I5" s="32" t="s">
        <v>18</v>
      </c>
      <c r="J5" s="40" t="s">
        <v>33</v>
      </c>
      <c r="K5" s="41"/>
      <c r="L5" s="43">
        <v>36564</v>
      </c>
      <c r="M5" s="17"/>
      <c r="N5" s="17"/>
      <c r="O5" s="17"/>
    </row>
    <row r="6" spans="2:18" ht="15" customHeight="1" x14ac:dyDescent="0.2">
      <c r="B6" s="31" t="s">
        <v>4</v>
      </c>
      <c r="C6" s="32"/>
      <c r="D6" s="32" t="s">
        <v>45</v>
      </c>
      <c r="E6" s="14"/>
      <c r="F6" s="14"/>
      <c r="G6" s="31" t="s">
        <v>38</v>
      </c>
      <c r="H6" s="32"/>
      <c r="I6" s="33" t="s">
        <v>19</v>
      </c>
      <c r="J6" s="40" t="s">
        <v>35</v>
      </c>
      <c r="K6" s="41"/>
      <c r="L6" s="44" t="s">
        <v>70</v>
      </c>
      <c r="M6" s="17"/>
      <c r="N6" s="17"/>
      <c r="O6" s="17"/>
    </row>
    <row r="7" spans="2:18" ht="15" customHeight="1" x14ac:dyDescent="0.2">
      <c r="B7" s="31" t="s">
        <v>63</v>
      </c>
      <c r="C7" s="32"/>
      <c r="D7" s="33">
        <v>601</v>
      </c>
      <c r="E7" s="14"/>
      <c r="F7" s="14"/>
      <c r="G7" s="31" t="s">
        <v>65</v>
      </c>
      <c r="H7" s="45"/>
      <c r="I7" s="33">
        <v>10805600623</v>
      </c>
      <c r="J7" s="40" t="s">
        <v>34</v>
      </c>
      <c r="K7" s="41"/>
      <c r="L7" s="46" t="s">
        <v>75</v>
      </c>
      <c r="M7" s="17"/>
      <c r="N7" s="17"/>
      <c r="O7" s="17"/>
      <c r="R7" s="5" t="s">
        <v>24</v>
      </c>
    </row>
    <row r="8" spans="2:18" ht="15" customHeight="1" x14ac:dyDescent="0.2">
      <c r="B8" s="31" t="s">
        <v>61</v>
      </c>
      <c r="C8" s="32"/>
      <c r="D8" s="34">
        <v>42994</v>
      </c>
      <c r="E8" s="14"/>
      <c r="F8" s="15"/>
      <c r="G8" s="31" t="s">
        <v>36</v>
      </c>
      <c r="H8" s="32"/>
      <c r="I8" s="32" t="s">
        <v>74</v>
      </c>
      <c r="J8" s="40" t="s">
        <v>67</v>
      </c>
      <c r="K8" s="41"/>
      <c r="L8" s="46" t="s">
        <v>76</v>
      </c>
      <c r="M8" s="17"/>
      <c r="N8" s="17"/>
      <c r="O8" s="17"/>
      <c r="R8" s="5" t="s">
        <v>25</v>
      </c>
    </row>
    <row r="9" spans="2:18" ht="15" customHeight="1" x14ac:dyDescent="0.2">
      <c r="B9" s="31" t="s">
        <v>62</v>
      </c>
      <c r="C9" s="32"/>
      <c r="D9" s="34">
        <v>43008</v>
      </c>
      <c r="E9" s="14"/>
      <c r="F9" s="14"/>
      <c r="G9" s="31" t="s">
        <v>15</v>
      </c>
      <c r="H9" s="32"/>
      <c r="I9" s="32" t="s">
        <v>78</v>
      </c>
      <c r="J9" s="40" t="s">
        <v>85</v>
      </c>
      <c r="K9" s="47"/>
      <c r="L9" s="48" t="s">
        <v>86</v>
      </c>
      <c r="M9" s="17"/>
      <c r="N9" s="17"/>
      <c r="O9" s="17"/>
      <c r="R9" s="5" t="s">
        <v>26</v>
      </c>
    </row>
    <row r="10" spans="2:18" ht="15" customHeight="1" x14ac:dyDescent="0.2">
      <c r="B10" s="31" t="s">
        <v>37</v>
      </c>
      <c r="C10" s="32"/>
      <c r="D10" s="34">
        <v>43003</v>
      </c>
      <c r="E10" s="14"/>
      <c r="F10" s="14"/>
      <c r="G10" s="31" t="s">
        <v>43</v>
      </c>
      <c r="H10" s="32"/>
      <c r="I10" s="32" t="s">
        <v>82</v>
      </c>
      <c r="J10" s="95" t="s">
        <v>92</v>
      </c>
      <c r="K10" s="32"/>
      <c r="L10" s="96" t="s">
        <v>95</v>
      </c>
      <c r="M10" s="17"/>
      <c r="N10" s="17"/>
      <c r="O10" s="17"/>
    </row>
    <row r="11" spans="2:18" ht="15" customHeight="1" x14ac:dyDescent="0.2">
      <c r="B11" s="31" t="s">
        <v>89</v>
      </c>
      <c r="C11" s="32"/>
      <c r="D11" s="94">
        <v>99999</v>
      </c>
      <c r="E11" s="14"/>
      <c r="F11" s="14"/>
      <c r="G11" s="31" t="s">
        <v>90</v>
      </c>
      <c r="H11" s="32"/>
      <c r="I11" s="32" t="s">
        <v>91</v>
      </c>
      <c r="J11" s="95" t="s">
        <v>87</v>
      </c>
      <c r="K11" s="32"/>
      <c r="L11" s="48" t="s">
        <v>88</v>
      </c>
      <c r="M11" s="17"/>
      <c r="N11" s="17"/>
      <c r="O11" s="17"/>
    </row>
    <row r="12" spans="2:18" x14ac:dyDescent="0.2">
      <c r="B12" s="21"/>
      <c r="C12" s="22"/>
      <c r="D12" s="22"/>
      <c r="E12" s="26"/>
      <c r="F12" s="27"/>
      <c r="G12" s="21"/>
      <c r="H12" s="22"/>
      <c r="I12" s="22"/>
      <c r="J12" s="22"/>
      <c r="K12" s="19"/>
      <c r="L12" s="23"/>
    </row>
    <row r="13" spans="2:18" ht="20.25" customHeight="1" x14ac:dyDescent="0.2">
      <c r="B13" s="75" t="s">
        <v>9</v>
      </c>
      <c r="C13" s="68"/>
      <c r="D13" s="68"/>
      <c r="E13" s="68"/>
      <c r="F13" s="69"/>
      <c r="G13" s="76" t="s">
        <v>10</v>
      </c>
      <c r="H13" s="70"/>
      <c r="I13" s="70"/>
      <c r="J13" s="70"/>
      <c r="K13" s="71"/>
      <c r="L13" s="72"/>
    </row>
    <row r="14" spans="2:18" ht="20.25" customHeight="1" x14ac:dyDescent="0.2">
      <c r="B14" s="73" t="s">
        <v>5</v>
      </c>
      <c r="C14" s="77" t="s">
        <v>6</v>
      </c>
      <c r="D14" s="74"/>
      <c r="E14" s="73" t="s">
        <v>39</v>
      </c>
      <c r="F14" s="73" t="s">
        <v>7</v>
      </c>
      <c r="G14" s="73" t="s">
        <v>5</v>
      </c>
      <c r="H14" s="75" t="s">
        <v>6</v>
      </c>
      <c r="I14" s="68"/>
      <c r="J14" s="69"/>
      <c r="K14" s="69" t="s">
        <v>39</v>
      </c>
      <c r="L14" s="73" t="s">
        <v>7</v>
      </c>
    </row>
    <row r="15" spans="2:18" ht="12.75" x14ac:dyDescent="0.2">
      <c r="B15" s="50">
        <v>101</v>
      </c>
      <c r="C15" s="51" t="s">
        <v>20</v>
      </c>
      <c r="D15" s="52"/>
      <c r="E15" s="53">
        <v>15</v>
      </c>
      <c r="F15" s="54">
        <f>L3/2</f>
        <v>4350</v>
      </c>
      <c r="G15" s="50">
        <v>501</v>
      </c>
      <c r="H15" s="55" t="s">
        <v>58</v>
      </c>
      <c r="I15" s="56"/>
      <c r="J15" s="48"/>
      <c r="K15" s="57">
        <v>1</v>
      </c>
      <c r="L15" s="54">
        <f>$L$3/30</f>
        <v>290</v>
      </c>
    </row>
    <row r="16" spans="2:18" ht="12.75" x14ac:dyDescent="0.2">
      <c r="B16" s="58">
        <v>106</v>
      </c>
      <c r="C16" s="55" t="s">
        <v>31</v>
      </c>
      <c r="D16" s="48"/>
      <c r="E16" s="48"/>
      <c r="F16" s="59">
        <v>3480</v>
      </c>
      <c r="G16" s="58">
        <v>511</v>
      </c>
      <c r="H16" s="55" t="s">
        <v>42</v>
      </c>
      <c r="I16" s="56"/>
      <c r="J16" s="48"/>
      <c r="K16" s="60">
        <v>1</v>
      </c>
      <c r="L16" s="59">
        <f>$L$3/30</f>
        <v>290</v>
      </c>
    </row>
    <row r="17" spans="2:12" ht="12.75" x14ac:dyDescent="0.2">
      <c r="B17" s="58">
        <v>112</v>
      </c>
      <c r="C17" s="55" t="s">
        <v>30</v>
      </c>
      <c r="D17" s="48"/>
      <c r="E17" s="48"/>
      <c r="F17" s="59">
        <v>1000</v>
      </c>
      <c r="G17" s="58">
        <v>550</v>
      </c>
      <c r="H17" s="55" t="s">
        <v>11</v>
      </c>
      <c r="I17" s="56"/>
      <c r="J17" s="48"/>
      <c r="K17" s="48"/>
      <c r="L17" s="59">
        <v>407.03</v>
      </c>
    </row>
    <row r="18" spans="2:12" ht="12.75" x14ac:dyDescent="0.2">
      <c r="B18" s="58">
        <v>130</v>
      </c>
      <c r="C18" s="55" t="s">
        <v>48</v>
      </c>
      <c r="D18" s="48"/>
      <c r="E18" s="48"/>
      <c r="F18" s="59">
        <v>200</v>
      </c>
      <c r="G18" s="58">
        <v>552</v>
      </c>
      <c r="H18" s="55" t="s">
        <v>50</v>
      </c>
      <c r="I18" s="56"/>
      <c r="J18" s="48"/>
      <c r="K18" s="61"/>
      <c r="L18" s="59">
        <v>64.25</v>
      </c>
    </row>
    <row r="19" spans="2:12" ht="12.75" x14ac:dyDescent="0.2">
      <c r="B19" s="58">
        <v>133</v>
      </c>
      <c r="C19" s="55" t="s">
        <v>27</v>
      </c>
      <c r="D19" s="48"/>
      <c r="E19" s="48"/>
      <c r="F19" s="59">
        <v>3000</v>
      </c>
      <c r="G19" s="58">
        <v>553</v>
      </c>
      <c r="H19" s="55" t="s">
        <v>51</v>
      </c>
      <c r="I19" s="56"/>
      <c r="J19" s="48"/>
      <c r="K19" s="61"/>
      <c r="L19" s="59">
        <v>1024.8399999999999</v>
      </c>
    </row>
    <row r="20" spans="2:12" ht="12.75" x14ac:dyDescent="0.2">
      <c r="B20" s="58">
        <v>143</v>
      </c>
      <c r="C20" s="55" t="s">
        <v>49</v>
      </c>
      <c r="D20" s="48"/>
      <c r="E20" s="48"/>
      <c r="F20" s="59">
        <v>250</v>
      </c>
      <c r="G20" s="58">
        <v>554</v>
      </c>
      <c r="H20" s="55" t="s">
        <v>12</v>
      </c>
      <c r="I20" s="56"/>
      <c r="J20" s="48"/>
      <c r="K20" s="61"/>
      <c r="L20" s="59">
        <v>3.75</v>
      </c>
    </row>
    <row r="21" spans="2:12" ht="12.75" x14ac:dyDescent="0.2">
      <c r="B21" s="58"/>
      <c r="C21" s="89" t="s">
        <v>93</v>
      </c>
      <c r="D21" s="90"/>
      <c r="E21" s="90"/>
      <c r="F21" s="92">
        <v>1000</v>
      </c>
      <c r="G21" s="58">
        <v>556</v>
      </c>
      <c r="H21" s="55" t="s">
        <v>53</v>
      </c>
      <c r="I21" s="56"/>
      <c r="J21" s="48"/>
      <c r="K21" s="61"/>
      <c r="L21" s="59">
        <f>(F15+F16+F17+F18+F19+F20-L15-L16-L17-L18-L27)*0.25</f>
        <v>2793.7725</v>
      </c>
    </row>
    <row r="22" spans="2:12" ht="12.75" x14ac:dyDescent="0.2">
      <c r="B22" s="58"/>
      <c r="C22" s="55"/>
      <c r="D22" s="48"/>
      <c r="E22" s="48"/>
      <c r="F22" s="59"/>
      <c r="G22" s="58">
        <v>558</v>
      </c>
      <c r="H22" s="55" t="s">
        <v>28</v>
      </c>
      <c r="I22" s="56"/>
      <c r="J22" s="48"/>
      <c r="K22" s="61"/>
      <c r="L22" s="59">
        <v>1000</v>
      </c>
    </row>
    <row r="23" spans="2:12" ht="12.75" x14ac:dyDescent="0.2">
      <c r="B23" s="58"/>
      <c r="C23" s="55"/>
      <c r="D23" s="48"/>
      <c r="E23" s="48"/>
      <c r="F23" s="59"/>
      <c r="G23" s="58">
        <v>560</v>
      </c>
      <c r="H23" s="55" t="s">
        <v>55</v>
      </c>
      <c r="I23" s="56"/>
      <c r="J23" s="48"/>
      <c r="K23" s="61"/>
      <c r="L23" s="59">
        <v>500</v>
      </c>
    </row>
    <row r="24" spans="2:12" ht="12.75" x14ac:dyDescent="0.2">
      <c r="B24" s="58"/>
      <c r="C24" s="55"/>
      <c r="D24" s="48"/>
      <c r="E24" s="48"/>
      <c r="F24" s="59"/>
      <c r="G24" s="58">
        <v>590</v>
      </c>
      <c r="H24" s="55" t="s">
        <v>56</v>
      </c>
      <c r="I24" s="56"/>
      <c r="J24" s="48"/>
      <c r="K24" s="61"/>
      <c r="L24" s="59">
        <v>50</v>
      </c>
    </row>
    <row r="25" spans="2:12" ht="12.75" x14ac:dyDescent="0.2">
      <c r="B25" s="58"/>
      <c r="C25" s="55"/>
      <c r="D25" s="48"/>
      <c r="E25" s="48"/>
      <c r="F25" s="59"/>
      <c r="G25" s="58">
        <v>605</v>
      </c>
      <c r="H25" s="55" t="s">
        <v>54</v>
      </c>
      <c r="I25" s="56"/>
      <c r="J25" s="48"/>
      <c r="K25" s="61"/>
      <c r="L25" s="59">
        <v>200</v>
      </c>
    </row>
    <row r="26" spans="2:12" ht="12.75" x14ac:dyDescent="0.2">
      <c r="B26" s="58"/>
      <c r="C26" s="55"/>
      <c r="D26" s="48"/>
      <c r="E26" s="48"/>
      <c r="F26" s="59"/>
      <c r="G26" s="58">
        <v>612</v>
      </c>
      <c r="H26" s="55" t="s">
        <v>29</v>
      </c>
      <c r="I26" s="56"/>
      <c r="J26" s="48"/>
      <c r="K26" s="61"/>
      <c r="L26" s="59">
        <v>1</v>
      </c>
    </row>
    <row r="27" spans="2:12" ht="12.75" x14ac:dyDescent="0.2">
      <c r="B27" s="58"/>
      <c r="C27" s="55"/>
      <c r="D27" s="48"/>
      <c r="E27" s="48"/>
      <c r="F27" s="59"/>
      <c r="G27" s="58">
        <v>639</v>
      </c>
      <c r="H27" s="55" t="s">
        <v>52</v>
      </c>
      <c r="I27" s="56"/>
      <c r="J27" s="48"/>
      <c r="K27" s="61"/>
      <c r="L27" s="59">
        <v>53.63</v>
      </c>
    </row>
    <row r="28" spans="2:12" ht="12.75" x14ac:dyDescent="0.2">
      <c r="B28" s="58"/>
      <c r="C28" s="55"/>
      <c r="D28" s="48"/>
      <c r="E28" s="48"/>
      <c r="F28" s="59"/>
      <c r="G28" s="58">
        <v>647</v>
      </c>
      <c r="H28" s="55" t="s">
        <v>59</v>
      </c>
      <c r="I28" s="56"/>
      <c r="J28" s="48"/>
      <c r="K28" s="61"/>
      <c r="L28" s="59">
        <v>250</v>
      </c>
    </row>
    <row r="29" spans="2:12" ht="12.75" x14ac:dyDescent="0.2">
      <c r="B29" s="58"/>
      <c r="C29" s="55"/>
      <c r="D29" s="48"/>
      <c r="E29" s="48"/>
      <c r="F29" s="59"/>
      <c r="G29" s="58">
        <v>780</v>
      </c>
      <c r="H29" s="55" t="s">
        <v>57</v>
      </c>
      <c r="I29" s="56"/>
      <c r="J29" s="48"/>
      <c r="K29" s="61"/>
      <c r="L29" s="59">
        <v>500</v>
      </c>
    </row>
    <row r="30" spans="2:12" ht="12.75" x14ac:dyDescent="0.2">
      <c r="B30" s="58"/>
      <c r="C30" s="55"/>
      <c r="D30" s="48"/>
      <c r="E30" s="48"/>
      <c r="F30" s="59"/>
      <c r="G30" s="58"/>
      <c r="H30" s="89" t="s">
        <v>94</v>
      </c>
      <c r="I30" s="32"/>
      <c r="J30" s="90"/>
      <c r="K30" s="91"/>
      <c r="L30" s="92">
        <v>1000</v>
      </c>
    </row>
    <row r="31" spans="2:12" ht="12.75" x14ac:dyDescent="0.2">
      <c r="B31" s="58"/>
      <c r="C31" s="55"/>
      <c r="D31" s="48"/>
      <c r="E31" s="48"/>
      <c r="F31" s="59"/>
      <c r="G31" s="58"/>
      <c r="H31" s="89"/>
      <c r="I31" s="32"/>
      <c r="J31" s="90"/>
      <c r="K31" s="91"/>
      <c r="L31" s="92"/>
    </row>
    <row r="32" spans="2:12" ht="12.75" x14ac:dyDescent="0.2">
      <c r="B32" s="58"/>
      <c r="C32" s="55"/>
      <c r="D32" s="48"/>
      <c r="E32" s="48"/>
      <c r="F32" s="59"/>
      <c r="G32" s="58"/>
      <c r="H32" s="89"/>
      <c r="I32" s="32"/>
      <c r="J32" s="90"/>
      <c r="K32" s="91"/>
      <c r="L32" s="92"/>
    </row>
    <row r="33" spans="2:12" ht="12.75" x14ac:dyDescent="0.2">
      <c r="B33" s="58"/>
      <c r="C33" s="55"/>
      <c r="D33" s="48"/>
      <c r="E33" s="48"/>
      <c r="F33" s="59"/>
      <c r="G33" s="58"/>
      <c r="H33" s="89"/>
      <c r="I33" s="32"/>
      <c r="J33" s="90"/>
      <c r="K33" s="91"/>
      <c r="L33" s="92"/>
    </row>
    <row r="34" spans="2:12" ht="12.75" x14ac:dyDescent="0.2">
      <c r="B34" s="58"/>
      <c r="C34" s="55"/>
      <c r="D34" s="48"/>
      <c r="E34" s="48"/>
      <c r="F34" s="59"/>
      <c r="G34" s="58"/>
      <c r="H34" s="89"/>
      <c r="I34" s="32"/>
      <c r="J34" s="90"/>
      <c r="K34" s="91"/>
      <c r="L34" s="92"/>
    </row>
    <row r="35" spans="2:12" ht="12.75" x14ac:dyDescent="0.2">
      <c r="B35" s="58"/>
      <c r="C35" s="55"/>
      <c r="D35" s="48"/>
      <c r="E35" s="48"/>
      <c r="F35" s="62"/>
      <c r="G35" s="58"/>
      <c r="H35" s="55"/>
      <c r="I35" s="56"/>
      <c r="J35" s="48"/>
      <c r="K35" s="48"/>
      <c r="L35" s="62"/>
    </row>
    <row r="36" spans="2:12" ht="20.25" customHeight="1" x14ac:dyDescent="0.2">
      <c r="B36" s="82" t="s">
        <v>8</v>
      </c>
      <c r="C36" s="86"/>
      <c r="D36" s="83"/>
      <c r="E36" s="84"/>
      <c r="F36" s="88">
        <f>SUM(F15:F35)</f>
        <v>13280</v>
      </c>
      <c r="G36" s="82"/>
      <c r="H36" s="86"/>
      <c r="I36" s="83"/>
      <c r="J36" s="83"/>
      <c r="K36" s="84"/>
      <c r="L36" s="85">
        <f>SUM(L15:L35)</f>
        <v>8428.2724999999991</v>
      </c>
    </row>
    <row r="37" spans="2:12" ht="20.25" customHeight="1" x14ac:dyDescent="0.2">
      <c r="B37" s="63" t="s">
        <v>68</v>
      </c>
      <c r="C37" s="64" t="s">
        <v>69</v>
      </c>
      <c r="D37" s="64"/>
      <c r="E37" s="65" t="s">
        <v>73</v>
      </c>
      <c r="F37" s="64" t="s">
        <v>80</v>
      </c>
      <c r="G37" s="16"/>
      <c r="H37" s="87" t="s">
        <v>13</v>
      </c>
      <c r="I37" s="8"/>
      <c r="J37" s="8"/>
      <c r="K37" s="8"/>
      <c r="L37" s="28">
        <f>F36-L36</f>
        <v>4851.7275000000009</v>
      </c>
    </row>
    <row r="39" spans="2:12" ht="3" customHeight="1" x14ac:dyDescent="0.2">
      <c r="B39" s="10"/>
      <c r="C39" s="11"/>
      <c r="D39" s="11"/>
      <c r="E39" s="11"/>
      <c r="F39" s="11"/>
      <c r="G39" s="11"/>
      <c r="H39" s="11"/>
      <c r="I39" s="11"/>
      <c r="J39" s="11"/>
      <c r="K39" s="11"/>
      <c r="L39" s="12"/>
    </row>
    <row r="40" spans="2:12" ht="12.75" x14ac:dyDescent="0.2">
      <c r="B40" s="20"/>
      <c r="C40" s="49" t="s">
        <v>32</v>
      </c>
      <c r="D40" s="66"/>
      <c r="E40" s="67">
        <f>350-88</f>
        <v>262</v>
      </c>
      <c r="F40" s="6"/>
      <c r="G40" s="6"/>
      <c r="H40" s="6"/>
      <c r="I40" s="18"/>
      <c r="J40" s="18"/>
      <c r="K40" s="6"/>
      <c r="L40" s="13"/>
    </row>
    <row r="41" spans="2:12" ht="3" customHeight="1" x14ac:dyDescent="0.2">
      <c r="B41" s="20"/>
      <c r="C41" s="66"/>
      <c r="D41" s="67"/>
      <c r="E41" s="66"/>
      <c r="F41" s="6"/>
      <c r="G41" s="6"/>
      <c r="H41" s="6"/>
      <c r="I41" s="18"/>
      <c r="J41" s="18"/>
      <c r="K41" s="6"/>
      <c r="L41" s="13"/>
    </row>
    <row r="42" spans="2:12" ht="12.75" x14ac:dyDescent="0.2">
      <c r="B42" s="20"/>
      <c r="C42" s="49" t="s">
        <v>44</v>
      </c>
      <c r="D42" s="66"/>
      <c r="E42" s="67">
        <v>88</v>
      </c>
      <c r="F42" s="6"/>
      <c r="G42" s="6"/>
      <c r="H42" s="6"/>
      <c r="I42" s="18"/>
      <c r="J42" s="18"/>
      <c r="K42" s="6"/>
      <c r="L42" s="13"/>
    </row>
    <row r="43" spans="2:12" ht="3" customHeight="1" x14ac:dyDescent="0.2">
      <c r="B43" s="7"/>
      <c r="C43" s="8"/>
      <c r="D43" s="8"/>
      <c r="E43" s="8"/>
      <c r="F43" s="8"/>
      <c r="G43" s="8"/>
      <c r="H43" s="8"/>
      <c r="I43" s="8"/>
      <c r="J43" s="8"/>
      <c r="K43" s="8"/>
      <c r="L43" s="9"/>
    </row>
    <row r="44" spans="2:12" ht="12" x14ac:dyDescent="0.2">
      <c r="B44" s="35" t="s">
        <v>81</v>
      </c>
    </row>
    <row r="45" spans="2:12" ht="12" x14ac:dyDescent="0.2">
      <c r="B45" s="35" t="s">
        <v>21</v>
      </c>
    </row>
    <row r="46" spans="2:12" s="4" customFormat="1" ht="19.5" customHeight="1" x14ac:dyDescent="0.2">
      <c r="G46" s="2"/>
      <c r="H46" s="2"/>
      <c r="I46" s="2"/>
      <c r="J46" s="2"/>
      <c r="L46" s="1"/>
    </row>
  </sheetData>
  <dataValidations disablePrompts="1" count="1">
    <dataValidation type="list" allowBlank="1" showInputMessage="1" showErrorMessage="1" sqref="L8" xr:uid="{00000000-0002-0000-0100-000000000000}">
      <formula1>$R$7:$R$9</formula1>
    </dataValidation>
  </dataValidations>
  <printOptions horizontalCentered="1"/>
  <pageMargins left="0.11811023622047245" right="0.31496062992125984" top="0.55118110236220474" bottom="0.15748031496062992" header="0.31496062992125984" footer="0.31496062992125984"/>
  <pageSetup scale="6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R46"/>
  <sheetViews>
    <sheetView showGridLines="0" zoomScaleNormal="100" workbookViewId="0">
      <selection activeCell="L11" sqref="L11"/>
    </sheetView>
  </sheetViews>
  <sheetFormatPr baseColWidth="10" defaultRowHeight="11.25" x14ac:dyDescent="0.2"/>
  <cols>
    <col min="1" max="1" width="3.5703125" style="1" customWidth="1"/>
    <col min="2" max="2" width="7.28515625" style="1" customWidth="1"/>
    <col min="3" max="3" width="11" style="1" customWidth="1"/>
    <col min="4" max="4" width="32.7109375" style="1" customWidth="1"/>
    <col min="5" max="5" width="10.7109375" style="1" customWidth="1"/>
    <col min="6" max="7" width="11.42578125" style="1"/>
    <col min="8" max="8" width="6.7109375" style="1" customWidth="1"/>
    <col min="9" max="9" width="31.7109375" style="1" customWidth="1"/>
    <col min="10" max="11" width="10.7109375" style="1" customWidth="1"/>
    <col min="12" max="12" width="18.42578125" style="1" customWidth="1"/>
    <col min="13" max="16384" width="11.42578125" style="1"/>
  </cols>
  <sheetData>
    <row r="1" spans="2:18" ht="158.25" customHeight="1" x14ac:dyDescent="0.2">
      <c r="K1" s="3"/>
    </row>
    <row r="2" spans="2:18" s="47" customFormat="1" ht="20.25" customHeight="1" x14ac:dyDescent="0.2">
      <c r="B2" s="78" t="s">
        <v>0</v>
      </c>
      <c r="C2" s="79"/>
      <c r="D2" s="79"/>
      <c r="E2" s="79"/>
      <c r="F2" s="80"/>
      <c r="G2" s="78" t="s">
        <v>1</v>
      </c>
      <c r="H2" s="79"/>
      <c r="I2" s="79"/>
      <c r="J2" s="79"/>
      <c r="K2" s="79"/>
      <c r="L2" s="81" t="s">
        <v>41</v>
      </c>
      <c r="M2" s="64"/>
      <c r="N2" s="64"/>
      <c r="O2" s="64"/>
    </row>
    <row r="3" spans="2:18" ht="33" customHeight="1" x14ac:dyDescent="0.2">
      <c r="B3" s="93" t="s">
        <v>2</v>
      </c>
      <c r="C3" s="30"/>
      <c r="D3" s="97" t="s">
        <v>84</v>
      </c>
      <c r="E3" s="97"/>
      <c r="F3" s="25"/>
      <c r="G3" s="29" t="s">
        <v>66</v>
      </c>
      <c r="H3" s="30"/>
      <c r="I3" s="36">
        <v>49</v>
      </c>
      <c r="J3" s="37" t="s">
        <v>23</v>
      </c>
      <c r="K3" s="38"/>
      <c r="L3" s="39">
        <v>8700</v>
      </c>
      <c r="M3" s="17"/>
      <c r="N3" s="17"/>
      <c r="O3" s="24"/>
    </row>
    <row r="4" spans="2:18" ht="15" customHeight="1" x14ac:dyDescent="0.2">
      <c r="B4" s="31" t="s">
        <v>3</v>
      </c>
      <c r="C4" s="32"/>
      <c r="D4" s="32" t="s">
        <v>45</v>
      </c>
      <c r="E4" s="14"/>
      <c r="F4" s="14"/>
      <c r="G4" s="31" t="s">
        <v>14</v>
      </c>
      <c r="H4" s="32"/>
      <c r="I4" s="32" t="s">
        <v>77</v>
      </c>
      <c r="J4" s="40" t="s">
        <v>22</v>
      </c>
      <c r="K4" s="41"/>
      <c r="L4" s="42">
        <f>(L3/30)*1.0904</f>
        <v>316.21600000000001</v>
      </c>
      <c r="M4" s="24"/>
      <c r="N4" s="17"/>
      <c r="O4" s="24"/>
    </row>
    <row r="5" spans="2:18" ht="15" customHeight="1" x14ac:dyDescent="0.2">
      <c r="B5" s="31" t="s">
        <v>47</v>
      </c>
      <c r="C5" s="32"/>
      <c r="D5" s="32" t="s">
        <v>60</v>
      </c>
      <c r="E5" s="14"/>
      <c r="F5" s="14"/>
      <c r="G5" s="31" t="s">
        <v>3</v>
      </c>
      <c r="H5" s="32"/>
      <c r="I5" s="32" t="s">
        <v>18</v>
      </c>
      <c r="J5" s="40" t="s">
        <v>33</v>
      </c>
      <c r="K5" s="41"/>
      <c r="L5" s="43">
        <v>36564</v>
      </c>
      <c r="M5" s="17"/>
      <c r="N5" s="17"/>
      <c r="O5" s="17"/>
    </row>
    <row r="6" spans="2:18" ht="15" customHeight="1" x14ac:dyDescent="0.2">
      <c r="B6" s="31" t="s">
        <v>4</v>
      </c>
      <c r="C6" s="32"/>
      <c r="D6" s="32" t="s">
        <v>45</v>
      </c>
      <c r="E6" s="14"/>
      <c r="F6" s="14"/>
      <c r="G6" s="31" t="s">
        <v>38</v>
      </c>
      <c r="H6" s="32"/>
      <c r="I6" s="33" t="s">
        <v>19</v>
      </c>
      <c r="J6" s="40" t="s">
        <v>35</v>
      </c>
      <c r="K6" s="41"/>
      <c r="L6" s="44" t="s">
        <v>70</v>
      </c>
      <c r="M6" s="17"/>
      <c r="N6" s="17"/>
      <c r="O6" s="17"/>
    </row>
    <row r="7" spans="2:18" ht="15" customHeight="1" x14ac:dyDescent="0.2">
      <c r="B7" s="31" t="s">
        <v>63</v>
      </c>
      <c r="C7" s="32"/>
      <c r="D7" s="33">
        <v>601</v>
      </c>
      <c r="E7" s="14"/>
      <c r="F7" s="14"/>
      <c r="G7" s="31" t="s">
        <v>65</v>
      </c>
      <c r="H7" s="45"/>
      <c r="I7" s="33">
        <v>10805600623</v>
      </c>
      <c r="J7" s="40" t="s">
        <v>34</v>
      </c>
      <c r="K7" s="41"/>
      <c r="L7" s="46" t="s">
        <v>75</v>
      </c>
      <c r="M7" s="17"/>
      <c r="N7" s="17"/>
      <c r="O7" s="17"/>
      <c r="R7" s="5" t="s">
        <v>24</v>
      </c>
    </row>
    <row r="8" spans="2:18" ht="15" customHeight="1" x14ac:dyDescent="0.2">
      <c r="B8" s="31" t="s">
        <v>61</v>
      </c>
      <c r="C8" s="32"/>
      <c r="D8" s="34">
        <v>42994</v>
      </c>
      <c r="E8" s="14"/>
      <c r="F8" s="15"/>
      <c r="G8" s="31" t="s">
        <v>36</v>
      </c>
      <c r="H8" s="32"/>
      <c r="I8" s="32" t="s">
        <v>74</v>
      </c>
      <c r="J8" s="40" t="s">
        <v>67</v>
      </c>
      <c r="K8" s="41"/>
      <c r="L8" s="46" t="s">
        <v>76</v>
      </c>
      <c r="M8" s="17"/>
      <c r="N8" s="17"/>
      <c r="O8" s="17"/>
      <c r="R8" s="5" t="s">
        <v>25</v>
      </c>
    </row>
    <row r="9" spans="2:18" ht="15" customHeight="1" x14ac:dyDescent="0.2">
      <c r="B9" s="31" t="s">
        <v>62</v>
      </c>
      <c r="C9" s="32"/>
      <c r="D9" s="34">
        <v>43008</v>
      </c>
      <c r="E9" s="14"/>
      <c r="F9" s="14"/>
      <c r="G9" s="31" t="s">
        <v>15</v>
      </c>
      <c r="H9" s="32"/>
      <c r="I9" s="32" t="s">
        <v>78</v>
      </c>
      <c r="J9" s="40" t="s">
        <v>85</v>
      </c>
      <c r="K9" s="47"/>
      <c r="L9" s="48" t="s">
        <v>86</v>
      </c>
      <c r="M9" s="17"/>
      <c r="N9" s="17"/>
      <c r="O9" s="17"/>
      <c r="R9" s="5" t="s">
        <v>26</v>
      </c>
    </row>
    <row r="10" spans="2:18" ht="15" customHeight="1" x14ac:dyDescent="0.2">
      <c r="B10" s="31" t="s">
        <v>37</v>
      </c>
      <c r="C10" s="32"/>
      <c r="D10" s="34">
        <v>43003</v>
      </c>
      <c r="E10" s="14"/>
      <c r="F10" s="14"/>
      <c r="G10" s="31" t="s">
        <v>43</v>
      </c>
      <c r="H10" s="32"/>
      <c r="I10" s="32" t="s">
        <v>83</v>
      </c>
      <c r="J10" s="95" t="s">
        <v>92</v>
      </c>
      <c r="K10" s="32"/>
      <c r="L10" s="96" t="s">
        <v>95</v>
      </c>
      <c r="M10" s="17"/>
      <c r="N10" s="17"/>
      <c r="O10" s="17"/>
    </row>
    <row r="11" spans="2:18" ht="15" customHeight="1" x14ac:dyDescent="0.2">
      <c r="B11" s="31" t="s">
        <v>89</v>
      </c>
      <c r="C11" s="32"/>
      <c r="D11" s="94">
        <v>99999</v>
      </c>
      <c r="E11" s="14"/>
      <c r="F11" s="14"/>
      <c r="G11" s="31" t="s">
        <v>90</v>
      </c>
      <c r="H11" s="32"/>
      <c r="I11" s="32" t="s">
        <v>91</v>
      </c>
      <c r="J11" s="95" t="s">
        <v>87</v>
      </c>
      <c r="K11" s="32"/>
      <c r="L11" s="48" t="s">
        <v>88</v>
      </c>
      <c r="M11" s="17"/>
      <c r="N11" s="17"/>
      <c r="O11" s="17"/>
    </row>
    <row r="12" spans="2:18" x14ac:dyDescent="0.2">
      <c r="B12" s="21"/>
      <c r="C12" s="22"/>
      <c r="D12" s="22"/>
      <c r="E12" s="26"/>
      <c r="F12" s="27"/>
      <c r="G12" s="21"/>
      <c r="H12" s="22"/>
      <c r="I12" s="22"/>
      <c r="J12" s="22"/>
      <c r="K12" s="19"/>
      <c r="L12" s="23"/>
    </row>
    <row r="13" spans="2:18" ht="20.25" customHeight="1" x14ac:dyDescent="0.2">
      <c r="B13" s="75" t="s">
        <v>9</v>
      </c>
      <c r="C13" s="68"/>
      <c r="D13" s="68"/>
      <c r="E13" s="68"/>
      <c r="F13" s="69"/>
      <c r="G13" s="76" t="s">
        <v>10</v>
      </c>
      <c r="H13" s="70"/>
      <c r="I13" s="70"/>
      <c r="J13" s="70"/>
      <c r="K13" s="71"/>
      <c r="L13" s="72"/>
    </row>
    <row r="14" spans="2:18" ht="20.25" customHeight="1" x14ac:dyDescent="0.2">
      <c r="B14" s="73" t="s">
        <v>5</v>
      </c>
      <c r="C14" s="77" t="s">
        <v>6</v>
      </c>
      <c r="D14" s="74"/>
      <c r="E14" s="73" t="s">
        <v>39</v>
      </c>
      <c r="F14" s="73" t="s">
        <v>7</v>
      </c>
      <c r="G14" s="73" t="s">
        <v>5</v>
      </c>
      <c r="H14" s="75" t="s">
        <v>6</v>
      </c>
      <c r="I14" s="68"/>
      <c r="J14" s="69"/>
      <c r="K14" s="69" t="s">
        <v>39</v>
      </c>
      <c r="L14" s="73" t="s">
        <v>7</v>
      </c>
    </row>
    <row r="15" spans="2:18" ht="12.75" x14ac:dyDescent="0.2">
      <c r="B15" s="50">
        <v>101</v>
      </c>
      <c r="C15" s="51" t="s">
        <v>20</v>
      </c>
      <c r="D15" s="52"/>
      <c r="E15" s="53">
        <v>15</v>
      </c>
      <c r="F15" s="54">
        <f>L3/2</f>
        <v>4350</v>
      </c>
      <c r="G15" s="50">
        <v>501</v>
      </c>
      <c r="H15" s="55" t="s">
        <v>58</v>
      </c>
      <c r="I15" s="56"/>
      <c r="J15" s="48"/>
      <c r="K15" s="57">
        <v>1</v>
      </c>
      <c r="L15" s="54">
        <f>$L$3/30</f>
        <v>290</v>
      </c>
    </row>
    <row r="16" spans="2:18" ht="12.75" x14ac:dyDescent="0.2">
      <c r="B16" s="58">
        <v>106</v>
      </c>
      <c r="C16" s="55" t="s">
        <v>31</v>
      </c>
      <c r="D16" s="48"/>
      <c r="E16" s="48"/>
      <c r="F16" s="59">
        <v>3480</v>
      </c>
      <c r="G16" s="58">
        <v>511</v>
      </c>
      <c r="H16" s="55" t="s">
        <v>42</v>
      </c>
      <c r="I16" s="56"/>
      <c r="J16" s="48"/>
      <c r="K16" s="60">
        <v>1</v>
      </c>
      <c r="L16" s="59">
        <f>$L$3/30</f>
        <v>290</v>
      </c>
    </row>
    <row r="17" spans="2:12" ht="12.75" x14ac:dyDescent="0.2">
      <c r="B17" s="58">
        <v>112</v>
      </c>
      <c r="C17" s="55" t="s">
        <v>30</v>
      </c>
      <c r="D17" s="48"/>
      <c r="E17" s="48"/>
      <c r="F17" s="59">
        <v>1000</v>
      </c>
      <c r="G17" s="58">
        <v>550</v>
      </c>
      <c r="H17" s="55" t="s">
        <v>11</v>
      </c>
      <c r="I17" s="56"/>
      <c r="J17" s="48"/>
      <c r="K17" s="48"/>
      <c r="L17" s="59">
        <v>407.03</v>
      </c>
    </row>
    <row r="18" spans="2:12" ht="12.75" x14ac:dyDescent="0.2">
      <c r="B18" s="58">
        <v>130</v>
      </c>
      <c r="C18" s="55" t="s">
        <v>48</v>
      </c>
      <c r="D18" s="48"/>
      <c r="E18" s="48"/>
      <c r="F18" s="59">
        <v>200</v>
      </c>
      <c r="G18" s="58">
        <v>552</v>
      </c>
      <c r="H18" s="55" t="s">
        <v>50</v>
      </c>
      <c r="I18" s="56"/>
      <c r="J18" s="48"/>
      <c r="K18" s="61"/>
      <c r="L18" s="59">
        <v>64.25</v>
      </c>
    </row>
    <row r="19" spans="2:12" ht="12.75" x14ac:dyDescent="0.2">
      <c r="B19" s="58">
        <v>133</v>
      </c>
      <c r="C19" s="55" t="s">
        <v>27</v>
      </c>
      <c r="D19" s="48"/>
      <c r="E19" s="48"/>
      <c r="F19" s="59">
        <v>3000</v>
      </c>
      <c r="G19" s="58">
        <v>553</v>
      </c>
      <c r="H19" s="55" t="s">
        <v>51</v>
      </c>
      <c r="I19" s="56"/>
      <c r="J19" s="48"/>
      <c r="K19" s="61"/>
      <c r="L19" s="59">
        <v>1024.8399999999999</v>
      </c>
    </row>
    <row r="20" spans="2:12" ht="12.75" x14ac:dyDescent="0.2">
      <c r="B20" s="58">
        <v>143</v>
      </c>
      <c r="C20" s="55" t="s">
        <v>49</v>
      </c>
      <c r="D20" s="48"/>
      <c r="E20" s="48"/>
      <c r="F20" s="59">
        <v>250</v>
      </c>
      <c r="G20" s="58">
        <v>554</v>
      </c>
      <c r="H20" s="55" t="s">
        <v>12</v>
      </c>
      <c r="I20" s="56"/>
      <c r="J20" s="48"/>
      <c r="K20" s="61"/>
      <c r="L20" s="59">
        <v>3.75</v>
      </c>
    </row>
    <row r="21" spans="2:12" ht="12.75" x14ac:dyDescent="0.2">
      <c r="B21" s="58"/>
      <c r="C21" s="89" t="s">
        <v>93</v>
      </c>
      <c r="D21" s="90"/>
      <c r="E21" s="90"/>
      <c r="F21" s="92">
        <v>1000</v>
      </c>
      <c r="G21" s="58">
        <v>556</v>
      </c>
      <c r="H21" s="55" t="s">
        <v>53</v>
      </c>
      <c r="I21" s="56"/>
      <c r="J21" s="48"/>
      <c r="K21" s="61"/>
      <c r="L21" s="59">
        <f>(F15+F16+F17+F18+F19+F20-L15-L16-L17-L18-L27)*0.25</f>
        <v>2793.7725</v>
      </c>
    </row>
    <row r="22" spans="2:12" ht="12.75" x14ac:dyDescent="0.2">
      <c r="B22" s="58"/>
      <c r="C22" s="55"/>
      <c r="D22" s="48"/>
      <c r="E22" s="48"/>
      <c r="F22" s="59"/>
      <c r="G22" s="58">
        <v>558</v>
      </c>
      <c r="H22" s="55" t="s">
        <v>28</v>
      </c>
      <c r="I22" s="56"/>
      <c r="J22" s="48"/>
      <c r="K22" s="61"/>
      <c r="L22" s="59">
        <v>1000</v>
      </c>
    </row>
    <row r="23" spans="2:12" ht="12.75" x14ac:dyDescent="0.2">
      <c r="B23" s="58"/>
      <c r="C23" s="55"/>
      <c r="D23" s="48"/>
      <c r="E23" s="48"/>
      <c r="F23" s="59"/>
      <c r="G23" s="58">
        <v>560</v>
      </c>
      <c r="H23" s="55" t="s">
        <v>55</v>
      </c>
      <c r="I23" s="56"/>
      <c r="J23" s="48"/>
      <c r="K23" s="61"/>
      <c r="L23" s="59">
        <v>500</v>
      </c>
    </row>
    <row r="24" spans="2:12" ht="12.75" x14ac:dyDescent="0.2">
      <c r="B24" s="58"/>
      <c r="C24" s="55"/>
      <c r="D24" s="48"/>
      <c r="E24" s="48"/>
      <c r="F24" s="59"/>
      <c r="G24" s="58">
        <v>590</v>
      </c>
      <c r="H24" s="55" t="s">
        <v>56</v>
      </c>
      <c r="I24" s="56"/>
      <c r="J24" s="48"/>
      <c r="K24" s="61"/>
      <c r="L24" s="59">
        <v>50</v>
      </c>
    </row>
    <row r="25" spans="2:12" ht="12.75" x14ac:dyDescent="0.2">
      <c r="B25" s="58"/>
      <c r="C25" s="55"/>
      <c r="D25" s="48"/>
      <c r="E25" s="48"/>
      <c r="F25" s="59"/>
      <c r="G25" s="58">
        <v>605</v>
      </c>
      <c r="H25" s="55" t="s">
        <v>54</v>
      </c>
      <c r="I25" s="56"/>
      <c r="J25" s="48"/>
      <c r="K25" s="61"/>
      <c r="L25" s="59">
        <v>200</v>
      </c>
    </row>
    <row r="26" spans="2:12" ht="12.75" x14ac:dyDescent="0.2">
      <c r="B26" s="58"/>
      <c r="C26" s="55"/>
      <c r="D26" s="48"/>
      <c r="E26" s="48"/>
      <c r="F26" s="59"/>
      <c r="G26" s="58">
        <v>612</v>
      </c>
      <c r="H26" s="55" t="s">
        <v>29</v>
      </c>
      <c r="I26" s="56"/>
      <c r="J26" s="48"/>
      <c r="K26" s="61"/>
      <c r="L26" s="59">
        <v>1</v>
      </c>
    </row>
    <row r="27" spans="2:12" ht="12.75" x14ac:dyDescent="0.2">
      <c r="B27" s="58"/>
      <c r="C27" s="55"/>
      <c r="D27" s="48"/>
      <c r="E27" s="48"/>
      <c r="F27" s="59"/>
      <c r="G27" s="58">
        <v>639</v>
      </c>
      <c r="H27" s="55" t="s">
        <v>52</v>
      </c>
      <c r="I27" s="56"/>
      <c r="J27" s="48"/>
      <c r="K27" s="61"/>
      <c r="L27" s="59">
        <v>53.63</v>
      </c>
    </row>
    <row r="28" spans="2:12" ht="12.75" x14ac:dyDescent="0.2">
      <c r="B28" s="58"/>
      <c r="C28" s="55"/>
      <c r="D28" s="48"/>
      <c r="E28" s="48"/>
      <c r="F28" s="59"/>
      <c r="G28" s="58">
        <v>647</v>
      </c>
      <c r="H28" s="55" t="s">
        <v>59</v>
      </c>
      <c r="I28" s="56"/>
      <c r="J28" s="48"/>
      <c r="K28" s="61"/>
      <c r="L28" s="59">
        <v>250</v>
      </c>
    </row>
    <row r="29" spans="2:12" ht="12.75" x14ac:dyDescent="0.2">
      <c r="B29" s="58"/>
      <c r="C29" s="55"/>
      <c r="D29" s="48"/>
      <c r="E29" s="48"/>
      <c r="F29" s="59"/>
      <c r="G29" s="58">
        <v>780</v>
      </c>
      <c r="H29" s="55" t="s">
        <v>57</v>
      </c>
      <c r="I29" s="56"/>
      <c r="J29" s="48"/>
      <c r="K29" s="61"/>
      <c r="L29" s="59">
        <v>500</v>
      </c>
    </row>
    <row r="30" spans="2:12" ht="12.75" x14ac:dyDescent="0.2">
      <c r="B30" s="58"/>
      <c r="C30" s="55"/>
      <c r="D30" s="48"/>
      <c r="E30" s="48"/>
      <c r="F30" s="59"/>
      <c r="G30" s="58"/>
      <c r="H30" s="89" t="s">
        <v>94</v>
      </c>
      <c r="I30" s="32"/>
      <c r="J30" s="90"/>
      <c r="K30" s="91"/>
      <c r="L30" s="92">
        <v>1000</v>
      </c>
    </row>
    <row r="31" spans="2:12" ht="12.75" x14ac:dyDescent="0.2">
      <c r="B31" s="58"/>
      <c r="C31" s="55"/>
      <c r="D31" s="48"/>
      <c r="E31" s="48"/>
      <c r="F31" s="59"/>
      <c r="G31" s="58"/>
      <c r="H31" s="89"/>
      <c r="I31" s="32"/>
      <c r="J31" s="90"/>
      <c r="K31" s="91"/>
      <c r="L31" s="92"/>
    </row>
    <row r="32" spans="2:12" ht="12.75" x14ac:dyDescent="0.2">
      <c r="B32" s="58"/>
      <c r="C32" s="55"/>
      <c r="D32" s="48"/>
      <c r="E32" s="48"/>
      <c r="F32" s="59"/>
      <c r="G32" s="58"/>
      <c r="H32" s="89"/>
      <c r="I32" s="32"/>
      <c r="J32" s="90"/>
      <c r="K32" s="91"/>
      <c r="L32" s="92"/>
    </row>
    <row r="33" spans="2:12" ht="12.75" x14ac:dyDescent="0.2">
      <c r="B33" s="58"/>
      <c r="C33" s="55"/>
      <c r="D33" s="48"/>
      <c r="E33" s="48"/>
      <c r="F33" s="59"/>
      <c r="G33" s="58"/>
      <c r="H33" s="89"/>
      <c r="I33" s="32"/>
      <c r="J33" s="90"/>
      <c r="K33" s="91"/>
      <c r="L33" s="92"/>
    </row>
    <row r="34" spans="2:12" ht="12.75" x14ac:dyDescent="0.2">
      <c r="B34" s="58"/>
      <c r="C34" s="55"/>
      <c r="D34" s="48"/>
      <c r="E34" s="48"/>
      <c r="F34" s="59"/>
      <c r="G34" s="58"/>
      <c r="H34" s="89"/>
      <c r="I34" s="32"/>
      <c r="J34" s="90"/>
      <c r="K34" s="91"/>
      <c r="L34" s="92"/>
    </row>
    <row r="35" spans="2:12" ht="12.75" x14ac:dyDescent="0.2">
      <c r="B35" s="58"/>
      <c r="C35" s="55"/>
      <c r="D35" s="48"/>
      <c r="E35" s="48"/>
      <c r="F35" s="62"/>
      <c r="G35" s="58"/>
      <c r="H35" s="55"/>
      <c r="I35" s="56"/>
      <c r="J35" s="48"/>
      <c r="K35" s="48"/>
      <c r="L35" s="62"/>
    </row>
    <row r="36" spans="2:12" ht="20.25" customHeight="1" x14ac:dyDescent="0.2">
      <c r="B36" s="82" t="s">
        <v>8</v>
      </c>
      <c r="C36" s="86"/>
      <c r="D36" s="83"/>
      <c r="E36" s="84"/>
      <c r="F36" s="88">
        <f>SUM(F15:F35)</f>
        <v>13280</v>
      </c>
      <c r="G36" s="82"/>
      <c r="H36" s="86"/>
      <c r="I36" s="83"/>
      <c r="J36" s="83"/>
      <c r="K36" s="84"/>
      <c r="L36" s="85">
        <f>SUM(L15:L35)</f>
        <v>8428.2724999999991</v>
      </c>
    </row>
    <row r="37" spans="2:12" ht="20.25" customHeight="1" x14ac:dyDescent="0.2">
      <c r="B37" s="63" t="s">
        <v>68</v>
      </c>
      <c r="C37" s="64" t="s">
        <v>69</v>
      </c>
      <c r="D37" s="64"/>
      <c r="E37" s="65" t="s">
        <v>73</v>
      </c>
      <c r="F37" s="64" t="s">
        <v>80</v>
      </c>
      <c r="G37" s="16"/>
      <c r="H37" s="87" t="s">
        <v>13</v>
      </c>
      <c r="I37" s="8"/>
      <c r="J37" s="8"/>
      <c r="K37" s="8"/>
      <c r="L37" s="28">
        <f>F36-L36</f>
        <v>4851.7275000000009</v>
      </c>
    </row>
    <row r="39" spans="2:12" ht="3" customHeight="1" x14ac:dyDescent="0.2">
      <c r="B39" s="10"/>
      <c r="C39" s="11"/>
      <c r="D39" s="11"/>
      <c r="E39" s="11"/>
      <c r="F39" s="11"/>
      <c r="G39" s="11"/>
      <c r="H39" s="11"/>
      <c r="I39" s="11"/>
      <c r="J39" s="11"/>
      <c r="K39" s="11"/>
      <c r="L39" s="12"/>
    </row>
    <row r="40" spans="2:12" ht="12.75" x14ac:dyDescent="0.2">
      <c r="B40" s="20"/>
      <c r="C40" s="49" t="s">
        <v>32</v>
      </c>
      <c r="D40" s="66"/>
      <c r="E40" s="67">
        <f>1000-E42</f>
        <v>800</v>
      </c>
      <c r="F40" s="6"/>
      <c r="G40" s="6"/>
      <c r="H40" s="6"/>
      <c r="I40" s="18"/>
      <c r="J40" s="18"/>
      <c r="K40" s="6"/>
      <c r="L40" s="13"/>
    </row>
    <row r="41" spans="2:12" ht="3" customHeight="1" x14ac:dyDescent="0.2">
      <c r="B41" s="20"/>
      <c r="C41" s="66"/>
      <c r="D41" s="67"/>
      <c r="E41" s="66"/>
      <c r="F41" s="6"/>
      <c r="G41" s="6"/>
      <c r="H41" s="6"/>
      <c r="I41" s="18"/>
      <c r="J41" s="18"/>
      <c r="K41" s="6"/>
      <c r="L41" s="13"/>
    </row>
    <row r="42" spans="2:12" ht="12.75" x14ac:dyDescent="0.2">
      <c r="B42" s="20"/>
      <c r="C42" s="49" t="s">
        <v>44</v>
      </c>
      <c r="D42" s="66"/>
      <c r="E42" s="67">
        <v>200</v>
      </c>
      <c r="F42" s="6"/>
      <c r="G42" s="6"/>
      <c r="H42" s="6"/>
      <c r="I42" s="18"/>
      <c r="J42" s="18"/>
      <c r="K42" s="6"/>
      <c r="L42" s="13"/>
    </row>
    <row r="43" spans="2:12" ht="3" customHeight="1" x14ac:dyDescent="0.2">
      <c r="B43" s="7"/>
      <c r="C43" s="8"/>
      <c r="D43" s="8"/>
      <c r="E43" s="8"/>
      <c r="F43" s="8"/>
      <c r="G43" s="8"/>
      <c r="H43" s="8"/>
      <c r="I43" s="8"/>
      <c r="J43" s="8"/>
      <c r="K43" s="8"/>
      <c r="L43" s="9"/>
    </row>
    <row r="44" spans="2:12" ht="12" x14ac:dyDescent="0.2">
      <c r="B44" s="35" t="s">
        <v>81</v>
      </c>
    </row>
    <row r="45" spans="2:12" ht="12" x14ac:dyDescent="0.2">
      <c r="B45" s="35" t="s">
        <v>21</v>
      </c>
    </row>
    <row r="46" spans="2:12" s="4" customFormat="1" ht="19.5" customHeight="1" x14ac:dyDescent="0.2">
      <c r="G46" s="2"/>
      <c r="H46" s="2"/>
      <c r="I46" s="2"/>
      <c r="J46" s="2"/>
      <c r="L46" s="1"/>
    </row>
  </sheetData>
  <mergeCells count="1">
    <mergeCell ref="D3:E3"/>
  </mergeCells>
  <dataValidations count="1">
    <dataValidation type="list" allowBlank="1" showInputMessage="1" showErrorMessage="1" sqref="L8" xr:uid="{00000000-0002-0000-0200-000000000000}">
      <formula1>$R$7:$R$9</formula1>
    </dataValidation>
  </dataValidations>
  <printOptions horizontalCentered="1"/>
  <pageMargins left="0.11811023622047245" right="0.31496062992125984" top="0.55118110236220474" bottom="0.15748031496062992" header="0.31496062992125984" footer="0.31496062992125984"/>
  <pageSetup scale="6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INLOD 3.3</vt:lpstr>
      <vt:lpstr>FANAFESA 3.3</vt:lpstr>
      <vt:lpstr>SILODISA 3.3</vt:lpstr>
      <vt:lpstr>'FANAFESA 3.3'!Área_de_impresión</vt:lpstr>
      <vt:lpstr>'INLOD 3.3'!Área_de_impresión</vt:lpstr>
      <vt:lpstr>'SILODISA 3.3'!Área_de_impresión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MUÑOZ REYES</dc:creator>
  <cp:lastModifiedBy>Administrador</cp:lastModifiedBy>
  <cp:lastPrinted>2017-10-16T22:06:32Z</cp:lastPrinted>
  <dcterms:created xsi:type="dcterms:W3CDTF">2017-01-24T17:33:28Z</dcterms:created>
  <dcterms:modified xsi:type="dcterms:W3CDTF">2017-10-16T22:57:24Z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