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 filterPrivacy="1"/>
  <xr:revisionPtr revIDLastSave="0" documentId="13_ncr:1_{1DD4BE71-A1A6-4644-89A9-7CEEEC8BD5DC}" xr6:coauthVersionLast="47" xr6:coauthVersionMax="47" xr10:uidLastSave="{00000000-0000-0000-0000-000000000000}"/>
  <bookViews>
    <workbookView xWindow="-108" yWindow="-108" windowWidth="23256" windowHeight="13176" tabRatio="789" activeTab="1" xr2:uid="{00000000-000D-0000-FFFF-FFFF00000000}"/>
  </bookViews>
  <sheets>
    <sheet name="CAM_Projection" sheetId="1" r:id="rId1"/>
    <sheet name="Quiz 1" sheetId="9" r:id="rId2"/>
    <sheet name="Sess 1" sheetId="10" r:id="rId3"/>
    <sheet name="Quiz 2" sheetId="7" r:id="rId4"/>
    <sheet name="Sess 2" sheetId="8" r:id="rId5"/>
    <sheet name="Assignment" sheetId="12" r:id="rId6"/>
    <sheet name="Internal" sheetId="2" r:id="rId7"/>
    <sheet name="External" sheetId="11" r:id="rId8"/>
    <sheet name="Final_CO_Attainment" sheetId="4" r:id="rId9"/>
    <sheet name="PO_Attainment" sheetId="6" r:id="rId10"/>
    <sheet name="Rubrics_CO_Attainment" sheetId="5" r:id="rId11"/>
  </sheets>
  <definedNames>
    <definedName name="_xlnm._FilterDatabase" localSheetId="7" hidden="1">External!$B$11:$F$16</definedName>
    <definedName name="_xlnm._FilterDatabase" localSheetId="6" hidden="1">Internal!$A$7:$AE$12</definedName>
    <definedName name="_xlnm.Print_Area" localSheetId="0">CAM_Projection!$A$1:$Q$12</definedName>
    <definedName name="_xlnm.Print_Area" localSheetId="7">External!$A$1:$G$16</definedName>
    <definedName name="_xlnm.Print_Area" localSheetId="8">Final_CO_Attainment!$A$1:$K$11</definedName>
    <definedName name="_xlnm.Print_Area" localSheetId="6">Internal!$A$1:$AE$12</definedName>
    <definedName name="_xlnm.Print_Area" localSheetId="9">PO_Attainment!$A$1:$P$13</definedName>
    <definedName name="_xlnm.Print_Area" localSheetId="1">'Quiz 1'!$A$1:$R$9</definedName>
    <definedName name="_xlnm.Print_Area" localSheetId="3">'Quiz 2'!$A$1:$R$9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" i="11" l="1"/>
  <c r="AE8" i="2"/>
  <c r="AD8" i="2"/>
  <c r="AC8" i="2"/>
  <c r="AB8" i="2"/>
  <c r="AA8" i="2"/>
  <c r="Z8" i="2"/>
  <c r="Y8" i="2"/>
  <c r="X8" i="2"/>
  <c r="W8" i="2"/>
  <c r="V8" i="2"/>
  <c r="U8" i="2"/>
  <c r="T8" i="2"/>
  <c r="S8" i="2"/>
  <c r="R8" i="2"/>
  <c r="Q8" i="2"/>
  <c r="P8" i="2"/>
  <c r="O8" i="2"/>
  <c r="N8" i="2"/>
  <c r="K9" i="12"/>
  <c r="P9" i="12"/>
  <c r="O9" i="12"/>
  <c r="N9" i="12"/>
  <c r="Q9" i="12" s="1"/>
  <c r="M9" i="12"/>
  <c r="L9" i="12"/>
  <c r="J9" i="12"/>
  <c r="P8" i="12"/>
  <c r="O8" i="12"/>
  <c r="N8" i="12"/>
  <c r="M8" i="12"/>
  <c r="L8" i="12"/>
  <c r="P6" i="12"/>
  <c r="O6" i="12"/>
  <c r="N6" i="12"/>
  <c r="M6" i="12"/>
  <c r="L6" i="12"/>
  <c r="M8" i="2"/>
  <c r="L8" i="2"/>
  <c r="K8" i="2"/>
  <c r="J8" i="2"/>
  <c r="I8" i="2"/>
  <c r="H8" i="2"/>
  <c r="G8" i="2"/>
  <c r="F8" i="2"/>
  <c r="E8" i="2"/>
  <c r="D8" i="2"/>
  <c r="C8" i="2"/>
  <c r="B8" i="2"/>
  <c r="P9" i="8"/>
  <c r="O9" i="8"/>
  <c r="Q9" i="8" s="1"/>
  <c r="N9" i="8"/>
  <c r="M9" i="8"/>
  <c r="L9" i="8"/>
  <c r="P8" i="8"/>
  <c r="O8" i="8"/>
  <c r="N8" i="8"/>
  <c r="M8" i="8"/>
  <c r="L8" i="8"/>
  <c r="P6" i="8"/>
  <c r="O6" i="8"/>
  <c r="N6" i="8"/>
  <c r="M6" i="8"/>
  <c r="L6" i="8"/>
  <c r="P9" i="7"/>
  <c r="Q9" i="7" s="1"/>
  <c r="O9" i="7"/>
  <c r="N9" i="7"/>
  <c r="M9" i="7"/>
  <c r="L9" i="7"/>
  <c r="P8" i="7"/>
  <c r="O8" i="7"/>
  <c r="N8" i="7"/>
  <c r="M8" i="7"/>
  <c r="L8" i="7"/>
  <c r="P6" i="7"/>
  <c r="O6" i="7"/>
  <c r="N6" i="7"/>
  <c r="M6" i="7"/>
  <c r="L6" i="7"/>
  <c r="Q9" i="10"/>
  <c r="P9" i="10"/>
  <c r="O9" i="10"/>
  <c r="N9" i="10"/>
  <c r="M9" i="10"/>
  <c r="L9" i="10"/>
  <c r="P8" i="10"/>
  <c r="O8" i="10"/>
  <c r="N8" i="10"/>
  <c r="M8" i="10"/>
  <c r="L8" i="10"/>
  <c r="P6" i="10"/>
  <c r="O6" i="10"/>
  <c r="N6" i="10"/>
  <c r="M6" i="10"/>
  <c r="L6" i="10"/>
  <c r="P8" i="9"/>
  <c r="O8" i="9"/>
  <c r="N8" i="9"/>
  <c r="M8" i="9"/>
  <c r="L8" i="9"/>
  <c r="L9" i="9"/>
  <c r="P6" i="9"/>
  <c r="O6" i="9"/>
  <c r="N6" i="9"/>
  <c r="M6" i="9"/>
  <c r="L6" i="9"/>
  <c r="J9" i="8"/>
  <c r="K9" i="8" s="1"/>
  <c r="J9" i="7"/>
  <c r="K9" i="7" s="1"/>
  <c r="K9" i="10"/>
  <c r="J9" i="10"/>
  <c r="Q9" i="9"/>
  <c r="P9" i="9"/>
  <c r="O9" i="9"/>
  <c r="N9" i="9"/>
  <c r="M9" i="9"/>
  <c r="J9" i="9"/>
  <c r="K9" i="9"/>
</calcChain>
</file>

<file path=xl/sharedStrings.xml><?xml version="1.0" encoding="utf-8"?>
<sst xmlns="http://schemas.openxmlformats.org/spreadsheetml/2006/main" count="703" uniqueCount="99">
  <si>
    <t>PO1</t>
  </si>
  <si>
    <t>PO2</t>
  </si>
  <si>
    <t>PO3</t>
  </si>
  <si>
    <t>PO4</t>
  </si>
  <si>
    <t>PO5</t>
  </si>
  <si>
    <t>PO6</t>
  </si>
  <si>
    <t>PO7</t>
  </si>
  <si>
    <t>PO8</t>
  </si>
  <si>
    <t>PO9</t>
  </si>
  <si>
    <t>PO10</t>
  </si>
  <si>
    <t>PO11</t>
  </si>
  <si>
    <t>PO12</t>
  </si>
  <si>
    <t>CO AVG</t>
  </si>
  <si>
    <t>CO1</t>
  </si>
  <si>
    <t>CO2</t>
  </si>
  <si>
    <t>CO3</t>
  </si>
  <si>
    <t>CO4</t>
  </si>
  <si>
    <t>CO5</t>
  </si>
  <si>
    <t>AVG  PO</t>
  </si>
  <si>
    <t>Course Articulation Matrix (CAM)</t>
  </si>
  <si>
    <t>Subject Code:</t>
  </si>
  <si>
    <t>Subject Name:</t>
  </si>
  <si>
    <t>Subject Teacher :</t>
  </si>
  <si>
    <t>Section:</t>
  </si>
  <si>
    <t>Reg No</t>
  </si>
  <si>
    <t>Quiz 1</t>
  </si>
  <si>
    <t>Sessional 1</t>
  </si>
  <si>
    <t>Total</t>
  </si>
  <si>
    <t>Max marks/CO</t>
  </si>
  <si>
    <t>Target marks/CO</t>
  </si>
  <si>
    <t>Students&gt;=60%</t>
  </si>
  <si>
    <t>Attainment %</t>
  </si>
  <si>
    <t>CO attainment Level</t>
  </si>
  <si>
    <t>Quiz 2</t>
  </si>
  <si>
    <t>Sessional 2</t>
  </si>
  <si>
    <t>Assignment</t>
  </si>
  <si>
    <t>Course Attainment Matrix (CAM)- CO ATTAINMENT</t>
  </si>
  <si>
    <t>End Term</t>
  </si>
  <si>
    <t>COs</t>
  </si>
  <si>
    <t>Grand Total(50% int + 50% End term)</t>
  </si>
  <si>
    <t xml:space="preserve">Sl. No.                                                 </t>
  </si>
  <si>
    <t>CO Level</t>
  </si>
  <si>
    <t>Percentage of Students getting target marks</t>
  </si>
  <si>
    <t>Less than 38%</t>
  </si>
  <si>
    <t>38% - 51%</t>
  </si>
  <si>
    <t>52% - 72%</t>
  </si>
  <si>
    <t>More than equal to 73%</t>
  </si>
  <si>
    <t>RUBRICS for CO ATTAINMENT</t>
  </si>
  <si>
    <t>CO</t>
  </si>
  <si>
    <t>CO Attainment</t>
  </si>
  <si>
    <t>PO Attainment</t>
  </si>
  <si>
    <t>CS1541</t>
  </si>
  <si>
    <t>Ashis Pradhan</t>
  </si>
  <si>
    <t xml:space="preserve"> </t>
  </si>
  <si>
    <t>SIKKIM MANIPAL INSTITUTE OF TECHNOLOGY</t>
  </si>
  <si>
    <t>DEPARTMENT OF COMPUTER SCIENCE AND ENGINEERING</t>
  </si>
  <si>
    <t>SL. NO</t>
  </si>
  <si>
    <t>REGNO</t>
  </si>
  <si>
    <t>NAME</t>
  </si>
  <si>
    <t>QNO</t>
  </si>
  <si>
    <t>Q1</t>
  </si>
  <si>
    <t>Q2</t>
  </si>
  <si>
    <t>Q3</t>
  </si>
  <si>
    <t>Q4</t>
  </si>
  <si>
    <t>Q5</t>
  </si>
  <si>
    <t xml:space="preserve">TOTAL </t>
  </si>
  <si>
    <t>CO-WISE MARKS</t>
  </si>
  <si>
    <t>MARKS</t>
  </si>
  <si>
    <t>PI</t>
  </si>
  <si>
    <t>AVG  CO</t>
  </si>
  <si>
    <t>CS1502</t>
  </si>
  <si>
    <t>Operating Systems</t>
  </si>
  <si>
    <t>Sec C</t>
  </si>
  <si>
    <t>Max Marks</t>
  </si>
  <si>
    <t>Tot. Marks</t>
  </si>
  <si>
    <t>CO's</t>
  </si>
  <si>
    <t>PSO1</t>
  </si>
  <si>
    <t>PSO2</t>
  </si>
  <si>
    <t>PSO3</t>
  </si>
  <si>
    <t>PSO</t>
  </si>
  <si>
    <t>PSO 1</t>
  </si>
  <si>
    <t>PSO 2</t>
  </si>
  <si>
    <t>PSO 3</t>
  </si>
  <si>
    <t>AVG_INT</t>
  </si>
  <si>
    <t>(50% INT)</t>
  </si>
  <si>
    <t>(50% EXT)</t>
  </si>
  <si>
    <t>(Subject)</t>
  </si>
  <si>
    <t>QUIZ 1 MARKS, (ODD/EVEN), (Year), SECTION - (Section)</t>
  </si>
  <si>
    <t>SESSIONAL 1 MARKS, (ODD/EVEN), (Year), SECTION - (Section)</t>
  </si>
  <si>
    <t>QUIZ 2 MARKS, (ODD/EVEN), (Year), SECTION - (Section)</t>
  </si>
  <si>
    <t>SESSIONAL 2 MARKS, (ODD/EVEN), (Year), SECTION - (Section)</t>
  </si>
  <si>
    <t>(CODE)</t>
  </si>
  <si>
    <t>(Teacher Name)</t>
  </si>
  <si>
    <t>(Section)</t>
  </si>
  <si>
    <t>(Code)</t>
  </si>
  <si>
    <t>Final CO Attainment for the course (Subject code)</t>
  </si>
  <si>
    <t>(code)</t>
  </si>
  <si>
    <t>(subject name)</t>
  </si>
  <si>
    <t>(Teacher name)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</si>
</sst>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0"/>
      <color theme="1" tint="4.9989318521683403E-2"/>
      <name val="Times New Roman"/>
      <family val="1"/>
    </font>
    <font>
      <sz val="8"/>
      <color theme="1"/>
      <name val="Times New Roman"/>
      <family val="1"/>
    </font>
    <font>
      <b/>
      <sz val="14"/>
      <color theme="1"/>
      <name val="Times New Roman"/>
      <family val="1"/>
    </font>
    <font>
      <b/>
      <sz val="14"/>
      <color rgb="FF000000"/>
      <name val="Times New Roman"/>
      <family val="1"/>
    </font>
    <font>
      <sz val="14"/>
      <color rgb="FF00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14999847407452621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77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1" fillId="3" borderId="7" xfId="0" applyFont="1" applyFill="1" applyBorder="1" applyAlignment="1">
      <alignment horizontal="left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5" fillId="0" borderId="0" xfId="0" applyFont="1"/>
    <xf numFmtId="0" fontId="1" fillId="0" borderId="6" xfId="0" applyFont="1" applyBorder="1" applyAlignment="1">
      <alignment horizontal="center" vertical="center"/>
    </xf>
    <xf numFmtId="0" fontId="1" fillId="5" borderId="7" xfId="0" applyFont="1" applyFill="1" applyBorder="1" applyAlignment="1">
      <alignment horizontal="left" vertical="center"/>
    </xf>
    <xf numFmtId="0" fontId="1" fillId="5" borderId="8" xfId="0" applyFont="1" applyFill="1" applyBorder="1" applyAlignment="1">
      <alignment horizontal="left" vertical="center"/>
    </xf>
    <xf numFmtId="0" fontId="1" fillId="5" borderId="10" xfId="0" applyFont="1" applyFill="1" applyBorder="1" applyAlignment="1">
      <alignment horizontal="center" vertical="center"/>
    </xf>
    <xf numFmtId="2" fontId="1" fillId="5" borderId="7" xfId="0" applyNumberFormat="1" applyFont="1" applyFill="1" applyBorder="1" applyAlignment="1">
      <alignment horizontal="left" vertical="center"/>
    </xf>
    <xf numFmtId="2" fontId="0" fillId="0" borderId="0" xfId="0" applyNumberFormat="1"/>
    <xf numFmtId="2" fontId="2" fillId="0" borderId="1" xfId="0" applyNumberFormat="1" applyFont="1" applyBorder="1" applyAlignment="1">
      <alignment horizontal="center" vertical="center" wrapText="1" readingOrder="1"/>
    </xf>
    <xf numFmtId="0" fontId="3" fillId="2" borderId="1" xfId="0" applyFont="1" applyFill="1" applyBorder="1" applyAlignment="1">
      <alignment horizontal="left" vertical="center" wrapText="1" readingOrder="1"/>
    </xf>
    <xf numFmtId="2" fontId="8" fillId="0" borderId="1" xfId="0" applyNumberFormat="1" applyFont="1" applyBorder="1" applyAlignment="1">
      <alignment horizontal="center" vertical="center" wrapText="1" readingOrder="1"/>
    </xf>
    <xf numFmtId="0" fontId="3" fillId="2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1" fillId="4" borderId="4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0" fillId="0" borderId="1" xfId="0" applyBorder="1"/>
    <xf numFmtId="0" fontId="3" fillId="2" borderId="1" xfId="0" applyFont="1" applyFill="1" applyBorder="1" applyAlignment="1">
      <alignment horizontal="center" vertical="center" wrapText="1" readingOrder="1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left" vertical="center"/>
    </xf>
    <xf numFmtId="0" fontId="0" fillId="0" borderId="5" xfId="0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 readingOrder="1"/>
    </xf>
    <xf numFmtId="0" fontId="11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left" vertical="center" wrapText="1" readingOrder="1"/>
    </xf>
    <xf numFmtId="0" fontId="13" fillId="0" borderId="1" xfId="0" applyFont="1" applyBorder="1" applyAlignment="1">
      <alignment horizontal="center" vertical="center" wrapText="1" readingOrder="1"/>
    </xf>
    <xf numFmtId="0" fontId="1" fillId="0" borderId="16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6" fillId="0" borderId="1" xfId="0" applyFont="1" applyBorder="1" applyAlignment="1">
      <alignment horizontal="center" vertical="center" wrapText="1" readingOrder="1"/>
    </xf>
    <xf numFmtId="0" fontId="7" fillId="0" borderId="1" xfId="0" applyFont="1" applyBorder="1" applyAlignment="1">
      <alignment horizontal="center" vertical="center" wrapText="1" readingOrder="1"/>
    </xf>
    <xf numFmtId="0" fontId="7" fillId="0" borderId="1" xfId="0" applyFont="1" applyBorder="1" applyAlignment="1">
      <alignment horizontal="left" vertical="center" wrapText="1" readingOrder="1"/>
    </xf>
    <xf numFmtId="0" fontId="3" fillId="2" borderId="13" xfId="0" applyFont="1" applyFill="1" applyBorder="1" applyAlignment="1">
      <alignment horizontal="center" vertical="center"/>
    </xf>
    <xf numFmtId="0" fontId="11" fillId="0" borderId="1" xfId="0" applyFont="1" applyBorder="1" applyAlignment="1">
      <alignment vertical="center"/>
    </xf>
    <xf numFmtId="0" fontId="1" fillId="3" borderId="17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2" xfId="0" applyFont="1" applyBorder="1" applyAlignment="1">
      <alignment horizontal="left" vertical="center"/>
    </xf>
    <xf numFmtId="0" fontId="11" fillId="0" borderId="3" xfId="0" applyFont="1" applyBorder="1" applyAlignment="1">
      <alignment horizontal="left" vertical="center"/>
    </xf>
    <xf numFmtId="0" fontId="11" fillId="0" borderId="4" xfId="0" applyFont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1" fillId="3" borderId="20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3" borderId="21" xfId="0" applyFont="1" applyFill="1" applyBorder="1" applyAlignment="1">
      <alignment horizontal="center" vertical="center"/>
    </xf>
    <xf numFmtId="0" fontId="1" fillId="3" borderId="18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2" fontId="0" fillId="0" borderId="2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2" fontId="3" fillId="0" borderId="1" xfId="0" applyNumberFormat="1" applyFont="1" applyBorder="1" applyAlignment="1">
      <alignment horizontal="center" vertical="center" wrapText="1" readingOrder="1"/>
    </xf>
    <xf numFmtId="0" fontId="4" fillId="0" borderId="1" xfId="0" applyFont="1" applyBorder="1" applyAlignment="1">
      <alignment horizontal="center"/>
    </xf>
  </cellXfs>
  <cellStyles count="1">
    <cellStyle name="Normal" xfId="0" builtinId="0"/>
  </cellStyles>
  <dxfs count="5"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2"/>
  <sheetViews>
    <sheetView view="pageBreakPreview" zoomScale="90" zoomScaleNormal="115" workbookViewId="0">
      <selection activeCell="B2" sqref="B2:Q2"/>
    </sheetView>
  </sheetViews>
  <sheetFormatPr defaultColWidth="9.109375" defaultRowHeight="14.4" x14ac:dyDescent="0.3"/>
  <cols>
    <col min="1" max="1" width="24.33203125" style="3" bestFit="1" customWidth="1"/>
    <col min="2" max="13" width="9.109375" style="3"/>
    <col min="14" max="14" width="12.6640625" style="3" bestFit="1" customWidth="1"/>
    <col min="15" max="15" width="9.109375" style="4"/>
    <col min="16" max="16384" width="9.109375" style="3"/>
  </cols>
  <sheetData>
    <row r="1" spans="1:17" s="1" customFormat="1" ht="17.399999999999999" x14ac:dyDescent="0.3">
      <c r="A1" s="46" t="s">
        <v>19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</row>
    <row r="2" spans="1:17" s="1" customFormat="1" ht="17.399999999999999" x14ac:dyDescent="0.3">
      <c r="A2" s="44" t="s">
        <v>20</v>
      </c>
      <c r="B2" s="47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9"/>
    </row>
    <row r="3" spans="1:17" s="1" customFormat="1" ht="17.399999999999999" x14ac:dyDescent="0.3">
      <c r="A3" s="44" t="s">
        <v>21</v>
      </c>
      <c r="B3" s="47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9"/>
    </row>
    <row r="4" spans="1:17" s="1" customFormat="1" ht="17.399999999999999" x14ac:dyDescent="0.3">
      <c r="A4" s="44" t="s">
        <v>22</v>
      </c>
      <c r="B4" s="47"/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9"/>
    </row>
    <row r="5" spans="1:17" s="1" customFormat="1" ht="17.399999999999999" x14ac:dyDescent="0.3">
      <c r="A5" s="44" t="s">
        <v>23</v>
      </c>
      <c r="B5" s="47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9"/>
    </row>
    <row r="6" spans="1:17" s="1" customFormat="1" ht="17.399999999999999" x14ac:dyDescent="0.3">
      <c r="A6" s="34" t="s">
        <v>70</v>
      </c>
      <c r="B6" s="34" t="s">
        <v>0</v>
      </c>
      <c r="C6" s="34" t="s">
        <v>1</v>
      </c>
      <c r="D6" s="34" t="s">
        <v>2</v>
      </c>
      <c r="E6" s="34" t="s">
        <v>3</v>
      </c>
      <c r="F6" s="34" t="s">
        <v>4</v>
      </c>
      <c r="G6" s="34" t="s">
        <v>5</v>
      </c>
      <c r="H6" s="34" t="s">
        <v>6</v>
      </c>
      <c r="I6" s="34" t="s">
        <v>7</v>
      </c>
      <c r="J6" s="34" t="s">
        <v>8</v>
      </c>
      <c r="K6" s="34" t="s">
        <v>9</v>
      </c>
      <c r="L6" s="34" t="s">
        <v>10</v>
      </c>
      <c r="M6" s="34" t="s">
        <v>11</v>
      </c>
      <c r="N6" s="34" t="s">
        <v>12</v>
      </c>
      <c r="O6" s="35" t="s">
        <v>76</v>
      </c>
      <c r="P6" s="35" t="s">
        <v>77</v>
      </c>
      <c r="Q6" s="35" t="s">
        <v>78</v>
      </c>
    </row>
    <row r="7" spans="1:17" ht="18" x14ac:dyDescent="0.3">
      <c r="A7" s="36" t="s">
        <v>13</v>
      </c>
      <c r="B7" s="37" t="s">
        <v>53</v>
      </c>
      <c r="C7" s="37" t="s">
        <v>53</v>
      </c>
      <c r="D7" s="37" t="s">
        <v>53</v>
      </c>
      <c r="E7" s="37" t="s">
        <v>53</v>
      </c>
      <c r="F7" s="37" t="s">
        <v>53</v>
      </c>
      <c r="G7" s="37" t="s">
        <v>53</v>
      </c>
      <c r="H7" s="37" t="s">
        <v>53</v>
      </c>
      <c r="I7" s="37" t="s">
        <v>53</v>
      </c>
      <c r="J7" s="37" t="s">
        <v>53</v>
      </c>
      <c r="K7" s="37" t="s">
        <v>53</v>
      </c>
      <c r="L7" s="37" t="s">
        <v>53</v>
      </c>
      <c r="M7" s="37" t="s">
        <v>53</v>
      </c>
      <c r="N7" s="37" t="s">
        <v>53</v>
      </c>
      <c r="O7" s="37" t="s">
        <v>53</v>
      </c>
      <c r="P7" s="37" t="s">
        <v>53</v>
      </c>
      <c r="Q7" s="37" t="s">
        <v>53</v>
      </c>
    </row>
    <row r="8" spans="1:17" ht="18" x14ac:dyDescent="0.3">
      <c r="A8" s="36" t="s">
        <v>14</v>
      </c>
      <c r="B8" s="37" t="s">
        <v>53</v>
      </c>
      <c r="C8" s="37" t="s">
        <v>53</v>
      </c>
      <c r="D8" s="37" t="s">
        <v>53</v>
      </c>
      <c r="E8" s="37" t="s">
        <v>53</v>
      </c>
      <c r="F8" s="37" t="s">
        <v>53</v>
      </c>
      <c r="G8" s="37" t="s">
        <v>53</v>
      </c>
      <c r="H8" s="37" t="s">
        <v>53</v>
      </c>
      <c r="I8" s="37" t="s">
        <v>53</v>
      </c>
      <c r="J8" s="37" t="s">
        <v>53</v>
      </c>
      <c r="K8" s="37" t="s">
        <v>53</v>
      </c>
      <c r="L8" s="37" t="s">
        <v>53</v>
      </c>
      <c r="M8" s="37" t="s">
        <v>53</v>
      </c>
      <c r="N8" s="37" t="s">
        <v>53</v>
      </c>
      <c r="O8" s="37" t="s">
        <v>53</v>
      </c>
      <c r="P8" s="37" t="s">
        <v>53</v>
      </c>
      <c r="Q8" s="37" t="s">
        <v>53</v>
      </c>
    </row>
    <row r="9" spans="1:17" ht="18" x14ac:dyDescent="0.3">
      <c r="A9" s="36" t="s">
        <v>15</v>
      </c>
      <c r="B9" s="37" t="s">
        <v>53</v>
      </c>
      <c r="C9" s="37" t="s">
        <v>53</v>
      </c>
      <c r="D9" s="37" t="s">
        <v>53</v>
      </c>
      <c r="E9" s="37" t="s">
        <v>53</v>
      </c>
      <c r="F9" s="37" t="s">
        <v>53</v>
      </c>
      <c r="G9" s="37" t="s">
        <v>53</v>
      </c>
      <c r="H9" s="37" t="s">
        <v>53</v>
      </c>
      <c r="I9" s="37" t="s">
        <v>53</v>
      </c>
      <c r="J9" s="37" t="s">
        <v>53</v>
      </c>
      <c r="K9" s="37" t="s">
        <v>53</v>
      </c>
      <c r="L9" s="37" t="s">
        <v>53</v>
      </c>
      <c r="M9" s="37" t="s">
        <v>53</v>
      </c>
      <c r="N9" s="37" t="s">
        <v>53</v>
      </c>
      <c r="O9" s="37" t="s">
        <v>53</v>
      </c>
      <c r="P9" s="37" t="s">
        <v>53</v>
      </c>
      <c r="Q9" s="37" t="s">
        <v>53</v>
      </c>
    </row>
    <row r="10" spans="1:17" ht="18" x14ac:dyDescent="0.3">
      <c r="A10" s="36" t="s">
        <v>16</v>
      </c>
      <c r="B10" s="37" t="s">
        <v>53</v>
      </c>
      <c r="C10" s="37" t="s">
        <v>53</v>
      </c>
      <c r="D10" s="37" t="s">
        <v>53</v>
      </c>
      <c r="E10" s="37" t="s">
        <v>53</v>
      </c>
      <c r="F10" s="37" t="s">
        <v>53</v>
      </c>
      <c r="G10" s="37" t="s">
        <v>53</v>
      </c>
      <c r="H10" s="37" t="s">
        <v>53</v>
      </c>
      <c r="I10" s="37" t="s">
        <v>53</v>
      </c>
      <c r="J10" s="37" t="s">
        <v>53</v>
      </c>
      <c r="K10" s="37" t="s">
        <v>53</v>
      </c>
      <c r="L10" s="37" t="s">
        <v>53</v>
      </c>
      <c r="M10" s="37" t="s">
        <v>53</v>
      </c>
      <c r="N10" s="37" t="s">
        <v>53</v>
      </c>
      <c r="O10" s="37" t="s">
        <v>53</v>
      </c>
      <c r="P10" s="37" t="s">
        <v>53</v>
      </c>
      <c r="Q10" s="37" t="s">
        <v>53</v>
      </c>
    </row>
    <row r="11" spans="1:17" ht="18" x14ac:dyDescent="0.3">
      <c r="A11" s="36" t="s">
        <v>17</v>
      </c>
      <c r="B11" s="37" t="s">
        <v>53</v>
      </c>
      <c r="C11" s="37" t="s">
        <v>53</v>
      </c>
      <c r="D11" s="37" t="s">
        <v>53</v>
      </c>
      <c r="E11" s="37" t="s">
        <v>53</v>
      </c>
      <c r="F11" s="37" t="s">
        <v>53</v>
      </c>
      <c r="G11" s="37" t="s">
        <v>53</v>
      </c>
      <c r="H11" s="37" t="s">
        <v>53</v>
      </c>
      <c r="I11" s="37" t="s">
        <v>53</v>
      </c>
      <c r="J11" s="37" t="s">
        <v>53</v>
      </c>
      <c r="K11" s="37" t="s">
        <v>53</v>
      </c>
      <c r="L11" s="37" t="s">
        <v>53</v>
      </c>
      <c r="M11" s="37" t="s">
        <v>53</v>
      </c>
      <c r="N11" s="37" t="s">
        <v>53</v>
      </c>
      <c r="O11" s="37" t="s">
        <v>53</v>
      </c>
      <c r="P11" s="37" t="s">
        <v>53</v>
      </c>
      <c r="Q11" s="37" t="s">
        <v>53</v>
      </c>
    </row>
    <row r="12" spans="1:17" ht="18" x14ac:dyDescent="0.3">
      <c r="A12" s="36" t="s">
        <v>18</v>
      </c>
      <c r="B12" s="37" t="s">
        <v>53</v>
      </c>
      <c r="C12" s="37" t="s">
        <v>53</v>
      </c>
      <c r="D12" s="37" t="s">
        <v>53</v>
      </c>
      <c r="E12" s="37" t="s">
        <v>53</v>
      </c>
      <c r="F12" s="37" t="s">
        <v>53</v>
      </c>
      <c r="G12" s="37" t="s">
        <v>53</v>
      </c>
      <c r="H12" s="37" t="s">
        <v>53</v>
      </c>
      <c r="I12" s="37" t="s">
        <v>53</v>
      </c>
      <c r="J12" s="37" t="s">
        <v>53</v>
      </c>
      <c r="K12" s="37" t="s">
        <v>53</v>
      </c>
      <c r="L12" s="37" t="s">
        <v>53</v>
      </c>
      <c r="M12" s="37" t="s">
        <v>53</v>
      </c>
      <c r="N12" s="37" t="s">
        <v>53</v>
      </c>
      <c r="O12" s="37" t="s">
        <v>53</v>
      </c>
      <c r="P12" s="37" t="s">
        <v>53</v>
      </c>
      <c r="Q12" s="37" t="s">
        <v>53</v>
      </c>
    </row>
  </sheetData>
  <mergeCells count="5">
    <mergeCell ref="A1:Q1"/>
    <mergeCell ref="B2:Q2"/>
    <mergeCell ref="B3:Q3"/>
    <mergeCell ref="B4:Q4"/>
    <mergeCell ref="B5:Q5"/>
  </mergeCells>
  <pageMargins left="0.25" right="0.25" top="0.75" bottom="0.75" header="0.3" footer="0.3"/>
  <pageSetup paperSize="9" scale="83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W23"/>
  <sheetViews>
    <sheetView view="pageBreakPreview" zoomScale="127" zoomScaleNormal="100" workbookViewId="0">
      <selection activeCell="C10" sqref="C10"/>
    </sheetView>
  </sheetViews>
  <sheetFormatPr defaultColWidth="9.109375" defaultRowHeight="14.4" x14ac:dyDescent="0.3"/>
  <cols>
    <col min="1" max="1" width="18.77734375" customWidth="1"/>
    <col min="2" max="4" width="13.21875" bestFit="1" customWidth="1"/>
  </cols>
  <sheetData>
    <row r="1" spans="1:23" x14ac:dyDescent="0.3">
      <c r="A1" s="39" t="s">
        <v>20</v>
      </c>
      <c r="B1" s="56" t="s">
        <v>96</v>
      </c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1"/>
      <c r="R1" s="1"/>
      <c r="S1" s="1"/>
      <c r="T1" s="1"/>
      <c r="U1" s="1"/>
      <c r="V1" s="1"/>
      <c r="W1" s="1"/>
    </row>
    <row r="2" spans="1:23" x14ac:dyDescent="0.3">
      <c r="A2" s="39" t="s">
        <v>21</v>
      </c>
      <c r="B2" s="56" t="s">
        <v>97</v>
      </c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1"/>
      <c r="R2" s="1"/>
      <c r="S2" s="1"/>
      <c r="T2" s="1"/>
      <c r="U2" s="1"/>
      <c r="V2" s="1"/>
      <c r="W2" s="1"/>
    </row>
    <row r="3" spans="1:23" x14ac:dyDescent="0.3">
      <c r="A3" s="39" t="s">
        <v>22</v>
      </c>
      <c r="B3" s="56" t="s">
        <v>98</v>
      </c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1"/>
      <c r="R3" s="1"/>
      <c r="S3" s="1"/>
      <c r="T3" s="1"/>
      <c r="U3" s="1"/>
      <c r="V3" s="1"/>
      <c r="W3" s="1"/>
    </row>
    <row r="4" spans="1:23" x14ac:dyDescent="0.3">
      <c r="A4" s="39" t="s">
        <v>23</v>
      </c>
      <c r="B4" s="56" t="s">
        <v>93</v>
      </c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2"/>
      <c r="R4" s="2"/>
      <c r="S4" s="2"/>
      <c r="T4" s="2"/>
      <c r="U4" s="2"/>
      <c r="V4" s="2"/>
      <c r="W4" s="2"/>
    </row>
    <row r="5" spans="1:23" x14ac:dyDescent="0.3">
      <c r="A5" s="20" t="s">
        <v>51</v>
      </c>
      <c r="B5" s="20" t="s">
        <v>0</v>
      </c>
      <c r="C5" s="20" t="s">
        <v>1</v>
      </c>
      <c r="D5" s="20" t="s">
        <v>2</v>
      </c>
      <c r="E5" s="20" t="s">
        <v>3</v>
      </c>
      <c r="F5" s="20" t="s">
        <v>4</v>
      </c>
      <c r="G5" s="20" t="s">
        <v>5</v>
      </c>
      <c r="H5" s="20" t="s">
        <v>6</v>
      </c>
      <c r="I5" s="20" t="s">
        <v>7</v>
      </c>
      <c r="J5" s="20" t="s">
        <v>8</v>
      </c>
      <c r="K5" s="20" t="s">
        <v>9</v>
      </c>
      <c r="L5" s="20" t="s">
        <v>10</v>
      </c>
      <c r="M5" s="20" t="s">
        <v>11</v>
      </c>
      <c r="N5" s="30" t="s">
        <v>80</v>
      </c>
      <c r="O5" s="30" t="s">
        <v>81</v>
      </c>
      <c r="P5" s="30" t="s">
        <v>82</v>
      </c>
    </row>
    <row r="6" spans="1:23" x14ac:dyDescent="0.3">
      <c r="A6" s="20" t="s">
        <v>13</v>
      </c>
      <c r="B6" s="21" t="s">
        <v>53</v>
      </c>
      <c r="C6" s="21" t="s">
        <v>53</v>
      </c>
      <c r="D6" s="21" t="s">
        <v>53</v>
      </c>
      <c r="E6" s="21" t="s">
        <v>53</v>
      </c>
      <c r="F6" s="21" t="s">
        <v>53</v>
      </c>
      <c r="G6" s="21" t="s">
        <v>53</v>
      </c>
      <c r="H6" s="21" t="s">
        <v>53</v>
      </c>
      <c r="I6" s="21" t="s">
        <v>53</v>
      </c>
      <c r="J6" s="21" t="s">
        <v>53</v>
      </c>
      <c r="K6" s="21" t="s">
        <v>53</v>
      </c>
      <c r="L6" s="21" t="s">
        <v>53</v>
      </c>
      <c r="M6" s="21" t="s">
        <v>53</v>
      </c>
      <c r="N6" s="21" t="s">
        <v>53</v>
      </c>
      <c r="O6" s="21" t="s">
        <v>53</v>
      </c>
      <c r="P6" s="21" t="s">
        <v>53</v>
      </c>
    </row>
    <row r="7" spans="1:23" x14ac:dyDescent="0.3">
      <c r="A7" s="20" t="s">
        <v>14</v>
      </c>
      <c r="B7" s="21" t="s">
        <v>53</v>
      </c>
      <c r="C7" s="21" t="s">
        <v>53</v>
      </c>
      <c r="D7" s="21" t="s">
        <v>53</v>
      </c>
      <c r="E7" s="21" t="s">
        <v>53</v>
      </c>
      <c r="F7" s="21" t="s">
        <v>53</v>
      </c>
      <c r="G7" s="21" t="s">
        <v>53</v>
      </c>
      <c r="H7" s="21" t="s">
        <v>53</v>
      </c>
      <c r="I7" s="21" t="s">
        <v>53</v>
      </c>
      <c r="J7" s="21" t="s">
        <v>53</v>
      </c>
      <c r="K7" s="21" t="s">
        <v>53</v>
      </c>
      <c r="L7" s="21" t="s">
        <v>53</v>
      </c>
      <c r="M7" s="21" t="s">
        <v>53</v>
      </c>
      <c r="N7" s="21" t="s">
        <v>53</v>
      </c>
      <c r="O7" s="21" t="s">
        <v>53</v>
      </c>
      <c r="P7" s="21" t="s">
        <v>53</v>
      </c>
    </row>
    <row r="8" spans="1:23" x14ac:dyDescent="0.3">
      <c r="A8" s="20" t="s">
        <v>15</v>
      </c>
      <c r="B8" s="21" t="s">
        <v>53</v>
      </c>
      <c r="C8" s="21" t="s">
        <v>53</v>
      </c>
      <c r="D8" s="21" t="s">
        <v>53</v>
      </c>
      <c r="E8" s="21" t="s">
        <v>53</v>
      </c>
      <c r="F8" s="21" t="s">
        <v>53</v>
      </c>
      <c r="G8" s="21" t="s">
        <v>53</v>
      </c>
      <c r="H8" s="21" t="s">
        <v>53</v>
      </c>
      <c r="I8" s="21" t="s">
        <v>53</v>
      </c>
      <c r="J8" s="21" t="s">
        <v>53</v>
      </c>
      <c r="K8" s="21" t="s">
        <v>53</v>
      </c>
      <c r="L8" s="21" t="s">
        <v>53</v>
      </c>
      <c r="M8" s="21" t="s">
        <v>53</v>
      </c>
      <c r="N8" s="21" t="s">
        <v>53</v>
      </c>
      <c r="O8" s="21" t="s">
        <v>53</v>
      </c>
      <c r="P8" s="21" t="s">
        <v>53</v>
      </c>
    </row>
    <row r="9" spans="1:23" x14ac:dyDescent="0.3">
      <c r="A9" s="20" t="s">
        <v>16</v>
      </c>
      <c r="B9" s="21" t="s">
        <v>53</v>
      </c>
      <c r="C9" s="21" t="s">
        <v>53</v>
      </c>
      <c r="D9" s="21" t="s">
        <v>53</v>
      </c>
      <c r="E9" s="21" t="s">
        <v>53</v>
      </c>
      <c r="F9" s="21" t="s">
        <v>53</v>
      </c>
      <c r="G9" s="21" t="s">
        <v>53</v>
      </c>
      <c r="H9" s="21" t="s">
        <v>53</v>
      </c>
      <c r="I9" s="21" t="s">
        <v>53</v>
      </c>
      <c r="J9" s="21" t="s">
        <v>53</v>
      </c>
      <c r="K9" s="21" t="s">
        <v>53</v>
      </c>
      <c r="L9" s="21" t="s">
        <v>53</v>
      </c>
      <c r="M9" s="21" t="s">
        <v>53</v>
      </c>
      <c r="N9" s="21" t="s">
        <v>53</v>
      </c>
      <c r="O9" s="21" t="s">
        <v>53</v>
      </c>
      <c r="P9" s="21" t="s">
        <v>53</v>
      </c>
    </row>
    <row r="10" spans="1:23" x14ac:dyDescent="0.3">
      <c r="A10" s="20" t="s">
        <v>17</v>
      </c>
      <c r="B10" s="21" t="s">
        <v>53</v>
      </c>
      <c r="C10" s="21" t="s">
        <v>53</v>
      </c>
      <c r="D10" s="21" t="s">
        <v>53</v>
      </c>
      <c r="E10" s="21" t="s">
        <v>53</v>
      </c>
      <c r="F10" s="21" t="s">
        <v>53</v>
      </c>
      <c r="G10" s="21" t="s">
        <v>53</v>
      </c>
      <c r="H10" s="21" t="s">
        <v>53</v>
      </c>
      <c r="I10" s="21" t="s">
        <v>53</v>
      </c>
      <c r="J10" s="21" t="s">
        <v>53</v>
      </c>
      <c r="K10" s="21" t="s">
        <v>53</v>
      </c>
      <c r="L10" s="21" t="s">
        <v>53</v>
      </c>
      <c r="M10" s="21" t="s">
        <v>53</v>
      </c>
      <c r="N10" s="21" t="s">
        <v>53</v>
      </c>
      <c r="O10" s="21" t="s">
        <v>53</v>
      </c>
      <c r="P10" s="21" t="s">
        <v>53</v>
      </c>
    </row>
    <row r="11" spans="1:23" x14ac:dyDescent="0.3">
      <c r="A11" s="20" t="s">
        <v>69</v>
      </c>
      <c r="B11" s="21" t="s">
        <v>53</v>
      </c>
      <c r="C11" s="21" t="s">
        <v>53</v>
      </c>
      <c r="D11" s="21" t="s">
        <v>53</v>
      </c>
      <c r="E11" s="21" t="s">
        <v>53</v>
      </c>
      <c r="F11" s="21" t="s">
        <v>53</v>
      </c>
      <c r="G11" s="21" t="s">
        <v>53</v>
      </c>
      <c r="H11" s="21" t="s">
        <v>53</v>
      </c>
      <c r="I11" s="21" t="s">
        <v>53</v>
      </c>
      <c r="J11" s="21" t="s">
        <v>53</v>
      </c>
      <c r="K11" s="21" t="s">
        <v>53</v>
      </c>
      <c r="L11" s="21" t="s">
        <v>53</v>
      </c>
      <c r="M11" s="21" t="s">
        <v>53</v>
      </c>
      <c r="N11" s="21" t="s">
        <v>53</v>
      </c>
      <c r="O11" s="21" t="s">
        <v>53</v>
      </c>
      <c r="P11" s="21" t="s">
        <v>53</v>
      </c>
    </row>
    <row r="12" spans="1:23" x14ac:dyDescent="0.3">
      <c r="A12" s="20" t="s">
        <v>49</v>
      </c>
      <c r="B12" s="75" t="s">
        <v>53</v>
      </c>
      <c r="C12" s="75"/>
      <c r="D12" s="75"/>
      <c r="E12" s="75"/>
      <c r="F12" s="75"/>
      <c r="G12" s="75"/>
      <c r="H12" s="75"/>
      <c r="I12" s="75"/>
      <c r="J12" s="75"/>
      <c r="K12" s="75"/>
      <c r="L12" s="75"/>
      <c r="M12" s="75"/>
      <c r="N12" s="72" t="s">
        <v>53</v>
      </c>
      <c r="O12" s="73"/>
      <c r="P12" s="74"/>
    </row>
    <row r="13" spans="1:23" x14ac:dyDescent="0.3">
      <c r="A13" s="20" t="s">
        <v>50</v>
      </c>
      <c r="B13" s="19" t="s">
        <v>53</v>
      </c>
      <c r="C13" s="19" t="s">
        <v>53</v>
      </c>
      <c r="D13" s="19" t="s">
        <v>53</v>
      </c>
      <c r="E13" s="19" t="s">
        <v>53</v>
      </c>
      <c r="F13" s="19" t="s">
        <v>53</v>
      </c>
      <c r="G13" s="19" t="s">
        <v>53</v>
      </c>
      <c r="H13" s="19" t="s">
        <v>53</v>
      </c>
      <c r="I13" s="19" t="s">
        <v>53</v>
      </c>
      <c r="J13" s="19" t="s">
        <v>53</v>
      </c>
      <c r="K13" s="19" t="s">
        <v>53</v>
      </c>
      <c r="L13" s="19" t="s">
        <v>53</v>
      </c>
      <c r="M13" s="19" t="s">
        <v>53</v>
      </c>
      <c r="N13" s="19" t="s">
        <v>53</v>
      </c>
      <c r="O13" s="19" t="s">
        <v>53</v>
      </c>
      <c r="P13" s="19" t="s">
        <v>53</v>
      </c>
    </row>
    <row r="20" spans="7:10" x14ac:dyDescent="0.3">
      <c r="G20" t="s">
        <v>53</v>
      </c>
    </row>
    <row r="23" spans="7:10" x14ac:dyDescent="0.3">
      <c r="J23" t="s">
        <v>53</v>
      </c>
    </row>
  </sheetData>
  <mergeCells count="6">
    <mergeCell ref="N12:P12"/>
    <mergeCell ref="B12:M12"/>
    <mergeCell ref="B1:P1"/>
    <mergeCell ref="B2:P2"/>
    <mergeCell ref="B3:P3"/>
    <mergeCell ref="B4:P4"/>
  </mergeCells>
  <pageMargins left="0.25" right="0.25" top="0.75" bottom="0.75" header="0.3" footer="0.3"/>
  <pageSetup scale="77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6"/>
  <sheetViews>
    <sheetView view="pageBreakPreview" zoomScale="60" zoomScaleNormal="100" workbookViewId="0">
      <selection activeCell="F10" sqref="F10"/>
    </sheetView>
  </sheetViews>
  <sheetFormatPr defaultColWidth="9.109375" defaultRowHeight="18" x14ac:dyDescent="0.35"/>
  <cols>
    <col min="1" max="2" width="13.6640625" style="12" customWidth="1"/>
    <col min="3" max="3" width="43.6640625" style="12" customWidth="1"/>
    <col min="4" max="16384" width="9.109375" style="12"/>
  </cols>
  <sheetData>
    <row r="1" spans="1:3" x14ac:dyDescent="0.35">
      <c r="A1" s="76" t="s">
        <v>47</v>
      </c>
      <c r="B1" s="76"/>
      <c r="C1" s="76"/>
    </row>
    <row r="2" spans="1:3" ht="36" x14ac:dyDescent="0.35">
      <c r="A2" s="40" t="s">
        <v>40</v>
      </c>
      <c r="B2" s="40" t="s">
        <v>41</v>
      </c>
      <c r="C2" s="40" t="s">
        <v>42</v>
      </c>
    </row>
    <row r="3" spans="1:3" x14ac:dyDescent="0.35">
      <c r="A3" s="41">
        <v>1</v>
      </c>
      <c r="B3" s="41">
        <v>0</v>
      </c>
      <c r="C3" s="42" t="s">
        <v>43</v>
      </c>
    </row>
    <row r="4" spans="1:3" x14ac:dyDescent="0.35">
      <c r="A4" s="41">
        <v>2</v>
      </c>
      <c r="B4" s="41">
        <v>1</v>
      </c>
      <c r="C4" s="42" t="s">
        <v>44</v>
      </c>
    </row>
    <row r="5" spans="1:3" x14ac:dyDescent="0.35">
      <c r="A5" s="41">
        <v>3</v>
      </c>
      <c r="B5" s="41">
        <v>2</v>
      </c>
      <c r="C5" s="42" t="s">
        <v>45</v>
      </c>
    </row>
    <row r="6" spans="1:3" x14ac:dyDescent="0.35">
      <c r="A6" s="41">
        <v>4</v>
      </c>
      <c r="B6" s="41">
        <v>3</v>
      </c>
      <c r="C6" s="42" t="s">
        <v>46</v>
      </c>
    </row>
  </sheetData>
  <mergeCells count="1">
    <mergeCell ref="A1:C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9"/>
  <sheetViews>
    <sheetView tabSelected="1" view="pageBreakPreview" zoomScale="123" zoomScaleNormal="115" zoomScaleSheetLayoutView="123" workbookViewId="0">
      <selection activeCell="G14" sqref="G14"/>
    </sheetView>
  </sheetViews>
  <sheetFormatPr defaultRowHeight="14.4" x14ac:dyDescent="0.3"/>
  <cols>
    <col min="1" max="1" width="9.109375" style="25"/>
    <col min="3" max="3" width="28.33203125" customWidth="1"/>
    <col min="5" max="11" width="9.109375" style="4"/>
    <col min="14" max="14" width="10.88671875" bestFit="1" customWidth="1"/>
    <col min="17" max="17" width="10.44140625" bestFit="1" customWidth="1"/>
  </cols>
  <sheetData>
    <row r="1" spans="1:18" x14ac:dyDescent="0.3">
      <c r="A1" s="55" t="s">
        <v>54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</row>
    <row r="2" spans="1:18" x14ac:dyDescent="0.3">
      <c r="A2" s="55" t="s">
        <v>55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</row>
    <row r="3" spans="1:18" x14ac:dyDescent="0.3">
      <c r="A3" s="55" t="s">
        <v>87</v>
      </c>
      <c r="B3" s="55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</row>
    <row r="4" spans="1:18" x14ac:dyDescent="0.3">
      <c r="A4" s="55" t="s">
        <v>86</v>
      </c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</row>
    <row r="5" spans="1:18" x14ac:dyDescent="0.3">
      <c r="A5" s="51" t="s">
        <v>56</v>
      </c>
      <c r="B5" s="51" t="s">
        <v>57</v>
      </c>
      <c r="C5" s="51" t="s">
        <v>58</v>
      </c>
      <c r="D5" s="43" t="s">
        <v>59</v>
      </c>
      <c r="E5" s="43" t="s">
        <v>60</v>
      </c>
      <c r="F5" s="43" t="s">
        <v>61</v>
      </c>
      <c r="G5" s="43" t="s">
        <v>62</v>
      </c>
      <c r="H5" s="43" t="s">
        <v>63</v>
      </c>
      <c r="I5" s="43" t="s">
        <v>64</v>
      </c>
      <c r="J5" s="43" t="s">
        <v>65</v>
      </c>
      <c r="K5" s="43" t="s">
        <v>65</v>
      </c>
      <c r="L5" s="52" t="s">
        <v>66</v>
      </c>
      <c r="M5" s="53"/>
      <c r="N5" s="53"/>
      <c r="O5" s="53"/>
      <c r="P5" s="54"/>
      <c r="Q5" s="43"/>
      <c r="R5" s="43"/>
    </row>
    <row r="6" spans="1:18" x14ac:dyDescent="0.3">
      <c r="A6" s="50"/>
      <c r="B6" s="50"/>
      <c r="C6" s="50"/>
      <c r="D6" s="22" t="s">
        <v>67</v>
      </c>
      <c r="E6" s="22"/>
      <c r="F6" s="22"/>
      <c r="G6" s="22"/>
      <c r="H6" s="22"/>
      <c r="I6" s="22"/>
      <c r="J6" s="50">
        <v>10</v>
      </c>
      <c r="K6" s="50">
        <v>5</v>
      </c>
      <c r="L6" s="22">
        <f>_xlfn.MAXIFS(E6:I6,E7:I7,1)</f>
        <v>0</v>
      </c>
      <c r="M6" s="22">
        <f>_xlfn.MAXIFS(E6:I6,E7:I7,2)</f>
        <v>0</v>
      </c>
      <c r="N6" s="22">
        <f>_xlfn.MAXIFS(E6:I6,E7:I7,3)</f>
        <v>0</v>
      </c>
      <c r="O6" s="22">
        <f>_xlfn.MAXIFS(E6:I6,E7:I7,4)</f>
        <v>0</v>
      </c>
      <c r="P6" s="22">
        <f>_xlfn.MAXIFS(E6:I6,E7:I7,5)</f>
        <v>0</v>
      </c>
      <c r="Q6" s="22" t="s">
        <v>73</v>
      </c>
      <c r="R6" s="22"/>
    </row>
    <row r="7" spans="1:18" x14ac:dyDescent="0.3">
      <c r="A7" s="50"/>
      <c r="B7" s="50"/>
      <c r="C7" s="50"/>
      <c r="D7" s="22" t="s">
        <v>48</v>
      </c>
      <c r="E7" s="22"/>
      <c r="F7" s="22"/>
      <c r="G7" s="22"/>
      <c r="H7" s="22"/>
      <c r="I7" s="22"/>
      <c r="J7" s="50"/>
      <c r="K7" s="50"/>
      <c r="L7" s="22">
        <v>1</v>
      </c>
      <c r="M7" s="22">
        <v>2</v>
      </c>
      <c r="N7" s="22">
        <v>3</v>
      </c>
      <c r="O7" s="22">
        <v>4</v>
      </c>
      <c r="P7" s="22">
        <v>5</v>
      </c>
      <c r="Q7" s="22" t="s">
        <v>75</v>
      </c>
      <c r="R7" s="22" t="s">
        <v>79</v>
      </c>
    </row>
    <row r="8" spans="1:18" x14ac:dyDescent="0.3">
      <c r="A8" s="50"/>
      <c r="B8" s="50"/>
      <c r="C8" s="50"/>
      <c r="D8" s="22" t="s">
        <v>68</v>
      </c>
      <c r="E8" s="22"/>
      <c r="F8" s="22"/>
      <c r="G8" s="22"/>
      <c r="H8" s="22"/>
      <c r="I8" s="22"/>
      <c r="J8" s="50"/>
      <c r="K8" s="50"/>
      <c r="L8" s="22">
        <f>SUMIF(E7:I7,1,E6:I6)</f>
        <v>0</v>
      </c>
      <c r="M8" s="22">
        <f>SUMIF(E7:I7,2,E6:I6)</f>
        <v>0</v>
      </c>
      <c r="N8" s="22">
        <f>SUMIF(E7:I7,3,E6:I6)</f>
        <v>0</v>
      </c>
      <c r="O8" s="22">
        <f>SUMIF(E7:I7,4,E6:I6)</f>
        <v>0</v>
      </c>
      <c r="P8" s="22">
        <f>SUMIF(E7:I7,5,E6:I6)</f>
        <v>0</v>
      </c>
      <c r="Q8" s="22" t="s">
        <v>74</v>
      </c>
      <c r="R8" s="22">
        <v>1</v>
      </c>
    </row>
    <row r="9" spans="1:18" x14ac:dyDescent="0.3">
      <c r="A9" s="23"/>
      <c r="B9" s="23"/>
      <c r="C9" s="23"/>
      <c r="D9" s="23"/>
      <c r="E9" s="23"/>
      <c r="F9" s="23"/>
      <c r="G9" s="23"/>
      <c r="H9" s="23"/>
      <c r="I9" s="23"/>
      <c r="J9" s="23">
        <f>SUM(E9:I9)</f>
        <v>0</v>
      </c>
      <c r="K9" s="23">
        <f>J9/2</f>
        <v>0</v>
      </c>
      <c r="L9" s="22">
        <f>SUMIF(E7:I7,1,E9:I9)</f>
        <v>0</v>
      </c>
      <c r="M9" s="22">
        <f>SUMIF(E7:I7,2,E9:I9)</f>
        <v>0</v>
      </c>
      <c r="N9" s="22">
        <f>SUMIF(E7:I7,3,E9:I9)</f>
        <v>0</v>
      </c>
      <c r="O9" s="22">
        <f>SUMIF(E7:I7,4,E9:I9)</f>
        <v>0</v>
      </c>
      <c r="P9" s="22">
        <f>SUMIF(E7:I7,5,E9:I9)</f>
        <v>0</v>
      </c>
      <c r="Q9" s="22">
        <f>SUM(L9:P9)</f>
        <v>0</v>
      </c>
      <c r="R9" s="22" t="s">
        <v>53</v>
      </c>
    </row>
  </sheetData>
  <mergeCells count="10">
    <mergeCell ref="L5:P5"/>
    <mergeCell ref="A1:R1"/>
    <mergeCell ref="A2:R2"/>
    <mergeCell ref="A3:R3"/>
    <mergeCell ref="A4:R4"/>
    <mergeCell ref="J6:J8"/>
    <mergeCell ref="K6:K8"/>
    <mergeCell ref="A5:A8"/>
    <mergeCell ref="B5:B8"/>
    <mergeCell ref="C5:C8"/>
  </mergeCells>
  <pageMargins left="0.25" right="0.25" top="0.75" bottom="0.75" header="0.3" footer="0.3"/>
  <pageSetup paperSize="9" scale="8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9"/>
  <sheetViews>
    <sheetView view="pageBreakPreview" topLeftCell="E1" zoomScale="139" zoomScaleNormal="85" workbookViewId="0">
      <selection activeCell="P6" sqref="P6"/>
    </sheetView>
  </sheetViews>
  <sheetFormatPr defaultRowHeight="14.4" x14ac:dyDescent="0.3"/>
  <cols>
    <col min="1" max="1" width="9.109375" style="25"/>
    <col min="3" max="3" width="28.33203125" customWidth="1"/>
    <col min="5" max="10" width="9.109375" style="26"/>
    <col min="13" max="13" width="10.88671875" bestFit="1" customWidth="1"/>
    <col min="16" max="16" width="10.88671875" bestFit="1" customWidth="1"/>
    <col min="17" max="17" width="10.5546875" bestFit="1" customWidth="1"/>
  </cols>
  <sheetData>
    <row r="1" spans="1:18" x14ac:dyDescent="0.3">
      <c r="A1" s="55" t="s">
        <v>54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</row>
    <row r="2" spans="1:18" x14ac:dyDescent="0.3">
      <c r="A2" s="55" t="s">
        <v>55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</row>
    <row r="3" spans="1:18" x14ac:dyDescent="0.3">
      <c r="A3" s="55" t="s">
        <v>88</v>
      </c>
      <c r="B3" s="55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</row>
    <row r="4" spans="1:18" x14ac:dyDescent="0.3">
      <c r="A4" s="55" t="s">
        <v>86</v>
      </c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</row>
    <row r="5" spans="1:18" x14ac:dyDescent="0.3">
      <c r="A5" s="51" t="s">
        <v>56</v>
      </c>
      <c r="B5" s="51" t="s">
        <v>57</v>
      </c>
      <c r="C5" s="51" t="s">
        <v>58</v>
      </c>
      <c r="D5" s="43" t="s">
        <v>59</v>
      </c>
      <c r="E5" s="43" t="s">
        <v>60</v>
      </c>
      <c r="F5" s="43" t="s">
        <v>61</v>
      </c>
      <c r="G5" s="43" t="s">
        <v>62</v>
      </c>
      <c r="H5" s="43" t="s">
        <v>63</v>
      </c>
      <c r="I5" s="43" t="s">
        <v>64</v>
      </c>
      <c r="J5" s="43" t="s">
        <v>65</v>
      </c>
      <c r="K5" s="43" t="s">
        <v>65</v>
      </c>
      <c r="L5" s="52" t="s">
        <v>66</v>
      </c>
      <c r="M5" s="53"/>
      <c r="N5" s="53"/>
      <c r="O5" s="53"/>
      <c r="P5" s="54"/>
      <c r="Q5" s="43"/>
      <c r="R5" s="43"/>
    </row>
    <row r="6" spans="1:18" x14ac:dyDescent="0.3">
      <c r="A6" s="50"/>
      <c r="B6" s="50"/>
      <c r="C6" s="50"/>
      <c r="D6" s="22" t="s">
        <v>67</v>
      </c>
      <c r="E6" s="22"/>
      <c r="F6" s="22"/>
      <c r="G6" s="22"/>
      <c r="H6" s="22"/>
      <c r="I6" s="22"/>
      <c r="J6" s="50">
        <v>50</v>
      </c>
      <c r="K6" s="50">
        <v>15</v>
      </c>
      <c r="L6" s="22">
        <f>_xlfn.MAXIFS(E6:I6,E7:I7,1)</f>
        <v>0</v>
      </c>
      <c r="M6" s="22">
        <f>_xlfn.MAXIFS(E6:I6,E7:I7,2)</f>
        <v>0</v>
      </c>
      <c r="N6" s="22">
        <f>_xlfn.MAXIFS(E6:I6,E7:I7,3)</f>
        <v>0</v>
      </c>
      <c r="O6" s="22">
        <f>_xlfn.MAXIFS(E6:I6,E7:I7,4)</f>
        <v>0</v>
      </c>
      <c r="P6" s="22">
        <f>_xlfn.MAXIFS(E6:I6,E7:I7,5)</f>
        <v>0</v>
      </c>
      <c r="Q6" s="22" t="s">
        <v>73</v>
      </c>
      <c r="R6" s="22"/>
    </row>
    <row r="7" spans="1:18" x14ac:dyDescent="0.3">
      <c r="A7" s="50"/>
      <c r="B7" s="50"/>
      <c r="C7" s="50"/>
      <c r="D7" s="22" t="s">
        <v>48</v>
      </c>
      <c r="E7" s="22"/>
      <c r="F7" s="22"/>
      <c r="G7" s="22"/>
      <c r="H7" s="22"/>
      <c r="I7" s="22"/>
      <c r="J7" s="50"/>
      <c r="K7" s="50"/>
      <c r="L7" s="22">
        <v>1</v>
      </c>
      <c r="M7" s="22">
        <v>2</v>
      </c>
      <c r="N7" s="22">
        <v>3</v>
      </c>
      <c r="O7" s="22">
        <v>4</v>
      </c>
      <c r="P7" s="22">
        <v>5</v>
      </c>
      <c r="Q7" s="22" t="s">
        <v>75</v>
      </c>
      <c r="R7" s="22" t="s">
        <v>79</v>
      </c>
    </row>
    <row r="8" spans="1:18" x14ac:dyDescent="0.3">
      <c r="A8" s="50"/>
      <c r="B8" s="50"/>
      <c r="C8" s="50"/>
      <c r="D8" s="22" t="s">
        <v>68</v>
      </c>
      <c r="E8" s="22"/>
      <c r="F8" s="22"/>
      <c r="G8" s="22"/>
      <c r="H8" s="22"/>
      <c r="I8" s="22"/>
      <c r="J8" s="50"/>
      <c r="K8" s="50"/>
      <c r="L8" s="22">
        <f>SUMIF(E7:I7,1,E6:I6)</f>
        <v>0</v>
      </c>
      <c r="M8" s="22">
        <f>SUMIF(E7:I7,2,E6:I6)</f>
        <v>0</v>
      </c>
      <c r="N8" s="22">
        <f>SUMIF(E7:I7,3,E6:I6)</f>
        <v>0</v>
      </c>
      <c r="O8" s="22">
        <f>SUMIF(E7:I7,4,E6:I6)</f>
        <v>0</v>
      </c>
      <c r="P8" s="22">
        <f>SUMIF(E7:I7,5,E6:I6)</f>
        <v>0</v>
      </c>
      <c r="Q8" s="22" t="s">
        <v>74</v>
      </c>
      <c r="R8" s="22">
        <v>1</v>
      </c>
    </row>
    <row r="9" spans="1:18" x14ac:dyDescent="0.3">
      <c r="A9" s="23"/>
      <c r="B9" s="23"/>
      <c r="C9" s="23"/>
      <c r="D9" s="23"/>
      <c r="E9" s="23"/>
      <c r="F9" s="23"/>
      <c r="G9" s="23"/>
      <c r="H9" s="23"/>
      <c r="I9" s="23"/>
      <c r="J9" s="23">
        <f>SUM(E9:I9)</f>
        <v>0</v>
      </c>
      <c r="K9" s="23">
        <f>(J9/50)*15</f>
        <v>0</v>
      </c>
      <c r="L9" s="22">
        <f>SUMIF(E7:I7,1,E9:I9)</f>
        <v>0</v>
      </c>
      <c r="M9" s="22">
        <f>SUMIF(E7:I7,2,E9:I9)</f>
        <v>0</v>
      </c>
      <c r="N9" s="22">
        <f>SUMIF(E7:I7,3,E9:I9)</f>
        <v>0</v>
      </c>
      <c r="O9" s="22">
        <f>SUMIF(E7:I7,4,E9:I9)</f>
        <v>0</v>
      </c>
      <c r="P9" s="22">
        <f>SUMIF(E7:I7,5,E9:I9)</f>
        <v>0</v>
      </c>
      <c r="Q9" s="22">
        <f>SUM(L9:P9)</f>
        <v>0</v>
      </c>
      <c r="R9" s="22" t="s">
        <v>53</v>
      </c>
    </row>
  </sheetData>
  <mergeCells count="10">
    <mergeCell ref="A1:Q1"/>
    <mergeCell ref="A2:Q2"/>
    <mergeCell ref="A3:Q3"/>
    <mergeCell ref="A4:Q4"/>
    <mergeCell ref="A5:A8"/>
    <mergeCell ref="B5:B8"/>
    <mergeCell ref="C5:C8"/>
    <mergeCell ref="J6:J8"/>
    <mergeCell ref="L5:P5"/>
    <mergeCell ref="K6:K8"/>
  </mergeCells>
  <pageMargins left="0.25" right="0.25" top="0.75" bottom="0.75" header="0.3" footer="0.3"/>
  <pageSetup paperSize="9" scale="6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9"/>
  <sheetViews>
    <sheetView view="pageBreakPreview" topLeftCell="C1" zoomScale="113" zoomScaleNormal="100" zoomScaleSheetLayoutView="92" workbookViewId="0">
      <selection activeCell="L6" sqref="L6:Q9"/>
    </sheetView>
  </sheetViews>
  <sheetFormatPr defaultRowHeight="14.4" x14ac:dyDescent="0.3"/>
  <cols>
    <col min="1" max="1" width="9.109375" style="25"/>
    <col min="3" max="3" width="28.33203125" customWidth="1"/>
    <col min="5" max="10" width="9.109375" style="4"/>
    <col min="13" max="13" width="10.88671875" bestFit="1" customWidth="1"/>
    <col min="16" max="16" width="13.77734375" bestFit="1" customWidth="1"/>
    <col min="17" max="17" width="10.33203125" bestFit="1" customWidth="1"/>
  </cols>
  <sheetData>
    <row r="1" spans="1:18" x14ac:dyDescent="0.3">
      <c r="A1" s="55" t="s">
        <v>54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</row>
    <row r="2" spans="1:18" x14ac:dyDescent="0.3">
      <c r="A2" s="55" t="s">
        <v>55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</row>
    <row r="3" spans="1:18" x14ac:dyDescent="0.3">
      <c r="A3" s="55" t="s">
        <v>89</v>
      </c>
      <c r="B3" s="55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</row>
    <row r="4" spans="1:18" x14ac:dyDescent="0.3">
      <c r="A4" s="55" t="s">
        <v>86</v>
      </c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</row>
    <row r="5" spans="1:18" x14ac:dyDescent="0.3">
      <c r="A5" s="51" t="s">
        <v>56</v>
      </c>
      <c r="B5" s="51" t="s">
        <v>57</v>
      </c>
      <c r="C5" s="51" t="s">
        <v>58</v>
      </c>
      <c r="D5" s="43" t="s">
        <v>59</v>
      </c>
      <c r="E5" s="43" t="s">
        <v>60</v>
      </c>
      <c r="F5" s="43" t="s">
        <v>61</v>
      </c>
      <c r="G5" s="43" t="s">
        <v>62</v>
      </c>
      <c r="H5" s="43" t="s">
        <v>63</v>
      </c>
      <c r="I5" s="43" t="s">
        <v>64</v>
      </c>
      <c r="J5" s="43" t="s">
        <v>65</v>
      </c>
      <c r="K5" s="43" t="s">
        <v>65</v>
      </c>
      <c r="L5" s="52" t="s">
        <v>66</v>
      </c>
      <c r="M5" s="53"/>
      <c r="N5" s="53"/>
      <c r="O5" s="53"/>
      <c r="P5" s="54"/>
      <c r="Q5" s="43"/>
      <c r="R5" s="43"/>
    </row>
    <row r="6" spans="1:18" x14ac:dyDescent="0.3">
      <c r="A6" s="50"/>
      <c r="B6" s="50"/>
      <c r="C6" s="50"/>
      <c r="D6" s="22" t="s">
        <v>67</v>
      </c>
      <c r="E6" s="22"/>
      <c r="F6" s="22"/>
      <c r="G6" s="22"/>
      <c r="H6" s="22"/>
      <c r="I6" s="22"/>
      <c r="J6" s="50">
        <v>10</v>
      </c>
      <c r="K6" s="50">
        <v>5</v>
      </c>
      <c r="L6" s="22">
        <f>_xlfn.MAXIFS(E6:I6,E7:I7,1)</f>
        <v>0</v>
      </c>
      <c r="M6" s="22">
        <f>_xlfn.MAXIFS(E6:I6,E7:I7,2)</f>
        <v>0</v>
      </c>
      <c r="N6" s="22">
        <f>_xlfn.MAXIFS(E6:I6,E7:I7,3)</f>
        <v>0</v>
      </c>
      <c r="O6" s="22">
        <f>_xlfn.MAXIFS(E6:I6,E7:I7,4)</f>
        <v>0</v>
      </c>
      <c r="P6" s="22">
        <f>_xlfn.MAXIFS(E6:I6,E7:I7,5)</f>
        <v>0</v>
      </c>
      <c r="Q6" s="22" t="s">
        <v>73</v>
      </c>
      <c r="R6" s="22"/>
    </row>
    <row r="7" spans="1:18" x14ac:dyDescent="0.3">
      <c r="A7" s="50"/>
      <c r="B7" s="50"/>
      <c r="C7" s="50"/>
      <c r="D7" s="22" t="s">
        <v>48</v>
      </c>
      <c r="E7" s="22"/>
      <c r="F7" s="22"/>
      <c r="G7" s="22"/>
      <c r="H7" s="22"/>
      <c r="I7" s="22"/>
      <c r="J7" s="50"/>
      <c r="K7" s="50"/>
      <c r="L7" s="22">
        <v>1</v>
      </c>
      <c r="M7" s="22">
        <v>2</v>
      </c>
      <c r="N7" s="22">
        <v>3</v>
      </c>
      <c r="O7" s="22">
        <v>4</v>
      </c>
      <c r="P7" s="22">
        <v>5</v>
      </c>
      <c r="Q7" s="22" t="s">
        <v>75</v>
      </c>
      <c r="R7" s="22" t="s">
        <v>79</v>
      </c>
    </row>
    <row r="8" spans="1:18" x14ac:dyDescent="0.3">
      <c r="A8" s="50"/>
      <c r="B8" s="50"/>
      <c r="C8" s="50"/>
      <c r="D8" s="22" t="s">
        <v>68</v>
      </c>
      <c r="E8" s="22"/>
      <c r="F8" s="22"/>
      <c r="G8" s="22"/>
      <c r="H8" s="22"/>
      <c r="I8" s="22"/>
      <c r="J8" s="50"/>
      <c r="K8" s="50"/>
      <c r="L8" s="22">
        <f>SUMIF(E7:I7,1,E6:I6)</f>
        <v>0</v>
      </c>
      <c r="M8" s="22">
        <f>SUMIF(E7:I7,2,E6:I6)</f>
        <v>0</v>
      </c>
      <c r="N8" s="22">
        <f>SUMIF(E7:I7,3,E6:I6)</f>
        <v>0</v>
      </c>
      <c r="O8" s="22">
        <f>SUMIF(E7:I7,4,E6:I6)</f>
        <v>0</v>
      </c>
      <c r="P8" s="22">
        <f>SUMIF(E7:I7,5,E6:I6)</f>
        <v>0</v>
      </c>
      <c r="Q8" s="22" t="s">
        <v>74</v>
      </c>
      <c r="R8" s="22">
        <v>1</v>
      </c>
    </row>
    <row r="9" spans="1:18" x14ac:dyDescent="0.3">
      <c r="A9" s="23"/>
      <c r="B9" s="23"/>
      <c r="C9" s="23"/>
      <c r="D9" s="23"/>
      <c r="E9" s="23"/>
      <c r="F9" s="23"/>
      <c r="G9" s="23"/>
      <c r="H9" s="23"/>
      <c r="I9" s="23"/>
      <c r="J9" s="23">
        <f>SUM(E9:I9)</f>
        <v>0</v>
      </c>
      <c r="K9" s="23">
        <f>J9/2</f>
        <v>0</v>
      </c>
      <c r="L9" s="22">
        <f>SUMIF(E7:I7,1,E9:I9)</f>
        <v>0</v>
      </c>
      <c r="M9" s="22">
        <f>SUMIF(E7:I7,2,E9:I9)</f>
        <v>0</v>
      </c>
      <c r="N9" s="22">
        <f>SUMIF(E7:I7,3,E9:I9)</f>
        <v>0</v>
      </c>
      <c r="O9" s="22">
        <f>SUMIF(E7:I7,4,E9:I9)</f>
        <v>0</v>
      </c>
      <c r="P9" s="22">
        <f>SUMIF(E7:I7,5,E9:I9)</f>
        <v>0</v>
      </c>
      <c r="Q9" s="22">
        <f>SUM(L9:P9)</f>
        <v>0</v>
      </c>
      <c r="R9" s="22" t="s">
        <v>53</v>
      </c>
    </row>
  </sheetData>
  <mergeCells count="10">
    <mergeCell ref="J6:J8"/>
    <mergeCell ref="A5:A8"/>
    <mergeCell ref="B5:B8"/>
    <mergeCell ref="C5:C8"/>
    <mergeCell ref="A1:Q1"/>
    <mergeCell ref="A2:Q2"/>
    <mergeCell ref="A3:Q3"/>
    <mergeCell ref="A4:Q4"/>
    <mergeCell ref="L5:P5"/>
    <mergeCell ref="K6:K8"/>
  </mergeCells>
  <pageMargins left="0.25" right="0.25" top="0.75" bottom="0.75" header="0.3" footer="0.3"/>
  <pageSetup paperSize="9" scale="85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9"/>
  <sheetViews>
    <sheetView view="pageBreakPreview" topLeftCell="D1" zoomScale="114" zoomScaleNormal="100" workbookViewId="0">
      <selection sqref="A1:R9"/>
    </sheetView>
  </sheetViews>
  <sheetFormatPr defaultRowHeight="14.4" x14ac:dyDescent="0.3"/>
  <cols>
    <col min="1" max="1" width="9.109375" style="25"/>
    <col min="3" max="3" width="28.33203125" customWidth="1"/>
    <col min="5" max="11" width="9.109375" style="26"/>
    <col min="12" max="12" width="7.5546875" customWidth="1"/>
    <col min="13" max="13" width="10.88671875" bestFit="1" customWidth="1"/>
    <col min="17" max="17" width="13.77734375" bestFit="1" customWidth="1"/>
  </cols>
  <sheetData>
    <row r="1" spans="1:18" x14ac:dyDescent="0.3">
      <c r="A1" s="55" t="s">
        <v>54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</row>
    <row r="2" spans="1:18" x14ac:dyDescent="0.3">
      <c r="A2" s="55" t="s">
        <v>55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</row>
    <row r="3" spans="1:18" x14ac:dyDescent="0.3">
      <c r="A3" s="55" t="s">
        <v>90</v>
      </c>
      <c r="B3" s="55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</row>
    <row r="4" spans="1:18" x14ac:dyDescent="0.3">
      <c r="A4" s="55" t="s">
        <v>86</v>
      </c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</row>
    <row r="5" spans="1:18" x14ac:dyDescent="0.3">
      <c r="A5" s="51" t="s">
        <v>56</v>
      </c>
      <c r="B5" s="51" t="s">
        <v>57</v>
      </c>
      <c r="C5" s="51" t="s">
        <v>58</v>
      </c>
      <c r="D5" s="43" t="s">
        <v>59</v>
      </c>
      <c r="E5" s="43" t="s">
        <v>60</v>
      </c>
      <c r="F5" s="43" t="s">
        <v>61</v>
      </c>
      <c r="G5" s="43" t="s">
        <v>62</v>
      </c>
      <c r="H5" s="43" t="s">
        <v>63</v>
      </c>
      <c r="I5" s="43" t="s">
        <v>64</v>
      </c>
      <c r="J5" s="43" t="s">
        <v>65</v>
      </c>
      <c r="K5" s="43" t="s">
        <v>65</v>
      </c>
      <c r="L5" s="52" t="s">
        <v>66</v>
      </c>
      <c r="M5" s="53"/>
      <c r="N5" s="53"/>
      <c r="O5" s="53"/>
      <c r="P5" s="54"/>
      <c r="Q5" s="43"/>
      <c r="R5" s="43"/>
    </row>
    <row r="6" spans="1:18" x14ac:dyDescent="0.3">
      <c r="A6" s="50"/>
      <c r="B6" s="50"/>
      <c r="C6" s="50"/>
      <c r="D6" s="22" t="s">
        <v>67</v>
      </c>
      <c r="E6" s="22"/>
      <c r="F6" s="22"/>
      <c r="G6" s="22"/>
      <c r="H6" s="22"/>
      <c r="I6" s="22"/>
      <c r="J6" s="50">
        <v>50</v>
      </c>
      <c r="K6" s="50">
        <v>15</v>
      </c>
      <c r="L6" s="22">
        <f>_xlfn.MAXIFS(E6:I6,E7:I7,1)</f>
        <v>0</v>
      </c>
      <c r="M6" s="22">
        <f>_xlfn.MAXIFS(E6:I6,E7:I7,2)</f>
        <v>0</v>
      </c>
      <c r="N6" s="22">
        <f>_xlfn.MAXIFS(E6:I6,E7:I7,3)</f>
        <v>0</v>
      </c>
      <c r="O6" s="22">
        <f>_xlfn.MAXIFS(E6:I6,E7:I7,4)</f>
        <v>0</v>
      </c>
      <c r="P6" s="22">
        <f>_xlfn.MAXIFS(E6:I6,E7:I7,5)</f>
        <v>0</v>
      </c>
      <c r="Q6" s="22" t="s">
        <v>73</v>
      </c>
      <c r="R6" s="22"/>
    </row>
    <row r="7" spans="1:18" x14ac:dyDescent="0.3">
      <c r="A7" s="50"/>
      <c r="B7" s="50"/>
      <c r="C7" s="50"/>
      <c r="D7" s="22" t="s">
        <v>48</v>
      </c>
      <c r="E7" s="22"/>
      <c r="F7" s="22"/>
      <c r="G7" s="22"/>
      <c r="H7" s="22"/>
      <c r="I7" s="22"/>
      <c r="J7" s="50"/>
      <c r="K7" s="50"/>
      <c r="L7" s="22">
        <v>1</v>
      </c>
      <c r="M7" s="22">
        <v>2</v>
      </c>
      <c r="N7" s="22">
        <v>3</v>
      </c>
      <c r="O7" s="22">
        <v>4</v>
      </c>
      <c r="P7" s="22">
        <v>5</v>
      </c>
      <c r="Q7" s="22" t="s">
        <v>75</v>
      </c>
      <c r="R7" s="22" t="s">
        <v>79</v>
      </c>
    </row>
    <row r="8" spans="1:18" x14ac:dyDescent="0.3">
      <c r="A8" s="50"/>
      <c r="B8" s="50"/>
      <c r="C8" s="50"/>
      <c r="D8" s="22" t="s">
        <v>68</v>
      </c>
      <c r="E8" s="22"/>
      <c r="F8" s="22"/>
      <c r="G8" s="22"/>
      <c r="H8" s="22"/>
      <c r="I8" s="22"/>
      <c r="J8" s="50"/>
      <c r="K8" s="50"/>
      <c r="L8" s="22">
        <f>SUMIF(E7:I7,1,E6:I6)</f>
        <v>0</v>
      </c>
      <c r="M8" s="22">
        <f>SUMIF(E7:I7,2,E6:I6)</f>
        <v>0</v>
      </c>
      <c r="N8" s="22">
        <f>SUMIF(E7:I7,3,E6:I6)</f>
        <v>0</v>
      </c>
      <c r="O8" s="22">
        <f>SUMIF(E7:I7,4,E6:I6)</f>
        <v>0</v>
      </c>
      <c r="P8" s="22">
        <f>SUMIF(E7:I7,5,E6:I6)</f>
        <v>0</v>
      </c>
      <c r="Q8" s="22" t="s">
        <v>74</v>
      </c>
      <c r="R8" s="22">
        <v>1</v>
      </c>
    </row>
    <row r="9" spans="1:18" x14ac:dyDescent="0.3">
      <c r="A9" s="23"/>
      <c r="B9" s="23"/>
      <c r="C9" s="23"/>
      <c r="D9" s="23"/>
      <c r="E9" s="23"/>
      <c r="F9" s="23"/>
      <c r="G9" s="23"/>
      <c r="H9" s="23"/>
      <c r="I9" s="23"/>
      <c r="J9" s="23">
        <f>SUM(E9:I9)</f>
        <v>0</v>
      </c>
      <c r="K9" s="23">
        <f>(J9/50)*15</f>
        <v>0</v>
      </c>
      <c r="L9" s="22">
        <f>SUMIF(E7:I7,1,E9:I9)</f>
        <v>0</v>
      </c>
      <c r="M9" s="22">
        <f>SUMIF(E7:I7,2,E9:I9)</f>
        <v>0</v>
      </c>
      <c r="N9" s="22">
        <f>SUMIF(E7:I7,3,E9:I9)</f>
        <v>0</v>
      </c>
      <c r="O9" s="22">
        <f>SUMIF(E7:I7,4,E9:I9)</f>
        <v>0</v>
      </c>
      <c r="P9" s="22">
        <f>SUMIF(E7:I7,5,E9:I9)</f>
        <v>0</v>
      </c>
      <c r="Q9" s="22">
        <f>SUM(L9:P9)</f>
        <v>0</v>
      </c>
      <c r="R9" s="22" t="s">
        <v>53</v>
      </c>
    </row>
  </sheetData>
  <mergeCells count="10">
    <mergeCell ref="A1:R1"/>
    <mergeCell ref="A2:R2"/>
    <mergeCell ref="A3:R3"/>
    <mergeCell ref="A4:R4"/>
    <mergeCell ref="L5:P5"/>
    <mergeCell ref="A5:A8"/>
    <mergeCell ref="B5:B8"/>
    <mergeCell ref="C5:C8"/>
    <mergeCell ref="K6:K8"/>
    <mergeCell ref="J6:J8"/>
  </mergeCells>
  <pageMargins left="0.25" right="0.25" top="0.75" bottom="0.75" header="0.3" footer="0.3"/>
  <pageSetup paperSize="9" scale="88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F1AE8-AD4D-49BB-B388-7FDF28F8EAD5}">
  <dimension ref="A1:R9"/>
  <sheetViews>
    <sheetView zoomScale="124" workbookViewId="0">
      <selection activeCell="K10" sqref="K10"/>
    </sheetView>
  </sheetViews>
  <sheetFormatPr defaultRowHeight="14.4" x14ac:dyDescent="0.3"/>
  <cols>
    <col min="17" max="17" width="10.33203125" bestFit="1" customWidth="1"/>
  </cols>
  <sheetData>
    <row r="1" spans="1:18" x14ac:dyDescent="0.3">
      <c r="A1" s="55" t="s">
        <v>54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</row>
    <row r="2" spans="1:18" x14ac:dyDescent="0.3">
      <c r="A2" s="55" t="s">
        <v>55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</row>
    <row r="3" spans="1:18" x14ac:dyDescent="0.3">
      <c r="A3" s="55" t="s">
        <v>90</v>
      </c>
      <c r="B3" s="55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</row>
    <row r="4" spans="1:18" x14ac:dyDescent="0.3">
      <c r="A4" s="55" t="s">
        <v>86</v>
      </c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</row>
    <row r="5" spans="1:18" x14ac:dyDescent="0.3">
      <c r="A5" s="51" t="s">
        <v>56</v>
      </c>
      <c r="B5" s="51" t="s">
        <v>57</v>
      </c>
      <c r="C5" s="51" t="s">
        <v>58</v>
      </c>
      <c r="D5" s="43" t="s">
        <v>59</v>
      </c>
      <c r="E5" s="43" t="s">
        <v>60</v>
      </c>
      <c r="F5" s="43" t="s">
        <v>61</v>
      </c>
      <c r="G5" s="43" t="s">
        <v>62</v>
      </c>
      <c r="H5" s="43" t="s">
        <v>63</v>
      </c>
      <c r="I5" s="43" t="s">
        <v>64</v>
      </c>
      <c r="J5" s="43" t="s">
        <v>65</v>
      </c>
      <c r="K5" s="43" t="s">
        <v>65</v>
      </c>
      <c r="L5" s="52" t="s">
        <v>66</v>
      </c>
      <c r="M5" s="53"/>
      <c r="N5" s="53"/>
      <c r="O5" s="53"/>
      <c r="P5" s="54"/>
      <c r="Q5" s="43"/>
      <c r="R5" s="43"/>
    </row>
    <row r="6" spans="1:18" x14ac:dyDescent="0.3">
      <c r="A6" s="50"/>
      <c r="B6" s="50"/>
      <c r="C6" s="50"/>
      <c r="D6" s="22" t="s">
        <v>67</v>
      </c>
      <c r="E6" s="22"/>
      <c r="F6" s="22"/>
      <c r="G6" s="22"/>
      <c r="H6" s="22"/>
      <c r="I6" s="22"/>
      <c r="J6" s="50">
        <v>10</v>
      </c>
      <c r="K6" s="50">
        <v>5</v>
      </c>
      <c r="L6" s="22">
        <f>_xlfn.MAXIFS(E6:I6,E7:I7,1)</f>
        <v>0</v>
      </c>
      <c r="M6" s="22">
        <f>_xlfn.MAXIFS(E6:I6,E7:I7,2)</f>
        <v>0</v>
      </c>
      <c r="N6" s="22">
        <f>_xlfn.MAXIFS(E6:I6,E7:I7,3)</f>
        <v>0</v>
      </c>
      <c r="O6" s="22">
        <f>_xlfn.MAXIFS(E6:I6,E7:I7,4)</f>
        <v>0</v>
      </c>
      <c r="P6" s="22">
        <f>_xlfn.MAXIFS(E6:I6,E7:I7,5)</f>
        <v>0</v>
      </c>
      <c r="Q6" s="22" t="s">
        <v>73</v>
      </c>
      <c r="R6" s="22"/>
    </row>
    <row r="7" spans="1:18" x14ac:dyDescent="0.3">
      <c r="A7" s="50"/>
      <c r="B7" s="50"/>
      <c r="C7" s="50"/>
      <c r="D7" s="22" t="s">
        <v>48</v>
      </c>
      <c r="E7" s="22"/>
      <c r="F7" s="22"/>
      <c r="G7" s="22"/>
      <c r="H7" s="22"/>
      <c r="I7" s="22"/>
      <c r="J7" s="50"/>
      <c r="K7" s="50"/>
      <c r="L7" s="22">
        <v>1</v>
      </c>
      <c r="M7" s="22">
        <v>2</v>
      </c>
      <c r="N7" s="22">
        <v>3</v>
      </c>
      <c r="O7" s="22">
        <v>4</v>
      </c>
      <c r="P7" s="22">
        <v>5</v>
      </c>
      <c r="Q7" s="22" t="s">
        <v>75</v>
      </c>
      <c r="R7" s="22" t="s">
        <v>79</v>
      </c>
    </row>
    <row r="8" spans="1:18" x14ac:dyDescent="0.3">
      <c r="A8" s="50"/>
      <c r="B8" s="50"/>
      <c r="C8" s="50"/>
      <c r="D8" s="22" t="s">
        <v>68</v>
      </c>
      <c r="E8" s="22"/>
      <c r="F8" s="22"/>
      <c r="G8" s="22"/>
      <c r="H8" s="22"/>
      <c r="I8" s="22"/>
      <c r="J8" s="50"/>
      <c r="K8" s="50"/>
      <c r="L8" s="22">
        <f>SUMIF(E7:I7,1,E6:I6)</f>
        <v>0</v>
      </c>
      <c r="M8" s="22">
        <f>SUMIF(E7:I7,2,E6:I6)</f>
        <v>0</v>
      </c>
      <c r="N8" s="22">
        <f>SUMIF(E7:I7,3,E6:I6)</f>
        <v>0</v>
      </c>
      <c r="O8" s="22">
        <f>SUMIF(E7:I7,4,E6:I6)</f>
        <v>0</v>
      </c>
      <c r="P8" s="22">
        <f>SUMIF(E7:I7,5,E6:I6)</f>
        <v>0</v>
      </c>
      <c r="Q8" s="22" t="s">
        <v>74</v>
      </c>
      <c r="R8" s="22">
        <v>1</v>
      </c>
    </row>
    <row r="9" spans="1:18" x14ac:dyDescent="0.3">
      <c r="A9" s="23"/>
      <c r="B9" s="23"/>
      <c r="C9" s="23"/>
      <c r="D9" s="23"/>
      <c r="E9" s="23"/>
      <c r="F9" s="23"/>
      <c r="G9" s="23"/>
      <c r="H9" s="23"/>
      <c r="I9" s="23"/>
      <c r="J9" s="23">
        <f>SUM(E9:I9)</f>
        <v>0</v>
      </c>
      <c r="K9" s="23">
        <f>(J9/2)</f>
        <v>0</v>
      </c>
      <c r="L9" s="22">
        <f>SUMIF(E7:I7,1,E9:I9)</f>
        <v>0</v>
      </c>
      <c r="M9" s="22">
        <f>SUMIF(E7:I7,2,E9:I9)</f>
        <v>0</v>
      </c>
      <c r="N9" s="22">
        <f>SUMIF(E7:I7,3,E9:I9)</f>
        <v>0</v>
      </c>
      <c r="O9" s="22">
        <f>SUMIF(E7:I7,4,E9:I9)</f>
        <v>0</v>
      </c>
      <c r="P9" s="22">
        <f>SUMIF(E7:I7,5,E9:I9)</f>
        <v>0</v>
      </c>
      <c r="Q9" s="22">
        <f>SUM(L9:P9)</f>
        <v>0</v>
      </c>
      <c r="R9" s="22" t="s">
        <v>53</v>
      </c>
    </row>
  </sheetData>
  <mergeCells count="10">
    <mergeCell ref="A1:R1"/>
    <mergeCell ref="A2:R2"/>
    <mergeCell ref="A3:R3"/>
    <mergeCell ref="A4:R4"/>
    <mergeCell ref="A5:A8"/>
    <mergeCell ref="B5:B8"/>
    <mergeCell ref="C5:C8"/>
    <mergeCell ref="L5:P5"/>
    <mergeCell ref="J6:J8"/>
    <mergeCell ref="K6:K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F39"/>
  <sheetViews>
    <sheetView view="pageBreakPreview" zoomScale="110" zoomScaleNormal="55" zoomScaleSheetLayoutView="55" workbookViewId="0">
      <selection activeCell="B10" sqref="B10"/>
    </sheetView>
  </sheetViews>
  <sheetFormatPr defaultRowHeight="14.4" x14ac:dyDescent="0.3"/>
  <cols>
    <col min="1" max="1" width="27.6640625" style="4" customWidth="1"/>
    <col min="2" max="2" width="14.44140625" style="4" bestFit="1" customWidth="1"/>
    <col min="3" max="6" width="14.77734375" style="4" bestFit="1" customWidth="1"/>
    <col min="7" max="7" width="16.109375" style="4" bestFit="1" customWidth="1"/>
    <col min="8" max="8" width="14.44140625" style="4" bestFit="1" customWidth="1"/>
    <col min="9" max="12" width="14.77734375" style="4" bestFit="1" customWidth="1"/>
    <col min="13" max="13" width="16.109375" style="4" bestFit="1" customWidth="1"/>
    <col min="14" max="14" width="14.44140625" style="4" bestFit="1" customWidth="1"/>
    <col min="15" max="18" width="14.77734375" style="4" bestFit="1" customWidth="1"/>
    <col min="19" max="19" width="16.109375" style="4" bestFit="1" customWidth="1"/>
    <col min="20" max="20" width="14.44140625" style="4" bestFit="1" customWidth="1"/>
    <col min="21" max="24" width="14.77734375" style="4" bestFit="1" customWidth="1"/>
    <col min="25" max="25" width="16.109375" style="4" bestFit="1" customWidth="1"/>
    <col min="26" max="26" width="14.44140625" style="4" bestFit="1" customWidth="1"/>
    <col min="27" max="30" width="14.77734375" style="4" bestFit="1" customWidth="1"/>
    <col min="31" max="31" width="17.21875" style="4" customWidth="1"/>
  </cols>
  <sheetData>
    <row r="1" spans="1:32" ht="18" x14ac:dyDescent="0.3">
      <c r="A1" s="57" t="s">
        <v>36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  <c r="AA1" s="57"/>
      <c r="AB1" s="57"/>
      <c r="AC1" s="57"/>
      <c r="AD1" s="57"/>
      <c r="AE1" s="57"/>
      <c r="AF1" s="57"/>
    </row>
    <row r="2" spans="1:32" x14ac:dyDescent="0.3">
      <c r="A2" s="39" t="s">
        <v>20</v>
      </c>
      <c r="B2" s="56" t="s">
        <v>91</v>
      </c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29"/>
    </row>
    <row r="3" spans="1:32" x14ac:dyDescent="0.3">
      <c r="A3" s="39" t="s">
        <v>21</v>
      </c>
      <c r="B3" s="56" t="s">
        <v>86</v>
      </c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29"/>
    </row>
    <row r="4" spans="1:32" x14ac:dyDescent="0.3">
      <c r="A4" s="39" t="s">
        <v>22</v>
      </c>
      <c r="B4" s="56" t="s">
        <v>92</v>
      </c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29"/>
    </row>
    <row r="5" spans="1:32" x14ac:dyDescent="0.3">
      <c r="A5" s="39" t="s">
        <v>23</v>
      </c>
      <c r="B5" s="56" t="s">
        <v>93</v>
      </c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29"/>
    </row>
    <row r="6" spans="1:32" ht="24" customHeight="1" x14ac:dyDescent="0.3">
      <c r="A6" s="45" t="s">
        <v>24</v>
      </c>
      <c r="B6" s="61" t="s">
        <v>25</v>
      </c>
      <c r="C6" s="62"/>
      <c r="D6" s="62"/>
      <c r="E6" s="62"/>
      <c r="F6" s="62"/>
      <c r="G6" s="63"/>
      <c r="H6" s="61" t="s">
        <v>26</v>
      </c>
      <c r="I6" s="62"/>
      <c r="J6" s="62"/>
      <c r="K6" s="62"/>
      <c r="L6" s="62"/>
      <c r="M6" s="63"/>
      <c r="N6" s="62" t="s">
        <v>33</v>
      </c>
      <c r="O6" s="62"/>
      <c r="P6" s="62"/>
      <c r="Q6" s="62"/>
      <c r="R6" s="62"/>
      <c r="S6" s="63"/>
      <c r="T6" s="61" t="s">
        <v>34</v>
      </c>
      <c r="U6" s="62"/>
      <c r="V6" s="62"/>
      <c r="W6" s="62"/>
      <c r="X6" s="62"/>
      <c r="Y6" s="63"/>
      <c r="Z6" s="58" t="s">
        <v>35</v>
      </c>
      <c r="AA6" s="59"/>
      <c r="AB6" s="59"/>
      <c r="AC6" s="59"/>
      <c r="AD6" s="59"/>
      <c r="AE6" s="60"/>
    </row>
    <row r="7" spans="1:32" x14ac:dyDescent="0.3">
      <c r="A7" s="7"/>
      <c r="B7" s="8" t="s">
        <v>13</v>
      </c>
      <c r="C7" s="9" t="s">
        <v>14</v>
      </c>
      <c r="D7" s="9" t="s">
        <v>15</v>
      </c>
      <c r="E7" s="9" t="s">
        <v>16</v>
      </c>
      <c r="F7" s="9" t="s">
        <v>17</v>
      </c>
      <c r="G7" s="10" t="s">
        <v>27</v>
      </c>
      <c r="H7" s="8" t="s">
        <v>13</v>
      </c>
      <c r="I7" s="9" t="s">
        <v>14</v>
      </c>
      <c r="J7" s="9" t="s">
        <v>15</v>
      </c>
      <c r="K7" s="9" t="s">
        <v>16</v>
      </c>
      <c r="L7" s="9" t="s">
        <v>17</v>
      </c>
      <c r="M7" s="10" t="s">
        <v>27</v>
      </c>
      <c r="N7" s="27" t="s">
        <v>13</v>
      </c>
      <c r="O7" s="9" t="s">
        <v>14</v>
      </c>
      <c r="P7" s="9" t="s">
        <v>15</v>
      </c>
      <c r="Q7" s="9" t="s">
        <v>16</v>
      </c>
      <c r="R7" s="9" t="s">
        <v>17</v>
      </c>
      <c r="S7" s="10" t="s">
        <v>27</v>
      </c>
      <c r="T7" s="8" t="s">
        <v>13</v>
      </c>
      <c r="U7" s="9" t="s">
        <v>14</v>
      </c>
      <c r="V7" s="9" t="s">
        <v>15</v>
      </c>
      <c r="W7" s="9" t="s">
        <v>16</v>
      </c>
      <c r="X7" s="9" t="s">
        <v>17</v>
      </c>
      <c r="Y7" s="10" t="s">
        <v>27</v>
      </c>
      <c r="Z7" s="8" t="s">
        <v>13</v>
      </c>
      <c r="AA7" s="9" t="s">
        <v>14</v>
      </c>
      <c r="AB7" s="9" t="s">
        <v>15</v>
      </c>
      <c r="AC7" s="9" t="s">
        <v>16</v>
      </c>
      <c r="AD7" s="9" t="s">
        <v>17</v>
      </c>
      <c r="AE7" s="10" t="s">
        <v>27</v>
      </c>
    </row>
    <row r="8" spans="1:32" ht="19.5" customHeight="1" x14ac:dyDescent="0.3">
      <c r="A8" s="14" t="s">
        <v>28</v>
      </c>
      <c r="B8" s="16">
        <f>'Quiz 1'!L6</f>
        <v>0</v>
      </c>
      <c r="C8" s="16">
        <f>'Quiz 1'!M6</f>
        <v>0</v>
      </c>
      <c r="D8" s="16">
        <f>'Quiz 1'!N6</f>
        <v>0</v>
      </c>
      <c r="E8" s="16">
        <f>'Quiz 1'!O6</f>
        <v>0</v>
      </c>
      <c r="F8" s="16">
        <f>'Quiz 1'!P6</f>
        <v>0</v>
      </c>
      <c r="G8" s="16">
        <f>SUM(B8:F8 )</f>
        <v>0</v>
      </c>
      <c r="H8" s="16">
        <f>'Sess 1'!L6</f>
        <v>0</v>
      </c>
      <c r="I8" s="16">
        <f>'Sess 1'!M6</f>
        <v>0</v>
      </c>
      <c r="J8" s="16">
        <f>'Sess 1'!N6</f>
        <v>0</v>
      </c>
      <c r="K8" s="16">
        <f>'Sess 1'!O6</f>
        <v>0</v>
      </c>
      <c r="L8" s="16">
        <f>'Sess 1'!P6</f>
        <v>0</v>
      </c>
      <c r="M8" s="16">
        <f>SUM(H8:L8)</f>
        <v>0</v>
      </c>
      <c r="N8" s="16">
        <f>'Quiz 2'!L6</f>
        <v>0</v>
      </c>
      <c r="O8" s="16">
        <f>'Quiz 2'!M6</f>
        <v>0</v>
      </c>
      <c r="P8" s="16">
        <f>'Quiz 2'!N6</f>
        <v>0</v>
      </c>
      <c r="Q8" s="16">
        <f>'Quiz 2'!O6</f>
        <v>0</v>
      </c>
      <c r="R8" s="16">
        <f>'Quiz 2'!P6</f>
        <v>0</v>
      </c>
      <c r="S8" s="16">
        <f>SUM(N8:R8)</f>
        <v>0</v>
      </c>
      <c r="T8" s="16">
        <f>'Sess 2'!L6</f>
        <v>0</v>
      </c>
      <c r="U8" s="16">
        <f>'Sess 2'!M6</f>
        <v>0</v>
      </c>
      <c r="V8" s="16">
        <f>'Quiz 2'!N6</f>
        <v>0</v>
      </c>
      <c r="W8" s="16">
        <f>'Quiz 2'!O6</f>
        <v>0</v>
      </c>
      <c r="X8" s="16">
        <f>'Quiz 2'!P6</f>
        <v>0</v>
      </c>
      <c r="Y8" s="16">
        <f>SUM(T8:X8)</f>
        <v>0</v>
      </c>
      <c r="Z8" s="16">
        <f>Assignment!L6</f>
        <v>0</v>
      </c>
      <c r="AA8" s="16">
        <f>Assignment!M6</f>
        <v>0</v>
      </c>
      <c r="AB8" s="16">
        <f>Assignment!N6</f>
        <v>0</v>
      </c>
      <c r="AC8" s="16">
        <f>Assignment!O6</f>
        <v>0</v>
      </c>
      <c r="AD8" s="16">
        <f>Assignment!P6</f>
        <v>0</v>
      </c>
      <c r="AE8" s="16">
        <f>SUM(Z8:AD8)</f>
        <v>0</v>
      </c>
    </row>
    <row r="9" spans="1:32" ht="19.5" customHeight="1" x14ac:dyDescent="0.3">
      <c r="A9" s="14" t="s">
        <v>29</v>
      </c>
      <c r="B9" s="16" t="s">
        <v>53</v>
      </c>
      <c r="C9" s="16" t="s">
        <v>53</v>
      </c>
      <c r="D9" s="16" t="s">
        <v>53</v>
      </c>
      <c r="E9" s="16" t="s">
        <v>53</v>
      </c>
      <c r="F9" s="16" t="s">
        <v>53</v>
      </c>
      <c r="G9" s="16" t="s">
        <v>53</v>
      </c>
      <c r="H9" s="16" t="s">
        <v>53</v>
      </c>
      <c r="I9" s="16" t="s">
        <v>53</v>
      </c>
      <c r="J9" s="16" t="s">
        <v>53</v>
      </c>
      <c r="K9" s="16" t="s">
        <v>53</v>
      </c>
      <c r="L9" s="16" t="s">
        <v>53</v>
      </c>
      <c r="M9" s="16" t="s">
        <v>53</v>
      </c>
      <c r="N9" s="16" t="s">
        <v>53</v>
      </c>
      <c r="O9" s="16" t="s">
        <v>53</v>
      </c>
      <c r="P9" s="16" t="s">
        <v>53</v>
      </c>
      <c r="Q9" s="16" t="s">
        <v>53</v>
      </c>
      <c r="R9" s="16" t="s">
        <v>53</v>
      </c>
      <c r="S9" s="16" t="s">
        <v>53</v>
      </c>
      <c r="T9" s="16" t="s">
        <v>53</v>
      </c>
      <c r="U9" s="16" t="s">
        <v>53</v>
      </c>
      <c r="V9" s="16" t="s">
        <v>53</v>
      </c>
      <c r="W9" s="16" t="s">
        <v>53</v>
      </c>
      <c r="X9" s="16" t="s">
        <v>53</v>
      </c>
      <c r="Y9" s="16" t="s">
        <v>53</v>
      </c>
      <c r="Z9" s="16" t="s">
        <v>53</v>
      </c>
      <c r="AA9" s="16" t="s">
        <v>53</v>
      </c>
      <c r="AB9" s="16" t="s">
        <v>53</v>
      </c>
      <c r="AC9" s="16" t="s">
        <v>53</v>
      </c>
      <c r="AD9" s="16" t="s">
        <v>53</v>
      </c>
      <c r="AE9" s="16" t="s">
        <v>53</v>
      </c>
    </row>
    <row r="10" spans="1:32" ht="23.25" customHeight="1" x14ac:dyDescent="0.3">
      <c r="A10" s="14" t="s">
        <v>30</v>
      </c>
      <c r="B10" s="16" t="s">
        <v>53</v>
      </c>
      <c r="C10" s="16" t="s">
        <v>53</v>
      </c>
      <c r="D10" s="16" t="s">
        <v>53</v>
      </c>
      <c r="E10" s="16" t="s">
        <v>53</v>
      </c>
      <c r="F10" s="16" t="s">
        <v>53</v>
      </c>
      <c r="G10" s="16" t="s">
        <v>53</v>
      </c>
      <c r="H10" s="16" t="s">
        <v>53</v>
      </c>
      <c r="I10" s="16" t="s">
        <v>53</v>
      </c>
      <c r="J10" s="16" t="s">
        <v>53</v>
      </c>
      <c r="K10" s="16" t="s">
        <v>53</v>
      </c>
      <c r="L10" s="16" t="s">
        <v>53</v>
      </c>
      <c r="M10" s="16" t="s">
        <v>53</v>
      </c>
      <c r="N10" s="16" t="s">
        <v>53</v>
      </c>
      <c r="O10" s="16" t="s">
        <v>53</v>
      </c>
      <c r="P10" s="16" t="s">
        <v>53</v>
      </c>
      <c r="Q10" s="16" t="s">
        <v>53</v>
      </c>
      <c r="R10" s="16" t="s">
        <v>53</v>
      </c>
      <c r="S10" s="16" t="s">
        <v>53</v>
      </c>
      <c r="T10" s="16" t="s">
        <v>53</v>
      </c>
      <c r="U10" s="16" t="s">
        <v>53</v>
      </c>
      <c r="V10" s="16" t="s">
        <v>53</v>
      </c>
      <c r="W10" s="16" t="s">
        <v>53</v>
      </c>
      <c r="X10" s="16" t="s">
        <v>53</v>
      </c>
      <c r="Y10" s="16" t="s">
        <v>53</v>
      </c>
      <c r="Z10" s="16" t="s">
        <v>53</v>
      </c>
      <c r="AA10" s="16" t="s">
        <v>53</v>
      </c>
      <c r="AB10" s="16" t="s">
        <v>53</v>
      </c>
      <c r="AC10" s="16" t="s">
        <v>53</v>
      </c>
      <c r="AD10" s="16" t="s">
        <v>53</v>
      </c>
      <c r="AE10" s="16" t="s">
        <v>53</v>
      </c>
    </row>
    <row r="11" spans="1:32" s="18" customFormat="1" ht="23.25" customHeight="1" x14ac:dyDescent="0.3">
      <c r="A11" s="17" t="s">
        <v>31</v>
      </c>
      <c r="B11" s="16" t="s">
        <v>53</v>
      </c>
      <c r="C11" s="16" t="s">
        <v>53</v>
      </c>
      <c r="D11" s="16" t="s">
        <v>53</v>
      </c>
      <c r="E11" s="16" t="s">
        <v>53</v>
      </c>
      <c r="F11" s="16" t="s">
        <v>53</v>
      </c>
      <c r="G11" s="16" t="s">
        <v>53</v>
      </c>
      <c r="H11" s="16" t="s">
        <v>53</v>
      </c>
      <c r="I11" s="16" t="s">
        <v>53</v>
      </c>
      <c r="J11" s="16" t="s">
        <v>53</v>
      </c>
      <c r="K11" s="16" t="s">
        <v>53</v>
      </c>
      <c r="L11" s="16" t="s">
        <v>53</v>
      </c>
      <c r="M11" s="16" t="s">
        <v>53</v>
      </c>
      <c r="N11" s="16" t="s">
        <v>53</v>
      </c>
      <c r="O11" s="16" t="s">
        <v>53</v>
      </c>
      <c r="P11" s="16" t="s">
        <v>53</v>
      </c>
      <c r="Q11" s="16" t="s">
        <v>53</v>
      </c>
      <c r="R11" s="16" t="s">
        <v>53</v>
      </c>
      <c r="S11" s="16" t="s">
        <v>53</v>
      </c>
      <c r="T11" s="16" t="s">
        <v>53</v>
      </c>
      <c r="U11" s="16" t="s">
        <v>53</v>
      </c>
      <c r="V11" s="16" t="s">
        <v>53</v>
      </c>
      <c r="W11" s="16" t="s">
        <v>53</v>
      </c>
      <c r="X11" s="16" t="s">
        <v>53</v>
      </c>
      <c r="Y11" s="16" t="s">
        <v>53</v>
      </c>
      <c r="Z11" s="16" t="s">
        <v>53</v>
      </c>
      <c r="AA11" s="16" t="s">
        <v>53</v>
      </c>
      <c r="AB11" s="16" t="s">
        <v>53</v>
      </c>
      <c r="AC11" s="16" t="s">
        <v>53</v>
      </c>
      <c r="AD11" s="16" t="s">
        <v>53</v>
      </c>
      <c r="AE11" s="16" t="s">
        <v>53</v>
      </c>
    </row>
    <row r="12" spans="1:32" ht="24" customHeight="1" thickBot="1" x14ac:dyDescent="0.35">
      <c r="A12" s="15" t="s">
        <v>32</v>
      </c>
      <c r="B12" s="16" t="s">
        <v>53</v>
      </c>
      <c r="C12" s="16" t="s">
        <v>53</v>
      </c>
      <c r="D12" s="16" t="s">
        <v>53</v>
      </c>
      <c r="E12" s="16" t="s">
        <v>53</v>
      </c>
      <c r="F12" s="16" t="s">
        <v>53</v>
      </c>
      <c r="G12" s="16" t="s">
        <v>53</v>
      </c>
      <c r="H12" s="16" t="s">
        <v>53</v>
      </c>
      <c r="I12" s="16" t="s">
        <v>53</v>
      </c>
      <c r="J12" s="16" t="s">
        <v>53</v>
      </c>
      <c r="K12" s="16" t="s">
        <v>53</v>
      </c>
      <c r="L12" s="16" t="s">
        <v>53</v>
      </c>
      <c r="M12" s="16" t="s">
        <v>53</v>
      </c>
      <c r="N12" s="16" t="s">
        <v>53</v>
      </c>
      <c r="O12" s="16" t="s">
        <v>53</v>
      </c>
      <c r="P12" s="16" t="s">
        <v>53</v>
      </c>
      <c r="Q12" s="16" t="s">
        <v>53</v>
      </c>
      <c r="R12" s="16" t="s">
        <v>53</v>
      </c>
      <c r="S12" s="16" t="s">
        <v>53</v>
      </c>
      <c r="T12" s="16" t="s">
        <v>53</v>
      </c>
      <c r="U12" s="16" t="s">
        <v>53</v>
      </c>
      <c r="V12" s="16" t="s">
        <v>53</v>
      </c>
      <c r="W12" s="16" t="s">
        <v>53</v>
      </c>
      <c r="X12" s="16" t="s">
        <v>53</v>
      </c>
      <c r="Y12" s="16" t="s">
        <v>53</v>
      </c>
      <c r="Z12" s="16" t="s">
        <v>53</v>
      </c>
      <c r="AA12" s="16" t="s">
        <v>53</v>
      </c>
      <c r="AB12" s="16" t="s">
        <v>53</v>
      </c>
      <c r="AC12" s="16" t="s">
        <v>53</v>
      </c>
      <c r="AD12" s="16" t="s">
        <v>53</v>
      </c>
      <c r="AE12" s="16" t="s">
        <v>53</v>
      </c>
    </row>
    <row r="16" spans="1:32" x14ac:dyDescent="0.3">
      <c r="P16" s="4" t="s">
        <v>53</v>
      </c>
    </row>
    <row r="17" spans="16:16" x14ac:dyDescent="0.3">
      <c r="P17" s="4" t="s">
        <v>53</v>
      </c>
    </row>
    <row r="39" spans="1:1" x14ac:dyDescent="0.3">
      <c r="A39" s="2"/>
    </row>
  </sheetData>
  <autoFilter ref="A7:AE12" xr:uid="{00000000-0009-0000-0000-000005000000}"/>
  <mergeCells count="10">
    <mergeCell ref="B3:AE3"/>
    <mergeCell ref="B4:AE4"/>
    <mergeCell ref="B5:AE5"/>
    <mergeCell ref="A1:AF1"/>
    <mergeCell ref="Z6:AE6"/>
    <mergeCell ref="T6:Y6"/>
    <mergeCell ref="B6:G6"/>
    <mergeCell ref="H6:M6"/>
    <mergeCell ref="N6:S6"/>
    <mergeCell ref="B2:AE2"/>
  </mergeCells>
  <pageMargins left="0.25" right="0.25" top="0.75" bottom="0.75" header="0.3" footer="0.3"/>
  <pageSetup paperSize="9" scale="61" orientation="portrait" r:id="rId1"/>
  <rowBreaks count="1" manualBreakCount="1">
    <brk id="13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16"/>
  <sheetViews>
    <sheetView view="pageBreakPreview" zoomScale="147" zoomScaleNormal="100" zoomScaleSheetLayoutView="400" workbookViewId="0">
      <selection activeCell="D13" sqref="D13"/>
    </sheetView>
  </sheetViews>
  <sheetFormatPr defaultRowHeight="14.4" x14ac:dyDescent="0.3"/>
  <cols>
    <col min="1" max="1" width="19.21875" style="26" bestFit="1" customWidth="1"/>
    <col min="2" max="6" width="6.5546875" customWidth="1"/>
    <col min="7" max="7" width="12.33203125" customWidth="1"/>
  </cols>
  <sheetData>
    <row r="1" spans="1:13" ht="18" x14ac:dyDescent="0.3">
      <c r="A1" s="57" t="s">
        <v>36</v>
      </c>
      <c r="B1" s="57"/>
      <c r="C1" s="57"/>
      <c r="D1" s="57"/>
      <c r="E1" s="57"/>
      <c r="F1" s="57"/>
      <c r="G1" s="57"/>
      <c r="H1" s="6"/>
      <c r="I1" s="6"/>
      <c r="J1" s="6"/>
      <c r="K1" s="6"/>
      <c r="L1" s="6"/>
      <c r="M1" s="6"/>
    </row>
    <row r="2" spans="1:13" x14ac:dyDescent="0.3">
      <c r="A2" s="11" t="s">
        <v>20</v>
      </c>
      <c r="B2" s="56" t="s">
        <v>94</v>
      </c>
      <c r="C2" s="56"/>
      <c r="D2" s="56"/>
      <c r="E2" s="56"/>
      <c r="F2" s="56"/>
      <c r="G2" s="56"/>
      <c r="H2" s="1"/>
      <c r="I2" s="1"/>
      <c r="J2" s="1"/>
      <c r="K2" s="1"/>
      <c r="L2" s="1"/>
      <c r="M2" s="1"/>
    </row>
    <row r="3" spans="1:13" x14ac:dyDescent="0.3">
      <c r="A3" s="11" t="s">
        <v>21</v>
      </c>
      <c r="B3" s="56" t="s">
        <v>86</v>
      </c>
      <c r="C3" s="56"/>
      <c r="D3" s="56"/>
      <c r="E3" s="56"/>
      <c r="F3" s="56"/>
      <c r="G3" s="56"/>
      <c r="H3" s="1"/>
      <c r="I3" s="1"/>
      <c r="J3" s="1"/>
      <c r="K3" s="1"/>
      <c r="L3" s="1"/>
      <c r="M3" s="1"/>
    </row>
    <row r="4" spans="1:13" x14ac:dyDescent="0.3">
      <c r="A4" s="11" t="s">
        <v>22</v>
      </c>
      <c r="B4" s="56" t="s">
        <v>92</v>
      </c>
      <c r="C4" s="56"/>
      <c r="D4" s="56"/>
      <c r="E4" s="56"/>
      <c r="F4" s="56"/>
      <c r="G4" s="56"/>
      <c r="H4" s="1"/>
      <c r="I4" s="1"/>
      <c r="J4" s="1"/>
      <c r="K4" s="1"/>
      <c r="L4" s="1"/>
      <c r="M4" s="1"/>
    </row>
    <row r="5" spans="1:13" x14ac:dyDescent="0.3">
      <c r="A5" s="11" t="s">
        <v>23</v>
      </c>
      <c r="B5" s="56" t="s">
        <v>93</v>
      </c>
      <c r="C5" s="56"/>
      <c r="D5" s="56"/>
      <c r="E5" s="56"/>
      <c r="F5" s="56"/>
      <c r="G5" s="56"/>
      <c r="H5" s="2"/>
      <c r="I5" s="2"/>
      <c r="J5" s="2"/>
      <c r="K5" s="2"/>
      <c r="L5" s="2"/>
      <c r="M5" s="2"/>
    </row>
    <row r="6" spans="1:13" x14ac:dyDescent="0.3">
      <c r="A6" s="31" t="s">
        <v>24</v>
      </c>
      <c r="B6" s="67" t="s">
        <v>37</v>
      </c>
      <c r="C6" s="67"/>
      <c r="D6" s="67"/>
      <c r="E6" s="67"/>
      <c r="F6" s="67"/>
      <c r="G6" s="67"/>
    </row>
    <row r="7" spans="1:13" x14ac:dyDescent="0.3">
      <c r="A7" s="31" t="s">
        <v>59</v>
      </c>
      <c r="B7" s="31" t="s">
        <v>60</v>
      </c>
      <c r="C7" s="31" t="s">
        <v>61</v>
      </c>
      <c r="D7" s="31" t="s">
        <v>62</v>
      </c>
      <c r="E7" s="31" t="s">
        <v>63</v>
      </c>
      <c r="F7" s="31" t="s">
        <v>64</v>
      </c>
      <c r="G7" s="64" t="s">
        <v>27</v>
      </c>
    </row>
    <row r="8" spans="1:13" x14ac:dyDescent="0.3">
      <c r="A8" s="22" t="s">
        <v>67</v>
      </c>
      <c r="B8" s="31"/>
      <c r="C8" s="31"/>
      <c r="D8" s="31"/>
      <c r="E8" s="31"/>
      <c r="F8" s="31"/>
      <c r="G8" s="65"/>
    </row>
    <row r="9" spans="1:13" x14ac:dyDescent="0.3">
      <c r="A9" s="22" t="s">
        <v>48</v>
      </c>
      <c r="B9" s="31"/>
      <c r="C9" s="31"/>
      <c r="D9" s="31"/>
      <c r="E9" s="31"/>
      <c r="F9" s="31"/>
      <c r="G9" s="65"/>
    </row>
    <row r="10" spans="1:13" x14ac:dyDescent="0.3">
      <c r="A10" s="22" t="s">
        <v>68</v>
      </c>
      <c r="B10" s="22"/>
      <c r="C10" s="22"/>
      <c r="D10" s="22"/>
      <c r="E10" s="22"/>
      <c r="F10" s="22"/>
      <c r="G10" s="66"/>
    </row>
    <row r="11" spans="1:13" x14ac:dyDescent="0.3">
      <c r="A11" s="28" t="s">
        <v>53</v>
      </c>
      <c r="B11" s="33" t="s">
        <v>53</v>
      </c>
      <c r="C11" s="24"/>
      <c r="D11" s="24"/>
      <c r="E11" s="24"/>
      <c r="F11" s="24"/>
      <c r="G11" s="13">
        <f>SUM(B11:F11)</f>
        <v>0</v>
      </c>
    </row>
    <row r="12" spans="1:13" x14ac:dyDescent="0.3">
      <c r="A12" s="32" t="s">
        <v>28</v>
      </c>
      <c r="B12" s="32" t="s">
        <v>53</v>
      </c>
      <c r="C12" s="32" t="s">
        <v>53</v>
      </c>
      <c r="D12" s="32" t="s">
        <v>53</v>
      </c>
      <c r="E12" s="32" t="s">
        <v>53</v>
      </c>
      <c r="F12" s="32" t="s">
        <v>53</v>
      </c>
      <c r="G12" s="32" t="s">
        <v>53</v>
      </c>
    </row>
    <row r="13" spans="1:13" x14ac:dyDescent="0.3">
      <c r="A13" s="32" t="s">
        <v>29</v>
      </c>
      <c r="B13" s="32" t="s">
        <v>53</v>
      </c>
      <c r="C13" s="32" t="s">
        <v>53</v>
      </c>
      <c r="D13" s="32" t="s">
        <v>53</v>
      </c>
      <c r="E13" s="32" t="s">
        <v>53</v>
      </c>
      <c r="F13" s="32" t="s">
        <v>53</v>
      </c>
      <c r="G13" s="32" t="s">
        <v>53</v>
      </c>
    </row>
    <row r="14" spans="1:13" x14ac:dyDescent="0.3">
      <c r="A14" s="32" t="s">
        <v>30</v>
      </c>
      <c r="B14" s="32" t="s">
        <v>53</v>
      </c>
      <c r="C14" s="32" t="s">
        <v>53</v>
      </c>
      <c r="D14" s="32" t="s">
        <v>53</v>
      </c>
      <c r="E14" s="32" t="s">
        <v>53</v>
      </c>
      <c r="F14" s="32" t="s">
        <v>53</v>
      </c>
      <c r="G14" s="32" t="s">
        <v>53</v>
      </c>
    </row>
    <row r="15" spans="1:13" x14ac:dyDescent="0.3">
      <c r="A15" s="32" t="s">
        <v>31</v>
      </c>
      <c r="B15" s="32" t="s">
        <v>53</v>
      </c>
      <c r="C15" s="32" t="s">
        <v>53</v>
      </c>
      <c r="D15" s="32" t="s">
        <v>53</v>
      </c>
      <c r="E15" s="32" t="s">
        <v>53</v>
      </c>
      <c r="F15" s="32" t="s">
        <v>53</v>
      </c>
      <c r="G15" s="32" t="s">
        <v>53</v>
      </c>
    </row>
    <row r="16" spans="1:13" x14ac:dyDescent="0.3">
      <c r="A16" s="32" t="s">
        <v>32</v>
      </c>
      <c r="B16" s="32" t="s">
        <v>53</v>
      </c>
      <c r="C16" s="32" t="s">
        <v>53</v>
      </c>
      <c r="D16" s="32" t="s">
        <v>53</v>
      </c>
      <c r="E16" s="32" t="s">
        <v>53</v>
      </c>
      <c r="F16" s="32" t="s">
        <v>53</v>
      </c>
      <c r="G16" s="32" t="s">
        <v>53</v>
      </c>
    </row>
  </sheetData>
  <mergeCells count="7">
    <mergeCell ref="G7:G10"/>
    <mergeCell ref="A1:G1"/>
    <mergeCell ref="B6:G6"/>
    <mergeCell ref="B2:G2"/>
    <mergeCell ref="B3:G3"/>
    <mergeCell ref="B4:G4"/>
    <mergeCell ref="B5:G5"/>
  </mergeCells>
  <conditionalFormatting sqref="B11">
    <cfRule type="cellIs" dxfId="4" priority="7" operator="greaterThanOrEqual">
      <formula>#REF!</formula>
    </cfRule>
  </conditionalFormatting>
  <conditionalFormatting sqref="C11">
    <cfRule type="cellIs" dxfId="3" priority="8" operator="greaterThanOrEqual">
      <formula>#REF!</formula>
    </cfRule>
  </conditionalFormatting>
  <conditionalFormatting sqref="D11">
    <cfRule type="cellIs" dxfId="2" priority="9" operator="greaterThanOrEqual">
      <formula>#REF!</formula>
    </cfRule>
  </conditionalFormatting>
  <conditionalFormatting sqref="E11">
    <cfRule type="cellIs" dxfId="1" priority="10" operator="greaterThanOrEqual">
      <formula>#REF!</formula>
    </cfRule>
  </conditionalFormatting>
  <conditionalFormatting sqref="F11">
    <cfRule type="cellIs" dxfId="0" priority="11" operator="greaterThanOrEqual">
      <formula>#REF!</formula>
    </cfRule>
  </conditionalFormatting>
  <pageMargins left="0.23622047244094491" right="0.23622047244094491" top="0.74803149606299213" bottom="0.74803149606299213" header="0.31496062992125984" footer="0.31496062992125984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18"/>
  <sheetViews>
    <sheetView view="pageBreakPreview" zoomScale="84" zoomScaleNormal="100" zoomScaleSheetLayoutView="70" workbookViewId="0">
      <selection activeCell="I7" sqref="I7"/>
    </sheetView>
  </sheetViews>
  <sheetFormatPr defaultRowHeight="14.4" x14ac:dyDescent="0.3"/>
  <cols>
    <col min="1" max="1" width="7.109375" bestFit="1" customWidth="1"/>
    <col min="2" max="4" width="11.88671875" customWidth="1"/>
    <col min="5" max="6" width="14.77734375" bestFit="1" customWidth="1"/>
    <col min="7" max="7" width="12.109375" bestFit="1" customWidth="1"/>
    <col min="8" max="8" width="18.44140625" customWidth="1"/>
    <col min="9" max="10" width="11.88671875" customWidth="1"/>
    <col min="11" max="11" width="44.21875" bestFit="1" customWidth="1"/>
  </cols>
  <sheetData>
    <row r="1" spans="1:26" x14ac:dyDescent="0.3">
      <c r="A1" s="56" t="s">
        <v>20</v>
      </c>
      <c r="B1" s="56"/>
      <c r="C1" s="56" t="s">
        <v>70</v>
      </c>
      <c r="D1" s="56"/>
      <c r="E1" s="56"/>
      <c r="F1" s="56"/>
      <c r="G1" s="56"/>
      <c r="H1" s="56"/>
      <c r="I1" s="56"/>
      <c r="J1" s="56"/>
      <c r="K1" s="56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3">
      <c r="A2" s="56" t="s">
        <v>21</v>
      </c>
      <c r="B2" s="56"/>
      <c r="C2" s="56" t="s">
        <v>71</v>
      </c>
      <c r="D2" s="56"/>
      <c r="E2" s="56"/>
      <c r="F2" s="56"/>
      <c r="G2" s="56"/>
      <c r="H2" s="56"/>
      <c r="I2" s="56"/>
      <c r="J2" s="56"/>
      <c r="K2" s="56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3">
      <c r="A3" s="56" t="s">
        <v>22</v>
      </c>
      <c r="B3" s="56"/>
      <c r="C3" s="56" t="s">
        <v>52</v>
      </c>
      <c r="D3" s="56"/>
      <c r="E3" s="56"/>
      <c r="F3" s="56"/>
      <c r="G3" s="56"/>
      <c r="H3" s="56"/>
      <c r="I3" s="56"/>
      <c r="J3" s="56"/>
      <c r="K3" s="56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x14ac:dyDescent="0.3">
      <c r="A4" s="56" t="s">
        <v>23</v>
      </c>
      <c r="B4" s="56"/>
      <c r="C4" s="56" t="s">
        <v>72</v>
      </c>
      <c r="D4" s="56"/>
      <c r="E4" s="56"/>
      <c r="F4" s="56"/>
      <c r="G4" s="56"/>
      <c r="H4" s="56"/>
      <c r="I4" s="56"/>
      <c r="J4" s="56"/>
      <c r="K4" s="56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x14ac:dyDescent="0.3">
      <c r="A5" s="5" t="s">
        <v>38</v>
      </c>
      <c r="B5" s="5" t="s">
        <v>25</v>
      </c>
      <c r="C5" s="5" t="s">
        <v>26</v>
      </c>
      <c r="D5" s="5" t="s">
        <v>33</v>
      </c>
      <c r="E5" s="5" t="s">
        <v>34</v>
      </c>
      <c r="F5" s="5" t="s">
        <v>35</v>
      </c>
      <c r="G5" s="5" t="s">
        <v>83</v>
      </c>
      <c r="H5" s="5" t="s">
        <v>84</v>
      </c>
      <c r="I5" s="5" t="s">
        <v>37</v>
      </c>
      <c r="J5" s="5" t="s">
        <v>85</v>
      </c>
      <c r="K5" s="5" t="s">
        <v>39</v>
      </c>
    </row>
    <row r="6" spans="1:26" x14ac:dyDescent="0.3">
      <c r="A6" s="5" t="s">
        <v>13</v>
      </c>
      <c r="B6" s="11" t="s">
        <v>53</v>
      </c>
      <c r="C6" s="11" t="s">
        <v>53</v>
      </c>
      <c r="D6" s="11" t="s">
        <v>53</v>
      </c>
      <c r="E6" s="11" t="s">
        <v>53</v>
      </c>
      <c r="F6" s="11" t="s">
        <v>53</v>
      </c>
      <c r="G6" s="11" t="s">
        <v>53</v>
      </c>
      <c r="H6" s="11" t="s">
        <v>53</v>
      </c>
      <c r="I6" s="11" t="s">
        <v>53</v>
      </c>
      <c r="J6" s="11" t="s">
        <v>53</v>
      </c>
      <c r="K6" s="11" t="s">
        <v>53</v>
      </c>
    </row>
    <row r="7" spans="1:26" x14ac:dyDescent="0.3">
      <c r="A7" s="5" t="s">
        <v>14</v>
      </c>
      <c r="B7" s="11" t="s">
        <v>53</v>
      </c>
      <c r="C7" s="11" t="s">
        <v>53</v>
      </c>
      <c r="D7" s="11" t="s">
        <v>53</v>
      </c>
      <c r="E7" s="11" t="s">
        <v>53</v>
      </c>
      <c r="F7" s="11" t="s">
        <v>53</v>
      </c>
      <c r="G7" s="11" t="s">
        <v>53</v>
      </c>
      <c r="H7" s="11" t="s">
        <v>53</v>
      </c>
      <c r="I7" s="11" t="s">
        <v>53</v>
      </c>
      <c r="J7" s="11" t="s">
        <v>53</v>
      </c>
      <c r="K7" s="11" t="s">
        <v>53</v>
      </c>
    </row>
    <row r="8" spans="1:26" x14ac:dyDescent="0.3">
      <c r="A8" s="5" t="s">
        <v>15</v>
      </c>
      <c r="B8" s="11" t="s">
        <v>53</v>
      </c>
      <c r="C8" s="11" t="s">
        <v>53</v>
      </c>
      <c r="D8" s="11" t="s">
        <v>53</v>
      </c>
      <c r="E8" s="11" t="s">
        <v>53</v>
      </c>
      <c r="F8" s="11" t="s">
        <v>53</v>
      </c>
      <c r="G8" s="11" t="s">
        <v>53</v>
      </c>
      <c r="H8" s="11" t="s">
        <v>53</v>
      </c>
      <c r="I8" s="11" t="s">
        <v>53</v>
      </c>
      <c r="J8" s="11" t="s">
        <v>53</v>
      </c>
      <c r="K8" s="11" t="s">
        <v>53</v>
      </c>
    </row>
    <row r="9" spans="1:26" x14ac:dyDescent="0.3">
      <c r="A9" s="5" t="s">
        <v>16</v>
      </c>
      <c r="B9" s="11" t="s">
        <v>53</v>
      </c>
      <c r="C9" s="11" t="s">
        <v>53</v>
      </c>
      <c r="D9" s="11" t="s">
        <v>53</v>
      </c>
      <c r="E9" s="11" t="s">
        <v>53</v>
      </c>
      <c r="F9" s="11" t="s">
        <v>53</v>
      </c>
      <c r="G9" s="11" t="s">
        <v>53</v>
      </c>
      <c r="H9" s="11" t="s">
        <v>53</v>
      </c>
      <c r="I9" s="11" t="s">
        <v>53</v>
      </c>
      <c r="J9" s="11" t="s">
        <v>53</v>
      </c>
      <c r="K9" s="11" t="s">
        <v>53</v>
      </c>
    </row>
    <row r="10" spans="1:26" x14ac:dyDescent="0.3">
      <c r="A10" s="5" t="s">
        <v>17</v>
      </c>
      <c r="B10" s="11" t="s">
        <v>53</v>
      </c>
      <c r="C10" s="11" t="s">
        <v>53</v>
      </c>
      <c r="D10" s="11" t="s">
        <v>53</v>
      </c>
      <c r="E10" s="11" t="s">
        <v>53</v>
      </c>
      <c r="F10" s="11" t="s">
        <v>53</v>
      </c>
      <c r="G10" s="11" t="s">
        <v>53</v>
      </c>
      <c r="H10" s="11" t="s">
        <v>53</v>
      </c>
      <c r="I10" s="11" t="s">
        <v>53</v>
      </c>
      <c r="J10" s="11" t="s">
        <v>53</v>
      </c>
      <c r="K10" s="11" t="s">
        <v>53</v>
      </c>
    </row>
    <row r="11" spans="1:26" ht="24" customHeight="1" x14ac:dyDescent="0.3">
      <c r="A11" s="11"/>
      <c r="B11" s="68" t="s">
        <v>95</v>
      </c>
      <c r="C11" s="69"/>
      <c r="D11" s="69"/>
      <c r="E11" s="70"/>
      <c r="F11" s="70"/>
      <c r="G11" s="70"/>
      <c r="H11" s="71"/>
      <c r="I11" s="38" t="s">
        <v>53</v>
      </c>
      <c r="J11" s="38" t="s">
        <v>53</v>
      </c>
      <c r="K11" s="38" t="s">
        <v>53</v>
      </c>
    </row>
    <row r="13" spans="1:26" x14ac:dyDescent="0.3">
      <c r="K13" t="s">
        <v>53</v>
      </c>
    </row>
    <row r="18" spans="11:11" x14ac:dyDescent="0.3">
      <c r="K18" t="s">
        <v>53</v>
      </c>
    </row>
  </sheetData>
  <mergeCells count="9">
    <mergeCell ref="B11:H11"/>
    <mergeCell ref="C1:K1"/>
    <mergeCell ref="C2:K2"/>
    <mergeCell ref="C3:K3"/>
    <mergeCell ref="C4:K4"/>
    <mergeCell ref="A1:B1"/>
    <mergeCell ref="A2:B2"/>
    <mergeCell ref="A3:B3"/>
    <mergeCell ref="A4:B4"/>
  </mergeCells>
  <pageMargins left="0.25" right="0.25" top="0.75" bottom="0.75" header="0.3" footer="0.3"/>
  <pageSetup paperSize="9" scale="83" orientation="landscape" r:id="rId1"/>
  <colBreaks count="1" manualBreakCount="1">
    <brk id="11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7</vt:i4>
      </vt:variant>
    </vt:vector>
  </HeadingPairs>
  <TitlesOfParts>
    <vt:vector size="18" baseType="lpstr">
      <vt:lpstr>CAM_Projection</vt:lpstr>
      <vt:lpstr>Quiz 1</vt:lpstr>
      <vt:lpstr>Sess 1</vt:lpstr>
      <vt:lpstr>Quiz 2</vt:lpstr>
      <vt:lpstr>Sess 2</vt:lpstr>
      <vt:lpstr>Assignment</vt:lpstr>
      <vt:lpstr>Internal</vt:lpstr>
      <vt:lpstr>External</vt:lpstr>
      <vt:lpstr>Final_CO_Attainment</vt:lpstr>
      <vt:lpstr>PO_Attainment</vt:lpstr>
      <vt:lpstr>Rubrics_CO_Attainment</vt:lpstr>
      <vt:lpstr>CAM_Projection!Print_Area</vt:lpstr>
      <vt:lpstr>External!Print_Area</vt:lpstr>
      <vt:lpstr>Final_CO_Attainment!Print_Area</vt:lpstr>
      <vt:lpstr>Internal!Print_Area</vt:lpstr>
      <vt:lpstr>PO_Attainment!Print_Area</vt:lpstr>
      <vt:lpstr>'Quiz 1'!Print_Area</vt:lpstr>
      <vt:lpstr>'Quiz 2'!Print_Area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2023-08-11T11:10:31Z</dcterms:modified>
</cp:coreProperties>
</file>