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OMNARAYANA\Desktop\"/>
    </mc:Choice>
  </mc:AlternateContent>
  <workbookProtection workbookPassword="C90F" lockStructure="1"/>
  <bookViews>
    <workbookView xWindow="15" yWindow="0" windowWidth="19440" windowHeight="9450" tabRatio="895" activeTab="10"/>
  </bookViews>
  <sheets>
    <sheet name="Ac Dtls" sheetId="1" r:id="rId1"/>
    <sheet name="W.SLIP" sheetId="12" r:id="rId2"/>
    <sheet name="Total display" sheetId="10" r:id="rId3"/>
    <sheet name="Sheet1" sheetId="13" r:id="rId4"/>
    <sheet name="NBO" sheetId="5" r:id="rId5"/>
    <sheet name="BANK MCT AL AHLI" sheetId="4" r:id="rId6"/>
    <sheet name="exp." sheetId="17" r:id="rId7"/>
    <sheet name="jan-02" sheetId="16" r:id="rId8"/>
    <sheet name="Sheet2" sheetId="14" r:id="rId9"/>
    <sheet name="OIB" sheetId="2" r:id="rId10"/>
    <sheet name="COM.BANK" sheetId="9" r:id="rId11"/>
    <sheet name="OMAN ARAB" sheetId="8" r:id="rId12"/>
    <sheet name="BANK DHOFAR" sheetId="7" r:id="rId13"/>
    <sheet name="TRIAL" sheetId="6" r:id="rId14"/>
    <sheet name="other" sheetId="3" r:id="rId15"/>
  </sheets>
  <externalReferences>
    <externalReference r:id="rId16"/>
    <externalReference r:id="rId17"/>
    <externalReference r:id="rId18"/>
  </externalReferences>
  <definedNames>
    <definedName name="_xlnm._FilterDatabase" localSheetId="5" hidden="1">'BANK MCT AL AHLI'!$A$5:$E$282</definedName>
    <definedName name="_xlnm._FilterDatabase" localSheetId="9" hidden="1">OIB!$B$4:$F$90</definedName>
    <definedName name="_xlnm._FilterDatabase" localSheetId="2" hidden="1">'Total display'!$B$5:$AJ$364</definedName>
    <definedName name="_xlnm.Print_Area" localSheetId="0">'Ac Dtls'!$A$2:$L$212</definedName>
    <definedName name="_xlnm.Print_Area" localSheetId="12">'BANK DHOFAR'!$A$1:$E$20</definedName>
    <definedName name="_xlnm.Print_Area" localSheetId="5">'BANK MCT AL AHLI'!$A$5:$E$222</definedName>
    <definedName name="_xlnm.Print_Area" localSheetId="7">'jan-02'!$G$1:$K$7</definedName>
    <definedName name="_xlnm.Print_Area" localSheetId="9">OIB!$B$1:$F$91</definedName>
    <definedName name="_xlnm.Print_Area" localSheetId="14">other!$A$3:$E$10</definedName>
    <definedName name="_xlnm.Print_Area" localSheetId="8">Sheet2!$A$1:$AJ$5</definedName>
    <definedName name="_xlnm.Print_Area" localSheetId="2">'Total display'!$B$1:$U$364</definedName>
    <definedName name="_xlnm.Print_Area" localSheetId="13">TRIAL!$A$1:$E$7</definedName>
    <definedName name="_xlnm.Print_Area" localSheetId="1">W.SLIP!$B$6866:$J$6889</definedName>
    <definedName name="_xlnm.Print_Titles" localSheetId="5">'BANK MCT AL AHLI'!$5:$5</definedName>
    <definedName name="_xlnm.Print_Titles" localSheetId="9">OIB!$4:$4</definedName>
    <definedName name="_xlnm.Print_Titles" localSheetId="2">'Total display'!$3:$3</definedName>
    <definedName name="Z_E5E10A00_1272_11D5_B02A_843FD35AC179_.wvu.PrintArea" localSheetId="9" hidden="1">OIB!$B$9:$F$9</definedName>
    <definedName name="Z_E5E10A00_1272_11D5_B02A_843FD35AC179_.wvu.PrintArea" localSheetId="2" hidden="1">'Total display'!$B$18:$V$365</definedName>
  </definedNames>
  <calcPr calcId="162913"/>
  <customWorkbookViews>
    <customWorkbookView name="Universal Computers - Personal View" guid="{E5E10A00-1272-11D5-B02A-843FD35AC179}" mergeInterval="0" personalView="1" maximized="1" windowWidth="796" windowHeight="456" tabRatio="601" activeSheetId="4" showStatusbar="0" showComments="commIndAndComment"/>
  </customWorkbookViews>
  <fileRecoveryPr autoRecover="0"/>
</workbook>
</file>

<file path=xl/calcChain.xml><?xml version="1.0" encoding="utf-8"?>
<calcChain xmlns="http://schemas.openxmlformats.org/spreadsheetml/2006/main">
  <c r="AI364" i="10" l="1"/>
  <c r="L364" i="10"/>
  <c r="P364" i="10"/>
  <c r="AH364" i="10"/>
  <c r="AC365" i="10"/>
  <c r="AO365" i="10"/>
  <c r="AO366" i="10"/>
  <c r="AO367" i="10"/>
  <c r="AD368" i="10"/>
  <c r="AO368" i="10"/>
  <c r="AO369" i="10"/>
  <c r="AO370" i="10"/>
  <c r="AL365" i="10" l="1"/>
  <c r="R364" i="10"/>
  <c r="E202" i="14"/>
  <c r="F202" i="14"/>
  <c r="G202" i="14"/>
  <c r="H202" i="14"/>
  <c r="I202" i="14"/>
  <c r="J202" i="14"/>
  <c r="K202" i="14"/>
  <c r="L202" i="14"/>
  <c r="M202" i="14"/>
  <c r="N202" i="14"/>
  <c r="O202" i="14"/>
  <c r="P202" i="14"/>
  <c r="Q202" i="14"/>
  <c r="R202" i="14"/>
  <c r="S202" i="14"/>
  <c r="T202" i="14"/>
  <c r="U202" i="14"/>
  <c r="V202" i="14"/>
  <c r="W202" i="14"/>
  <c r="X202" i="14"/>
  <c r="Y202" i="14"/>
  <c r="Z202" i="14"/>
  <c r="AA202" i="14"/>
  <c r="AB202" i="14"/>
  <c r="AC202" i="14"/>
  <c r="AD202" i="14"/>
  <c r="AE202" i="14"/>
  <c r="AF202" i="14"/>
  <c r="AG202" i="14"/>
  <c r="AH202" i="14"/>
  <c r="AI202" i="14"/>
  <c r="D202" i="14"/>
  <c r="AJ4" i="14"/>
  <c r="AJ5" i="14"/>
  <c r="AJ6" i="14"/>
  <c r="AJ7"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AJ53" i="14"/>
  <c r="AJ54" i="14"/>
  <c r="AJ55" i="14"/>
  <c r="AJ56" i="14"/>
  <c r="AJ57" i="14"/>
  <c r="AJ58" i="14"/>
  <c r="AJ59" i="14"/>
  <c r="AJ60" i="14"/>
  <c r="AJ61" i="14"/>
  <c r="AJ62" i="14"/>
  <c r="AJ63" i="14"/>
  <c r="AJ64" i="14"/>
  <c r="AJ65" i="14"/>
  <c r="AJ66" i="14"/>
  <c r="AJ67" i="14"/>
  <c r="AJ68" i="14"/>
  <c r="AJ69" i="14"/>
  <c r="AJ70" i="14"/>
  <c r="AJ71" i="14"/>
  <c r="AJ72" i="14"/>
  <c r="AJ73" i="14"/>
  <c r="AJ74" i="14"/>
  <c r="AJ75" i="14"/>
  <c r="AJ76" i="14"/>
  <c r="AJ77" i="14"/>
  <c r="AJ78" i="14"/>
  <c r="AJ79" i="14"/>
  <c r="AJ80" i="14"/>
  <c r="AJ81" i="14"/>
  <c r="AJ82" i="14"/>
  <c r="AJ83" i="14"/>
  <c r="AJ84" i="14"/>
  <c r="AJ85" i="14"/>
  <c r="AJ86" i="14"/>
  <c r="AJ87" i="14"/>
  <c r="AJ88" i="14"/>
  <c r="AJ89" i="14"/>
  <c r="AJ90" i="14"/>
  <c r="AJ91" i="14"/>
  <c r="AJ92" i="14"/>
  <c r="AJ93" i="14"/>
  <c r="AJ94" i="14"/>
  <c r="AJ95" i="14"/>
  <c r="AJ96" i="14"/>
  <c r="AJ97" i="14"/>
  <c r="AJ98" i="14"/>
  <c r="AJ99" i="14"/>
  <c r="AJ100" i="14"/>
  <c r="AJ101" i="14"/>
  <c r="AJ102" i="14"/>
  <c r="AJ103" i="14"/>
  <c r="AJ104" i="14"/>
  <c r="AJ105" i="14"/>
  <c r="AJ106" i="14"/>
  <c r="AJ107" i="14"/>
  <c r="AJ108" i="14"/>
  <c r="AJ109" i="14"/>
  <c r="AJ110" i="14"/>
  <c r="AJ111" i="14"/>
  <c r="AJ112" i="14"/>
  <c r="AJ113" i="14"/>
  <c r="AJ114" i="14"/>
  <c r="AJ115" i="14"/>
  <c r="AJ116" i="14"/>
  <c r="AJ117" i="14"/>
  <c r="AJ118" i="14"/>
  <c r="AJ119" i="14"/>
  <c r="AJ120" i="14"/>
  <c r="AJ121" i="14"/>
  <c r="AJ122" i="14"/>
  <c r="AJ123" i="14"/>
  <c r="AJ124" i="14"/>
  <c r="AJ125" i="14"/>
  <c r="AJ126" i="14"/>
  <c r="AJ127" i="14"/>
  <c r="AJ128" i="14"/>
  <c r="AJ129" i="14"/>
  <c r="AJ130" i="14"/>
  <c r="AJ131" i="14"/>
  <c r="AJ132" i="14"/>
  <c r="AJ133" i="14"/>
  <c r="AJ134" i="14"/>
  <c r="AJ135" i="14"/>
  <c r="AJ136" i="14"/>
  <c r="AJ137" i="14"/>
  <c r="AJ138" i="14"/>
  <c r="AJ139" i="14"/>
  <c r="AJ140" i="14"/>
  <c r="AJ141" i="14"/>
  <c r="AJ142" i="14"/>
  <c r="AJ143" i="14"/>
  <c r="AJ144" i="14"/>
  <c r="AJ145" i="14"/>
  <c r="AJ146" i="14"/>
  <c r="AJ147" i="14"/>
  <c r="AJ148" i="14"/>
  <c r="AJ149" i="14"/>
  <c r="AJ150" i="14"/>
  <c r="AJ151" i="14"/>
  <c r="AJ152" i="14"/>
  <c r="AJ153" i="14"/>
  <c r="AJ154" i="14"/>
  <c r="AJ155" i="14"/>
  <c r="AJ156" i="14"/>
  <c r="AJ157" i="14"/>
  <c r="AJ158" i="14"/>
  <c r="AJ159" i="14"/>
  <c r="AJ160" i="14"/>
  <c r="AJ161" i="14"/>
  <c r="AJ162" i="14"/>
  <c r="AJ163" i="14"/>
  <c r="AJ164" i="14"/>
  <c r="AJ165" i="14"/>
  <c r="AJ166" i="14"/>
  <c r="AJ167" i="14"/>
  <c r="AJ168" i="14"/>
  <c r="AJ169" i="14"/>
  <c r="AJ170" i="14"/>
  <c r="AJ171" i="14"/>
  <c r="AJ172" i="14"/>
  <c r="AJ173" i="14"/>
  <c r="AJ174" i="14"/>
  <c r="AJ175" i="14"/>
  <c r="AJ176" i="14"/>
  <c r="AJ177" i="14"/>
  <c r="AJ178" i="14"/>
  <c r="AJ179" i="14"/>
  <c r="AJ180" i="14"/>
  <c r="AJ181" i="14"/>
  <c r="AJ182" i="14"/>
  <c r="AJ183" i="14"/>
  <c r="AJ184" i="14"/>
  <c r="AJ185" i="14"/>
  <c r="AJ186" i="14"/>
  <c r="AJ187" i="14"/>
  <c r="AJ188" i="14"/>
  <c r="AJ189" i="14"/>
  <c r="AJ190" i="14"/>
  <c r="AJ191" i="14"/>
  <c r="AJ192" i="14"/>
  <c r="AJ193" i="14"/>
  <c r="AJ194" i="14"/>
  <c r="AJ195" i="14"/>
  <c r="AJ196" i="14"/>
  <c r="AJ197" i="14"/>
  <c r="AJ198" i="14"/>
  <c r="AJ199" i="14"/>
  <c r="AJ200" i="14"/>
  <c r="AJ201" i="14"/>
  <c r="O15" i="10" l="1"/>
  <c r="AY173" i="14"/>
  <c r="E13" i="4" l="1"/>
  <c r="AV173" i="14" l="1"/>
  <c r="L156" i="9" l="1"/>
  <c r="H156" i="9"/>
  <c r="K156" i="9"/>
  <c r="H157" i="9"/>
  <c r="E164" i="4" l="1"/>
  <c r="E165" i="4"/>
  <c r="J156" i="9"/>
  <c r="H14" i="3" l="1"/>
  <c r="V90" i="6"/>
  <c r="Z90" i="6"/>
  <c r="Z91" i="6"/>
  <c r="V98" i="6"/>
  <c r="V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K17" i="3" l="1"/>
  <c r="K22" i="3"/>
  <c r="F112" i="2" l="1"/>
  <c r="F114" i="2" s="1"/>
  <c r="Q386" i="10" l="1"/>
  <c r="Q382" i="10"/>
  <c r="U387" i="10" l="1"/>
  <c r="G216" i="4"/>
  <c r="G215" i="4" l="1"/>
  <c r="K7" i="16" l="1"/>
  <c r="U389" i="10"/>
  <c r="Q377" i="10"/>
  <c r="N16" i="16"/>
  <c r="G267" i="1" l="1"/>
  <c r="I267" i="1" s="1"/>
  <c r="G19" i="3"/>
  <c r="M11" i="3"/>
  <c r="J14" i="3" l="1"/>
  <c r="H22" i="3"/>
  <c r="D267" i="1" l="1"/>
  <c r="F267" i="1" s="1"/>
  <c r="E279" i="4" s="1"/>
  <c r="AY218" i="14"/>
  <c r="AY202" i="14"/>
  <c r="AY201" i="14"/>
  <c r="AY200" i="14"/>
  <c r="AY199" i="14"/>
  <c r="AY198" i="14"/>
  <c r="AY197" i="14"/>
  <c r="AY196" i="14"/>
  <c r="AY195" i="14"/>
  <c r="AY194" i="14"/>
  <c r="AY193" i="14"/>
  <c r="AY192" i="14"/>
  <c r="AY191" i="14"/>
  <c r="AY190" i="14"/>
  <c r="AY189" i="14"/>
  <c r="AY188" i="14"/>
  <c r="AY187" i="14"/>
  <c r="AY186" i="14"/>
  <c r="AY185" i="14"/>
  <c r="AY184" i="14"/>
  <c r="AY183" i="14"/>
  <c r="AY182" i="14"/>
  <c r="AY181" i="14"/>
  <c r="AX218" i="14"/>
  <c r="AX202" i="14"/>
  <c r="AX201" i="14"/>
  <c r="AX200" i="14"/>
  <c r="AX199" i="14"/>
  <c r="AX198" i="14"/>
  <c r="AX197" i="14"/>
  <c r="AX196" i="14"/>
  <c r="AX195" i="14"/>
  <c r="AX194" i="14"/>
  <c r="AX193" i="14"/>
  <c r="AX192" i="14"/>
  <c r="AX191" i="14"/>
  <c r="AX190" i="14"/>
  <c r="AX189" i="14"/>
  <c r="AX188" i="14"/>
  <c r="AX187" i="14"/>
  <c r="AX186" i="14"/>
  <c r="AX185" i="14"/>
  <c r="AX184" i="14"/>
  <c r="AX183" i="14"/>
  <c r="AX182" i="14"/>
  <c r="AX181" i="14"/>
  <c r="AV218" i="14"/>
  <c r="AV202" i="14"/>
  <c r="AV201" i="14"/>
  <c r="AV200" i="14"/>
  <c r="AV199" i="14"/>
  <c r="AV198" i="14"/>
  <c r="AV197" i="14"/>
  <c r="AV196" i="14"/>
  <c r="AV195" i="14"/>
  <c r="AV194" i="14"/>
  <c r="AV193" i="14"/>
  <c r="AV192" i="14"/>
  <c r="AV191" i="14"/>
  <c r="AV190" i="14"/>
  <c r="AV189" i="14"/>
  <c r="AV188" i="14"/>
  <c r="AV187" i="14"/>
  <c r="AV186" i="14"/>
  <c r="AV185" i="14"/>
  <c r="AV184" i="14"/>
  <c r="AV183" i="14"/>
  <c r="AV182" i="14"/>
  <c r="AV181" i="14"/>
  <c r="AU218" i="14"/>
  <c r="AU202" i="14"/>
  <c r="AU201" i="14"/>
  <c r="AU200" i="14"/>
  <c r="AU199" i="14"/>
  <c r="AU198" i="14"/>
  <c r="AU197" i="14"/>
  <c r="AU196" i="14"/>
  <c r="AU195" i="14"/>
  <c r="AU194" i="14"/>
  <c r="AU193" i="14"/>
  <c r="AU192" i="14"/>
  <c r="AU191" i="14"/>
  <c r="AU190" i="14"/>
  <c r="AU189" i="14"/>
  <c r="AU188" i="14"/>
  <c r="AU187" i="14"/>
  <c r="AU186" i="14"/>
  <c r="AU185" i="14"/>
  <c r="AU184" i="14"/>
  <c r="AU183" i="14"/>
  <c r="AU182" i="14"/>
  <c r="AU181" i="14"/>
  <c r="AW218" i="14" l="1"/>
  <c r="AW202" i="14"/>
  <c r="AW183" i="14"/>
  <c r="AW191" i="14"/>
  <c r="AW195" i="14"/>
  <c r="AW184" i="14"/>
  <c r="AW187" i="14"/>
  <c r="AW199" i="14"/>
  <c r="AW192" i="14"/>
  <c r="AW185" i="14"/>
  <c r="AW189" i="14"/>
  <c r="AW181" i="14"/>
  <c r="AW188" i="14"/>
  <c r="AW193" i="14"/>
  <c r="AW197" i="14"/>
  <c r="AW182" i="14"/>
  <c r="AW186" i="14"/>
  <c r="AW190" i="14"/>
  <c r="AW194" i="14"/>
  <c r="AW198" i="14"/>
  <c r="AW201" i="14"/>
  <c r="AW196" i="14"/>
  <c r="AW200" i="14"/>
  <c r="O5" i="10" l="1"/>
  <c r="X90" i="6" l="1"/>
  <c r="E15" i="10"/>
  <c r="E14" i="10"/>
  <c r="E13" i="10"/>
  <c r="E12" i="10"/>
  <c r="E11" i="10"/>
  <c r="E10" i="10"/>
  <c r="E9" i="10"/>
  <c r="E8" i="10"/>
  <c r="E7" i="10"/>
  <c r="E6" i="10"/>
  <c r="E5" i="10"/>
  <c r="E6853" i="12" l="1"/>
  <c r="E6343" i="12" l="1"/>
  <c r="E5871" i="12"/>
  <c r="D5417" i="12"/>
  <c r="D4969" i="12"/>
  <c r="I6966" i="12" l="1"/>
  <c r="F6966" i="12"/>
  <c r="I6965" i="12"/>
  <c r="I6962" i="12"/>
  <c r="D6962" i="12"/>
  <c r="I6960" i="12"/>
  <c r="D6960" i="12"/>
  <c r="E6968" i="12"/>
  <c r="D6968" i="12"/>
  <c r="E6967" i="12"/>
  <c r="D6967" i="12"/>
  <c r="H61" i="2"/>
  <c r="I6974" i="12" l="1"/>
  <c r="K11" i="16"/>
  <c r="M269" i="9" l="1"/>
  <c r="L269" i="9"/>
  <c r="K269" i="9"/>
  <c r="H269" i="9"/>
  <c r="F266" i="1" l="1"/>
  <c r="M254" i="9" l="1"/>
  <c r="L254" i="9"/>
  <c r="K254" i="9"/>
  <c r="H254" i="9"/>
  <c r="L268" i="9"/>
  <c r="H268" i="9"/>
  <c r="G265" i="1" l="1"/>
  <c r="I265" i="1" s="1"/>
  <c r="D265" i="1"/>
  <c r="F265" i="1" s="1"/>
  <c r="E280" i="4" l="1"/>
  <c r="D8" i="1"/>
  <c r="D262" i="1"/>
  <c r="AJ3" i="14"/>
  <c r="D3" i="1" l="1"/>
  <c r="AJ202" i="14"/>
  <c r="J267" i="9" l="1"/>
  <c r="H267" i="9"/>
  <c r="M267" i="9"/>
  <c r="L267" i="9"/>
  <c r="K267" i="9"/>
  <c r="N267" i="9" l="1"/>
  <c r="M266" i="9"/>
  <c r="L266" i="9"/>
  <c r="H266" i="9"/>
  <c r="M265" i="9"/>
  <c r="L265" i="9"/>
  <c r="H265" i="9"/>
  <c r="M264" i="9"/>
  <c r="L264" i="9"/>
  <c r="H264" i="9"/>
  <c r="M256" i="9"/>
  <c r="L256" i="9"/>
  <c r="H256" i="9"/>
  <c r="M263" i="9"/>
  <c r="L263" i="9"/>
  <c r="H263" i="9"/>
  <c r="E277" i="4" l="1"/>
  <c r="M262" i="9"/>
  <c r="L262" i="9"/>
  <c r="H262" i="9"/>
  <c r="M261" i="9"/>
  <c r="L261" i="9"/>
  <c r="H261" i="9"/>
  <c r="M260" i="9"/>
  <c r="L260" i="9"/>
  <c r="H260" i="9"/>
  <c r="M259" i="9"/>
  <c r="L259" i="9"/>
  <c r="H259" i="9"/>
  <c r="M258" i="9"/>
  <c r="L258" i="9"/>
  <c r="H258" i="9"/>
  <c r="M252" i="9" l="1"/>
  <c r="L252" i="9"/>
  <c r="H252" i="9"/>
  <c r="M251" i="9"/>
  <c r="L251" i="9"/>
  <c r="H251" i="9"/>
  <c r="M250" i="9"/>
  <c r="L250" i="9"/>
  <c r="H250" i="9"/>
  <c r="L239" i="9"/>
  <c r="H239" i="9"/>
  <c r="M238" i="9"/>
  <c r="L238" i="9"/>
  <c r="H238" i="9"/>
  <c r="M249" i="9"/>
  <c r="L249" i="9"/>
  <c r="H249" i="9"/>
  <c r="M244" i="9"/>
  <c r="L244" i="9"/>
  <c r="H244" i="9"/>
  <c r="M257" i="9" l="1"/>
  <c r="L257" i="9"/>
  <c r="H257" i="9"/>
  <c r="K262" i="9" l="1"/>
  <c r="J262" i="9"/>
  <c r="N262" i="9" l="1"/>
  <c r="K266" i="9" l="1"/>
  <c r="J266" i="9"/>
  <c r="N266" i="9" l="1"/>
  <c r="K264" i="9"/>
  <c r="K260" i="9"/>
  <c r="K259" i="9"/>
  <c r="K255" i="9"/>
  <c r="K252" i="9"/>
  <c r="K251" i="9"/>
  <c r="K250" i="9"/>
  <c r="K249" i="9"/>
  <c r="K261" i="9"/>
  <c r="J260" i="9"/>
  <c r="K265" i="9"/>
  <c r="J265" i="9"/>
  <c r="K263" i="9"/>
  <c r="J263" i="9"/>
  <c r="J258" i="9"/>
  <c r="K256" i="9"/>
  <c r="J257" i="9"/>
  <c r="M255" i="9"/>
  <c r="M253" i="9"/>
  <c r="L253" i="9"/>
  <c r="K253" i="9"/>
  <c r="H253" i="9"/>
  <c r="L255" i="9"/>
  <c r="H255" i="9"/>
  <c r="E276" i="4" l="1"/>
  <c r="N260" i="9"/>
  <c r="N263" i="9"/>
  <c r="K258" i="9"/>
  <c r="N258" i="9" s="1"/>
  <c r="J259" i="9"/>
  <c r="N259" i="9" s="1"/>
  <c r="N265" i="9"/>
  <c r="K257" i="9"/>
  <c r="N257" i="9" s="1"/>
  <c r="J261" i="9"/>
  <c r="N261" i="9" s="1"/>
  <c r="J264" i="9"/>
  <c r="N264" i="9" s="1"/>
  <c r="E273" i="4" l="1"/>
  <c r="E272" i="4"/>
  <c r="E274" i="4"/>
  <c r="E270" i="4"/>
  <c r="E268" i="4"/>
  <c r="E275" i="4"/>
  <c r="E267" i="4"/>
  <c r="E269" i="4"/>
  <c r="E271" i="4"/>
  <c r="E9" i="3" l="1"/>
  <c r="E13" i="3" s="1"/>
  <c r="H8" i="3"/>
  <c r="H7" i="3"/>
  <c r="H6" i="3"/>
  <c r="Z89" i="6" l="1"/>
  <c r="Z88" i="6" l="1"/>
  <c r="Z87" i="6" l="1"/>
  <c r="Z86" i="6"/>
  <c r="Z85" i="6"/>
  <c r="Z84" i="6" l="1"/>
  <c r="Z83" i="6"/>
  <c r="Z82" i="6" l="1"/>
  <c r="Z81" i="6"/>
  <c r="Z80" i="6"/>
  <c r="Z79" i="6"/>
  <c r="Z78" i="6" l="1"/>
  <c r="Z77" i="6"/>
  <c r="Z76" i="6"/>
  <c r="Z75" i="6"/>
  <c r="Z74" i="6"/>
  <c r="Z73" i="6"/>
  <c r="Z72" i="6"/>
  <c r="Z71" i="6" l="1"/>
  <c r="Z70" i="6"/>
  <c r="Z69" i="6" l="1"/>
  <c r="Z68" i="6" l="1"/>
  <c r="Z67" i="6"/>
  <c r="Z66" i="6"/>
  <c r="Z65" i="6" l="1"/>
  <c r="Z64" i="6" l="1"/>
  <c r="Z63" i="6" l="1"/>
  <c r="Z62" i="6" l="1"/>
  <c r="Z61" i="6" l="1"/>
  <c r="Z60" i="6"/>
  <c r="Z59" i="6"/>
  <c r="Z58" i="6"/>
  <c r="Z57" i="6" l="1"/>
  <c r="Z56" i="6"/>
  <c r="Z55" i="6"/>
  <c r="Z54" i="6"/>
  <c r="Z53" i="6" l="1"/>
  <c r="Z52" i="6"/>
  <c r="Z51" i="6" l="1"/>
  <c r="Z50" i="6"/>
  <c r="Z49" i="6"/>
  <c r="Z48" i="6"/>
  <c r="Z47" i="6"/>
  <c r="Z46" i="6"/>
  <c r="Z45" i="6"/>
  <c r="Z44" i="6"/>
  <c r="Z43" i="6"/>
  <c r="Z42" i="6"/>
  <c r="Z41" i="6"/>
  <c r="Z40" i="6"/>
  <c r="Z39" i="6"/>
  <c r="Z38" i="6"/>
  <c r="Z37" i="6"/>
  <c r="Z36" i="6" l="1"/>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l="1"/>
  <c r="E22" i="7" l="1"/>
  <c r="J16" i="7" l="1"/>
  <c r="J15" i="7"/>
  <c r="J14" i="7" l="1"/>
  <c r="J13" i="7"/>
  <c r="J12" i="7"/>
  <c r="J11" i="7"/>
  <c r="J10" i="7"/>
  <c r="J9" i="7" l="1"/>
  <c r="J8" i="7"/>
  <c r="J7" i="7"/>
  <c r="J6" i="7"/>
  <c r="J5" i="7" l="1"/>
  <c r="J4" i="7"/>
  <c r="E13" i="8"/>
  <c r="M248" i="9" l="1"/>
  <c r="L248" i="9"/>
  <c r="H248" i="9"/>
  <c r="M247" i="9"/>
  <c r="L247" i="9"/>
  <c r="H247" i="9"/>
  <c r="L246" i="9"/>
  <c r="H246" i="9"/>
  <c r="M245" i="9"/>
  <c r="L245" i="9"/>
  <c r="H245" i="9" l="1"/>
  <c r="L243" i="9" l="1"/>
  <c r="H243" i="9" l="1"/>
  <c r="L242" i="9"/>
  <c r="H242" i="9"/>
  <c r="L241" i="9" l="1"/>
  <c r="H241" i="9"/>
  <c r="L240" i="9"/>
  <c r="H240" i="9"/>
  <c r="L237" i="9" l="1"/>
  <c r="H237" i="9" l="1"/>
  <c r="L236" i="9"/>
  <c r="H236" i="9"/>
  <c r="L235" i="9"/>
  <c r="H235" i="9"/>
  <c r="M234" i="9"/>
  <c r="L234" i="9"/>
  <c r="H234" i="9" l="1"/>
  <c r="L233" i="9"/>
  <c r="H233" i="9"/>
  <c r="L232" i="9"/>
  <c r="H232" i="9"/>
  <c r="L231" i="9"/>
  <c r="H231" i="9"/>
  <c r="L230" i="9"/>
  <c r="H230" i="9"/>
  <c r="L229" i="9" l="1"/>
  <c r="H229" i="9"/>
  <c r="L228" i="9" l="1"/>
  <c r="H228" i="9"/>
  <c r="L227" i="9"/>
  <c r="H227" i="9" l="1"/>
  <c r="M226" i="9"/>
  <c r="L226" i="9"/>
  <c r="H226" i="9" l="1"/>
  <c r="M225" i="9"/>
  <c r="L225" i="9"/>
  <c r="H225" i="9" l="1"/>
  <c r="M224" i="9"/>
  <c r="L224" i="9"/>
  <c r="H224" i="9" l="1"/>
  <c r="M223" i="9"/>
  <c r="L223" i="9"/>
  <c r="H223" i="9" l="1"/>
  <c r="L222" i="9" l="1"/>
  <c r="H222" i="9"/>
  <c r="M221" i="9" l="1"/>
  <c r="L221" i="9"/>
  <c r="H221" i="9"/>
  <c r="L220" i="9" l="1"/>
  <c r="H220" i="9" l="1"/>
  <c r="M219" i="9" l="1"/>
  <c r="L219" i="9"/>
  <c r="H219" i="9" l="1"/>
  <c r="M218" i="9"/>
  <c r="L218" i="9"/>
  <c r="H218" i="9"/>
  <c r="L217" i="9" l="1"/>
  <c r="H217" i="9"/>
  <c r="L216" i="9" l="1"/>
  <c r="H216" i="9"/>
  <c r="L215" i="9" l="1"/>
  <c r="H215" i="9" l="1"/>
  <c r="L214" i="9" l="1"/>
  <c r="H214" i="9" l="1"/>
  <c r="M213" i="9"/>
  <c r="L213" i="9"/>
  <c r="H213" i="9" l="1"/>
  <c r="M212" i="9"/>
  <c r="L212" i="9"/>
  <c r="H212" i="9" l="1"/>
  <c r="M211" i="9"/>
  <c r="L211" i="9"/>
  <c r="H211" i="9" l="1"/>
  <c r="L210" i="9" l="1"/>
  <c r="H210" i="9"/>
  <c r="M209" i="9"/>
  <c r="L209" i="9"/>
  <c r="H209" i="9"/>
  <c r="L208" i="9" l="1"/>
  <c r="H208" i="9" l="1"/>
  <c r="L207" i="9"/>
  <c r="H207" i="9" l="1"/>
  <c r="M206" i="9"/>
  <c r="L206" i="9"/>
  <c r="H206" i="9"/>
  <c r="L205" i="9"/>
  <c r="H205" i="9"/>
  <c r="L204" i="9"/>
  <c r="H204" i="9"/>
  <c r="L203" i="9" l="1"/>
  <c r="H203" i="9" l="1"/>
  <c r="L202" i="9" l="1"/>
  <c r="H202" i="9"/>
  <c r="L201" i="9"/>
  <c r="H201" i="9"/>
  <c r="M200" i="9" l="1"/>
  <c r="L200" i="9"/>
  <c r="H200" i="9"/>
  <c r="M199" i="9"/>
  <c r="L199" i="9"/>
  <c r="H199" i="9"/>
  <c r="L198" i="9" l="1"/>
  <c r="H198" i="9"/>
  <c r="L197" i="9"/>
  <c r="H197" i="9"/>
  <c r="M196" i="9"/>
  <c r="L196" i="9"/>
  <c r="H196" i="9"/>
  <c r="L195" i="9" l="1"/>
  <c r="H195" i="9"/>
  <c r="M194" i="9"/>
  <c r="L194" i="9"/>
  <c r="H194" i="9" l="1"/>
  <c r="L193" i="9"/>
  <c r="H193" i="9"/>
  <c r="L192" i="9"/>
  <c r="H192" i="9"/>
  <c r="L191" i="9" l="1"/>
  <c r="H191" i="9"/>
  <c r="L190" i="9"/>
  <c r="H190" i="9"/>
  <c r="M189" i="9"/>
  <c r="L189" i="9"/>
  <c r="H189" i="9"/>
  <c r="M188" i="9"/>
  <c r="L188" i="9"/>
  <c r="H188" i="9"/>
  <c r="M187" i="9" l="1"/>
  <c r="L187" i="9"/>
  <c r="H187" i="9"/>
  <c r="L186" i="9"/>
  <c r="H186" i="9" l="1"/>
  <c r="M185" i="9" l="1"/>
  <c r="L185" i="9"/>
  <c r="H185" i="9" l="1"/>
  <c r="L184" i="9" l="1"/>
  <c r="H184" i="9"/>
  <c r="M183" i="9" l="1"/>
  <c r="L183" i="9"/>
  <c r="H183" i="9"/>
  <c r="L182" i="9" l="1"/>
  <c r="H182" i="9" l="1"/>
  <c r="L181" i="9" l="1"/>
  <c r="H181" i="9"/>
  <c r="M180" i="9" l="1"/>
  <c r="L180" i="9"/>
  <c r="H180" i="9"/>
  <c r="L179" i="9" l="1"/>
  <c r="H179" i="9"/>
  <c r="L178" i="9"/>
  <c r="H178" i="9"/>
  <c r="L177" i="9"/>
  <c r="H177" i="9"/>
  <c r="L176" i="9"/>
  <c r="H176" i="9"/>
  <c r="L175" i="9" l="1"/>
  <c r="H175" i="9" l="1"/>
  <c r="L174" i="9"/>
  <c r="H174" i="9"/>
  <c r="M173" i="9"/>
  <c r="L173" i="9"/>
  <c r="H173" i="9"/>
  <c r="M172" i="9"/>
  <c r="L172" i="9"/>
  <c r="H172" i="9"/>
  <c r="M171" i="9" l="1"/>
  <c r="L171" i="9"/>
  <c r="H171" i="9"/>
  <c r="M170" i="9"/>
  <c r="L170" i="9"/>
  <c r="H170" i="9"/>
  <c r="L169" i="9"/>
  <c r="H169" i="9" l="1"/>
  <c r="M168" i="9"/>
  <c r="L168" i="9"/>
  <c r="H168" i="9"/>
  <c r="L167" i="9" l="1"/>
  <c r="H167" i="9"/>
  <c r="M166" i="9" l="1"/>
  <c r="L166" i="9"/>
  <c r="H166" i="9"/>
  <c r="M165" i="9"/>
  <c r="L165" i="9"/>
  <c r="H165" i="9" l="1"/>
  <c r="M164" i="9"/>
  <c r="L164" i="9"/>
  <c r="H164" i="9"/>
  <c r="L163" i="9"/>
  <c r="H163" i="9" l="1"/>
  <c r="L162" i="9"/>
  <c r="H162" i="9"/>
  <c r="M161" i="9"/>
  <c r="L161" i="9"/>
  <c r="H161" i="9"/>
  <c r="L160" i="9"/>
  <c r="H160" i="9" l="1"/>
  <c r="M159" i="9" l="1"/>
  <c r="L159" i="9"/>
  <c r="H159" i="9"/>
  <c r="M158" i="9"/>
  <c r="L158" i="9"/>
  <c r="H158" i="9" l="1"/>
  <c r="M157" i="9"/>
  <c r="L157" i="9"/>
  <c r="M156" i="9"/>
  <c r="N156" i="9" s="1"/>
  <c r="L155" i="9"/>
  <c r="H155" i="9"/>
  <c r="L154" i="9"/>
  <c r="H154" i="9"/>
  <c r="L153" i="9"/>
  <c r="H153" i="9"/>
  <c r="L152" i="9"/>
  <c r="H152" i="9"/>
  <c r="M151" i="9"/>
  <c r="L151" i="9"/>
  <c r="H151" i="9"/>
  <c r="L150" i="9"/>
  <c r="H150" i="9"/>
  <c r="M149" i="9"/>
  <c r="L149" i="9"/>
  <c r="H149" i="9"/>
  <c r="M148" i="9" l="1"/>
  <c r="L148" i="9"/>
  <c r="H148" i="9" l="1"/>
  <c r="L147" i="9"/>
  <c r="H147" i="9"/>
  <c r="L146" i="9"/>
  <c r="H146" i="9" l="1"/>
  <c r="L145" i="9"/>
  <c r="H145" i="9"/>
  <c r="L144" i="9"/>
  <c r="H144" i="9"/>
  <c r="L143" i="9"/>
  <c r="H143" i="9" l="1"/>
  <c r="M142" i="9"/>
  <c r="L142" i="9"/>
  <c r="H142" i="9" l="1"/>
  <c r="L141" i="9"/>
  <c r="H141" i="9"/>
  <c r="L140" i="9"/>
  <c r="H140" i="9" l="1"/>
  <c r="M139" i="9"/>
  <c r="L139" i="9"/>
  <c r="H139" i="9"/>
  <c r="L138" i="9"/>
  <c r="H138" i="9"/>
  <c r="L137" i="9"/>
  <c r="H137" i="9"/>
  <c r="L136" i="9"/>
  <c r="H136" i="9"/>
  <c r="L135" i="9"/>
  <c r="H135" i="9"/>
  <c r="L134" i="9"/>
  <c r="H134" i="9"/>
  <c r="M133" i="9"/>
  <c r="L133" i="9"/>
  <c r="H133" i="9"/>
  <c r="L132" i="9"/>
  <c r="H132" i="9" l="1"/>
  <c r="L131" i="9"/>
  <c r="H131" i="9"/>
  <c r="L130" i="9"/>
  <c r="H130" i="9"/>
  <c r="M129" i="9"/>
  <c r="L129" i="9"/>
  <c r="H129" i="9"/>
  <c r="M128" i="9" l="1"/>
  <c r="L128" i="9"/>
  <c r="H128" i="9"/>
  <c r="M127" i="9"/>
  <c r="L127" i="9"/>
  <c r="H127" i="9"/>
  <c r="M126" i="9" l="1"/>
  <c r="L126" i="9"/>
  <c r="H126" i="9"/>
  <c r="L125" i="9"/>
  <c r="H125" i="9"/>
  <c r="M124" i="9" l="1"/>
  <c r="L124" i="9"/>
  <c r="H124" i="9"/>
  <c r="M123" i="9"/>
  <c r="L123" i="9"/>
  <c r="H123" i="9"/>
  <c r="M122" i="9" l="1"/>
  <c r="L122" i="9"/>
  <c r="H122" i="9"/>
  <c r="M121" i="9"/>
  <c r="L121" i="9"/>
  <c r="H121" i="9"/>
  <c r="L120" i="9"/>
  <c r="H120" i="9"/>
  <c r="L119" i="9"/>
  <c r="H119" i="9"/>
  <c r="L118" i="9"/>
  <c r="H118" i="9"/>
  <c r="M117" i="9"/>
  <c r="L117" i="9"/>
  <c r="H117" i="9"/>
  <c r="L116" i="9"/>
  <c r="H116" i="9" l="1"/>
  <c r="M115" i="9" l="1"/>
  <c r="L115" i="9"/>
  <c r="H115" i="9"/>
  <c r="L114" i="9"/>
  <c r="H114" i="9"/>
  <c r="M113" i="9"/>
  <c r="L113" i="9"/>
  <c r="H113" i="9"/>
  <c r="M112" i="9" l="1"/>
  <c r="L112" i="9"/>
  <c r="H112" i="9"/>
  <c r="M111" i="9" l="1"/>
  <c r="L111" i="9"/>
  <c r="H111" i="9" l="1"/>
  <c r="M110" i="9"/>
  <c r="L110" i="9"/>
  <c r="H110" i="9" l="1"/>
  <c r="M109" i="9"/>
  <c r="L109" i="9"/>
  <c r="H109" i="9" l="1"/>
  <c r="L108" i="9"/>
  <c r="H108" i="9"/>
  <c r="L107" i="9"/>
  <c r="H107" i="9"/>
  <c r="L106" i="9"/>
  <c r="H106" i="9"/>
  <c r="M105" i="9" l="1"/>
  <c r="L105" i="9"/>
  <c r="H105" i="9"/>
  <c r="M104" i="9"/>
  <c r="L104" i="9"/>
  <c r="H104" i="9"/>
  <c r="M103" i="9" l="1"/>
  <c r="L103" i="9"/>
  <c r="H103" i="9"/>
  <c r="M102" i="9" l="1"/>
  <c r="L102" i="9"/>
  <c r="H102" i="9" l="1"/>
  <c r="M101" i="9"/>
  <c r="L101" i="9"/>
  <c r="H101" i="9"/>
  <c r="M100" i="9"/>
  <c r="L100" i="9"/>
  <c r="H100" i="9" l="1"/>
  <c r="M99" i="9"/>
  <c r="L99" i="9"/>
  <c r="H99" i="9" l="1"/>
  <c r="L98" i="9"/>
  <c r="H98" i="9" l="1"/>
  <c r="L97" i="9"/>
  <c r="H97" i="9" l="1"/>
  <c r="M96" i="9" l="1"/>
  <c r="L96" i="9"/>
  <c r="H96" i="9"/>
  <c r="M95" i="9"/>
  <c r="L95" i="9"/>
  <c r="H95" i="9"/>
  <c r="L94" i="9"/>
  <c r="H94" i="9"/>
  <c r="L93" i="9"/>
  <c r="H93" i="9"/>
  <c r="L92" i="9"/>
  <c r="H92" i="9" l="1"/>
  <c r="L91" i="9"/>
  <c r="H91" i="9"/>
  <c r="L90" i="9"/>
  <c r="H90" i="9"/>
  <c r="L89" i="9"/>
  <c r="H89" i="9"/>
  <c r="M88" i="9"/>
  <c r="L88" i="9"/>
  <c r="H88" i="9" l="1"/>
  <c r="M87" i="9"/>
  <c r="L87" i="9"/>
  <c r="H87" i="9"/>
  <c r="L86" i="9"/>
  <c r="H86" i="9"/>
  <c r="M85" i="9"/>
  <c r="L85" i="9"/>
  <c r="H85" i="9"/>
  <c r="L84" i="9"/>
  <c r="H84" i="9" l="1"/>
  <c r="L83" i="9"/>
  <c r="H83" i="9" l="1"/>
  <c r="L82" i="9"/>
  <c r="H82" i="9"/>
  <c r="L81" i="9"/>
  <c r="H81" i="9"/>
  <c r="L80" i="9"/>
  <c r="H80" i="9"/>
  <c r="L79" i="9"/>
  <c r="H79" i="9" l="1"/>
  <c r="M78" i="9"/>
  <c r="L78" i="9"/>
  <c r="H78" i="9"/>
  <c r="M77" i="9"/>
  <c r="L77" i="9"/>
  <c r="H77" i="9"/>
  <c r="L76" i="9"/>
  <c r="H76" i="9"/>
  <c r="L75" i="9"/>
  <c r="H75" i="9"/>
  <c r="L74" i="9"/>
  <c r="H74" i="9"/>
  <c r="L73" i="9"/>
  <c r="H73" i="9"/>
  <c r="L72" i="9"/>
  <c r="H72" i="9"/>
  <c r="L71" i="9"/>
  <c r="H71" i="9"/>
  <c r="L70" i="9"/>
  <c r="H70" i="9"/>
  <c r="M69" i="9"/>
  <c r="L69" i="9"/>
  <c r="H69" i="9"/>
  <c r="M68" i="9"/>
  <c r="L68" i="9"/>
  <c r="H68" i="9"/>
  <c r="M67" i="9"/>
  <c r="L67" i="9"/>
  <c r="H67" i="9" l="1"/>
  <c r="L66" i="9"/>
  <c r="H66" i="9"/>
  <c r="L65" i="9"/>
  <c r="H65" i="9"/>
  <c r="L64" i="9"/>
  <c r="H64" i="9"/>
  <c r="M63" i="9"/>
  <c r="L63" i="9"/>
  <c r="H63" i="9"/>
  <c r="M62" i="9"/>
  <c r="L62" i="9"/>
  <c r="H62" i="9"/>
  <c r="M61" i="9"/>
  <c r="L61" i="9"/>
  <c r="H61" i="9"/>
  <c r="M60" i="9"/>
  <c r="L60" i="9"/>
  <c r="H60" i="9"/>
  <c r="M59" i="9"/>
  <c r="L59" i="9"/>
  <c r="H59" i="9"/>
  <c r="L58" i="9"/>
  <c r="H58" i="9"/>
  <c r="M57" i="9"/>
  <c r="L57" i="9"/>
  <c r="H57" i="9"/>
  <c r="M56" i="9"/>
  <c r="L56" i="9"/>
  <c r="H56" i="9"/>
  <c r="M55" i="9"/>
  <c r="L55" i="9"/>
  <c r="H55" i="9"/>
  <c r="M54" i="9" l="1"/>
  <c r="L54" i="9"/>
  <c r="H54" i="9" l="1"/>
  <c r="M53" i="9"/>
  <c r="L53" i="9"/>
  <c r="H53" i="9" l="1"/>
  <c r="M52" i="9"/>
  <c r="L52" i="9"/>
  <c r="H52" i="9"/>
  <c r="L51" i="9"/>
  <c r="H51" i="9"/>
  <c r="M50" i="9"/>
  <c r="L50" i="9"/>
  <c r="H50" i="9"/>
  <c r="M49" i="9"/>
  <c r="L49" i="9"/>
  <c r="H49" i="9"/>
  <c r="L48" i="9"/>
  <c r="H48" i="9"/>
  <c r="L47" i="9"/>
  <c r="H47" i="9"/>
  <c r="L46" i="9"/>
  <c r="H46" i="9"/>
  <c r="M45" i="9"/>
  <c r="L45" i="9"/>
  <c r="H45" i="9"/>
  <c r="L44" i="9"/>
  <c r="H44" i="9"/>
  <c r="M43" i="9"/>
  <c r="L43" i="9"/>
  <c r="H43" i="9"/>
  <c r="M42" i="9" l="1"/>
  <c r="L42" i="9"/>
  <c r="H42" i="9"/>
  <c r="L41" i="9"/>
  <c r="H41" i="9"/>
  <c r="L40" i="9"/>
  <c r="H40" i="9"/>
  <c r="L39" i="9"/>
  <c r="H39" i="9"/>
  <c r="L38" i="9"/>
  <c r="H38" i="9"/>
  <c r="L37" i="9"/>
  <c r="H37" i="9"/>
  <c r="L36" i="9"/>
  <c r="H36" i="9"/>
  <c r="L35" i="9"/>
  <c r="H35" i="9"/>
  <c r="L34" i="9"/>
  <c r="H34" i="9"/>
  <c r="L33" i="9"/>
  <c r="H33" i="9"/>
  <c r="L32" i="9"/>
  <c r="H32" i="9"/>
  <c r="L31" i="9"/>
  <c r="H31" i="9"/>
  <c r="L30" i="9"/>
  <c r="H30" i="9" l="1"/>
  <c r="M29" i="9"/>
  <c r="L29" i="9"/>
  <c r="H29" i="9"/>
  <c r="L28" i="9"/>
  <c r="H28" i="9"/>
  <c r="M27" i="9"/>
  <c r="L27" i="9"/>
  <c r="H27" i="9"/>
  <c r="M26" i="9"/>
  <c r="L26" i="9"/>
  <c r="H26" i="9"/>
  <c r="L25" i="9"/>
  <c r="H25" i="9"/>
  <c r="L24" i="9"/>
  <c r="H24" i="9"/>
  <c r="L23" i="9"/>
  <c r="H23" i="9"/>
  <c r="L22" i="9"/>
  <c r="H22" i="9"/>
  <c r="M21" i="9"/>
  <c r="L21" i="9"/>
  <c r="H21" i="9"/>
  <c r="L20" i="9"/>
  <c r="H20" i="9"/>
  <c r="L19" i="9"/>
  <c r="H19" i="9"/>
  <c r="M18" i="9"/>
  <c r="L18" i="9"/>
  <c r="H18" i="9"/>
  <c r="L17" i="9"/>
  <c r="H17" i="9"/>
  <c r="L16" i="9"/>
  <c r="H16" i="9"/>
  <c r="L15" i="9"/>
  <c r="H15" i="9"/>
  <c r="L14" i="9"/>
  <c r="H14" i="9"/>
  <c r="L13" i="9"/>
  <c r="H13" i="9"/>
  <c r="M12" i="9"/>
  <c r="L12" i="9"/>
  <c r="H12" i="9" l="1"/>
  <c r="L11" i="9"/>
  <c r="H11" i="9"/>
  <c r="L10" i="9"/>
  <c r="H10" i="9"/>
  <c r="L9" i="9"/>
  <c r="H9" i="9"/>
  <c r="L8" i="9"/>
  <c r="H8" i="9"/>
  <c r="L7" i="9"/>
  <c r="H7" i="9"/>
  <c r="L6" i="9"/>
  <c r="H6" i="9"/>
  <c r="L5" i="9"/>
  <c r="H5" i="9"/>
  <c r="L4" i="9"/>
  <c r="H4" i="9"/>
  <c r="L3" i="9"/>
  <c r="H3" i="9"/>
  <c r="L2" i="9"/>
  <c r="H2" i="9"/>
  <c r="C155" i="2"/>
  <c r="H88" i="2" l="1"/>
  <c r="H86" i="2"/>
  <c r="K84" i="2" l="1"/>
  <c r="H84" i="2"/>
  <c r="K83" i="2"/>
  <c r="K82" i="2" l="1"/>
  <c r="K81" i="2"/>
  <c r="K80" i="2"/>
  <c r="K79" i="2"/>
  <c r="K78" i="2"/>
  <c r="K77" i="2"/>
  <c r="K76" i="2"/>
  <c r="K75" i="2"/>
  <c r="K74" i="2" l="1"/>
  <c r="K73" i="2"/>
  <c r="H73" i="2"/>
  <c r="K72" i="2"/>
  <c r="H72" i="2"/>
  <c r="K71" i="2" l="1"/>
  <c r="K70" i="2"/>
  <c r="K69" i="2"/>
  <c r="K68" i="2"/>
  <c r="K67" i="2"/>
  <c r="K66" i="2"/>
  <c r="K65" i="2"/>
  <c r="K64" i="2"/>
  <c r="K63" i="2"/>
  <c r="K62" i="2"/>
  <c r="K61" i="2"/>
  <c r="K60" i="2"/>
  <c r="H60" i="2"/>
  <c r="K59" i="2"/>
  <c r="K58" i="2"/>
  <c r="K57" i="2"/>
  <c r="K56" i="2"/>
  <c r="K55" i="2"/>
  <c r="K54" i="2"/>
  <c r="K53" i="2"/>
  <c r="K52" i="2"/>
  <c r="K51" i="2"/>
  <c r="K50" i="2"/>
  <c r="K49" i="2"/>
  <c r="K48" i="2"/>
  <c r="H48" i="2"/>
  <c r="K47" i="2"/>
  <c r="H47" i="2"/>
  <c r="K46" i="2"/>
  <c r="K45" i="2"/>
  <c r="K44" i="2"/>
  <c r="H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AE227" i="14" l="1"/>
  <c r="AD227" i="14"/>
  <c r="AB227" i="14"/>
  <c r="AA227"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AJ225" i="14"/>
  <c r="AJ223" i="14"/>
  <c r="AJ221" i="14" l="1"/>
  <c r="AJ219" i="14"/>
  <c r="AJ227" i="14" l="1"/>
  <c r="AY180" i="14" l="1"/>
  <c r="AX180" i="14"/>
  <c r="AV180" i="14" l="1"/>
  <c r="AU180" i="14"/>
  <c r="AY179" i="14"/>
  <c r="AX179" i="14"/>
  <c r="AV179" i="14"/>
  <c r="AU179" i="14"/>
  <c r="AY178" i="14"/>
  <c r="AX178" i="14"/>
  <c r="AW180" i="14" l="1"/>
  <c r="AW179" i="14"/>
  <c r="AV178" i="14"/>
  <c r="AU178" i="14"/>
  <c r="AY177" i="14"/>
  <c r="AX177" i="14"/>
  <c r="AV177" i="14"/>
  <c r="AU177" i="14"/>
  <c r="AY176" i="14"/>
  <c r="AX176" i="14"/>
  <c r="AV176" i="14"/>
  <c r="AU176" i="14"/>
  <c r="AY175" i="14"/>
  <c r="AX175" i="14"/>
  <c r="AW176" i="14" l="1"/>
  <c r="AW178" i="14"/>
  <c r="AW177" i="14"/>
  <c r="AV175" i="14"/>
  <c r="AU175" i="14"/>
  <c r="AY174" i="14"/>
  <c r="AX174" i="14"/>
  <c r="AV174" i="14"/>
  <c r="AU174" i="14"/>
  <c r="AX173" i="14"/>
  <c r="AU173" i="14"/>
  <c r="AW173" i="14" s="1"/>
  <c r="AY172" i="14"/>
  <c r="AX172" i="14"/>
  <c r="AV172" i="14"/>
  <c r="AU172" i="14"/>
  <c r="AY171" i="14"/>
  <c r="AX171" i="14"/>
  <c r="AW172" i="14" l="1"/>
  <c r="AW175" i="14"/>
  <c r="AW174" i="14"/>
  <c r="AV171" i="14"/>
  <c r="AU171" i="14"/>
  <c r="AY170" i="14"/>
  <c r="AX170" i="14"/>
  <c r="AV170" i="14"/>
  <c r="AU170" i="14"/>
  <c r="AY169" i="14"/>
  <c r="AX169" i="14"/>
  <c r="AV169" i="14"/>
  <c r="AU169" i="14"/>
  <c r="AY168" i="14"/>
  <c r="AX168" i="14"/>
  <c r="AV168" i="14"/>
  <c r="AU168" i="14"/>
  <c r="AY167" i="14"/>
  <c r="AX167" i="14"/>
  <c r="AV167" i="14"/>
  <c r="AU167" i="14"/>
  <c r="AY166" i="14"/>
  <c r="AX166" i="14"/>
  <c r="AV166" i="14"/>
  <c r="AU166" i="14"/>
  <c r="AY165" i="14"/>
  <c r="AX165" i="14"/>
  <c r="AV165" i="14"/>
  <c r="AU165" i="14"/>
  <c r="AY164" i="14"/>
  <c r="AX164" i="14"/>
  <c r="AV164" i="14"/>
  <c r="AU164" i="14"/>
  <c r="AY163" i="14"/>
  <c r="AX163" i="14"/>
  <c r="AV163" i="14"/>
  <c r="AU163" i="14"/>
  <c r="AY162" i="14"/>
  <c r="AX162" i="14"/>
  <c r="AV162" i="14"/>
  <c r="AU162" i="14"/>
  <c r="AY161" i="14"/>
  <c r="AX161" i="14"/>
  <c r="AV161" i="14"/>
  <c r="AU161" i="14"/>
  <c r="AY160" i="14"/>
  <c r="AX160" i="14"/>
  <c r="AV160" i="14"/>
  <c r="AU160" i="14"/>
  <c r="AY159" i="14"/>
  <c r="AX159" i="14"/>
  <c r="AV159" i="14"/>
  <c r="AU159" i="14"/>
  <c r="AY158" i="14"/>
  <c r="AX158" i="14"/>
  <c r="AV158" i="14"/>
  <c r="AU158" i="14"/>
  <c r="AY157" i="14"/>
  <c r="AX157" i="14"/>
  <c r="AV157" i="14"/>
  <c r="AU157" i="14"/>
  <c r="AY156" i="14"/>
  <c r="AX156" i="14"/>
  <c r="AV156" i="14"/>
  <c r="AU156" i="14"/>
  <c r="AY155" i="14"/>
  <c r="AX155" i="14"/>
  <c r="AV155" i="14"/>
  <c r="AU155" i="14"/>
  <c r="AY154" i="14"/>
  <c r="AX154" i="14"/>
  <c r="AV154" i="14"/>
  <c r="AU154" i="14"/>
  <c r="AY153" i="14"/>
  <c r="AX153" i="14"/>
  <c r="AV153" i="14"/>
  <c r="AU153" i="14"/>
  <c r="AY152" i="14"/>
  <c r="AX152" i="14"/>
  <c r="AV152" i="14"/>
  <c r="AU152" i="14"/>
  <c r="AY151" i="14"/>
  <c r="AX151" i="14"/>
  <c r="AV151" i="14"/>
  <c r="AU151" i="14"/>
  <c r="AY150" i="14"/>
  <c r="AX150" i="14"/>
  <c r="AV150" i="14"/>
  <c r="AU150" i="14"/>
  <c r="AY149" i="14"/>
  <c r="AX149" i="14"/>
  <c r="AV149" i="14"/>
  <c r="AU149" i="14"/>
  <c r="AY148" i="14"/>
  <c r="AX148" i="14"/>
  <c r="AV148" i="14"/>
  <c r="AU148" i="14"/>
  <c r="AY147" i="14"/>
  <c r="AX147" i="14"/>
  <c r="AV147" i="14"/>
  <c r="AU147" i="14"/>
  <c r="AY146" i="14"/>
  <c r="AX146" i="14"/>
  <c r="AV146" i="14"/>
  <c r="AU146" i="14"/>
  <c r="AY145" i="14"/>
  <c r="AX145" i="14"/>
  <c r="AV145" i="14"/>
  <c r="AU145" i="14"/>
  <c r="AY144" i="14"/>
  <c r="AX144" i="14"/>
  <c r="AV144" i="14"/>
  <c r="AU144" i="14"/>
  <c r="AY143" i="14"/>
  <c r="AX143" i="14"/>
  <c r="AV143" i="14"/>
  <c r="AU143" i="14"/>
  <c r="AY142" i="14"/>
  <c r="AX142" i="14"/>
  <c r="AV142" i="14"/>
  <c r="AU142" i="14"/>
  <c r="AY141" i="14"/>
  <c r="AX141" i="14"/>
  <c r="AV141" i="14"/>
  <c r="AU141" i="14"/>
  <c r="AY140" i="14"/>
  <c r="AX140" i="14"/>
  <c r="AV140" i="14"/>
  <c r="AU140" i="14"/>
  <c r="AY139" i="14"/>
  <c r="AX139" i="14"/>
  <c r="AV139" i="14"/>
  <c r="AU139" i="14"/>
  <c r="AY138" i="14"/>
  <c r="AX138" i="14"/>
  <c r="AV138" i="14"/>
  <c r="AU138" i="14"/>
  <c r="AY137" i="14"/>
  <c r="AX137" i="14"/>
  <c r="AV137" i="14"/>
  <c r="AU137" i="14"/>
  <c r="AY136" i="14"/>
  <c r="AX136" i="14"/>
  <c r="AV136" i="14"/>
  <c r="AU136" i="14"/>
  <c r="AY135" i="14"/>
  <c r="AX135" i="14"/>
  <c r="AV135" i="14"/>
  <c r="AU135" i="14"/>
  <c r="AY134" i="14"/>
  <c r="AX134" i="14"/>
  <c r="AV134" i="14"/>
  <c r="AU134" i="14"/>
  <c r="AY133" i="14"/>
  <c r="AX133" i="14"/>
  <c r="AV133" i="14"/>
  <c r="AU133" i="14"/>
  <c r="AY132" i="14"/>
  <c r="AX132" i="14"/>
  <c r="AV132" i="14"/>
  <c r="AU132" i="14"/>
  <c r="AY131" i="14"/>
  <c r="AX131" i="14"/>
  <c r="AV131" i="14"/>
  <c r="AU131" i="14"/>
  <c r="AY130" i="14"/>
  <c r="AX130" i="14"/>
  <c r="AV130" i="14"/>
  <c r="AU130" i="14"/>
  <c r="AY129" i="14"/>
  <c r="AX129" i="14"/>
  <c r="AV129" i="14"/>
  <c r="AU129" i="14"/>
  <c r="AY128" i="14"/>
  <c r="AX128" i="14"/>
  <c r="AV128" i="14"/>
  <c r="AU128" i="14"/>
  <c r="AY127" i="14"/>
  <c r="AX127" i="14"/>
  <c r="AV127" i="14"/>
  <c r="AU127" i="14"/>
  <c r="AY126" i="14"/>
  <c r="AX126" i="14"/>
  <c r="AV126" i="14"/>
  <c r="AU126" i="14"/>
  <c r="AY125" i="14"/>
  <c r="AX125" i="14"/>
  <c r="AV125" i="14"/>
  <c r="AU125" i="14"/>
  <c r="AY124" i="14"/>
  <c r="AX124" i="14"/>
  <c r="AV124" i="14"/>
  <c r="AU124" i="14"/>
  <c r="AY123" i="14"/>
  <c r="AX123" i="14"/>
  <c r="AV123" i="14"/>
  <c r="AU123" i="14"/>
  <c r="AY122" i="14"/>
  <c r="AX122" i="14"/>
  <c r="AV122" i="14"/>
  <c r="AU122" i="14"/>
  <c r="AY121" i="14"/>
  <c r="AX121" i="14"/>
  <c r="AV121" i="14"/>
  <c r="AU121" i="14"/>
  <c r="AY120" i="14"/>
  <c r="AX120" i="14"/>
  <c r="AV120" i="14"/>
  <c r="AU120" i="14"/>
  <c r="AY119" i="14"/>
  <c r="AX119" i="14"/>
  <c r="AV119" i="14"/>
  <c r="AU119" i="14"/>
  <c r="AY118" i="14"/>
  <c r="AX118" i="14"/>
  <c r="AV118" i="14"/>
  <c r="AU118" i="14"/>
  <c r="AY117" i="14"/>
  <c r="AX117" i="14"/>
  <c r="AV117" i="14"/>
  <c r="AU117" i="14"/>
  <c r="AY116" i="14"/>
  <c r="AX116" i="14"/>
  <c r="AV116" i="14"/>
  <c r="AU116" i="14"/>
  <c r="AY115" i="14"/>
  <c r="AX115" i="14"/>
  <c r="AV115" i="14"/>
  <c r="AU115" i="14"/>
  <c r="AY114" i="14"/>
  <c r="AX114" i="14"/>
  <c r="AV114" i="14"/>
  <c r="AU114" i="14"/>
  <c r="AY113" i="14"/>
  <c r="AX113" i="14"/>
  <c r="AV113" i="14"/>
  <c r="AU113" i="14"/>
  <c r="AY112" i="14"/>
  <c r="AX112" i="14"/>
  <c r="AV112" i="14"/>
  <c r="AU112" i="14"/>
  <c r="AY111" i="14"/>
  <c r="AX111" i="14"/>
  <c r="AV111" i="14"/>
  <c r="AU111" i="14"/>
  <c r="AY110" i="14"/>
  <c r="AX110" i="14"/>
  <c r="AV110" i="14"/>
  <c r="AU110" i="14"/>
  <c r="AY109" i="14"/>
  <c r="AX109" i="14"/>
  <c r="AV109" i="14"/>
  <c r="AU109" i="14"/>
  <c r="AY108" i="14"/>
  <c r="AX108" i="14"/>
  <c r="AV108" i="14"/>
  <c r="AU108" i="14"/>
  <c r="AY107" i="14"/>
  <c r="AX107" i="14"/>
  <c r="AV107" i="14"/>
  <c r="AU107" i="14"/>
  <c r="AY106" i="14"/>
  <c r="AX106" i="14"/>
  <c r="AV106" i="14"/>
  <c r="AU106" i="14"/>
  <c r="AY105" i="14"/>
  <c r="AX105" i="14"/>
  <c r="AV105" i="14"/>
  <c r="AU105" i="14"/>
  <c r="AY104" i="14"/>
  <c r="AX104" i="14"/>
  <c r="AV104" i="14"/>
  <c r="AU104" i="14"/>
  <c r="AY103" i="14"/>
  <c r="AX103" i="14"/>
  <c r="AV103" i="14"/>
  <c r="AU103" i="14"/>
  <c r="AY102" i="14"/>
  <c r="AX102" i="14"/>
  <c r="AV102" i="14"/>
  <c r="AU102" i="14"/>
  <c r="AY101" i="14"/>
  <c r="AX101" i="14"/>
  <c r="AV101" i="14"/>
  <c r="AU101" i="14"/>
  <c r="AY100" i="14"/>
  <c r="AX100" i="14"/>
  <c r="AV100" i="14"/>
  <c r="AU100" i="14"/>
  <c r="AY99" i="14"/>
  <c r="AX99" i="14"/>
  <c r="AV99" i="14"/>
  <c r="AU99" i="14"/>
  <c r="AY98" i="14"/>
  <c r="AX98" i="14"/>
  <c r="AV98" i="14"/>
  <c r="AU98" i="14"/>
  <c r="AY97" i="14"/>
  <c r="AX97" i="14"/>
  <c r="AV97" i="14"/>
  <c r="AU97" i="14"/>
  <c r="AY96" i="14"/>
  <c r="AX96" i="14"/>
  <c r="AV96" i="14"/>
  <c r="AU96" i="14"/>
  <c r="AY95" i="14"/>
  <c r="AX95" i="14"/>
  <c r="AV95" i="14"/>
  <c r="AU95" i="14"/>
  <c r="AY94" i="14"/>
  <c r="AX94" i="14"/>
  <c r="AV94" i="14"/>
  <c r="AU94" i="14"/>
  <c r="AY93" i="14"/>
  <c r="AX93" i="14"/>
  <c r="AV93" i="14"/>
  <c r="AU93" i="14"/>
  <c r="AY92" i="14"/>
  <c r="AX92" i="14"/>
  <c r="AV92" i="14"/>
  <c r="AU92" i="14"/>
  <c r="AY91" i="14"/>
  <c r="AX91" i="14"/>
  <c r="AV91" i="14"/>
  <c r="AU91" i="14"/>
  <c r="AY90" i="14"/>
  <c r="AX90" i="14"/>
  <c r="AV90" i="14"/>
  <c r="AU90" i="14"/>
  <c r="AY89" i="14"/>
  <c r="AX89" i="14"/>
  <c r="AV89" i="14"/>
  <c r="AU89" i="14"/>
  <c r="AY88" i="14"/>
  <c r="AX88" i="14"/>
  <c r="AV88" i="14"/>
  <c r="AU88" i="14"/>
  <c r="AY87" i="14"/>
  <c r="AX87" i="14"/>
  <c r="AV87" i="14"/>
  <c r="AU87" i="14"/>
  <c r="AY86" i="14"/>
  <c r="AX86" i="14"/>
  <c r="AV86" i="14"/>
  <c r="AU86" i="14"/>
  <c r="AY85" i="14"/>
  <c r="AX85" i="14"/>
  <c r="AV85" i="14"/>
  <c r="AU85" i="14"/>
  <c r="AY84" i="14"/>
  <c r="AX84" i="14"/>
  <c r="AV84" i="14"/>
  <c r="AU84" i="14"/>
  <c r="AY83" i="14"/>
  <c r="AX83" i="14"/>
  <c r="AV83" i="14"/>
  <c r="AU83" i="14"/>
  <c r="AY82" i="14"/>
  <c r="AX82" i="14"/>
  <c r="AV82" i="14"/>
  <c r="AU82" i="14"/>
  <c r="AY81" i="14"/>
  <c r="AX81" i="14"/>
  <c r="AV81" i="14"/>
  <c r="AU81" i="14"/>
  <c r="AY80" i="14"/>
  <c r="AX80" i="14"/>
  <c r="AV80" i="14"/>
  <c r="AU80" i="14"/>
  <c r="AY79" i="14"/>
  <c r="AX79" i="14"/>
  <c r="AV79" i="14"/>
  <c r="AU79" i="14"/>
  <c r="AY78" i="14"/>
  <c r="AX78" i="14"/>
  <c r="AV78" i="14"/>
  <c r="AU78" i="14"/>
  <c r="AY77" i="14"/>
  <c r="AX77" i="14"/>
  <c r="AV77" i="14"/>
  <c r="AU77" i="14"/>
  <c r="AY76" i="14"/>
  <c r="AX76" i="14"/>
  <c r="AV76" i="14"/>
  <c r="AU76" i="14"/>
  <c r="AY75" i="14"/>
  <c r="AX75" i="14"/>
  <c r="AV75" i="14"/>
  <c r="AU75" i="14"/>
  <c r="AY74" i="14"/>
  <c r="AX74" i="14"/>
  <c r="AV74" i="14"/>
  <c r="AU74" i="14"/>
  <c r="AY73" i="14"/>
  <c r="AX73" i="14"/>
  <c r="AV73" i="14"/>
  <c r="AU73" i="14"/>
  <c r="AY72" i="14"/>
  <c r="AX72" i="14"/>
  <c r="AV72" i="14"/>
  <c r="AU72" i="14"/>
  <c r="AY71" i="14"/>
  <c r="AX71" i="14"/>
  <c r="AV71" i="14"/>
  <c r="AU71" i="14"/>
  <c r="AY70" i="14"/>
  <c r="AX70" i="14"/>
  <c r="AV70" i="14"/>
  <c r="AU70" i="14"/>
  <c r="AY69" i="14"/>
  <c r="AX69" i="14"/>
  <c r="AV69" i="14"/>
  <c r="AU69" i="14"/>
  <c r="AY68" i="14"/>
  <c r="AX68" i="14"/>
  <c r="AV68" i="14"/>
  <c r="AU68" i="14"/>
  <c r="AY67" i="14"/>
  <c r="AX67" i="14"/>
  <c r="AV67" i="14"/>
  <c r="AU67" i="14"/>
  <c r="AY66" i="14"/>
  <c r="AX66" i="14"/>
  <c r="AV66" i="14"/>
  <c r="AU66" i="14"/>
  <c r="AY65" i="14"/>
  <c r="AX65" i="14"/>
  <c r="AV65" i="14"/>
  <c r="AU65" i="14"/>
  <c r="AY64" i="14"/>
  <c r="AX64" i="14"/>
  <c r="AV64" i="14"/>
  <c r="AU64" i="14"/>
  <c r="AY63" i="14"/>
  <c r="AX63" i="14"/>
  <c r="AV63" i="14"/>
  <c r="AU63" i="14"/>
  <c r="AY62" i="14"/>
  <c r="AX62" i="14"/>
  <c r="AV62" i="14"/>
  <c r="AU62" i="14"/>
  <c r="AY61" i="14"/>
  <c r="AX61" i="14"/>
  <c r="AV61" i="14"/>
  <c r="AU61" i="14"/>
  <c r="AY60" i="14"/>
  <c r="AX60" i="14"/>
  <c r="AV60" i="14"/>
  <c r="AU60" i="14"/>
  <c r="AY59" i="14"/>
  <c r="AX59" i="14"/>
  <c r="AV59" i="14"/>
  <c r="AU59" i="14"/>
  <c r="AY58" i="14"/>
  <c r="AX58" i="14"/>
  <c r="AV58" i="14"/>
  <c r="AU58" i="14"/>
  <c r="AY57" i="14"/>
  <c r="AX57" i="14"/>
  <c r="AV57" i="14"/>
  <c r="AU57" i="14"/>
  <c r="AY56" i="14"/>
  <c r="AX56" i="14"/>
  <c r="AV56" i="14"/>
  <c r="AU56" i="14"/>
  <c r="AY55" i="14"/>
  <c r="AX55" i="14"/>
  <c r="AV55" i="14"/>
  <c r="AU55" i="14"/>
  <c r="AY54" i="14"/>
  <c r="AX54" i="14"/>
  <c r="AV54" i="14"/>
  <c r="AU54" i="14"/>
  <c r="AY53" i="14"/>
  <c r="AX53" i="14"/>
  <c r="AV53" i="14"/>
  <c r="AU53" i="14"/>
  <c r="AY52" i="14"/>
  <c r="AX52" i="14"/>
  <c r="AV52" i="14"/>
  <c r="AU52" i="14"/>
  <c r="AY51" i="14"/>
  <c r="AX51" i="14"/>
  <c r="AV51" i="14"/>
  <c r="AU51" i="14"/>
  <c r="AY50" i="14"/>
  <c r="AX50" i="14"/>
  <c r="AV50" i="14"/>
  <c r="AU50" i="14"/>
  <c r="AY49" i="14"/>
  <c r="AX49" i="14"/>
  <c r="AV49" i="14"/>
  <c r="AU49" i="14"/>
  <c r="AY48" i="14"/>
  <c r="AX48" i="14"/>
  <c r="AV48" i="14"/>
  <c r="AU48" i="14"/>
  <c r="AY47" i="14"/>
  <c r="AX47" i="14"/>
  <c r="AV47" i="14"/>
  <c r="AU47" i="14"/>
  <c r="AY46" i="14"/>
  <c r="AX46" i="14"/>
  <c r="AV46" i="14"/>
  <c r="AU46" i="14"/>
  <c r="AY45" i="14"/>
  <c r="AX45" i="14"/>
  <c r="AV45" i="14"/>
  <c r="AU45" i="14"/>
  <c r="AY44" i="14"/>
  <c r="AX44" i="14"/>
  <c r="AV44" i="14"/>
  <c r="AU44" i="14"/>
  <c r="AY43" i="14"/>
  <c r="AX43" i="14"/>
  <c r="AV43" i="14"/>
  <c r="AU43" i="14"/>
  <c r="AY42" i="14"/>
  <c r="AX42" i="14"/>
  <c r="AV42" i="14"/>
  <c r="AU42" i="14"/>
  <c r="AY41" i="14"/>
  <c r="AX41" i="14"/>
  <c r="AV41" i="14"/>
  <c r="AU41" i="14"/>
  <c r="AY40" i="14"/>
  <c r="AX40" i="14"/>
  <c r="AV40" i="14"/>
  <c r="AU40" i="14"/>
  <c r="AY39" i="14"/>
  <c r="AX39" i="14"/>
  <c r="AV39" i="14"/>
  <c r="AU39" i="14"/>
  <c r="AY38" i="14"/>
  <c r="AX38" i="14"/>
  <c r="AV38" i="14"/>
  <c r="AU38" i="14"/>
  <c r="AY37" i="14"/>
  <c r="AX37" i="14"/>
  <c r="AV37" i="14"/>
  <c r="AU37" i="14"/>
  <c r="AY36" i="14"/>
  <c r="AX36" i="14"/>
  <c r="AV36" i="14"/>
  <c r="AU36" i="14"/>
  <c r="AY35" i="14"/>
  <c r="AX35" i="14"/>
  <c r="AV35" i="14"/>
  <c r="AU35" i="14"/>
  <c r="AY34" i="14"/>
  <c r="AX34" i="14"/>
  <c r="AV34" i="14"/>
  <c r="AU34" i="14"/>
  <c r="AY33" i="14"/>
  <c r="AX33" i="14"/>
  <c r="AV33" i="14"/>
  <c r="AU33" i="14"/>
  <c r="AY32" i="14"/>
  <c r="AX32" i="14"/>
  <c r="AV32" i="14"/>
  <c r="AU32" i="14"/>
  <c r="AY31" i="14"/>
  <c r="AX31" i="14"/>
  <c r="AV31" i="14"/>
  <c r="AU31" i="14"/>
  <c r="AY30" i="14"/>
  <c r="AX30" i="14"/>
  <c r="AV30" i="14"/>
  <c r="AU30" i="14"/>
  <c r="AY29" i="14"/>
  <c r="AX29" i="14"/>
  <c r="AV29" i="14"/>
  <c r="AU29" i="14"/>
  <c r="AY28" i="14"/>
  <c r="AX28" i="14"/>
  <c r="AV28" i="14"/>
  <c r="AU28" i="14"/>
  <c r="AY27" i="14"/>
  <c r="AX27" i="14"/>
  <c r="AW38" i="14" l="1"/>
  <c r="AW101" i="14"/>
  <c r="AW58" i="14"/>
  <c r="AW62" i="14"/>
  <c r="AW66" i="14"/>
  <c r="AW74" i="14"/>
  <c r="AW78" i="14"/>
  <c r="AW82" i="14"/>
  <c r="AW86" i="14"/>
  <c r="AW125" i="14"/>
  <c r="AW40" i="14"/>
  <c r="AW56" i="14"/>
  <c r="AW64" i="14"/>
  <c r="AW72" i="14"/>
  <c r="AW80" i="14"/>
  <c r="AW102" i="14"/>
  <c r="AW110" i="14"/>
  <c r="AW117" i="14"/>
  <c r="AW118" i="14"/>
  <c r="AW126" i="14"/>
  <c r="AW133" i="14"/>
  <c r="AW39" i="14"/>
  <c r="AW47" i="14"/>
  <c r="AW54" i="14"/>
  <c r="AW55" i="14"/>
  <c r="AW63" i="14"/>
  <c r="AW70" i="14"/>
  <c r="AW103" i="14"/>
  <c r="AW111" i="14"/>
  <c r="AW119" i="14"/>
  <c r="AW127" i="14"/>
  <c r="AW135" i="14"/>
  <c r="AW140" i="14"/>
  <c r="AW144" i="14"/>
  <c r="AW148" i="14"/>
  <c r="AW152" i="14"/>
  <c r="AW156" i="14"/>
  <c r="AW160" i="14"/>
  <c r="AW164" i="14"/>
  <c r="AW168" i="14"/>
  <c r="AW46" i="14"/>
  <c r="AW87" i="14"/>
  <c r="AW105" i="14"/>
  <c r="AW30" i="14"/>
  <c r="AW48" i="14"/>
  <c r="AW71" i="14"/>
  <c r="AW79" i="14"/>
  <c r="AW90" i="14"/>
  <c r="AW93" i="14"/>
  <c r="AW97" i="14"/>
  <c r="AW134" i="14"/>
  <c r="AW50" i="14"/>
  <c r="AW94" i="14"/>
  <c r="AW109" i="14"/>
  <c r="AW28" i="14"/>
  <c r="AW88" i="14"/>
  <c r="AW95" i="14"/>
  <c r="AW36" i="14"/>
  <c r="AW37" i="14"/>
  <c r="AW42" i="14"/>
  <c r="AW52" i="14"/>
  <c r="AW53" i="14"/>
  <c r="AW68" i="14"/>
  <c r="AW69" i="14"/>
  <c r="AW84" i="14"/>
  <c r="AW99" i="14"/>
  <c r="AW115" i="14"/>
  <c r="AW116" i="14"/>
  <c r="AW121" i="14"/>
  <c r="AW131" i="14"/>
  <c r="AW132" i="14"/>
  <c r="AW137" i="14"/>
  <c r="AW141" i="14"/>
  <c r="AW145" i="14"/>
  <c r="AW149" i="14"/>
  <c r="AW153" i="14"/>
  <c r="AW157" i="14"/>
  <c r="AW161" i="14"/>
  <c r="AW165" i="14"/>
  <c r="AW169" i="14"/>
  <c r="AW34" i="14"/>
  <c r="AW44" i="14"/>
  <c r="AW45" i="14"/>
  <c r="AW60" i="14"/>
  <c r="AW76" i="14"/>
  <c r="AW77" i="14"/>
  <c r="AW92" i="14"/>
  <c r="AW107" i="14"/>
  <c r="AW108" i="14"/>
  <c r="AW113" i="14"/>
  <c r="AW123" i="14"/>
  <c r="AW124" i="14"/>
  <c r="AW129" i="14"/>
  <c r="AW29" i="14"/>
  <c r="AW33" i="14"/>
  <c r="AW41" i="14"/>
  <c r="AW49" i="14"/>
  <c r="AW57" i="14"/>
  <c r="AW73" i="14"/>
  <c r="AW81" i="14"/>
  <c r="AW89" i="14"/>
  <c r="AW104" i="14"/>
  <c r="AW120" i="14"/>
  <c r="AW136" i="14"/>
  <c r="AW139" i="14"/>
  <c r="AW147" i="14"/>
  <c r="AW151" i="14"/>
  <c r="AW171" i="14"/>
  <c r="AW31" i="14"/>
  <c r="AW61" i="14"/>
  <c r="AW85" i="14"/>
  <c r="AW100" i="14"/>
  <c r="AW65" i="14"/>
  <c r="AW96" i="14"/>
  <c r="AW112" i="14"/>
  <c r="AW128" i="14"/>
  <c r="AW143" i="14"/>
  <c r="AW155" i="14"/>
  <c r="AW159" i="14"/>
  <c r="AW163" i="14"/>
  <c r="AW167" i="14"/>
  <c r="AW32" i="14"/>
  <c r="AW35" i="14"/>
  <c r="AW43" i="14"/>
  <c r="AW51" i="14"/>
  <c r="AW59" i="14"/>
  <c r="AW67" i="14"/>
  <c r="AW75" i="14"/>
  <c r="AW83" i="14"/>
  <c r="AW91" i="14"/>
  <c r="AW98" i="14"/>
  <c r="AW106" i="14"/>
  <c r="AW114" i="14"/>
  <c r="AW122" i="14"/>
  <c r="AW130" i="14"/>
  <c r="AW138" i="14"/>
  <c r="AW142" i="14"/>
  <c r="AW146" i="14"/>
  <c r="AW150" i="14"/>
  <c r="AW154" i="14"/>
  <c r="AW158" i="14"/>
  <c r="AW162" i="14"/>
  <c r="AW166" i="14"/>
  <c r="AW170" i="14"/>
  <c r="AV27" i="14"/>
  <c r="AU27" i="14"/>
  <c r="AY26" i="14"/>
  <c r="AX26" i="14"/>
  <c r="AV26" i="14"/>
  <c r="AU26" i="14"/>
  <c r="AY25" i="14"/>
  <c r="AX25" i="14"/>
  <c r="AV25" i="14"/>
  <c r="AU25" i="14"/>
  <c r="AY24" i="14"/>
  <c r="AX24" i="14"/>
  <c r="AV24" i="14"/>
  <c r="AU24" i="14"/>
  <c r="AY23" i="14"/>
  <c r="AX23" i="14"/>
  <c r="AV23" i="14"/>
  <c r="AU23" i="14"/>
  <c r="AY22" i="14"/>
  <c r="AX22" i="14"/>
  <c r="AV22" i="14"/>
  <c r="AU22" i="14"/>
  <c r="AY21" i="14"/>
  <c r="AX21" i="14"/>
  <c r="AV21" i="14"/>
  <c r="AU21" i="14"/>
  <c r="AY20" i="14"/>
  <c r="AX20" i="14"/>
  <c r="AV20" i="14"/>
  <c r="AU20" i="14"/>
  <c r="AY19" i="14"/>
  <c r="AX19" i="14"/>
  <c r="AV19" i="14"/>
  <c r="AU19" i="14"/>
  <c r="AY18" i="14"/>
  <c r="AX18" i="14"/>
  <c r="AV18" i="14"/>
  <c r="AU18" i="14"/>
  <c r="AY17" i="14"/>
  <c r="AX17" i="14"/>
  <c r="AV17" i="14"/>
  <c r="AU17" i="14"/>
  <c r="AY16" i="14"/>
  <c r="AX16" i="14"/>
  <c r="AV16" i="14"/>
  <c r="AU16" i="14"/>
  <c r="AY15" i="14"/>
  <c r="AX15" i="14"/>
  <c r="AV15" i="14"/>
  <c r="AU15" i="14"/>
  <c r="AY14" i="14"/>
  <c r="AX14" i="14"/>
  <c r="AV14" i="14"/>
  <c r="AU14" i="14"/>
  <c r="AY13" i="14"/>
  <c r="AX13" i="14"/>
  <c r="AV13" i="14"/>
  <c r="AU13" i="14"/>
  <c r="AY12" i="14"/>
  <c r="AX12" i="14"/>
  <c r="AV12" i="14"/>
  <c r="AU12" i="14"/>
  <c r="AY11" i="14"/>
  <c r="AX11" i="14"/>
  <c r="AV11" i="14"/>
  <c r="AU11" i="14"/>
  <c r="AY10" i="14"/>
  <c r="AX10" i="14"/>
  <c r="AV10" i="14"/>
  <c r="AU10" i="14"/>
  <c r="AY9" i="14"/>
  <c r="AX9" i="14"/>
  <c r="AV9" i="14"/>
  <c r="AU9" i="14"/>
  <c r="AY8" i="14"/>
  <c r="AX8" i="14"/>
  <c r="AV8" i="14"/>
  <c r="AU8" i="14"/>
  <c r="AY7" i="14"/>
  <c r="AX7" i="14"/>
  <c r="AV7" i="14"/>
  <c r="AU7" i="14"/>
  <c r="AY6" i="14"/>
  <c r="AX6" i="14"/>
  <c r="AV6" i="14"/>
  <c r="AU6" i="14"/>
  <c r="AY5" i="14"/>
  <c r="AX5" i="14"/>
  <c r="AV5" i="14"/>
  <c r="AU5" i="14"/>
  <c r="AY4" i="14"/>
  <c r="AX4" i="14"/>
  <c r="AV4" i="14"/>
  <c r="AU4" i="14"/>
  <c r="AY3" i="14"/>
  <c r="AX3" i="14"/>
  <c r="AV3" i="14"/>
  <c r="AU3" i="14"/>
  <c r="AW6" i="14" l="1"/>
  <c r="AW4" i="14"/>
  <c r="AW16" i="14"/>
  <c r="AW20" i="14"/>
  <c r="AW24" i="14"/>
  <c r="AW10" i="14"/>
  <c r="AW14" i="14"/>
  <c r="AW15" i="14"/>
  <c r="AW7" i="14"/>
  <c r="AW8" i="14"/>
  <c r="AW11" i="14"/>
  <c r="AW23" i="14"/>
  <c r="AW27" i="14"/>
  <c r="AW3" i="14"/>
  <c r="AW9" i="14"/>
  <c r="AW13" i="14"/>
  <c r="AW21" i="14"/>
  <c r="AW25" i="14"/>
  <c r="AW22" i="14"/>
  <c r="AW26" i="14"/>
  <c r="AW12" i="14"/>
  <c r="AW18" i="14"/>
  <c r="AW19" i="14"/>
  <c r="AW5" i="14"/>
  <c r="AW17" i="14"/>
  <c r="N3" i="16"/>
  <c r="I6" i="17"/>
  <c r="E5" i="17"/>
  <c r="G214" i="4" l="1"/>
  <c r="G213" i="4"/>
  <c r="G212" i="4"/>
  <c r="G211" i="4"/>
  <c r="G210" i="4"/>
  <c r="G209" i="4"/>
  <c r="G208" i="4"/>
  <c r="G207" i="4"/>
  <c r="G206" i="4"/>
  <c r="G205" i="4"/>
  <c r="G204" i="4"/>
  <c r="G203" i="4"/>
  <c r="G202" i="4"/>
  <c r="G201" i="4"/>
  <c r="G200" i="4"/>
  <c r="G199" i="4"/>
  <c r="G198" i="4"/>
  <c r="G197" i="4"/>
  <c r="G196" i="4" l="1"/>
  <c r="G195" i="4"/>
  <c r="G194" i="4"/>
  <c r="G193" i="4" l="1"/>
  <c r="G192" i="4"/>
  <c r="G191" i="4"/>
  <c r="G190" i="4"/>
  <c r="G189" i="4" l="1"/>
  <c r="G188" i="4"/>
  <c r="G187" i="4"/>
  <c r="G186" i="4"/>
  <c r="G185" i="4"/>
  <c r="G184" i="4"/>
  <c r="G183" i="4"/>
  <c r="G182" i="4"/>
  <c r="G181" i="4"/>
  <c r="G180" i="4"/>
  <c r="G179" i="4"/>
  <c r="G178" i="4"/>
  <c r="G177" i="4"/>
  <c r="G176" i="4" l="1"/>
  <c r="G175" i="4"/>
  <c r="G174" i="4" l="1"/>
  <c r="G173" i="4"/>
  <c r="G172" i="4"/>
  <c r="G171" i="4"/>
  <c r="G170" i="4"/>
  <c r="G169" i="4" l="1"/>
  <c r="G168" i="4"/>
  <c r="G167" i="4"/>
  <c r="G166" i="4"/>
  <c r="G165" i="4"/>
  <c r="G164" i="4"/>
  <c r="G163" i="4"/>
  <c r="G162" i="4"/>
  <c r="G161" i="4"/>
  <c r="G160" i="4"/>
  <c r="G159" i="4"/>
  <c r="G158" i="4" l="1"/>
  <c r="G157" i="4"/>
  <c r="G156" i="4"/>
  <c r="G155" i="4" l="1"/>
  <c r="G154" i="4"/>
  <c r="G153" i="4" l="1"/>
  <c r="G152" i="4"/>
  <c r="G151" i="4"/>
  <c r="G150" i="4"/>
  <c r="G149" i="4" l="1"/>
  <c r="G148" i="4"/>
  <c r="G147" i="4"/>
  <c r="G146" i="4"/>
  <c r="G145" i="4"/>
  <c r="G144" i="4"/>
  <c r="G143" i="4"/>
  <c r="G142" i="4"/>
  <c r="G141" i="4"/>
  <c r="G140" i="4"/>
  <c r="G139" i="4" l="1"/>
  <c r="G138" i="4"/>
  <c r="G137" i="4"/>
  <c r="G136" i="4"/>
  <c r="G135" i="4"/>
  <c r="G134" i="4"/>
  <c r="G133" i="4"/>
  <c r="G132" i="4"/>
  <c r="G131" i="4"/>
  <c r="G130" i="4"/>
  <c r="G128" i="4"/>
  <c r="G127" i="4" l="1"/>
  <c r="G126" i="4"/>
  <c r="G125" i="4"/>
  <c r="G124" i="4" l="1"/>
  <c r="G123" i="4" l="1"/>
  <c r="G122" i="4"/>
  <c r="G121" i="4"/>
  <c r="G120" i="4" l="1"/>
  <c r="G119" i="4"/>
  <c r="G118" i="4" l="1"/>
  <c r="G117" i="4" l="1"/>
  <c r="G116" i="4" l="1"/>
  <c r="G115" i="4"/>
  <c r="G114" i="4"/>
  <c r="G113" i="4"/>
  <c r="G112" i="4" l="1"/>
  <c r="G111" i="4"/>
  <c r="G110" i="4"/>
  <c r="G109" i="4"/>
  <c r="G108" i="4" l="1"/>
  <c r="G107" i="4"/>
  <c r="G106" i="4"/>
  <c r="G105" i="4"/>
  <c r="G104" i="4" l="1"/>
  <c r="G103" i="4"/>
  <c r="G102" i="4" l="1"/>
  <c r="G101" i="4"/>
  <c r="G100" i="4"/>
  <c r="G99" i="4"/>
  <c r="G98" i="4"/>
  <c r="G97" i="4"/>
  <c r="G96" i="4"/>
  <c r="G95" i="4"/>
  <c r="G94" i="4" l="1"/>
  <c r="G93" i="4" l="1"/>
  <c r="G92" i="4"/>
  <c r="G91" i="4" l="1"/>
  <c r="G90" i="4"/>
  <c r="G89" i="4"/>
  <c r="G88" i="4"/>
  <c r="G87" i="4"/>
  <c r="G86" i="4"/>
  <c r="G85" i="4"/>
  <c r="G84" i="4"/>
  <c r="G83" i="4" l="1"/>
  <c r="G82" i="4" l="1"/>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E7" i="5"/>
  <c r="F4" i="5" l="1"/>
  <c r="E57" i="13"/>
  <c r="E52" i="13"/>
  <c r="AL403" i="10"/>
  <c r="AL402" i="10"/>
  <c r="AL401" i="10"/>
  <c r="AL400" i="10"/>
  <c r="AL399" i="10"/>
  <c r="AL398" i="10"/>
  <c r="AL397" i="10"/>
  <c r="AL396" i="10"/>
  <c r="AL395" i="10"/>
  <c r="AO394" i="10"/>
  <c r="AL394" i="10"/>
  <c r="AO393" i="10"/>
  <c r="AL393" i="10"/>
  <c r="AO392" i="10"/>
  <c r="AL392" i="10"/>
  <c r="AO391" i="10"/>
  <c r="AL391" i="10"/>
  <c r="AO390" i="10"/>
  <c r="AL390" i="10"/>
  <c r="AO389" i="10"/>
  <c r="AL389" i="10"/>
  <c r="AO388" i="10"/>
  <c r="AL388" i="10"/>
  <c r="AO387" i="10"/>
  <c r="AL387" i="10"/>
  <c r="AO386" i="10"/>
  <c r="AL386" i="10"/>
  <c r="AO385" i="10"/>
  <c r="AL385" i="10"/>
  <c r="AO384" i="10"/>
  <c r="AL384" i="10"/>
  <c r="AO383" i="10"/>
  <c r="AL383" i="10"/>
  <c r="AO382" i="10"/>
  <c r="AL382" i="10"/>
  <c r="E59" i="13" l="1"/>
  <c r="AD382" i="10"/>
  <c r="AO381" i="10"/>
  <c r="AL381" i="10"/>
  <c r="AO380" i="10"/>
  <c r="AL380" i="10"/>
  <c r="AO379" i="10"/>
  <c r="AL379" i="10"/>
  <c r="AO378" i="10"/>
  <c r="AL378" i="10"/>
  <c r="AO377" i="10"/>
  <c r="AL377" i="10"/>
  <c r="AO376" i="10"/>
  <c r="AO375" i="10" l="1"/>
  <c r="AO374" i="10"/>
  <c r="AO373" i="10" l="1"/>
  <c r="AD373" i="10" s="1"/>
  <c r="AO372" i="10"/>
  <c r="AO371" i="10" l="1"/>
  <c r="AD371" i="10" s="1"/>
  <c r="K18" i="9" l="1"/>
  <c r="X72" i="6"/>
  <c r="J18" i="9" l="1"/>
  <c r="N18" i="9" s="1"/>
  <c r="Y89" i="6"/>
  <c r="X89" i="6" s="1"/>
  <c r="Y53" i="6"/>
  <c r="X53" i="6" s="1"/>
  <c r="Y72" i="6"/>
  <c r="K12" i="9"/>
  <c r="J12" i="9" s="1"/>
  <c r="N12" i="9" s="1"/>
  <c r="W72" i="6" l="1"/>
  <c r="E4" i="7"/>
  <c r="J243" i="9"/>
  <c r="J242" i="9"/>
  <c r="J241" i="9"/>
  <c r="J235" i="9" l="1"/>
  <c r="J233" i="9"/>
  <c r="J236" i="9"/>
  <c r="M236" i="9" l="1"/>
  <c r="M233" i="9"/>
  <c r="K236" i="9"/>
  <c r="J256" i="9"/>
  <c r="N256" i="9" s="1"/>
  <c r="N236" i="9" l="1"/>
  <c r="J269" i="9"/>
  <c r="N269" i="9" s="1"/>
  <c r="J254" i="9"/>
  <c r="N254" i="9" s="1"/>
  <c r="J255" i="9" l="1"/>
  <c r="N255" i="9" s="1"/>
  <c r="J253" i="9"/>
  <c r="N253" i="9" s="1"/>
  <c r="E265" i="4" l="1"/>
  <c r="J252" i="9"/>
  <c r="N252" i="9" s="1"/>
  <c r="J251" i="9" l="1"/>
  <c r="N251" i="9" s="1"/>
  <c r="J250" i="9"/>
  <c r="N250" i="9" s="1"/>
  <c r="J249" i="9"/>
  <c r="N249" i="9" s="1"/>
  <c r="K248" i="9"/>
  <c r="K247" i="9" l="1"/>
  <c r="K244" i="9"/>
  <c r="J244" i="9"/>
  <c r="N244" i="9" l="1"/>
  <c r="J248" i="9"/>
  <c r="N248" i="9" s="1"/>
  <c r="J247" i="9"/>
  <c r="N247" i="9" s="1"/>
  <c r="K245" i="9"/>
  <c r="J245" i="9"/>
  <c r="K225" i="9"/>
  <c r="J223" i="9" l="1"/>
  <c r="X37" i="6"/>
  <c r="Y37" i="6"/>
  <c r="J225" i="9"/>
  <c r="N225" i="9" s="1"/>
  <c r="N245" i="9"/>
  <c r="J234" i="9"/>
  <c r="W37" i="6" l="1"/>
  <c r="M229" i="9"/>
  <c r="J228" i="9"/>
  <c r="M227" i="9"/>
  <c r="M228" i="9" l="1"/>
  <c r="J222" i="9"/>
  <c r="M215" i="9"/>
  <c r="J217" i="9"/>
  <c r="K215" i="9" l="1"/>
  <c r="J215" i="9" s="1"/>
  <c r="N215" i="9" s="1"/>
  <c r="J216" i="9"/>
  <c r="M216" i="9"/>
  <c r="K217" i="9"/>
  <c r="M217" i="9"/>
  <c r="N217" i="9" l="1"/>
  <c r="J208" i="9"/>
  <c r="J226" i="9"/>
  <c r="M208" i="9" l="1"/>
  <c r="K219" i="9"/>
  <c r="J219" i="9"/>
  <c r="K218" i="9"/>
  <c r="N219" i="9" l="1"/>
  <c r="K221" i="9"/>
  <c r="J218" i="9" l="1"/>
  <c r="N218" i="9" s="1"/>
  <c r="J213" i="9"/>
  <c r="J221" i="9" l="1"/>
  <c r="N221" i="9" s="1"/>
  <c r="K211" i="9"/>
  <c r="J211" i="9" l="1"/>
  <c r="N211" i="9" s="1"/>
  <c r="J209" i="9"/>
  <c r="E220" i="4" l="1"/>
  <c r="J201" i="9"/>
  <c r="J203" i="9"/>
  <c r="K199" i="9"/>
  <c r="K206" i="9"/>
  <c r="J199" i="9" l="1"/>
  <c r="N199" i="9" s="1"/>
  <c r="J206" i="9"/>
  <c r="N206" i="9" s="1"/>
  <c r="M203" i="9"/>
  <c r="M201" i="9"/>
  <c r="X87" i="6"/>
  <c r="J202" i="9" l="1"/>
  <c r="M202" i="9"/>
  <c r="Y85" i="6"/>
  <c r="X85" i="6"/>
  <c r="K189" i="9"/>
  <c r="K196" i="9"/>
  <c r="K187" i="9"/>
  <c r="J189" i="9" l="1"/>
  <c r="N189" i="9" s="1"/>
  <c r="J196" i="9"/>
  <c r="N196" i="9" s="1"/>
  <c r="J187" i="9"/>
  <c r="N187" i="9" s="1"/>
  <c r="K200" i="9"/>
  <c r="K188" i="9"/>
  <c r="J185" i="9"/>
  <c r="K183" i="9"/>
  <c r="X82" i="6"/>
  <c r="J200" i="9" l="1"/>
  <c r="N200" i="9" s="1"/>
  <c r="J188" i="9"/>
  <c r="N188" i="9" s="1"/>
  <c r="J183" i="9"/>
  <c r="N183" i="9" s="1"/>
  <c r="K185" i="9"/>
  <c r="N185" i="9" s="1"/>
  <c r="J176" i="9"/>
  <c r="K173" i="9"/>
  <c r="E192" i="4" l="1"/>
  <c r="E195" i="4"/>
  <c r="J173" i="9"/>
  <c r="N173" i="9" s="1"/>
  <c r="M176" i="9"/>
  <c r="J172" i="9"/>
  <c r="K171" i="9"/>
  <c r="M169" i="9"/>
  <c r="J171" i="9" l="1"/>
  <c r="N171" i="9" s="1"/>
  <c r="K168" i="9"/>
  <c r="K166" i="9"/>
  <c r="F6967" i="12"/>
  <c r="F6965" i="12"/>
  <c r="X81" i="6"/>
  <c r="J163" i="9"/>
  <c r="M162" i="9"/>
  <c r="X70" i="6"/>
  <c r="J168" i="9" l="1"/>
  <c r="N168" i="9" s="1"/>
  <c r="K167" i="9"/>
  <c r="J167" i="9" s="1"/>
  <c r="K161" i="9"/>
  <c r="J161" i="9" s="1"/>
  <c r="N161" i="9" s="1"/>
  <c r="M167" i="9"/>
  <c r="M163" i="9"/>
  <c r="J166" i="9"/>
  <c r="N166" i="9" s="1"/>
  <c r="K164" i="9"/>
  <c r="K159" i="9"/>
  <c r="K158" i="9"/>
  <c r="J158" i="9"/>
  <c r="K157" i="9" l="1"/>
  <c r="J159" i="9"/>
  <c r="N159" i="9" s="1"/>
  <c r="J164" i="9"/>
  <c r="N164" i="9" s="1"/>
  <c r="J157" i="9"/>
  <c r="N167" i="9"/>
  <c r="N158" i="9"/>
  <c r="E175" i="4"/>
  <c r="E169" i="4"/>
  <c r="M155" i="9"/>
  <c r="J155" i="9"/>
  <c r="J154" i="9"/>
  <c r="N157" i="9" l="1"/>
  <c r="E166" i="4"/>
  <c r="M154" i="9"/>
  <c r="K149" i="9"/>
  <c r="K148" i="9" l="1"/>
  <c r="J149" i="9"/>
  <c r="N149" i="9" s="1"/>
  <c r="J198" i="9"/>
  <c r="M147" i="9"/>
  <c r="E157" i="4" l="1"/>
  <c r="J148" i="9"/>
  <c r="N148" i="9" s="1"/>
  <c r="M146" i="9"/>
  <c r="M145" i="9" l="1"/>
  <c r="M144" i="9"/>
  <c r="M143" i="9"/>
  <c r="J140" i="9"/>
  <c r="M140" i="9" l="1"/>
  <c r="M138" i="9"/>
  <c r="M137" i="9"/>
  <c r="M136" i="9"/>
  <c r="J136" i="9"/>
  <c r="K142" i="9"/>
  <c r="J142" i="9" l="1"/>
  <c r="N142" i="9" s="1"/>
  <c r="M131" i="9"/>
  <c r="M197" i="9"/>
  <c r="M132" i="9"/>
  <c r="K128" i="9" l="1"/>
  <c r="X83" i="6"/>
  <c r="J128" i="9" l="1"/>
  <c r="N128" i="9" s="1"/>
  <c r="K126" i="9"/>
  <c r="J126" i="9" s="1"/>
  <c r="N126" i="9" s="1"/>
  <c r="Y83" i="6"/>
  <c r="E133" i="4" l="1"/>
  <c r="J125" i="9"/>
  <c r="M125" i="9"/>
  <c r="J214" i="9"/>
  <c r="K151" i="9"/>
  <c r="J151" i="9"/>
  <c r="K124" i="9"/>
  <c r="K127" i="9"/>
  <c r="K123" i="9"/>
  <c r="J127" i="9" l="1"/>
  <c r="N127" i="9" s="1"/>
  <c r="J124" i="9"/>
  <c r="N124" i="9" s="1"/>
  <c r="N151" i="9"/>
  <c r="J123" i="9"/>
  <c r="N123" i="9" s="1"/>
  <c r="K129" i="9"/>
  <c r="K122" i="9"/>
  <c r="J122" i="9" l="1"/>
  <c r="N122" i="9" s="1"/>
  <c r="E159" i="4"/>
  <c r="K121" i="9"/>
  <c r="J121" i="9" s="1"/>
  <c r="N121" i="9" s="1"/>
  <c r="E135" i="4"/>
  <c r="J129" i="9"/>
  <c r="N129" i="9" s="1"/>
  <c r="M119" i="9"/>
  <c r="J117" i="9" l="1"/>
  <c r="J116" i="9"/>
  <c r="K115" i="9" l="1"/>
  <c r="J118" i="9"/>
  <c r="M118" i="9"/>
  <c r="M116" i="9"/>
  <c r="M114" i="9"/>
  <c r="J115" i="9" l="1"/>
  <c r="N115" i="9" s="1"/>
  <c r="K238" i="9"/>
  <c r="K111" i="9"/>
  <c r="J111" i="9" l="1"/>
  <c r="N111" i="9" s="1"/>
  <c r="J238" i="9"/>
  <c r="N238" i="9" s="1"/>
  <c r="K110" i="9"/>
  <c r="E121" i="4" l="1"/>
  <c r="E116" i="4"/>
  <c r="J110" i="9"/>
  <c r="N110" i="9" s="1"/>
  <c r="M107" i="9"/>
  <c r="M174" i="9"/>
  <c r="K102" i="9"/>
  <c r="E118" i="4" l="1"/>
  <c r="K112" i="9"/>
  <c r="J112" i="9" s="1"/>
  <c r="N112" i="9" s="1"/>
  <c r="K109" i="9"/>
  <c r="J109" i="9" s="1"/>
  <c r="N109" i="9" s="1"/>
  <c r="K101" i="9"/>
  <c r="K105" i="9"/>
  <c r="K104" i="9"/>
  <c r="K103" i="9"/>
  <c r="K99" i="9"/>
  <c r="J102" i="9" l="1"/>
  <c r="N102" i="9" s="1"/>
  <c r="J105" i="9"/>
  <c r="N105" i="9" s="1"/>
  <c r="J103" i="9"/>
  <c r="N103" i="9" s="1"/>
  <c r="E114" i="4"/>
  <c r="K100" i="9"/>
  <c r="J100" i="9" s="1"/>
  <c r="N100" i="9" s="1"/>
  <c r="J101" i="9"/>
  <c r="N101" i="9" s="1"/>
  <c r="J104" i="9"/>
  <c r="N104" i="9" s="1"/>
  <c r="M106" i="9"/>
  <c r="J99" i="9"/>
  <c r="N99" i="9" s="1"/>
  <c r="J98" i="9"/>
  <c r="J97" i="9"/>
  <c r="E106" i="4" l="1"/>
  <c r="M98" i="9"/>
  <c r="M97" i="9"/>
  <c r="K95" i="9"/>
  <c r="M94" i="9"/>
  <c r="M93" i="9"/>
  <c r="J95" i="9" l="1"/>
  <c r="N95" i="9" s="1"/>
  <c r="K96" i="9"/>
  <c r="J96" i="9" s="1"/>
  <c r="N96" i="9" s="1"/>
  <c r="J92" i="9"/>
  <c r="M89" i="9"/>
  <c r="M92" i="9" l="1"/>
  <c r="E102" i="4"/>
  <c r="M91" i="9"/>
  <c r="J90" i="9"/>
  <c r="M90" i="9" l="1"/>
  <c r="K88" i="9"/>
  <c r="J88" i="9" l="1"/>
  <c r="N88" i="9" s="1"/>
  <c r="M108" i="9"/>
  <c r="X75" i="6" l="1"/>
  <c r="X77" i="6" l="1"/>
  <c r="M86" i="9"/>
  <c r="M84" i="9"/>
  <c r="J133" i="9"/>
  <c r="X69" i="6" l="1"/>
  <c r="K133" i="9"/>
  <c r="N133" i="9" s="1"/>
  <c r="M83" i="9"/>
  <c r="M82" i="9" l="1"/>
  <c r="M81" i="9"/>
  <c r="M79" i="9"/>
  <c r="Y64" i="6"/>
  <c r="X64" i="6"/>
  <c r="K78" i="9" l="1"/>
  <c r="K77" i="9"/>
  <c r="M75" i="9"/>
  <c r="J78" i="9" l="1"/>
  <c r="N78" i="9" s="1"/>
  <c r="J77" i="9"/>
  <c r="N77" i="9" s="1"/>
  <c r="M74" i="9"/>
  <c r="J268" i="9"/>
  <c r="M268" i="9" l="1"/>
  <c r="X62" i="6"/>
  <c r="Y62" i="6" l="1"/>
  <c r="M70" i="9"/>
  <c r="J68" i="9"/>
  <c r="J67" i="9"/>
  <c r="J237" i="9"/>
  <c r="K63" i="9"/>
  <c r="K62" i="9"/>
  <c r="K54" i="9"/>
  <c r="Y60" i="6"/>
  <c r="K50" i="9"/>
  <c r="K53" i="9"/>
  <c r="K52" i="9"/>
  <c r="M51" i="9"/>
  <c r="M48" i="9"/>
  <c r="M47" i="9"/>
  <c r="M46" i="9"/>
  <c r="K45" i="9"/>
  <c r="K43" i="9"/>
  <c r="Y59" i="6"/>
  <c r="M64" i="9" l="1"/>
  <c r="M130" i="9"/>
  <c r="K57" i="9"/>
  <c r="J55" i="9"/>
  <c r="M58" i="9"/>
  <c r="M65" i="9"/>
  <c r="J52" i="9"/>
  <c r="N52" i="9" s="1"/>
  <c r="X60" i="6"/>
  <c r="J57" i="9"/>
  <c r="M44" i="9"/>
  <c r="M66" i="9"/>
  <c r="X59" i="6"/>
  <c r="J45" i="9"/>
  <c r="N45" i="9" s="1"/>
  <c r="J60" i="9"/>
  <c r="J63" i="9"/>
  <c r="N63" i="9" s="1"/>
  <c r="F73" i="2"/>
  <c r="J54" i="9"/>
  <c r="N54" i="9" s="1"/>
  <c r="J43" i="9"/>
  <c r="N43" i="9" s="1"/>
  <c r="J50" i="9"/>
  <c r="N50" i="9" s="1"/>
  <c r="J53" i="9"/>
  <c r="N53" i="9" s="1"/>
  <c r="J62" i="9"/>
  <c r="N62" i="9" s="1"/>
  <c r="K42" i="9"/>
  <c r="Y57" i="6"/>
  <c r="X51" i="6"/>
  <c r="J220" i="9"/>
  <c r="J69" i="9"/>
  <c r="J30" i="9"/>
  <c r="M28" i="9"/>
  <c r="K27" i="9"/>
  <c r="K26" i="9"/>
  <c r="W62" i="6" l="1"/>
  <c r="E63" i="4"/>
  <c r="J27" i="9"/>
  <c r="N27" i="9" s="1"/>
  <c r="M30" i="9"/>
  <c r="M40" i="9"/>
  <c r="M120" i="9"/>
  <c r="N57" i="9"/>
  <c r="K69" i="9"/>
  <c r="N69" i="9" s="1"/>
  <c r="J42" i="9"/>
  <c r="N42" i="9" s="1"/>
  <c r="M178" i="9"/>
  <c r="M71" i="9"/>
  <c r="M41" i="9"/>
  <c r="M73" i="9"/>
  <c r="M35" i="9"/>
  <c r="X57" i="6"/>
  <c r="X46" i="6"/>
  <c r="M237" i="9"/>
  <c r="Y46" i="6"/>
  <c r="M37" i="9"/>
  <c r="J26" i="9"/>
  <c r="N26" i="9" s="1"/>
  <c r="M39" i="9" l="1"/>
  <c r="M25" i="9"/>
  <c r="Y41" i="6"/>
  <c r="Y45" i="6"/>
  <c r="X45" i="6" s="1"/>
  <c r="X41" i="6"/>
  <c r="X44" i="6"/>
  <c r="E76" i="4"/>
  <c r="M24" i="9"/>
  <c r="J135" i="9" l="1"/>
  <c r="J21" i="9"/>
  <c r="X39" i="6"/>
  <c r="Y38" i="6"/>
  <c r="K85" i="9"/>
  <c r="M34" i="9" l="1"/>
  <c r="M31" i="9"/>
  <c r="J85" i="9"/>
  <c r="N85" i="9" s="1"/>
  <c r="X38" i="6"/>
  <c r="M135" i="9"/>
  <c r="M76" i="9"/>
  <c r="M36" i="9"/>
  <c r="M20" i="9"/>
  <c r="M23" i="9" l="1"/>
  <c r="M22" i="9"/>
  <c r="M153" i="9"/>
  <c r="M141" i="9"/>
  <c r="X33" i="6"/>
  <c r="Y30" i="6"/>
  <c r="X30" i="6"/>
  <c r="Y29" i="6"/>
  <c r="Y26" i="6"/>
  <c r="M80" i="9" l="1"/>
  <c r="M9" i="9"/>
  <c r="M11" i="9"/>
  <c r="X29" i="6"/>
  <c r="X32" i="6"/>
  <c r="X27" i="6"/>
  <c r="X28" i="6"/>
  <c r="X26" i="6"/>
  <c r="O364" i="10"/>
  <c r="E364" i="10" l="1"/>
  <c r="M7" i="9"/>
  <c r="M33" i="9"/>
  <c r="M10" i="9"/>
  <c r="J239" i="9"/>
  <c r="M239" i="9" l="1"/>
  <c r="J134" i="9"/>
  <c r="M15" i="9" l="1"/>
  <c r="M134" i="9"/>
  <c r="M14" i="9"/>
  <c r="M177" i="9"/>
  <c r="K139" i="9"/>
  <c r="M4" i="9"/>
  <c r="X12" i="6"/>
  <c r="Y10" i="6"/>
  <c r="X55" i="6"/>
  <c r="M150" i="9"/>
  <c r="Y54" i="6"/>
  <c r="X2" i="6"/>
  <c r="Y6" i="6"/>
  <c r="AI15" i="10"/>
  <c r="N15" i="10"/>
  <c r="J15" i="10"/>
  <c r="I15" i="10"/>
  <c r="H15" i="10"/>
  <c r="F15" i="10"/>
  <c r="J2" i="9"/>
  <c r="AN14" i="10"/>
  <c r="AI14" i="10"/>
  <c r="J14" i="10"/>
  <c r="I14" i="10"/>
  <c r="H14" i="10"/>
  <c r="F14" i="10"/>
  <c r="AC14" i="10"/>
  <c r="AN13" i="10"/>
  <c r="AI13" i="10"/>
  <c r="J13" i="10"/>
  <c r="I13" i="10"/>
  <c r="H13" i="10"/>
  <c r="F13" i="10"/>
  <c r="AC13" i="10"/>
  <c r="AN12" i="10"/>
  <c r="AI12" i="10"/>
  <c r="J12" i="10"/>
  <c r="I12" i="10"/>
  <c r="H12" i="10"/>
  <c r="F12" i="10"/>
  <c r="AC12" i="10"/>
  <c r="AN11" i="10"/>
  <c r="AI11" i="10"/>
  <c r="J11" i="10"/>
  <c r="I11" i="10"/>
  <c r="H11" i="10"/>
  <c r="F11" i="10"/>
  <c r="T11" i="10"/>
  <c r="M8" i="9" s="1"/>
  <c r="AN10" i="10"/>
  <c r="AI10" i="10"/>
  <c r="J10" i="10"/>
  <c r="I10" i="10"/>
  <c r="H10" i="10"/>
  <c r="F10" i="10"/>
  <c r="T10" i="10"/>
  <c r="M38" i="9" s="1"/>
  <c r="AN9" i="10"/>
  <c r="AI9" i="10"/>
  <c r="J9" i="10"/>
  <c r="I9" i="10"/>
  <c r="H9" i="10"/>
  <c r="F9" i="10"/>
  <c r="AC9" i="10"/>
  <c r="AN8" i="10"/>
  <c r="AI8" i="10"/>
  <c r="J8" i="10"/>
  <c r="I8" i="10"/>
  <c r="H8" i="10"/>
  <c r="M72" i="9" l="1"/>
  <c r="G14" i="10"/>
  <c r="AA14" i="10" s="1"/>
  <c r="AB14" i="10" s="1"/>
  <c r="T14" i="10"/>
  <c r="M6" i="9" s="1"/>
  <c r="X10" i="6"/>
  <c r="G9" i="10"/>
  <c r="AA9" i="10" s="1"/>
  <c r="AB9" i="10" s="1"/>
  <c r="T9" i="10"/>
  <c r="M13" i="9" s="1"/>
  <c r="G13" i="10"/>
  <c r="AA13" i="10" s="1"/>
  <c r="AB13" i="10" s="1"/>
  <c r="T13" i="10"/>
  <c r="M152" i="9" s="1"/>
  <c r="M19" i="9"/>
  <c r="G12" i="10"/>
  <c r="AA12" i="10" s="1"/>
  <c r="AB12" i="10" s="1"/>
  <c r="T12" i="10"/>
  <c r="AG12" i="10" s="1"/>
  <c r="AD12" i="10" s="1"/>
  <c r="J139" i="9"/>
  <c r="N139" i="9" s="1"/>
  <c r="Y55" i="6"/>
  <c r="AC10" i="10"/>
  <c r="AD10" i="10" s="1"/>
  <c r="AC11" i="10"/>
  <c r="AD11" i="10" s="1"/>
  <c r="G10" i="10"/>
  <c r="AA10" i="10" s="1"/>
  <c r="AB10" i="10" s="1"/>
  <c r="G15" i="10"/>
  <c r="AC15" i="10"/>
  <c r="X6" i="6"/>
  <c r="G11" i="10"/>
  <c r="AA11" i="10" s="1"/>
  <c r="AB11" i="10" s="1"/>
  <c r="T15" i="10"/>
  <c r="M2" i="9" s="1"/>
  <c r="X54" i="6"/>
  <c r="AG11" i="10"/>
  <c r="AG10" i="10"/>
  <c r="F8" i="10"/>
  <c r="AN7" i="10"/>
  <c r="AI7" i="10"/>
  <c r="J7" i="10"/>
  <c r="I7" i="10"/>
  <c r="H7" i="10"/>
  <c r="F7" i="10"/>
  <c r="J5" i="9"/>
  <c r="AN6" i="10"/>
  <c r="AI6" i="10"/>
  <c r="AG14" i="10" l="1"/>
  <c r="AD14" i="10"/>
  <c r="AC7" i="10"/>
  <c r="AG13" i="10"/>
  <c r="AD9" i="10"/>
  <c r="AA15" i="10"/>
  <c r="AB15" i="10" s="1"/>
  <c r="G7" i="10"/>
  <c r="T7" i="10"/>
  <c r="M5" i="9" s="1"/>
  <c r="AG9" i="10"/>
  <c r="AD13" i="10"/>
  <c r="AG15" i="10"/>
  <c r="AD15" i="10"/>
  <c r="W55" i="6"/>
  <c r="F61" i="2"/>
  <c r="AC8" i="10"/>
  <c r="T8" i="10"/>
  <c r="M16" i="9"/>
  <c r="M160" i="9"/>
  <c r="G8" i="10"/>
  <c r="AA8" i="10" s="1"/>
  <c r="AB8" i="10" s="1"/>
  <c r="AG7" i="10" l="1"/>
  <c r="AD7" i="10"/>
  <c r="M3" i="9"/>
  <c r="AD8" i="10"/>
  <c r="AG8" i="10"/>
  <c r="J6" i="10"/>
  <c r="I6" i="10"/>
  <c r="H6" i="10"/>
  <c r="F6" i="10"/>
  <c r="F364" i="10" s="1"/>
  <c r="T6" i="10"/>
  <c r="T364" i="10" s="1"/>
  <c r="AI5" i="10"/>
  <c r="AG5" i="10"/>
  <c r="N5" i="10"/>
  <c r="N364" i="10" s="1"/>
  <c r="J5" i="10"/>
  <c r="J364" i="10" s="1"/>
  <c r="I5" i="10"/>
  <c r="I364" i="10" s="1"/>
  <c r="H5" i="10"/>
  <c r="H364" i="10" s="1"/>
  <c r="F6939" i="12"/>
  <c r="F6938" i="12"/>
  <c r="F6937" i="12"/>
  <c r="E6936" i="12"/>
  <c r="D6936" i="12"/>
  <c r="F6935" i="12"/>
  <c r="E6935" i="12"/>
  <c r="D6935" i="12"/>
  <c r="I6934" i="12" s="1"/>
  <c r="F6934" i="12" s="1"/>
  <c r="I6933" i="12"/>
  <c r="F6933" i="12"/>
  <c r="I6930" i="12"/>
  <c r="D6930" i="12"/>
  <c r="I6928" i="12"/>
  <c r="D6928" i="12"/>
  <c r="F6910" i="12"/>
  <c r="F6909" i="12"/>
  <c r="F6908" i="12"/>
  <c r="E6907" i="12"/>
  <c r="D6907" i="12"/>
  <c r="F6906" i="12"/>
  <c r="E6906" i="12"/>
  <c r="D6906" i="12"/>
  <c r="I6905" i="12"/>
  <c r="F6905" i="12"/>
  <c r="I6904" i="12"/>
  <c r="F6904" i="12" s="1"/>
  <c r="I6901" i="12"/>
  <c r="D6901" i="12"/>
  <c r="I6899" i="12"/>
  <c r="D6899" i="12"/>
  <c r="F6882" i="12"/>
  <c r="F6881" i="12"/>
  <c r="G6" i="10" l="1"/>
  <c r="AA6" i="10" s="1"/>
  <c r="AB6" i="10" s="1"/>
  <c r="J210" i="9"/>
  <c r="AC6" i="10"/>
  <c r="AD6" i="10" s="1"/>
  <c r="X52" i="6"/>
  <c r="Y52" i="6"/>
  <c r="AC5" i="10"/>
  <c r="AD5" i="10" s="1"/>
  <c r="G5" i="10"/>
  <c r="G364" i="10" s="1"/>
  <c r="M210" i="9"/>
  <c r="AG6" i="10"/>
  <c r="AG364" i="10" s="1"/>
  <c r="F6880" i="12"/>
  <c r="E6879" i="12"/>
  <c r="D6879" i="12"/>
  <c r="F6878" i="12"/>
  <c r="E6878" i="12"/>
  <c r="D6878" i="12"/>
  <c r="F6877" i="12"/>
  <c r="I6876" i="12"/>
  <c r="F6876" i="12"/>
  <c r="I6873" i="12"/>
  <c r="D6873" i="12"/>
  <c r="I6871" i="12"/>
  <c r="D6871" i="12"/>
  <c r="E6852" i="12"/>
  <c r="D6852" i="12"/>
  <c r="F6851" i="12"/>
  <c r="E6851" i="12"/>
  <c r="D6851" i="12"/>
  <c r="F6850" i="12" l="1"/>
  <c r="I6849" i="12"/>
  <c r="F6849" i="12"/>
  <c r="I6846" i="12"/>
  <c r="D6846" i="12"/>
  <c r="I6844" i="12"/>
  <c r="D6844" i="12"/>
  <c r="F6822" i="12" l="1"/>
  <c r="E6821" i="12"/>
  <c r="D6821" i="12"/>
  <c r="F6820" i="12"/>
  <c r="E6820" i="12"/>
  <c r="D6820" i="12"/>
  <c r="I6818" i="12" l="1"/>
  <c r="F6818" i="12"/>
  <c r="I6815" i="12"/>
  <c r="D6815" i="12"/>
  <c r="I6813" i="12"/>
  <c r="D6813" i="12"/>
  <c r="F6795" i="12"/>
  <c r="F6794" i="12" s="1"/>
  <c r="E6794" i="12"/>
  <c r="D6794" i="12"/>
  <c r="F6793" i="12"/>
  <c r="E6793" i="12"/>
  <c r="D6793" i="12"/>
  <c r="I6792" i="12"/>
  <c r="F6792" i="12" s="1"/>
  <c r="I6791" i="12"/>
  <c r="F6791" i="12" s="1"/>
  <c r="I6788" i="12"/>
  <c r="D6788" i="12"/>
  <c r="I6786" i="12"/>
  <c r="D6786" i="12"/>
  <c r="F6766" i="12" l="1"/>
  <c r="F6765" i="12" s="1"/>
  <c r="E6765" i="12"/>
  <c r="D6765" i="12"/>
  <c r="F6764" i="12"/>
  <c r="E6764" i="12"/>
  <c r="D6764" i="12"/>
  <c r="I6763" i="12"/>
  <c r="F6763" i="12" s="1"/>
  <c r="I6762" i="12"/>
  <c r="F6762" i="12" l="1"/>
  <c r="I6759" i="12"/>
  <c r="D6759" i="12"/>
  <c r="I6757" i="12"/>
  <c r="D6757" i="12"/>
  <c r="F6740" i="12"/>
  <c r="F6738" i="12"/>
  <c r="E6737" i="12"/>
  <c r="D6737" i="12"/>
  <c r="F6736" i="12"/>
  <c r="E6736" i="12"/>
  <c r="D6736" i="12"/>
  <c r="I6735" i="12" s="1"/>
  <c r="F6735" i="12"/>
  <c r="I6734" i="12"/>
  <c r="F6734" i="12" s="1"/>
  <c r="I6731" i="12"/>
  <c r="D6731" i="12"/>
  <c r="I6729" i="12"/>
  <c r="D6729" i="12"/>
  <c r="F6711" i="12"/>
  <c r="F6709" i="12"/>
  <c r="E6708" i="12"/>
  <c r="D6708" i="12"/>
  <c r="F6707" i="12"/>
  <c r="E6707" i="12"/>
  <c r="D6707" i="12"/>
  <c r="I6706" i="12"/>
  <c r="F6706" i="12" s="1"/>
  <c r="I6705" i="12"/>
  <c r="F6705" i="12"/>
  <c r="I6702" i="12"/>
  <c r="D6702" i="12"/>
  <c r="I6700" i="12"/>
  <c r="D6700" i="12"/>
  <c r="F6683" i="12" l="1"/>
  <c r="F6681" i="12"/>
  <c r="E6680" i="12"/>
  <c r="D6680" i="12"/>
  <c r="F6679" i="12"/>
  <c r="E6679" i="12"/>
  <c r="D6679" i="12"/>
  <c r="I6678" i="12" s="1"/>
  <c r="F6678" i="12"/>
  <c r="I6677" i="12"/>
  <c r="F6677" i="12" s="1"/>
  <c r="I6674" i="12"/>
  <c r="D6674" i="12"/>
  <c r="I6672" i="12"/>
  <c r="D6672" i="12"/>
  <c r="F6657" i="12"/>
  <c r="F6655" i="12"/>
  <c r="E6654" i="12"/>
  <c r="D6654" i="12"/>
  <c r="F6653" i="12"/>
  <c r="E6653" i="12"/>
  <c r="D6653" i="12"/>
  <c r="I6652" i="12"/>
  <c r="F6652" i="12" s="1"/>
  <c r="I6651" i="12"/>
  <c r="F6651" i="12"/>
  <c r="I6648" i="12"/>
  <c r="D6648" i="12"/>
  <c r="I6646" i="12"/>
  <c r="D6646" i="12"/>
  <c r="F6631" i="12"/>
  <c r="F6629" i="12"/>
  <c r="E6628" i="12"/>
  <c r="D6628" i="12"/>
  <c r="F6627" i="12"/>
  <c r="E6627" i="12"/>
  <c r="D6627" i="12"/>
  <c r="I6626" i="12"/>
  <c r="F6626" i="12" s="1"/>
  <c r="I6625" i="12"/>
  <c r="F6625" i="12"/>
  <c r="I6622" i="12"/>
  <c r="D6622" i="12"/>
  <c r="I6620" i="12"/>
  <c r="D6620" i="12"/>
  <c r="F6597" i="12" l="1"/>
  <c r="F6595" i="12"/>
  <c r="E6594" i="12"/>
  <c r="D6594" i="12"/>
  <c r="F6593" i="12"/>
  <c r="E6593" i="12"/>
  <c r="D6593" i="12"/>
  <c r="I6592" i="12"/>
  <c r="F6592" i="12" s="1"/>
  <c r="I6591" i="12"/>
  <c r="F6591" i="12"/>
  <c r="I6588" i="12"/>
  <c r="D6588" i="12"/>
  <c r="I6586" i="12"/>
  <c r="D6586" i="12"/>
  <c r="F6570" i="12" l="1"/>
  <c r="F6569" i="12"/>
  <c r="F6568" i="12"/>
  <c r="F6567" i="12"/>
  <c r="E6567" i="12"/>
  <c r="D6567" i="12"/>
  <c r="F6566" i="12"/>
  <c r="E6566" i="12"/>
  <c r="D6566" i="12"/>
  <c r="I6565" i="12"/>
  <c r="F6565" i="12"/>
  <c r="I6564" i="12"/>
  <c r="F6564" i="12"/>
  <c r="I6561" i="12"/>
  <c r="D6561" i="12"/>
  <c r="I6559" i="12"/>
  <c r="D6559" i="12"/>
  <c r="I6573" i="12" l="1"/>
  <c r="F6573" i="12"/>
  <c r="E6538" i="12"/>
  <c r="D6538" i="12"/>
  <c r="F6537" i="12"/>
  <c r="E6537" i="12"/>
  <c r="D6537" i="12"/>
  <c r="I6536" i="12"/>
  <c r="F6536" i="12"/>
  <c r="I6535" i="12"/>
  <c r="F6535" i="12"/>
  <c r="I6532" i="12"/>
  <c r="D6532" i="12"/>
  <c r="I6530" i="12"/>
  <c r="D6530" i="12"/>
  <c r="F6509" i="12"/>
  <c r="F6508" i="12" s="1"/>
  <c r="E6508" i="12"/>
  <c r="D6508" i="12"/>
  <c r="F6507" i="12" s="1"/>
  <c r="E6507" i="12"/>
  <c r="D6507" i="12"/>
  <c r="I6506" i="12"/>
  <c r="F6506" i="12"/>
  <c r="I6505" i="12"/>
  <c r="F6505" i="12"/>
  <c r="I6502" i="12"/>
  <c r="D6502" i="12"/>
  <c r="I6500" i="12"/>
  <c r="D6500" i="12"/>
  <c r="I6544" i="12" l="1"/>
  <c r="I6574" i="12"/>
  <c r="I6514" i="12"/>
  <c r="F6544" i="12"/>
  <c r="F6485" i="12"/>
  <c r="F6484" i="12"/>
  <c r="F6483" i="12"/>
  <c r="F6482" i="12"/>
  <c r="E6482" i="12"/>
  <c r="D6482" i="12"/>
  <c r="F6481" i="12"/>
  <c r="E6481" i="12"/>
  <c r="D6481" i="12"/>
  <c r="I6480" i="12"/>
  <c r="F6480" i="12"/>
  <c r="I6479" i="12"/>
  <c r="F6479" i="12"/>
  <c r="I6476" i="12"/>
  <c r="D6476" i="12"/>
  <c r="I6474" i="12"/>
  <c r="D6474" i="12"/>
  <c r="I6545" i="12" l="1"/>
  <c r="F6486" i="12"/>
  <c r="I6486" i="12"/>
  <c r="F6460" i="12"/>
  <c r="F6459" i="12"/>
  <c r="F6458" i="12"/>
  <c r="F6457" i="12"/>
  <c r="E6457" i="12"/>
  <c r="D6457" i="12"/>
  <c r="F6456" i="12"/>
  <c r="E6456" i="12"/>
  <c r="D6456" i="12"/>
  <c r="I6455" i="12"/>
  <c r="F6455" i="12"/>
  <c r="I6454" i="12"/>
  <c r="F6454" i="12"/>
  <c r="I6451" i="12"/>
  <c r="D6451" i="12"/>
  <c r="I6449" i="12"/>
  <c r="D6449" i="12"/>
  <c r="F6433" i="12"/>
  <c r="F6431" i="12"/>
  <c r="I6487" i="12" l="1"/>
  <c r="F6461" i="12"/>
  <c r="I6461" i="12"/>
  <c r="F6430" i="12"/>
  <c r="F6429" i="12"/>
  <c r="F6428" i="12"/>
  <c r="E6427" i="12"/>
  <c r="D6427" i="12"/>
  <c r="I6462" i="12" l="1"/>
  <c r="I6425" i="12"/>
  <c r="F6425" i="12"/>
  <c r="I6424" i="12"/>
  <c r="F6424" i="12"/>
  <c r="I6421" i="12"/>
  <c r="D6421" i="12"/>
  <c r="I6419" i="12"/>
  <c r="D6419" i="12"/>
  <c r="F6404" i="12"/>
  <c r="F6402" i="12"/>
  <c r="F6401" i="12" s="1"/>
  <c r="F6400" i="12" s="1"/>
  <c r="F6399" i="12"/>
  <c r="E6398" i="12"/>
  <c r="D6398" i="12"/>
  <c r="E6397" i="12"/>
  <c r="D6397" i="12"/>
  <c r="I6396" i="12" s="1"/>
  <c r="F6396" i="12" s="1"/>
  <c r="I6395" i="12"/>
  <c r="F6395" i="12" l="1"/>
  <c r="I6392" i="12"/>
  <c r="D6392" i="12"/>
  <c r="I6390" i="12"/>
  <c r="D6390" i="12"/>
  <c r="F6377" i="12"/>
  <c r="F6375" i="12" s="1"/>
  <c r="F6374" i="12" s="1"/>
  <c r="F6373" i="12" s="1"/>
  <c r="F6372" i="12"/>
  <c r="E6371" i="12"/>
  <c r="D6371" i="12"/>
  <c r="E6370" i="12"/>
  <c r="D6370" i="12"/>
  <c r="I6369" i="12" s="1"/>
  <c r="F6369" i="12" s="1"/>
  <c r="I6368" i="12"/>
  <c r="F6368" i="12"/>
  <c r="I6365" i="12"/>
  <c r="D6365" i="12"/>
  <c r="I6363" i="12"/>
  <c r="D6363" i="12"/>
  <c r="F6349" i="12"/>
  <c r="F6348" i="12"/>
  <c r="F6347" i="12"/>
  <c r="F6346" i="12" l="1"/>
  <c r="F6345" i="12"/>
  <c r="E6344" i="12"/>
  <c r="D6344" i="12"/>
  <c r="I6342" i="12"/>
  <c r="F6342" i="12"/>
  <c r="I6341" i="12"/>
  <c r="F6341" i="12"/>
  <c r="I6338" i="12"/>
  <c r="D6338" i="12"/>
  <c r="I6336" i="12"/>
  <c r="D6336" i="12"/>
  <c r="F6322" i="12"/>
  <c r="F6321" i="12"/>
  <c r="F6320" i="12" s="1"/>
  <c r="F6319" i="12" s="1"/>
  <c r="F6318" i="12"/>
  <c r="E6317" i="12"/>
  <c r="D6317" i="12"/>
  <c r="I6315" i="12"/>
  <c r="F6315" i="12"/>
  <c r="I6314" i="12"/>
  <c r="F6314" i="12"/>
  <c r="I6311" i="12"/>
  <c r="D6311" i="12"/>
  <c r="I6309" i="12"/>
  <c r="D6309" i="12"/>
  <c r="F6295" i="12"/>
  <c r="F6294" i="12"/>
  <c r="F6293" i="12" s="1"/>
  <c r="F6292" i="12" s="1"/>
  <c r="F6291" i="12"/>
  <c r="E6290" i="12"/>
  <c r="D6290" i="12"/>
  <c r="E6289" i="12"/>
  <c r="D6289" i="12"/>
  <c r="I6288" i="12"/>
  <c r="F6288" i="12" s="1"/>
  <c r="I6287" i="12"/>
  <c r="F6287" i="12"/>
  <c r="I6284" i="12"/>
  <c r="D6284" i="12"/>
  <c r="I6282" i="12"/>
  <c r="D6282" i="12"/>
  <c r="F6268" i="12"/>
  <c r="F6267" i="12"/>
  <c r="F6266" i="12" s="1"/>
  <c r="F6265" i="12" s="1"/>
  <c r="F6264" i="12" s="1"/>
  <c r="F6263" i="12" s="1"/>
  <c r="E6263" i="12"/>
  <c r="D6263" i="12"/>
  <c r="F6262" i="12" s="1"/>
  <c r="E6262" i="12"/>
  <c r="D6262" i="12"/>
  <c r="I6261" i="12" s="1"/>
  <c r="F6261" i="12"/>
  <c r="I6260" i="12"/>
  <c r="F6260" i="12"/>
  <c r="I6257" i="12"/>
  <c r="D6257" i="12"/>
  <c r="I6255" i="12"/>
  <c r="D6255" i="12"/>
  <c r="F6242" i="12"/>
  <c r="F6241" i="12" s="1"/>
  <c r="F6240" i="12" s="1"/>
  <c r="F6239" i="12" s="1"/>
  <c r="F6238" i="12"/>
  <c r="E6237" i="12"/>
  <c r="D6237" i="12"/>
  <c r="I6235" i="12"/>
  <c r="F6235" i="12"/>
  <c r="I6234" i="12"/>
  <c r="F6234" i="12"/>
  <c r="I6231" i="12"/>
  <c r="D6231" i="12"/>
  <c r="I6229" i="12"/>
  <c r="D6229" i="12"/>
  <c r="F6269" i="12" l="1"/>
  <c r="F6214" i="12"/>
  <c r="F6213" i="12"/>
  <c r="F6212" i="12" s="1"/>
  <c r="F6211" i="12" s="1"/>
  <c r="F6210" i="12"/>
  <c r="E6209" i="12" l="1"/>
  <c r="D6209" i="12"/>
  <c r="E6208" i="12"/>
  <c r="D6208" i="12"/>
  <c r="I6207" i="12"/>
  <c r="F6207" i="12" s="1"/>
  <c r="I6206" i="12"/>
  <c r="I6203" i="12"/>
  <c r="D6203" i="12"/>
  <c r="I6201" i="12"/>
  <c r="D6201" i="12"/>
  <c r="F6187" i="12"/>
  <c r="F6186" i="12"/>
  <c r="F6185" i="12" s="1"/>
  <c r="F6184" i="12" s="1"/>
  <c r="F6183" i="12"/>
  <c r="E6182" i="12"/>
  <c r="D6182" i="12"/>
  <c r="E6181" i="12"/>
  <c r="D6181" i="12"/>
  <c r="I6180" i="12"/>
  <c r="F6180" i="12" s="1"/>
  <c r="I6179" i="12"/>
  <c r="F6179" i="12" s="1"/>
  <c r="I6176" i="12"/>
  <c r="D6176" i="12"/>
  <c r="I6174" i="12"/>
  <c r="D6174" i="12"/>
  <c r="I6188" i="12" l="1"/>
  <c r="F6206" i="12"/>
  <c r="I6215" i="12"/>
  <c r="F6160" i="12"/>
  <c r="F6159" i="12"/>
  <c r="F6158" i="12" s="1"/>
  <c r="F6157" i="12" s="1"/>
  <c r="F6156" i="12"/>
  <c r="E6155" i="12"/>
  <c r="D6155" i="12"/>
  <c r="E6154" i="12"/>
  <c r="D6154" i="12"/>
  <c r="I6153" i="12"/>
  <c r="F6153" i="12"/>
  <c r="I6152" i="12"/>
  <c r="I6149" i="12"/>
  <c r="D6149" i="12"/>
  <c r="I6147" i="12"/>
  <c r="D6147" i="12"/>
  <c r="F6152" i="12" l="1"/>
  <c r="I6161" i="12"/>
  <c r="F6133" i="12"/>
  <c r="F6132" i="12"/>
  <c r="F6131" i="12" s="1"/>
  <c r="F6130" i="12" s="1"/>
  <c r="F6129" i="12"/>
  <c r="E6128" i="12"/>
  <c r="D6128" i="12"/>
  <c r="E6127" i="12"/>
  <c r="D6127" i="12"/>
  <c r="I6126" i="12" s="1"/>
  <c r="F6126" i="12" s="1"/>
  <c r="I6125" i="12"/>
  <c r="I6122" i="12"/>
  <c r="D6122" i="12"/>
  <c r="I6120" i="12"/>
  <c r="D6120" i="12"/>
  <c r="F6105" i="12"/>
  <c r="F6104" i="12"/>
  <c r="F6103" i="12" s="1"/>
  <c r="F6102" i="12" s="1"/>
  <c r="F6101" i="12"/>
  <c r="E6100" i="12"/>
  <c r="D6100" i="12"/>
  <c r="E6099" i="12"/>
  <c r="D6099" i="12"/>
  <c r="I6098" i="12"/>
  <c r="F6098" i="12" s="1"/>
  <c r="I6097" i="12"/>
  <c r="F6097" i="12" s="1"/>
  <c r="I6094" i="12"/>
  <c r="D6094" i="12"/>
  <c r="I6092" i="12"/>
  <c r="D6092" i="12"/>
  <c r="I6106" i="12" l="1"/>
  <c r="F6125" i="12"/>
  <c r="I6134" i="12"/>
  <c r="F6077" i="12"/>
  <c r="F6076" i="12" s="1"/>
  <c r="F6075" i="12"/>
  <c r="F6074" i="12"/>
  <c r="F6073" i="12"/>
  <c r="E6072" i="12"/>
  <c r="D6072" i="12"/>
  <c r="I6070" i="12" l="1"/>
  <c r="I6078" i="12" s="1"/>
  <c r="F6070" i="12"/>
  <c r="F6069" i="12"/>
  <c r="I6066" i="12"/>
  <c r="D6066" i="12"/>
  <c r="I6064" i="12"/>
  <c r="D6064" i="12"/>
  <c r="F6050" i="12" l="1"/>
  <c r="F6049" i="12"/>
  <c r="F6048" i="12" s="1"/>
  <c r="F6047" i="12" s="1"/>
  <c r="F6046" i="12"/>
  <c r="E6045" i="12"/>
  <c r="D6045" i="12"/>
  <c r="I6043" i="12"/>
  <c r="F6043" i="12"/>
  <c r="I6042" i="12"/>
  <c r="F6042" i="12"/>
  <c r="I6039" i="12"/>
  <c r="D6039" i="12"/>
  <c r="I6037" i="12"/>
  <c r="D6037" i="12"/>
  <c r="F6014" i="12" l="1"/>
  <c r="F6013" i="12"/>
  <c r="F6012" i="12"/>
  <c r="F6011" i="12"/>
  <c r="E6010" i="12"/>
  <c r="D6010" i="12"/>
  <c r="E6009" i="12"/>
  <c r="D6009" i="12"/>
  <c r="I6008" i="12"/>
  <c r="F6008" i="12" s="1"/>
  <c r="I6007" i="12"/>
  <c r="F6007" i="12"/>
  <c r="I6004" i="12"/>
  <c r="D6004" i="12"/>
  <c r="I6002" i="12"/>
  <c r="D6002" i="12"/>
  <c r="F5987" i="12"/>
  <c r="F5986" i="12"/>
  <c r="F5985" i="12" s="1"/>
  <c r="F5984" i="12" s="1"/>
  <c r="F5983" i="12"/>
  <c r="E5982" i="12"/>
  <c r="D5982" i="12"/>
  <c r="I5980" i="12"/>
  <c r="F5980" i="12"/>
  <c r="F5979" i="12"/>
  <c r="I5976" i="12"/>
  <c r="D5976" i="12"/>
  <c r="I5974" i="12"/>
  <c r="D5974" i="12"/>
  <c r="F5959" i="12"/>
  <c r="F5958" i="12"/>
  <c r="F5957" i="12" s="1"/>
  <c r="F5956" i="12" s="1"/>
  <c r="F5955" i="12"/>
  <c r="E5954" i="12"/>
  <c r="D5954" i="12"/>
  <c r="I6016" i="12" l="1"/>
  <c r="I5952" i="12"/>
  <c r="F5952" i="12"/>
  <c r="I5951" i="12"/>
  <c r="F5951" i="12"/>
  <c r="I5948" i="12"/>
  <c r="D5948" i="12"/>
  <c r="I5946" i="12"/>
  <c r="D5946" i="12"/>
  <c r="F5931" i="12"/>
  <c r="F5930" i="12"/>
  <c r="F5929" i="12" s="1"/>
  <c r="F5928" i="12" s="1"/>
  <c r="F5927" i="12"/>
  <c r="E5926" i="12"/>
  <c r="D5926" i="12"/>
  <c r="I5924" i="12"/>
  <c r="F5924" i="12"/>
  <c r="I5923" i="12"/>
  <c r="F5923" i="12"/>
  <c r="I5920" i="12"/>
  <c r="D5920" i="12"/>
  <c r="I5918" i="12"/>
  <c r="D5918" i="12"/>
  <c r="I5932" i="12" l="1"/>
  <c r="I5960" i="12"/>
  <c r="F5904" i="12" l="1"/>
  <c r="F5903" i="12"/>
  <c r="F5902" i="12" s="1"/>
  <c r="F5901" i="12" s="1"/>
  <c r="F5900" i="12"/>
  <c r="E5899" i="12"/>
  <c r="D5899" i="12"/>
  <c r="E5898" i="12"/>
  <c r="D5898" i="12"/>
  <c r="I5897" i="12" s="1"/>
  <c r="F5897" i="12" s="1"/>
  <c r="I5896" i="12"/>
  <c r="I5893" i="12"/>
  <c r="D5893" i="12"/>
  <c r="I5891" i="12"/>
  <c r="D5891" i="12"/>
  <c r="F5877" i="12"/>
  <c r="F5876" i="12" s="1"/>
  <c r="F5875" i="12" s="1"/>
  <c r="F5874" i="12" s="1"/>
  <c r="F5873" i="12"/>
  <c r="E5872" i="12"/>
  <c r="D5872" i="12"/>
  <c r="I5870" i="12"/>
  <c r="F5870" i="12"/>
  <c r="I5869" i="12"/>
  <c r="F5869" i="12"/>
  <c r="I5866" i="12"/>
  <c r="D5866" i="12"/>
  <c r="I5864" i="12"/>
  <c r="D5864" i="12"/>
  <c r="F5849" i="12"/>
  <c r="F5848" i="12"/>
  <c r="F5847" i="12" s="1"/>
  <c r="F5846" i="12" s="1"/>
  <c r="F5845" i="12"/>
  <c r="E5844" i="12"/>
  <c r="D5844" i="12"/>
  <c r="I5842" i="12"/>
  <c r="F5842" i="12"/>
  <c r="I5841" i="12"/>
  <c r="F5841" i="12"/>
  <c r="I5838" i="12"/>
  <c r="D5838" i="12"/>
  <c r="I5836" i="12"/>
  <c r="D5836" i="12"/>
  <c r="I5850" i="12" l="1"/>
  <c r="I5878" i="12"/>
  <c r="F5896" i="12"/>
  <c r="I5905" i="12"/>
  <c r="F5822" i="12"/>
  <c r="F5821" i="12"/>
  <c r="F5820" i="12" s="1"/>
  <c r="F5819" i="12" s="1"/>
  <c r="F5818" i="12"/>
  <c r="E5817" i="12"/>
  <c r="D5817" i="12"/>
  <c r="I5815" i="12"/>
  <c r="F5815" i="12" s="1"/>
  <c r="I5814" i="12"/>
  <c r="F5814" i="12"/>
  <c r="I5811" i="12"/>
  <c r="D5811" i="12"/>
  <c r="I5809" i="12"/>
  <c r="D5809" i="12"/>
  <c r="I5823" i="12" l="1"/>
  <c r="F5795" i="12"/>
  <c r="F5794" i="12"/>
  <c r="F5793" i="12" s="1"/>
  <c r="F5792" i="12" s="1"/>
  <c r="F5791" i="12"/>
  <c r="E5790" i="12"/>
  <c r="D5790" i="12"/>
  <c r="I5788" i="12" l="1"/>
  <c r="F5788" i="12"/>
  <c r="I5787" i="12"/>
  <c r="F5787" i="12"/>
  <c r="I5784" i="12"/>
  <c r="D5784" i="12"/>
  <c r="I5782" i="12"/>
  <c r="D5782" i="12"/>
  <c r="I5796" i="12" l="1"/>
  <c r="F5767" i="12"/>
  <c r="F5766" i="12"/>
  <c r="F5765" i="12" s="1"/>
  <c r="F5764" i="12"/>
  <c r="F5763" i="12"/>
  <c r="E5762" i="12"/>
  <c r="D5762" i="12"/>
  <c r="I5760" i="12"/>
  <c r="F5760" i="12"/>
  <c r="I5759" i="12"/>
  <c r="F5759" i="12"/>
  <c r="I5756" i="12"/>
  <c r="D5756" i="12"/>
  <c r="I5754" i="12"/>
  <c r="D5754" i="12"/>
  <c r="I5768" i="12" l="1"/>
  <c r="F5739" i="12"/>
  <c r="F5738" i="12"/>
  <c r="F5737" i="12" s="1"/>
  <c r="F5736" i="12" l="1"/>
  <c r="F5735" i="12"/>
  <c r="E5734" i="12"/>
  <c r="D5734" i="12"/>
  <c r="I5732" i="12"/>
  <c r="F5732" i="12"/>
  <c r="I5731" i="12"/>
  <c r="F5731" i="12"/>
  <c r="I5728" i="12"/>
  <c r="D5728" i="12"/>
  <c r="I5726" i="12"/>
  <c r="D5726" i="12"/>
  <c r="F5711" i="12"/>
  <c r="F5710" i="12"/>
  <c r="F5709" i="12" s="1"/>
  <c r="F5708" i="12" s="1"/>
  <c r="F5707" i="12"/>
  <c r="F5706" i="12"/>
  <c r="E5706" i="12"/>
  <c r="D5706" i="12"/>
  <c r="E5705" i="12"/>
  <c r="D5705" i="12"/>
  <c r="I5704" i="12"/>
  <c r="F5704" i="12"/>
  <c r="I5703" i="12"/>
  <c r="F5703" i="12"/>
  <c r="I5700" i="12"/>
  <c r="D5700" i="12"/>
  <c r="I5698" i="12"/>
  <c r="D5698" i="12"/>
  <c r="F5682" i="12"/>
  <c r="F5681" i="12"/>
  <c r="F5680" i="12" s="1"/>
  <c r="F5679" i="12"/>
  <c r="F5678" i="12"/>
  <c r="F5677" i="12" s="1"/>
  <c r="E5677" i="12"/>
  <c r="D5677" i="12"/>
  <c r="I5675" i="12"/>
  <c r="F5675" i="12"/>
  <c r="I5674" i="12"/>
  <c r="F5674" i="12"/>
  <c r="I5671" i="12"/>
  <c r="D5671" i="12"/>
  <c r="I5669" i="12"/>
  <c r="D5669" i="12"/>
  <c r="I5683" i="12" l="1"/>
  <c r="I5712" i="12"/>
  <c r="I5740" i="12"/>
  <c r="F5654" i="12"/>
  <c r="F5653" i="12"/>
  <c r="F5652" i="12" s="1"/>
  <c r="F5651" i="12"/>
  <c r="F5650" i="12"/>
  <c r="E5649" i="12"/>
  <c r="D5649" i="12"/>
  <c r="E5648" i="12"/>
  <c r="D5648" i="12"/>
  <c r="I5647" i="12"/>
  <c r="F5647" i="12"/>
  <c r="I5646" i="12"/>
  <c r="F5646" i="12"/>
  <c r="I5643" i="12"/>
  <c r="D5643" i="12"/>
  <c r="I5641" i="12"/>
  <c r="D5641" i="12"/>
  <c r="F5625" i="12"/>
  <c r="F5624" i="12"/>
  <c r="F5623" i="12" s="1"/>
  <c r="F5622" i="12"/>
  <c r="F5621" i="12"/>
  <c r="E5620" i="12"/>
  <c r="D5620" i="12"/>
  <c r="I5655" i="12" l="1"/>
  <c r="I5618" i="12"/>
  <c r="F5618" i="12"/>
  <c r="I5617" i="12"/>
  <c r="F5617" i="12"/>
  <c r="I5614" i="12"/>
  <c r="D5614" i="12"/>
  <c r="I5612" i="12"/>
  <c r="D5612" i="12"/>
  <c r="F5597" i="12"/>
  <c r="F5596" i="12"/>
  <c r="F5595" i="12" s="1"/>
  <c r="F5594" i="12"/>
  <c r="F5593" i="12"/>
  <c r="E5592" i="12"/>
  <c r="D5592" i="12"/>
  <c r="E5591" i="12"/>
  <c r="D5591" i="12"/>
  <c r="I5590" i="12"/>
  <c r="F5590" i="12"/>
  <c r="I5589" i="12"/>
  <c r="F5589" i="12"/>
  <c r="I5586" i="12"/>
  <c r="D5586" i="12"/>
  <c r="I5584" i="12"/>
  <c r="D5584" i="12"/>
  <c r="F5568" i="12"/>
  <c r="F5567" i="12"/>
  <c r="F5566" i="12" s="1"/>
  <c r="F5565" i="12"/>
  <c r="F5564" i="12"/>
  <c r="E5563" i="12"/>
  <c r="D5563" i="12"/>
  <c r="I5561" i="12"/>
  <c r="F5561" i="12"/>
  <c r="I5560" i="12"/>
  <c r="F5560" i="12"/>
  <c r="I5557" i="12"/>
  <c r="D5557" i="12"/>
  <c r="I5555" i="12"/>
  <c r="D5555" i="12"/>
  <c r="I5569" i="12" l="1"/>
  <c r="I5598" i="12"/>
  <c r="I5626" i="12"/>
  <c r="F5539" i="12"/>
  <c r="F5538" i="12"/>
  <c r="F5537" i="12" s="1"/>
  <c r="F5536" i="12" l="1"/>
  <c r="F5535" i="12"/>
  <c r="E5534" i="12"/>
  <c r="D5534" i="12"/>
  <c r="E5533" i="12"/>
  <c r="D5533" i="12"/>
  <c r="I5532" i="12"/>
  <c r="F5532" i="12"/>
  <c r="I5531" i="12"/>
  <c r="F5531" i="12"/>
  <c r="I5528" i="12"/>
  <c r="D5528" i="12"/>
  <c r="I5526" i="12"/>
  <c r="D5526" i="12"/>
  <c r="I5540" i="12" l="1"/>
  <c r="F5511" i="12"/>
  <c r="F5510" i="12"/>
  <c r="F5509" i="12" s="1"/>
  <c r="F5508" i="12"/>
  <c r="F5507" i="12"/>
  <c r="E5506" i="12"/>
  <c r="D5506" i="12"/>
  <c r="I5504" i="12"/>
  <c r="F5504" i="12"/>
  <c r="I5503" i="12"/>
  <c r="F5503" i="12"/>
  <c r="I5500" i="12"/>
  <c r="D5500" i="12"/>
  <c r="I5498" i="12"/>
  <c r="D5498" i="12"/>
  <c r="F5478" i="12"/>
  <c r="F5476" i="12"/>
  <c r="F5475" i="12"/>
  <c r="F5474" i="12"/>
  <c r="F5473" i="12" s="1"/>
  <c r="E5473" i="12"/>
  <c r="D5473" i="12"/>
  <c r="F5472" i="12"/>
  <c r="E5472" i="12"/>
  <c r="D5472" i="12"/>
  <c r="I5471" i="12"/>
  <c r="I5479" i="12" s="1"/>
  <c r="F5471" i="12"/>
  <c r="F5470" i="12"/>
  <c r="I5467" i="12"/>
  <c r="D5467" i="12"/>
  <c r="I5465" i="12"/>
  <c r="D5465" i="12"/>
  <c r="F5450" i="12"/>
  <c r="F5448" i="12"/>
  <c r="F5447" i="12"/>
  <c r="F5446" i="12"/>
  <c r="F5445" i="12"/>
  <c r="E5445" i="12"/>
  <c r="D5445" i="12"/>
  <c r="F5444" i="12"/>
  <c r="E5444" i="12"/>
  <c r="D5444" i="12"/>
  <c r="I5443" i="12"/>
  <c r="I5451" i="12" s="1"/>
  <c r="F5443" i="12"/>
  <c r="F5442" i="12"/>
  <c r="I5439" i="12"/>
  <c r="D5439" i="12"/>
  <c r="I5437" i="12"/>
  <c r="D5437" i="12"/>
  <c r="F5422" i="12"/>
  <c r="F5421" i="12"/>
  <c r="F5420" i="12"/>
  <c r="F5419" i="12"/>
  <c r="F5418" i="12"/>
  <c r="E5418" i="12"/>
  <c r="D5418" i="12"/>
  <c r="F5417" i="12"/>
  <c r="E5417" i="12"/>
  <c r="I5416" i="12"/>
  <c r="I5425" i="12" s="1"/>
  <c r="F5416" i="12"/>
  <c r="F5415" i="12"/>
  <c r="I5412" i="12"/>
  <c r="D5412" i="12"/>
  <c r="I5410" i="12"/>
  <c r="D5410" i="12"/>
  <c r="F5395" i="12"/>
  <c r="F5394" i="12"/>
  <c r="F5393" i="12"/>
  <c r="F5392" i="12"/>
  <c r="F5391" i="12"/>
  <c r="E5391" i="12"/>
  <c r="D5391" i="12"/>
  <c r="F5390" i="12"/>
  <c r="E5390" i="12"/>
  <c r="D5390" i="12"/>
  <c r="I5389" i="12"/>
  <c r="F5389" i="12"/>
  <c r="I5388" i="12"/>
  <c r="F5388" i="12"/>
  <c r="I5385" i="12"/>
  <c r="D5385" i="12"/>
  <c r="I5383" i="12"/>
  <c r="D5383" i="12"/>
  <c r="F5368" i="12"/>
  <c r="F5367" i="12"/>
  <c r="F5366" i="12"/>
  <c r="F5365" i="12"/>
  <c r="F5364" i="12"/>
  <c r="E5364" i="12"/>
  <c r="D5364" i="12"/>
  <c r="F5363" i="12"/>
  <c r="E5363" i="12"/>
  <c r="D5363" i="12"/>
  <c r="I5362" i="12"/>
  <c r="I5371" i="12" s="1"/>
  <c r="F5362" i="12"/>
  <c r="F5361" i="12"/>
  <c r="I5358" i="12"/>
  <c r="D5358" i="12"/>
  <c r="I5356" i="12"/>
  <c r="D5356" i="12"/>
  <c r="F5342" i="12"/>
  <c r="F5341" i="12"/>
  <c r="F5340" i="12" s="1"/>
  <c r="F5339" i="12" s="1"/>
  <c r="F5338" i="12"/>
  <c r="E5337" i="12"/>
  <c r="D5337" i="12"/>
  <c r="I5335" i="12"/>
  <c r="F5335" i="12"/>
  <c r="I5334" i="12"/>
  <c r="F5334" i="12"/>
  <c r="I5331" i="12"/>
  <c r="D5331" i="12"/>
  <c r="I5329" i="12"/>
  <c r="D5329" i="12"/>
  <c r="F5315" i="12"/>
  <c r="F5314" i="12"/>
  <c r="F5313" i="12" s="1"/>
  <c r="F5312" i="12"/>
  <c r="F5311" i="12"/>
  <c r="E5310" i="12"/>
  <c r="D5310" i="12"/>
  <c r="I5308" i="12"/>
  <c r="F5308" i="12"/>
  <c r="I5307" i="12"/>
  <c r="F5307" i="12"/>
  <c r="I5304" i="12"/>
  <c r="D5304" i="12"/>
  <c r="I5302" i="12"/>
  <c r="D5302" i="12"/>
  <c r="F5287" i="12"/>
  <c r="F5286" i="12"/>
  <c r="F5285" i="12" s="1"/>
  <c r="F5284" i="12"/>
  <c r="F5283" i="12"/>
  <c r="E5282" i="12"/>
  <c r="D5282" i="12"/>
  <c r="I5280" i="12"/>
  <c r="F5280" i="12"/>
  <c r="I5279" i="12"/>
  <c r="F5279" i="12"/>
  <c r="I5276" i="12"/>
  <c r="D5276" i="12"/>
  <c r="I5274" i="12"/>
  <c r="D5274" i="12"/>
  <c r="F5257" i="12"/>
  <c r="F5256" i="12"/>
  <c r="F5255" i="12"/>
  <c r="F5254" i="12"/>
  <c r="F5253" i="12"/>
  <c r="E5252" i="12"/>
  <c r="D5252" i="12"/>
  <c r="I5250" i="12"/>
  <c r="F5250" i="12"/>
  <c r="I5249" i="12"/>
  <c r="F5249" i="12"/>
  <c r="I5246" i="12"/>
  <c r="D5246" i="12"/>
  <c r="I5244" i="12"/>
  <c r="D5244" i="12"/>
  <c r="F5425" i="12" l="1"/>
  <c r="I5426" i="12" s="1"/>
  <c r="I5397" i="12"/>
  <c r="I5316" i="12"/>
  <c r="F5397" i="12"/>
  <c r="F5451" i="12"/>
  <c r="I5452" i="12" s="1"/>
  <c r="F5371" i="12"/>
  <c r="I5372" i="12" s="1"/>
  <c r="F5479" i="12"/>
  <c r="I5480" i="12" s="1"/>
  <c r="I5288" i="12"/>
  <c r="I5343" i="12"/>
  <c r="I5258" i="12"/>
  <c r="I5512" i="12"/>
  <c r="F5229" i="12"/>
  <c r="F5228" i="12"/>
  <c r="F5227" i="12" s="1"/>
  <c r="F5226" i="12"/>
  <c r="F5225" i="12"/>
  <c r="E5224" i="12"/>
  <c r="D5224" i="12"/>
  <c r="I5398" i="12" l="1"/>
  <c r="E5223" i="12"/>
  <c r="D5223" i="12"/>
  <c r="I5222" i="12"/>
  <c r="F5222" i="12"/>
  <c r="I5221" i="12"/>
  <c r="F5221" i="12"/>
  <c r="I5218" i="12"/>
  <c r="D5218" i="12"/>
  <c r="I5216" i="12"/>
  <c r="D5216" i="12"/>
  <c r="I5230" i="12" l="1"/>
  <c r="F5202" i="12"/>
  <c r="F5201" i="12"/>
  <c r="F5200" i="12" s="1"/>
  <c r="F5199" i="12"/>
  <c r="F5198" i="12"/>
  <c r="E5197" i="12"/>
  <c r="D5197" i="12"/>
  <c r="E5196" i="12"/>
  <c r="D5196" i="12"/>
  <c r="I5195" i="12"/>
  <c r="F5195" i="12"/>
  <c r="I5194" i="12"/>
  <c r="F5194" i="12"/>
  <c r="I5191" i="12"/>
  <c r="D5191" i="12"/>
  <c r="I5189" i="12"/>
  <c r="D5189" i="12"/>
  <c r="F5174" i="12"/>
  <c r="F5173" i="12"/>
  <c r="F5172" i="12" s="1"/>
  <c r="F5171" i="12"/>
  <c r="F5170" i="12"/>
  <c r="E5169" i="12"/>
  <c r="D5169" i="12"/>
  <c r="E5168" i="12"/>
  <c r="D5168" i="12"/>
  <c r="I5167" i="12"/>
  <c r="F5167" i="12"/>
  <c r="I5166" i="12"/>
  <c r="F5166" i="12"/>
  <c r="I5163" i="12"/>
  <c r="D5163" i="12"/>
  <c r="I5161" i="12"/>
  <c r="D5161" i="12"/>
  <c r="I5175" i="12" l="1"/>
  <c r="I5203" i="12"/>
  <c r="F5148" i="12" l="1"/>
  <c r="F5147" i="12"/>
  <c r="F5146" i="12" s="1"/>
  <c r="F5145" i="12"/>
  <c r="F5144" i="12"/>
  <c r="E5143" i="12"/>
  <c r="D5143" i="12"/>
  <c r="I5141" i="12"/>
  <c r="F5141" i="12"/>
  <c r="I5140" i="12"/>
  <c r="F5140" i="12"/>
  <c r="I5137" i="12"/>
  <c r="D5137" i="12"/>
  <c r="I5135" i="12"/>
  <c r="D5135" i="12"/>
  <c r="F5122" i="12"/>
  <c r="F5121" i="12"/>
  <c r="F5120" i="12" s="1"/>
  <c r="F5119" i="12"/>
  <c r="F5118" i="12"/>
  <c r="I5149" i="12" l="1"/>
  <c r="E5117" i="12"/>
  <c r="D5117" i="12"/>
  <c r="I5115" i="12"/>
  <c r="F5115" i="12"/>
  <c r="I5114" i="12"/>
  <c r="F5114" i="12"/>
  <c r="I5111" i="12"/>
  <c r="D5111" i="12"/>
  <c r="I5109" i="12"/>
  <c r="D5109" i="12"/>
  <c r="I5123" i="12" l="1"/>
  <c r="F5092" i="12"/>
  <c r="F5091" i="12" s="1"/>
  <c r="F5090" i="12"/>
  <c r="F5089" i="12"/>
  <c r="E5088" i="12"/>
  <c r="D5088" i="12"/>
  <c r="E5087" i="12"/>
  <c r="D5087" i="12"/>
  <c r="I5086" i="12"/>
  <c r="F5086" i="12"/>
  <c r="I5085" i="12"/>
  <c r="F5085" i="12"/>
  <c r="I5082" i="12"/>
  <c r="D5082" i="12"/>
  <c r="I5080" i="12"/>
  <c r="D5080" i="12"/>
  <c r="I5093" i="12" l="1"/>
  <c r="F5061" i="12"/>
  <c r="F5060" i="12" s="1"/>
  <c r="F5059" i="12"/>
  <c r="F5058" i="12"/>
  <c r="E5057" i="12"/>
  <c r="D5057" i="12"/>
  <c r="E5056" i="12" l="1"/>
  <c r="D5056" i="12"/>
  <c r="I5055" i="12"/>
  <c r="F5055" i="12"/>
  <c r="I5054" i="12"/>
  <c r="F5054" i="12"/>
  <c r="I5051" i="12"/>
  <c r="D5051" i="12"/>
  <c r="I5049" i="12"/>
  <c r="D5049" i="12"/>
  <c r="I5062" i="12" l="1"/>
  <c r="F5030" i="12"/>
  <c r="F5029" i="12" s="1"/>
  <c r="F5028" i="12"/>
  <c r="F5027" i="12"/>
  <c r="E5026" i="12"/>
  <c r="D5026" i="12"/>
  <c r="E5025" i="12"/>
  <c r="D5025" i="12"/>
  <c r="I5024" i="12"/>
  <c r="F5024" i="12"/>
  <c r="I5023" i="12"/>
  <c r="F5023" i="12"/>
  <c r="I5020" i="12"/>
  <c r="D5020" i="12"/>
  <c r="I5018" i="12"/>
  <c r="D5018" i="12"/>
  <c r="I5031" i="12" l="1"/>
  <c r="F5003" i="12"/>
  <c r="F5002" i="12" s="1"/>
  <c r="F5001" i="12"/>
  <c r="F5000" i="12"/>
  <c r="E4999" i="12"/>
  <c r="D4999" i="12"/>
  <c r="E4998" i="12"/>
  <c r="D4998" i="12"/>
  <c r="I4997" i="12"/>
  <c r="F4997" i="12"/>
  <c r="I4996" i="12"/>
  <c r="F4996" i="12"/>
  <c r="I4993" i="12"/>
  <c r="D4993" i="12"/>
  <c r="I4991" i="12"/>
  <c r="D4991" i="12"/>
  <c r="I5004" i="12" l="1"/>
  <c r="F4974" i="12"/>
  <c r="F4973" i="12"/>
  <c r="F4972" i="12"/>
  <c r="F4971" i="12"/>
  <c r="F4970" i="12"/>
  <c r="E4970" i="12"/>
  <c r="D4970" i="12"/>
  <c r="I4968" i="12"/>
  <c r="F4968" i="12"/>
  <c r="I4967" i="12"/>
  <c r="F4967" i="12"/>
  <c r="I4964" i="12"/>
  <c r="D4964" i="12"/>
  <c r="I4962" i="12"/>
  <c r="D4962" i="12"/>
  <c r="I4976" i="12" l="1"/>
  <c r="F4947" i="12"/>
  <c r="F4946" i="12" s="1"/>
  <c r="F4945" i="12"/>
  <c r="F4944" i="12"/>
  <c r="E4943" i="12"/>
  <c r="D4943" i="12"/>
  <c r="E4942" i="12"/>
  <c r="D4942" i="12"/>
  <c r="I4941" i="12"/>
  <c r="F4941" i="12"/>
  <c r="I4940" i="12"/>
  <c r="F4940" i="12"/>
  <c r="I4937" i="12"/>
  <c r="D4937" i="12"/>
  <c r="I4935" i="12"/>
  <c r="D4935" i="12"/>
  <c r="I4948" i="12" l="1"/>
  <c r="F4920" i="12"/>
  <c r="F4919" i="12" s="1"/>
  <c r="F4918" i="12"/>
  <c r="F4917" i="12"/>
  <c r="E4916" i="12"/>
  <c r="D4916" i="12"/>
  <c r="E4915" i="12" l="1"/>
  <c r="D4915" i="12"/>
  <c r="I4914" i="12"/>
  <c r="F4914" i="12"/>
  <c r="I4913" i="12"/>
  <c r="F4913" i="12"/>
  <c r="I4910" i="12"/>
  <c r="D4910" i="12"/>
  <c r="I4908" i="12"/>
  <c r="D4908" i="12"/>
  <c r="F4893" i="12"/>
  <c r="F4892" i="12" s="1"/>
  <c r="F4891" i="12"/>
  <c r="F4890" i="12"/>
  <c r="E4889" i="12"/>
  <c r="D4889" i="12"/>
  <c r="I4887" i="12"/>
  <c r="F4887" i="12"/>
  <c r="I4886" i="12"/>
  <c r="F4886" i="12"/>
  <c r="I4883" i="12"/>
  <c r="D4883" i="12"/>
  <c r="I4881" i="12"/>
  <c r="D4881" i="12"/>
  <c r="I4894" i="12" l="1"/>
  <c r="I4921" i="12"/>
  <c r="F4862" i="12"/>
  <c r="F4860" i="12" l="1"/>
  <c r="F4859" i="12" s="1"/>
  <c r="F4858" i="12"/>
  <c r="F4857" i="12"/>
  <c r="F4856" i="12" s="1"/>
  <c r="E4856" i="12"/>
  <c r="D4856" i="12"/>
  <c r="F4855" i="12"/>
  <c r="E4855" i="12"/>
  <c r="D4855" i="12"/>
  <c r="I4854" i="12"/>
  <c r="F4854" i="12"/>
  <c r="I4853" i="12"/>
  <c r="F4853" i="12"/>
  <c r="I4850" i="12"/>
  <c r="D4850" i="12"/>
  <c r="I4848" i="12"/>
  <c r="D4848" i="12"/>
  <c r="C4835" i="12"/>
  <c r="F4834" i="12"/>
  <c r="F4832" i="12"/>
  <c r="F4831" i="12"/>
  <c r="F4830" i="12"/>
  <c r="F4829" i="12"/>
  <c r="E4828" i="12"/>
  <c r="D4828" i="12"/>
  <c r="E4827" i="12"/>
  <c r="D4827" i="12"/>
  <c r="I4826" i="12"/>
  <c r="F4826" i="12"/>
  <c r="I4825" i="12"/>
  <c r="F4825" i="12"/>
  <c r="I4822" i="12"/>
  <c r="D4822" i="12"/>
  <c r="I4820" i="12"/>
  <c r="D4820" i="12"/>
  <c r="I4835" i="12" l="1"/>
  <c r="I4863" i="12"/>
  <c r="F4863" i="12"/>
  <c r="F4805" i="12"/>
  <c r="F4804" i="12" s="1"/>
  <c r="F4803" i="12"/>
  <c r="F4802" i="12"/>
  <c r="E4801" i="12"/>
  <c r="D4801" i="12"/>
  <c r="E4800" i="12"/>
  <c r="D4800" i="12"/>
  <c r="F4799" i="12"/>
  <c r="I4798" i="12"/>
  <c r="F4798" i="12"/>
  <c r="I4795" i="12"/>
  <c r="D4795" i="12"/>
  <c r="I4793" i="12"/>
  <c r="D4793" i="12"/>
  <c r="I4864" i="12" l="1"/>
  <c r="F4775" i="12"/>
  <c r="F4774" i="12" s="1"/>
  <c r="F4773" i="12"/>
  <c r="F4772" i="12"/>
  <c r="E4771" i="12"/>
  <c r="D4771" i="12"/>
  <c r="I4769" i="12"/>
  <c r="F4769" i="12"/>
  <c r="I4768" i="12"/>
  <c r="F4768" i="12"/>
  <c r="I4765" i="12"/>
  <c r="D4765" i="12"/>
  <c r="I4763" i="12"/>
  <c r="D4763" i="12"/>
  <c r="I4776" i="12" l="1"/>
  <c r="F4748" i="12"/>
  <c r="F4747" i="12"/>
  <c r="F4746" i="12" l="1"/>
  <c r="F4745" i="12"/>
  <c r="F4744" i="12"/>
  <c r="E4744" i="12"/>
  <c r="D4744" i="12"/>
  <c r="I4742" i="12" l="1"/>
  <c r="F4742" i="12"/>
  <c r="I4741" i="12"/>
  <c r="F4741" i="12"/>
  <c r="I4738" i="12"/>
  <c r="D4738" i="12"/>
  <c r="I4736" i="12"/>
  <c r="D4736" i="12"/>
  <c r="F4719" i="12"/>
  <c r="F4718" i="12"/>
  <c r="F4717" i="12"/>
  <c r="F4716" i="12"/>
  <c r="E4715" i="12"/>
  <c r="D4715" i="12"/>
  <c r="I4713" i="12"/>
  <c r="F4713" i="12"/>
  <c r="I4712" i="12"/>
  <c r="F4712" i="12"/>
  <c r="I4709" i="12"/>
  <c r="D4709" i="12"/>
  <c r="I4707" i="12"/>
  <c r="D4707" i="12"/>
  <c r="I4721" i="12" l="1"/>
  <c r="I4750" i="12"/>
  <c r="F4691" i="12"/>
  <c r="F4690" i="12"/>
  <c r="F4689" i="12"/>
  <c r="E4688" i="12"/>
  <c r="D4688" i="12"/>
  <c r="I4686" i="12"/>
  <c r="F4686" i="12"/>
  <c r="I4685" i="12"/>
  <c r="F4685" i="12"/>
  <c r="I4682" i="12"/>
  <c r="D4682" i="12"/>
  <c r="I4680" i="12"/>
  <c r="D4680" i="12"/>
  <c r="I4693" i="12" l="1"/>
  <c r="F4663" i="12"/>
  <c r="F4662" i="12" s="1"/>
  <c r="F4661" i="12"/>
  <c r="F4660" i="12"/>
  <c r="E4659" i="12"/>
  <c r="D4659" i="12"/>
  <c r="E4658" i="12"/>
  <c r="D4658" i="12"/>
  <c r="I4657" i="12"/>
  <c r="F4657" i="12"/>
  <c r="I4656" i="12"/>
  <c r="F4656" i="12"/>
  <c r="I4653" i="12"/>
  <c r="D4653" i="12"/>
  <c r="I4651" i="12"/>
  <c r="D4651" i="12"/>
  <c r="I4665" i="12" l="1"/>
  <c r="F4634" i="12"/>
  <c r="F4633" i="12"/>
  <c r="F4632" i="12" s="1"/>
  <c r="F4631" i="12"/>
  <c r="F4630" i="12"/>
  <c r="E4629" i="12"/>
  <c r="D4629" i="12"/>
  <c r="I4627" i="12" l="1"/>
  <c r="F4627" i="12"/>
  <c r="I4626" i="12"/>
  <c r="F4626" i="12"/>
  <c r="I4623" i="12"/>
  <c r="D4623" i="12"/>
  <c r="I4621" i="12"/>
  <c r="D4621" i="12"/>
  <c r="I4635" i="12" l="1"/>
  <c r="F4599" i="12"/>
  <c r="F4598" i="12" s="1"/>
  <c r="F4597" i="12"/>
  <c r="F4596" i="12"/>
  <c r="E4595" i="12"/>
  <c r="D4595" i="12"/>
  <c r="E4594" i="12"/>
  <c r="D4594" i="12"/>
  <c r="I4593" i="12"/>
  <c r="F4593" i="12"/>
  <c r="I4592" i="12"/>
  <c r="F4592" i="12"/>
  <c r="I4589" i="12"/>
  <c r="D4589" i="12"/>
  <c r="I4587" i="12"/>
  <c r="D4587" i="12"/>
  <c r="F4571" i="12"/>
  <c r="F4570" i="12"/>
  <c r="F4569" i="12"/>
  <c r="F4568" i="12"/>
  <c r="F4567" i="12"/>
  <c r="E4566" i="12"/>
  <c r="D4566" i="12"/>
  <c r="I4564" i="12"/>
  <c r="F4564" i="12"/>
  <c r="I4563" i="12"/>
  <c r="F4563" i="12"/>
  <c r="I4560" i="12"/>
  <c r="D4560" i="12"/>
  <c r="I4558" i="12"/>
  <c r="D4558" i="12"/>
  <c r="I4600" i="12" l="1"/>
  <c r="I4572" i="12"/>
  <c r="F4539" i="12"/>
  <c r="F4538" i="12"/>
  <c r="F4537" i="12"/>
  <c r="F4536" i="12"/>
  <c r="E4536" i="12"/>
  <c r="D4536" i="12"/>
  <c r="F4535" i="12"/>
  <c r="E4535" i="12"/>
  <c r="D4535" i="12"/>
  <c r="I4534" i="12"/>
  <c r="F4534" i="12"/>
  <c r="I4533" i="12"/>
  <c r="F4533" i="12"/>
  <c r="I4530" i="12"/>
  <c r="D4530" i="12"/>
  <c r="I4528" i="12"/>
  <c r="D4528" i="12"/>
  <c r="F4514" i="12"/>
  <c r="F4513" i="12" s="1"/>
  <c r="F4512" i="12"/>
  <c r="F4511" i="12"/>
  <c r="E4510" i="12"/>
  <c r="D4510" i="12"/>
  <c r="E4509" i="12"/>
  <c r="D4509" i="12"/>
  <c r="I4508" i="12"/>
  <c r="F4508" i="12"/>
  <c r="I4507" i="12"/>
  <c r="F4507" i="12"/>
  <c r="I4504" i="12"/>
  <c r="D4504" i="12"/>
  <c r="I4502" i="12"/>
  <c r="D4502" i="12"/>
  <c r="F4486" i="12"/>
  <c r="F4485" i="12" s="1"/>
  <c r="F4484" i="12"/>
  <c r="F4483" i="12"/>
  <c r="E4482" i="12"/>
  <c r="D4482" i="12"/>
  <c r="E4481" i="12"/>
  <c r="D4481" i="12"/>
  <c r="I4480" i="12"/>
  <c r="F4480" i="12"/>
  <c r="I4479" i="12"/>
  <c r="F4479" i="12"/>
  <c r="I4476" i="12"/>
  <c r="D4476" i="12"/>
  <c r="I4474" i="12"/>
  <c r="D4474" i="12"/>
  <c r="I4541" i="12" l="1"/>
  <c r="I4487" i="12"/>
  <c r="I4515" i="12"/>
  <c r="F4541" i="12"/>
  <c r="F4459" i="12"/>
  <c r="F4458" i="12" s="1"/>
  <c r="F4457" i="12"/>
  <c r="F4456" i="12"/>
  <c r="E4455" i="12"/>
  <c r="D4455" i="12"/>
  <c r="I4453" i="12"/>
  <c r="F4453" i="12"/>
  <c r="I4452" i="12"/>
  <c r="F4452" i="12"/>
  <c r="I4449" i="12"/>
  <c r="D4449" i="12"/>
  <c r="I4447" i="12"/>
  <c r="D4447" i="12"/>
  <c r="I4542" i="12" l="1"/>
  <c r="I4460" i="12"/>
  <c r="F4427" i="12"/>
  <c r="F4426" i="12" l="1"/>
  <c r="F4425" i="12"/>
  <c r="F4424" i="12"/>
  <c r="E4424" i="12"/>
  <c r="D4424" i="12"/>
  <c r="F4423" i="12"/>
  <c r="E4423" i="12"/>
  <c r="D4423" i="12"/>
  <c r="I4422" i="12"/>
  <c r="I4429" i="12" s="1"/>
  <c r="F4422" i="12"/>
  <c r="F4421" i="12"/>
  <c r="I4418" i="12"/>
  <c r="D4418" i="12"/>
  <c r="I4416" i="12"/>
  <c r="D4416" i="12"/>
  <c r="F4402" i="12"/>
  <c r="F4401" i="12"/>
  <c r="F4400" i="12"/>
  <c r="F4399" i="12"/>
  <c r="E4398" i="12"/>
  <c r="D4398" i="12"/>
  <c r="E4397" i="12"/>
  <c r="D4397" i="12"/>
  <c r="I4396" i="12"/>
  <c r="F4396" i="12"/>
  <c r="I4395" i="12"/>
  <c r="F4395" i="12"/>
  <c r="I4392" i="12"/>
  <c r="D4392" i="12"/>
  <c r="I4390" i="12"/>
  <c r="D4390" i="12"/>
  <c r="I4403" i="12" l="1"/>
  <c r="F4429" i="12"/>
  <c r="I4430" i="12" s="1"/>
  <c r="F4374" i="12"/>
  <c r="F4373" i="12"/>
  <c r="F4372" i="12"/>
  <c r="E4371" i="12"/>
  <c r="D4371" i="12"/>
  <c r="I4369" i="12"/>
  <c r="F4369" i="12"/>
  <c r="I4368" i="12"/>
  <c r="F4368" i="12"/>
  <c r="I4365" i="12"/>
  <c r="D4365" i="12"/>
  <c r="I4363" i="12"/>
  <c r="D4363" i="12"/>
  <c r="I4376" i="12" l="1"/>
  <c r="F4346" i="12"/>
  <c r="F4345" i="12" s="1"/>
  <c r="F4344" i="12"/>
  <c r="F4343" i="12"/>
  <c r="E4342" i="12"/>
  <c r="D4342" i="12"/>
  <c r="I4340" i="12" l="1"/>
  <c r="F4340" i="12"/>
  <c r="I4339" i="12"/>
  <c r="F4339" i="12"/>
  <c r="I4336" i="12"/>
  <c r="D4336" i="12"/>
  <c r="I4334" i="12"/>
  <c r="D4334" i="12"/>
  <c r="I4347" i="12" l="1"/>
  <c r="F4317" i="12"/>
  <c r="F4316" i="12" s="1"/>
  <c r="F4315" i="12"/>
  <c r="F4314" i="12"/>
  <c r="E4313" i="12"/>
  <c r="D4313" i="12"/>
  <c r="I4311" i="12"/>
  <c r="F4311" i="12"/>
  <c r="I4310" i="12"/>
  <c r="F4310" i="12"/>
  <c r="I4307" i="12"/>
  <c r="D4307" i="12"/>
  <c r="I4305" i="12"/>
  <c r="D4305" i="12"/>
  <c r="I4318" i="12" l="1"/>
  <c r="F4289" i="12"/>
  <c r="F4288" i="12" s="1"/>
  <c r="F4287" i="12"/>
  <c r="F4286" i="12"/>
  <c r="E4285" i="12"/>
  <c r="D4285" i="12"/>
  <c r="I4283" i="12" l="1"/>
  <c r="F4283" i="12"/>
  <c r="I4282" i="12"/>
  <c r="F4282" i="12"/>
  <c r="I4279" i="12"/>
  <c r="D4279" i="12"/>
  <c r="I4277" i="12"/>
  <c r="D4277" i="12"/>
  <c r="I4290" i="12" l="1"/>
  <c r="F4262" i="12"/>
  <c r="F4261" i="12" s="1"/>
  <c r="F4260" i="12"/>
  <c r="F4259" i="12"/>
  <c r="E4258" i="12"/>
  <c r="D4258" i="12"/>
  <c r="E4257" i="12"/>
  <c r="D4257" i="12"/>
  <c r="I4256" i="12"/>
  <c r="F4256" i="12"/>
  <c r="I4255" i="12"/>
  <c r="F4255" i="12"/>
  <c r="I4252" i="12"/>
  <c r="D4252" i="12"/>
  <c r="I4250" i="12"/>
  <c r="D4250" i="12"/>
  <c r="F4233" i="12"/>
  <c r="F4232" i="12" s="1"/>
  <c r="F4231" i="12"/>
  <c r="F4230" i="12"/>
  <c r="E4229" i="12"/>
  <c r="D4229" i="12"/>
  <c r="E4228" i="12"/>
  <c r="D4228" i="12"/>
  <c r="I4227" i="12"/>
  <c r="F4227" i="12"/>
  <c r="I4226" i="12"/>
  <c r="F4226" i="12"/>
  <c r="I4223" i="12"/>
  <c r="D4223" i="12"/>
  <c r="I4221" i="12"/>
  <c r="D4221" i="12"/>
  <c r="I4263" i="12" l="1"/>
  <c r="I4234" i="12"/>
  <c r="F4205" i="12"/>
  <c r="F4204" i="12" s="1"/>
  <c r="F4203" i="12"/>
  <c r="F4202" i="12"/>
  <c r="E4201" i="12"/>
  <c r="D4201" i="12"/>
  <c r="I4199" i="12"/>
  <c r="F4199" i="12"/>
  <c r="I4198" i="12"/>
  <c r="F4198" i="12"/>
  <c r="I4195" i="12"/>
  <c r="D4195" i="12"/>
  <c r="I4193" i="12"/>
  <c r="D4193" i="12"/>
  <c r="F4176" i="12"/>
  <c r="F4175" i="12" s="1"/>
  <c r="F4174" i="12"/>
  <c r="F4173" i="12"/>
  <c r="E4172" i="12"/>
  <c r="D4172" i="12"/>
  <c r="I4170" i="12"/>
  <c r="F4170" i="12"/>
  <c r="I4169" i="12"/>
  <c r="F4169" i="12"/>
  <c r="I4166" i="12"/>
  <c r="D4166" i="12"/>
  <c r="I4164" i="12"/>
  <c r="D4164" i="12"/>
  <c r="I4206" i="12" l="1"/>
  <c r="I4177" i="12"/>
  <c r="F4147" i="12"/>
  <c r="F4146" i="12"/>
  <c r="F4145" i="12" s="1"/>
  <c r="F4144" i="12"/>
  <c r="F4143" i="12"/>
  <c r="E4142" i="12"/>
  <c r="D4142" i="12"/>
  <c r="I4140" i="12" l="1"/>
  <c r="F4140" i="12"/>
  <c r="I4139" i="12"/>
  <c r="F4139" i="12"/>
  <c r="I4136" i="12"/>
  <c r="D4136" i="12"/>
  <c r="I4134" i="12"/>
  <c r="D4134" i="12"/>
  <c r="I4148" i="12" l="1"/>
  <c r="F4118" i="12"/>
  <c r="F4117" i="12" s="1"/>
  <c r="F4116" i="12"/>
  <c r="F4115" i="12"/>
  <c r="E4114" i="12"/>
  <c r="D4114" i="12"/>
  <c r="I4112" i="12" l="1"/>
  <c r="F4112" i="12"/>
  <c r="I4111" i="12"/>
  <c r="F4111" i="12"/>
  <c r="I4108" i="12"/>
  <c r="D4108" i="12"/>
  <c r="I4106" i="12"/>
  <c r="D4106" i="12"/>
  <c r="I4119" i="12" l="1"/>
  <c r="F4092" i="12"/>
  <c r="F4091" i="12" s="1"/>
  <c r="F4090" i="12"/>
  <c r="F4089" i="12"/>
  <c r="E4088" i="12"/>
  <c r="D4088" i="12"/>
  <c r="I4086" i="12"/>
  <c r="F4086" i="12"/>
  <c r="I4085" i="12"/>
  <c r="F4085" i="12"/>
  <c r="I4082" i="12"/>
  <c r="D4082" i="12"/>
  <c r="I4080" i="12"/>
  <c r="D4080" i="12"/>
  <c r="F4065" i="12"/>
  <c r="F4064" i="12" s="1"/>
  <c r="F4063" i="12"/>
  <c r="F4062" i="12"/>
  <c r="E4061" i="12"/>
  <c r="D4061" i="12"/>
  <c r="I4059" i="12"/>
  <c r="F4059" i="12"/>
  <c r="I4058" i="12"/>
  <c r="F4058" i="12"/>
  <c r="I4055" i="12"/>
  <c r="D4055" i="12"/>
  <c r="I4053" i="12"/>
  <c r="D4053" i="12"/>
  <c r="F4038" i="12"/>
  <c r="F4037" i="12" s="1"/>
  <c r="F4036" i="12"/>
  <c r="F4035" i="12"/>
  <c r="E4034" i="12"/>
  <c r="D4034" i="12"/>
  <c r="I4032" i="12"/>
  <c r="F4032" i="12"/>
  <c r="I4031" i="12"/>
  <c r="F4031" i="12"/>
  <c r="I4028" i="12"/>
  <c r="D4028" i="12"/>
  <c r="I4026" i="12"/>
  <c r="D4026" i="12"/>
  <c r="I4039" i="12" l="1"/>
  <c r="I4066" i="12"/>
  <c r="I4093" i="12"/>
  <c r="F4010" i="12"/>
  <c r="F4008" i="12"/>
  <c r="F4007" i="12"/>
  <c r="E4007" i="12"/>
  <c r="D4007" i="12"/>
  <c r="F4006" i="12"/>
  <c r="E4006" i="12"/>
  <c r="D4006" i="12"/>
  <c r="I4005" i="12"/>
  <c r="F4005" i="12"/>
  <c r="I4004" i="12"/>
  <c r="F4004" i="12"/>
  <c r="I4001" i="12"/>
  <c r="D4001" i="12"/>
  <c r="I3999" i="12"/>
  <c r="D3999" i="12"/>
  <c r="F3983" i="12"/>
  <c r="F3982" i="12"/>
  <c r="F3981" i="12"/>
  <c r="F3980" i="12"/>
  <c r="F3979" i="12"/>
  <c r="E3979" i="12"/>
  <c r="D3979" i="12"/>
  <c r="I3977" i="12"/>
  <c r="F3977" i="12"/>
  <c r="I3976" i="12"/>
  <c r="F3976" i="12"/>
  <c r="I3973" i="12"/>
  <c r="D3973" i="12"/>
  <c r="I3971" i="12"/>
  <c r="D3971" i="12"/>
  <c r="I4012" i="12" l="1"/>
  <c r="I3984" i="12"/>
  <c r="F4012" i="12"/>
  <c r="F3956" i="12"/>
  <c r="F3955" i="12" s="1"/>
  <c r="F3954" i="12"/>
  <c r="F3953" i="12"/>
  <c r="E3952" i="12"/>
  <c r="D3952" i="12"/>
  <c r="I3950" i="12"/>
  <c r="F3950" i="12"/>
  <c r="I3949" i="12"/>
  <c r="F3949" i="12"/>
  <c r="I3946" i="12"/>
  <c r="D3946" i="12"/>
  <c r="I3944" i="12"/>
  <c r="D3944" i="12"/>
  <c r="I4013" i="12" l="1"/>
  <c r="I3957" i="12"/>
  <c r="F3929" i="12"/>
  <c r="F3928" i="12"/>
  <c r="F3927" i="12"/>
  <c r="F3926" i="12"/>
  <c r="F3925" i="12"/>
  <c r="E3924" i="12"/>
  <c r="D3924" i="12"/>
  <c r="E3923" i="12"/>
  <c r="D3923" i="12"/>
  <c r="I3922" i="12"/>
  <c r="F3922" i="12"/>
  <c r="I3921" i="12"/>
  <c r="F3921" i="12"/>
  <c r="I3918" i="12"/>
  <c r="D3918" i="12"/>
  <c r="I3916" i="12"/>
  <c r="D3916" i="12"/>
  <c r="I3930" i="12" l="1"/>
  <c r="F3900" i="12"/>
  <c r="F3899" i="12" s="1"/>
  <c r="F3898" i="12"/>
  <c r="F3897" i="12"/>
  <c r="E3896" i="12"/>
  <c r="D3896" i="12"/>
  <c r="I3894" i="12"/>
  <c r="F3894" i="12"/>
  <c r="I3893" i="12"/>
  <c r="F3893" i="12"/>
  <c r="I3890" i="12"/>
  <c r="D3890" i="12"/>
  <c r="I3888" i="12"/>
  <c r="D3888" i="12"/>
  <c r="I3901" i="12" l="1"/>
  <c r="F3871" i="12"/>
  <c r="F3870" i="12" s="1"/>
  <c r="F3869" i="12"/>
  <c r="F3868" i="12"/>
  <c r="F3867" i="12"/>
  <c r="F3866" i="12"/>
  <c r="E3866" i="12"/>
  <c r="D3866" i="12"/>
  <c r="I3864" i="12"/>
  <c r="F3864" i="12"/>
  <c r="I3863" i="12"/>
  <c r="F3863" i="12"/>
  <c r="I3860" i="12"/>
  <c r="D3860" i="12"/>
  <c r="I3858" i="12"/>
  <c r="D3858" i="12"/>
  <c r="F3840" i="12"/>
  <c r="F3839" i="12" s="1"/>
  <c r="F3838" i="12"/>
  <c r="F3837" i="12"/>
  <c r="E3836" i="12"/>
  <c r="D3836" i="12"/>
  <c r="E3835" i="12"/>
  <c r="D3835" i="12"/>
  <c r="I3834" i="12"/>
  <c r="F3834" i="12"/>
  <c r="I3833" i="12"/>
  <c r="F3833" i="12"/>
  <c r="I3830" i="12"/>
  <c r="D3830" i="12"/>
  <c r="I3828" i="12"/>
  <c r="D3828" i="12"/>
  <c r="I3872" i="12" l="1"/>
  <c r="I3842" i="12"/>
  <c r="F3813" i="12"/>
  <c r="F3812" i="12"/>
  <c r="F3811" i="12"/>
  <c r="F3810" i="12"/>
  <c r="F3809" i="12"/>
  <c r="E3808" i="12"/>
  <c r="D3808" i="12"/>
  <c r="I3806" i="12"/>
  <c r="F3806" i="12"/>
  <c r="I3805" i="12"/>
  <c r="F3805" i="12"/>
  <c r="I3802" i="12"/>
  <c r="D3802" i="12"/>
  <c r="I3800" i="12"/>
  <c r="D3800" i="12"/>
  <c r="I3815" i="12" l="1"/>
  <c r="F3785" i="12"/>
  <c r="F3784" i="12"/>
  <c r="F3783" i="12"/>
  <c r="F3782" i="12"/>
  <c r="E3781" i="12"/>
  <c r="D3781" i="12"/>
  <c r="E3780" i="12"/>
  <c r="D3780" i="12"/>
  <c r="I3779" i="12"/>
  <c r="F3779" i="12"/>
  <c r="I3778" i="12"/>
  <c r="F3778" i="12"/>
  <c r="I3775" i="12"/>
  <c r="D3775" i="12"/>
  <c r="I3773" i="12"/>
  <c r="D3773" i="12"/>
  <c r="F3758" i="12"/>
  <c r="F3757" i="12" s="1"/>
  <c r="F3756" i="12"/>
  <c r="F3755" i="12"/>
  <c r="E3754" i="12"/>
  <c r="D3754" i="12"/>
  <c r="I3752" i="12"/>
  <c r="F3752" i="12"/>
  <c r="I3751" i="12"/>
  <c r="F3751" i="12"/>
  <c r="I3748" i="12"/>
  <c r="D3748" i="12"/>
  <c r="I3746" i="12"/>
  <c r="D3746" i="12"/>
  <c r="I3787" i="12" l="1"/>
  <c r="I3759" i="12"/>
  <c r="F3731" i="12"/>
  <c r="F3730" i="12" s="1"/>
  <c r="F3729" i="12"/>
  <c r="F3728" i="12"/>
  <c r="E3727" i="12"/>
  <c r="D3727" i="12"/>
  <c r="I3725" i="12"/>
  <c r="F3725" i="12"/>
  <c r="I3724" i="12"/>
  <c r="F3724" i="12"/>
  <c r="I3721" i="12"/>
  <c r="D3721" i="12"/>
  <c r="I3719" i="12"/>
  <c r="D3719" i="12"/>
  <c r="I3733" i="12" l="1"/>
  <c r="F3703" i="12"/>
  <c r="F3702" i="12" l="1"/>
  <c r="F3701" i="12" l="1"/>
  <c r="F3700" i="12"/>
  <c r="E3699" i="12"/>
  <c r="D3699" i="12"/>
  <c r="I3697" i="12"/>
  <c r="F3697" i="12"/>
  <c r="I3696" i="12"/>
  <c r="F3696" i="12"/>
  <c r="I3693" i="12"/>
  <c r="D3693" i="12"/>
  <c r="I3691" i="12"/>
  <c r="D3691" i="12"/>
  <c r="F3675" i="12"/>
  <c r="F3673" i="12" s="1"/>
  <c r="F3672" i="12"/>
  <c r="F3671" i="12"/>
  <c r="E3670" i="12"/>
  <c r="D3670" i="12"/>
  <c r="E3669" i="12"/>
  <c r="D3669" i="12"/>
  <c r="I3668" i="12"/>
  <c r="F3668" i="12"/>
  <c r="I3667" i="12"/>
  <c r="F3667" i="12"/>
  <c r="I3664" i="12"/>
  <c r="D3664" i="12"/>
  <c r="I3662" i="12"/>
  <c r="D3662" i="12"/>
  <c r="F3641" i="12"/>
  <c r="F3640" i="12"/>
  <c r="F3639" i="12"/>
  <c r="F3638" i="12"/>
  <c r="E3638" i="12"/>
  <c r="D3638" i="12"/>
  <c r="E3637" i="12"/>
  <c r="D3637" i="12"/>
  <c r="I3636" i="12"/>
  <c r="I3644" i="12" s="1"/>
  <c r="F3636" i="12"/>
  <c r="F3635" i="12"/>
  <c r="I3632" i="12"/>
  <c r="D3632" i="12"/>
  <c r="I3630" i="12"/>
  <c r="D3630" i="12"/>
  <c r="I3705" i="12" l="1"/>
  <c r="I3676" i="12"/>
  <c r="F3616" i="12"/>
  <c r="F3615" i="12" s="1"/>
  <c r="F3614" i="12"/>
  <c r="F3613" i="12"/>
  <c r="F3612" i="12" s="1"/>
  <c r="E3612" i="12"/>
  <c r="D3612" i="12"/>
  <c r="E3611" i="12"/>
  <c r="D3611" i="12"/>
  <c r="I3610" i="12"/>
  <c r="F3610" i="12"/>
  <c r="I3609" i="12"/>
  <c r="F3609" i="12"/>
  <c r="I3606" i="12"/>
  <c r="D3606" i="12"/>
  <c r="I3604" i="12"/>
  <c r="D3604" i="12"/>
  <c r="F3587" i="12"/>
  <c r="F3586" i="12"/>
  <c r="F3585" i="12"/>
  <c r="F3584" i="12"/>
  <c r="F3583" i="12"/>
  <c r="E3582" i="12"/>
  <c r="D3582" i="12"/>
  <c r="I3580" i="12"/>
  <c r="F3580" i="12"/>
  <c r="I3579" i="12"/>
  <c r="F3579" i="12"/>
  <c r="I3576" i="12"/>
  <c r="D3576" i="12"/>
  <c r="I3574" i="12"/>
  <c r="D3574" i="12"/>
  <c r="F3557" i="12"/>
  <c r="F3556" i="12"/>
  <c r="F3555" i="12"/>
  <c r="I3589" i="12" l="1"/>
  <c r="I3618" i="12"/>
  <c r="E3554" i="12"/>
  <c r="D3554" i="12"/>
  <c r="I3552" i="12"/>
  <c r="F3552" i="12"/>
  <c r="I3551" i="12"/>
  <c r="F3551" i="12"/>
  <c r="I3548" i="12"/>
  <c r="D3548" i="12"/>
  <c r="I3546" i="12"/>
  <c r="D3546" i="12"/>
  <c r="I3560" i="12" l="1"/>
  <c r="F3531" i="12"/>
  <c r="F3530" i="12" s="1"/>
  <c r="F3529" i="12"/>
  <c r="F3528" i="12"/>
  <c r="E3527" i="12"/>
  <c r="D3527" i="12"/>
  <c r="E3526" i="12"/>
  <c r="D3526" i="12"/>
  <c r="I3525" i="12"/>
  <c r="F3525" i="12"/>
  <c r="I3524" i="12"/>
  <c r="F3524" i="12"/>
  <c r="I3521" i="12"/>
  <c r="D3521" i="12"/>
  <c r="I3519" i="12"/>
  <c r="D3519" i="12"/>
  <c r="F3501" i="12"/>
  <c r="F3500" i="12"/>
  <c r="F3499" i="12"/>
  <c r="F3498" i="12"/>
  <c r="F3497" i="12"/>
  <c r="E3496" i="12"/>
  <c r="D3496" i="12"/>
  <c r="I3494" i="12"/>
  <c r="F3494" i="12"/>
  <c r="I3493" i="12"/>
  <c r="F3493" i="12"/>
  <c r="I3490" i="12"/>
  <c r="D3490" i="12"/>
  <c r="I3488" i="12"/>
  <c r="D3488" i="12"/>
  <c r="F3470" i="12"/>
  <c r="F3469" i="12"/>
  <c r="F3468" i="12"/>
  <c r="F3467" i="12"/>
  <c r="E3466" i="12"/>
  <c r="D3466" i="12"/>
  <c r="I3464" i="12"/>
  <c r="F3464" i="12"/>
  <c r="F3463" i="12"/>
  <c r="I3460" i="12"/>
  <c r="D3460" i="12"/>
  <c r="I3458" i="12"/>
  <c r="D3458" i="12"/>
  <c r="F3436" i="12"/>
  <c r="F3435" i="12"/>
  <c r="F3433" i="12"/>
  <c r="F3432" i="12"/>
  <c r="E3432" i="12"/>
  <c r="D3432" i="12"/>
  <c r="F3431" i="12"/>
  <c r="E3431" i="12"/>
  <c r="D3431" i="12"/>
  <c r="I3430" i="12"/>
  <c r="F3430" i="12"/>
  <c r="F3429" i="12"/>
  <c r="I3426" i="12"/>
  <c r="D3426" i="12"/>
  <c r="I3424" i="12"/>
  <c r="D3424" i="12"/>
  <c r="F3408" i="12"/>
  <c r="F3406" i="12"/>
  <c r="F3405" i="12"/>
  <c r="F3404" i="12"/>
  <c r="E3404" i="12"/>
  <c r="D3404" i="12"/>
  <c r="F3403" i="12"/>
  <c r="E3403" i="12"/>
  <c r="D3403" i="12"/>
  <c r="I3402" i="12"/>
  <c r="F3402" i="12"/>
  <c r="F3401" i="12"/>
  <c r="I3398" i="12"/>
  <c r="D3398" i="12"/>
  <c r="I3396" i="12"/>
  <c r="D3396" i="12"/>
  <c r="F3409" i="12" l="1"/>
  <c r="F3437" i="12"/>
  <c r="I3532" i="12"/>
  <c r="I3502" i="12"/>
  <c r="F3375" i="12"/>
  <c r="F3374" i="12"/>
  <c r="F3373" i="12"/>
  <c r="F3372" i="12"/>
  <c r="F3371" i="12"/>
  <c r="E3371" i="12"/>
  <c r="D3371" i="12"/>
  <c r="F3370" i="12"/>
  <c r="E3370" i="12"/>
  <c r="D3370" i="12"/>
  <c r="I3369" i="12"/>
  <c r="I3378" i="12" s="1"/>
  <c r="F3369" i="12"/>
  <c r="F3368" i="12"/>
  <c r="I3365" i="12"/>
  <c r="D3365" i="12"/>
  <c r="I3363" i="12"/>
  <c r="D3363" i="12"/>
  <c r="F3349" i="12"/>
  <c r="F3348" i="12"/>
  <c r="F3347" i="12"/>
  <c r="F3346" i="12"/>
  <c r="F3345" i="12"/>
  <c r="E3344" i="12"/>
  <c r="D3344" i="12"/>
  <c r="I3342" i="12"/>
  <c r="F3342" i="12"/>
  <c r="I3341" i="12"/>
  <c r="F3341" i="12"/>
  <c r="I3338" i="12"/>
  <c r="D3338" i="12"/>
  <c r="I3336" i="12"/>
  <c r="D3336" i="12"/>
  <c r="F3320" i="12"/>
  <c r="F3319" i="12"/>
  <c r="F3318" i="12"/>
  <c r="F3317" i="12"/>
  <c r="F3316" i="12"/>
  <c r="E3316" i="12"/>
  <c r="D3316" i="12"/>
  <c r="E3315" i="12"/>
  <c r="D3315" i="12"/>
  <c r="I3314" i="12"/>
  <c r="F3314" i="12"/>
  <c r="I3313" i="12"/>
  <c r="F3313" i="12"/>
  <c r="I3310" i="12"/>
  <c r="D3310" i="12"/>
  <c r="I3308" i="12"/>
  <c r="D3308" i="12"/>
  <c r="F3293" i="12"/>
  <c r="F3292" i="12"/>
  <c r="F3291" i="12"/>
  <c r="F3290" i="12"/>
  <c r="F3289" i="12"/>
  <c r="E3288" i="12"/>
  <c r="I3286" i="12"/>
  <c r="F3286" i="12"/>
  <c r="I3285" i="12"/>
  <c r="F3285" i="12"/>
  <c r="I3282" i="12"/>
  <c r="D3282" i="12"/>
  <c r="I3280" i="12"/>
  <c r="D3280" i="12"/>
  <c r="F3266" i="12"/>
  <c r="F3265" i="12"/>
  <c r="F3264" i="12"/>
  <c r="F3263" i="12"/>
  <c r="F3262" i="12"/>
  <c r="E3261" i="12"/>
  <c r="D3261" i="12"/>
  <c r="I3259" i="12"/>
  <c r="F3259" i="12"/>
  <c r="I3258" i="12"/>
  <c r="F3258" i="12"/>
  <c r="I3255" i="12"/>
  <c r="D3255" i="12"/>
  <c r="I3253" i="12"/>
  <c r="D3253" i="12"/>
  <c r="I3321" i="12" l="1"/>
  <c r="I3351" i="12"/>
  <c r="I3294" i="12"/>
  <c r="I3267" i="12"/>
  <c r="F3378" i="12"/>
  <c r="I3379" i="12" s="1"/>
  <c r="F3238" i="12"/>
  <c r="F3237" i="12"/>
  <c r="F3236" i="12"/>
  <c r="F3235" i="12"/>
  <c r="E3234" i="12"/>
  <c r="I3232" i="12"/>
  <c r="F3232" i="12"/>
  <c r="I3231" i="12"/>
  <c r="F3231" i="12"/>
  <c r="I3228" i="12"/>
  <c r="D3228" i="12"/>
  <c r="I3226" i="12"/>
  <c r="D3226" i="12"/>
  <c r="F3210" i="12"/>
  <c r="F3209" i="12"/>
  <c r="F3208" i="12"/>
  <c r="F3207" i="12"/>
  <c r="F3206" i="12"/>
  <c r="E3205" i="12"/>
  <c r="I3203" i="12"/>
  <c r="F3203" i="12"/>
  <c r="I3202" i="12"/>
  <c r="F3202" i="12"/>
  <c r="I3199" i="12"/>
  <c r="D3199" i="12"/>
  <c r="I3197" i="12"/>
  <c r="D3197" i="12"/>
  <c r="F3181" i="12"/>
  <c r="F3180" i="12"/>
  <c r="F3179" i="12"/>
  <c r="F3178" i="12"/>
  <c r="E3177" i="12"/>
  <c r="D3177" i="12"/>
  <c r="E3176" i="12"/>
  <c r="D3176" i="12"/>
  <c r="I3175" i="12"/>
  <c r="F3175" i="12"/>
  <c r="I3174" i="12"/>
  <c r="F3174" i="12"/>
  <c r="I3171" i="12"/>
  <c r="D3171" i="12"/>
  <c r="I3169" i="12"/>
  <c r="D3169" i="12"/>
  <c r="F3152" i="12"/>
  <c r="F3151" i="12"/>
  <c r="F3150" i="12"/>
  <c r="F3149" i="12"/>
  <c r="F3148" i="12"/>
  <c r="E3147" i="12"/>
  <c r="D3147" i="12"/>
  <c r="I3240" i="12" l="1"/>
  <c r="I3212" i="12"/>
  <c r="I3183" i="12"/>
  <c r="I3145" i="12"/>
  <c r="F3145" i="12"/>
  <c r="I3144" i="12"/>
  <c r="F3144" i="12"/>
  <c r="I3141" i="12"/>
  <c r="D3141" i="12"/>
  <c r="I3139" i="12"/>
  <c r="D3139" i="12"/>
  <c r="F3123" i="12"/>
  <c r="F3121" i="12"/>
  <c r="F3120" i="12"/>
  <c r="F3119" i="12"/>
  <c r="F3118" i="12"/>
  <c r="E3117" i="12"/>
  <c r="I3115" i="12"/>
  <c r="F3115" i="12"/>
  <c r="I3114" i="12"/>
  <c r="F3114" i="12"/>
  <c r="I3111" i="12"/>
  <c r="D3111" i="12"/>
  <c r="I3109" i="12"/>
  <c r="D3109" i="12"/>
  <c r="F3092" i="12"/>
  <c r="F3091" i="12"/>
  <c r="F3090" i="12"/>
  <c r="F3089" i="12"/>
  <c r="F3088" i="12"/>
  <c r="E3087" i="12"/>
  <c r="D3087" i="12"/>
  <c r="I3085" i="12"/>
  <c r="F3085" i="12"/>
  <c r="I3084" i="12"/>
  <c r="F3084" i="12"/>
  <c r="I3081" i="12"/>
  <c r="D3081" i="12"/>
  <c r="I3079" i="12"/>
  <c r="D3079" i="12"/>
  <c r="F3063" i="12"/>
  <c r="F3062" i="12"/>
  <c r="F3061" i="12"/>
  <c r="F3060" i="12"/>
  <c r="F3059" i="12"/>
  <c r="E3058" i="12"/>
  <c r="D3058" i="12"/>
  <c r="I3056" i="12"/>
  <c r="F3056" i="12"/>
  <c r="I3055" i="12"/>
  <c r="F3055" i="12"/>
  <c r="I3052" i="12"/>
  <c r="D3052" i="12"/>
  <c r="I3050" i="12"/>
  <c r="D3050" i="12"/>
  <c r="F3034" i="12"/>
  <c r="F3033" i="12"/>
  <c r="F3032" i="12"/>
  <c r="F3031" i="12"/>
  <c r="F3030" i="12"/>
  <c r="E3029" i="12"/>
  <c r="D3029" i="12"/>
  <c r="E3028" i="12"/>
  <c r="D3028" i="12"/>
  <c r="I3027" i="12"/>
  <c r="F3027" i="12"/>
  <c r="I3026" i="12"/>
  <c r="F3026" i="12"/>
  <c r="I3023" i="12"/>
  <c r="D3023" i="12"/>
  <c r="I3021" i="12"/>
  <c r="D3021" i="12"/>
  <c r="F3003" i="12"/>
  <c r="F3001" i="12"/>
  <c r="F3000" i="12"/>
  <c r="F2999" i="12"/>
  <c r="F2998" i="12"/>
  <c r="E2998" i="12"/>
  <c r="D2998" i="12"/>
  <c r="F2997" i="12"/>
  <c r="E2997" i="12"/>
  <c r="D2997" i="12"/>
  <c r="I2996" i="12"/>
  <c r="F2996" i="12"/>
  <c r="F2995" i="12"/>
  <c r="I2992" i="12"/>
  <c r="D2992" i="12"/>
  <c r="I2990" i="12"/>
  <c r="D2990" i="12"/>
  <c r="I3125" i="12" l="1"/>
  <c r="I3036" i="12"/>
  <c r="F3005" i="12"/>
  <c r="I3094" i="12"/>
  <c r="I3064" i="12"/>
  <c r="I3154" i="12"/>
  <c r="F2973" i="12"/>
  <c r="F2972" i="12"/>
  <c r="F2971" i="12"/>
  <c r="E2971" i="12"/>
  <c r="D2971" i="12"/>
  <c r="F2970" i="12"/>
  <c r="E2970" i="12"/>
  <c r="D2970" i="12"/>
  <c r="I2969" i="12"/>
  <c r="F2969" i="12"/>
  <c r="I2968" i="12"/>
  <c r="F2968" i="12"/>
  <c r="I2965" i="12"/>
  <c r="D2965" i="12"/>
  <c r="I2963" i="12"/>
  <c r="D2963" i="12"/>
  <c r="F2947" i="12"/>
  <c r="F2946" i="12"/>
  <c r="F2945" i="12"/>
  <c r="F2944" i="12"/>
  <c r="F2943" i="12"/>
  <c r="E2942" i="12"/>
  <c r="I2940" i="12"/>
  <c r="F2940" i="12"/>
  <c r="I2939" i="12"/>
  <c r="F2939" i="12"/>
  <c r="I2936" i="12"/>
  <c r="D2936" i="12"/>
  <c r="I2934" i="12"/>
  <c r="D2934" i="12"/>
  <c r="F2917" i="12"/>
  <c r="F2916" i="12"/>
  <c r="F2915" i="12"/>
  <c r="E2915" i="12"/>
  <c r="D2915" i="12"/>
  <c r="E2914" i="12"/>
  <c r="D2914" i="12"/>
  <c r="I2913" i="12"/>
  <c r="F2913" i="12"/>
  <c r="I2912" i="12"/>
  <c r="F2912" i="12"/>
  <c r="I2909" i="12"/>
  <c r="D2909" i="12"/>
  <c r="I2907" i="12"/>
  <c r="D2907" i="12"/>
  <c r="F2891" i="12"/>
  <c r="F2890" i="12"/>
  <c r="F2889" i="12"/>
  <c r="F2888" i="12"/>
  <c r="F2887" i="12"/>
  <c r="E2886" i="12"/>
  <c r="I2976" i="12" l="1"/>
  <c r="I2920" i="12"/>
  <c r="I2949" i="12"/>
  <c r="F2976" i="12"/>
  <c r="I2884" i="12"/>
  <c r="F2884" i="12"/>
  <c r="I2883" i="12"/>
  <c r="F2883" i="12"/>
  <c r="I2880" i="12"/>
  <c r="D2880" i="12"/>
  <c r="I2878" i="12"/>
  <c r="D2878" i="12"/>
  <c r="F2862" i="12"/>
  <c r="F2861" i="12"/>
  <c r="F2860" i="12"/>
  <c r="E2860" i="12"/>
  <c r="D2860" i="12"/>
  <c r="F2859" i="12"/>
  <c r="E2859" i="12"/>
  <c r="D2859" i="12"/>
  <c r="I2858" i="12"/>
  <c r="I2865" i="12" s="1"/>
  <c r="F2858" i="12"/>
  <c r="F2857" i="12"/>
  <c r="I2854" i="12"/>
  <c r="D2854" i="12"/>
  <c r="I2852" i="12"/>
  <c r="D2852" i="12"/>
  <c r="F2836" i="12"/>
  <c r="F2835" i="12"/>
  <c r="F2834" i="12"/>
  <c r="F2833" i="12"/>
  <c r="F2832" i="12"/>
  <c r="F2831" i="12"/>
  <c r="E2831" i="12"/>
  <c r="D2831" i="12"/>
  <c r="F2830" i="12"/>
  <c r="E2830" i="12"/>
  <c r="D2830" i="12"/>
  <c r="I2829" i="12"/>
  <c r="F2829" i="12"/>
  <c r="F2828" i="12"/>
  <c r="I2825" i="12"/>
  <c r="D2825" i="12"/>
  <c r="I2823" i="12"/>
  <c r="D2823" i="12"/>
  <c r="F2806" i="12"/>
  <c r="F2805" i="12"/>
  <c r="F2804" i="12"/>
  <c r="F2803" i="12"/>
  <c r="F2802" i="12"/>
  <c r="F2801" i="12" s="1"/>
  <c r="I2799" i="12"/>
  <c r="F2799" i="12"/>
  <c r="I2798" i="12"/>
  <c r="F2798" i="12"/>
  <c r="I2795" i="12"/>
  <c r="D2795" i="12"/>
  <c r="I2793" i="12"/>
  <c r="D2793" i="12"/>
  <c r="F2776" i="12"/>
  <c r="F2775" i="12"/>
  <c r="F2774" i="12"/>
  <c r="F2773" i="12"/>
  <c r="F2772" i="12"/>
  <c r="E2771" i="12"/>
  <c r="I2769" i="12"/>
  <c r="F2769" i="12"/>
  <c r="I2768" i="12"/>
  <c r="F2768" i="12"/>
  <c r="I2765" i="12"/>
  <c r="D2765" i="12"/>
  <c r="I2763" i="12"/>
  <c r="D2763" i="12"/>
  <c r="F2748" i="12"/>
  <c r="F2747" i="12"/>
  <c r="F2746" i="12"/>
  <c r="F2745" i="12"/>
  <c r="F2744" i="12"/>
  <c r="E2743" i="12"/>
  <c r="I2741" i="12"/>
  <c r="F2741" i="12"/>
  <c r="I2740" i="12"/>
  <c r="F2740" i="12"/>
  <c r="I2737" i="12"/>
  <c r="D2737" i="12"/>
  <c r="I2735" i="12"/>
  <c r="D2735" i="12"/>
  <c r="F2721" i="12"/>
  <c r="F2720" i="12"/>
  <c r="F2719" i="12"/>
  <c r="F2718" i="12"/>
  <c r="F2717" i="12"/>
  <c r="F2716" i="12"/>
  <c r="E2716" i="12"/>
  <c r="D2716" i="12"/>
  <c r="I2714" i="12"/>
  <c r="F2714" i="12"/>
  <c r="I2713" i="12"/>
  <c r="F2713" i="12"/>
  <c r="I2710" i="12"/>
  <c r="D2710" i="12"/>
  <c r="I2708" i="12"/>
  <c r="D2708" i="12"/>
  <c r="F2690" i="12"/>
  <c r="F2688" i="12"/>
  <c r="F2687" i="12"/>
  <c r="F2686" i="12"/>
  <c r="F2685" i="12"/>
  <c r="E2684" i="12"/>
  <c r="I2682" i="12"/>
  <c r="F2682" i="12"/>
  <c r="I2681" i="12"/>
  <c r="F2681" i="12"/>
  <c r="I2678" i="12"/>
  <c r="D2678" i="12"/>
  <c r="F2663" i="12"/>
  <c r="F2662" i="12"/>
  <c r="F2661" i="12"/>
  <c r="F2660" i="12"/>
  <c r="F2659" i="12"/>
  <c r="E2658" i="12"/>
  <c r="F2656" i="12"/>
  <c r="I2655" i="12"/>
  <c r="F2655" i="12"/>
  <c r="I2652" i="12"/>
  <c r="D2652" i="12"/>
  <c r="I2650" i="12"/>
  <c r="D2650" i="12"/>
  <c r="F2637" i="12"/>
  <c r="F2636" i="12"/>
  <c r="F2635" i="12"/>
  <c r="F2634" i="12"/>
  <c r="F2633" i="12"/>
  <c r="E2632" i="12"/>
  <c r="I2630" i="12"/>
  <c r="F2630" i="12"/>
  <c r="I2629" i="12"/>
  <c r="F2629" i="12"/>
  <c r="I2626" i="12"/>
  <c r="D2626" i="12"/>
  <c r="I2624" i="12"/>
  <c r="D2624" i="12"/>
  <c r="F2606" i="12"/>
  <c r="F2605" i="12"/>
  <c r="F2604" i="12"/>
  <c r="F2603" i="12"/>
  <c r="F2602" i="12"/>
  <c r="E2601" i="12"/>
  <c r="I2598" i="12"/>
  <c r="F2598" i="12"/>
  <c r="I2597" i="12"/>
  <c r="F2597" i="12"/>
  <c r="I2594" i="12"/>
  <c r="D2594" i="12"/>
  <c r="I2592" i="12"/>
  <c r="D2592" i="12"/>
  <c r="F2579" i="12"/>
  <c r="F2578" i="12"/>
  <c r="F2577" i="12"/>
  <c r="F2576" i="12"/>
  <c r="F2575" i="12"/>
  <c r="F2574" i="12"/>
  <c r="F2573" i="12"/>
  <c r="I2572" i="12"/>
  <c r="F2572" i="12"/>
  <c r="I2571" i="12"/>
  <c r="F2571" i="12"/>
  <c r="I2568" i="12"/>
  <c r="D2568" i="12"/>
  <c r="I2566" i="12"/>
  <c r="D2566" i="12"/>
  <c r="F2549" i="12"/>
  <c r="F2548" i="12"/>
  <c r="F2547" i="12"/>
  <c r="F2546" i="12"/>
  <c r="F2545" i="12"/>
  <c r="E2544" i="12"/>
  <c r="I2542" i="12"/>
  <c r="F2542" i="12"/>
  <c r="I2541" i="12"/>
  <c r="F2541" i="12"/>
  <c r="I2538" i="12"/>
  <c r="D2538" i="12"/>
  <c r="I2536" i="12"/>
  <c r="D2536" i="12"/>
  <c r="F2519" i="12"/>
  <c r="F2518" i="12"/>
  <c r="F2517" i="12"/>
  <c r="F2516" i="12"/>
  <c r="F2515" i="12"/>
  <c r="E2514" i="12"/>
  <c r="I2512" i="12"/>
  <c r="F2512" i="12"/>
  <c r="I2511" i="12"/>
  <c r="F2511" i="12"/>
  <c r="I2508" i="12"/>
  <c r="D2508" i="12"/>
  <c r="I2506" i="12"/>
  <c r="F2490" i="12"/>
  <c r="F2489" i="12"/>
  <c r="F2488" i="12"/>
  <c r="F2487" i="12"/>
  <c r="F2486" i="12"/>
  <c r="E2485" i="12"/>
  <c r="I2483" i="12"/>
  <c r="F2483" i="12"/>
  <c r="I2482" i="12"/>
  <c r="F2482" i="12"/>
  <c r="I2479" i="12"/>
  <c r="D2479" i="12"/>
  <c r="I2477" i="12"/>
  <c r="D2477" i="12"/>
  <c r="F2464" i="12"/>
  <c r="F2463" i="12"/>
  <c r="F2462" i="12"/>
  <c r="F2461" i="12"/>
  <c r="E2460" i="12"/>
  <c r="I2458" i="12"/>
  <c r="F2458" i="12"/>
  <c r="I2457" i="12"/>
  <c r="F2457" i="12"/>
  <c r="I2454" i="12"/>
  <c r="D2454" i="12"/>
  <c r="I2452" i="12"/>
  <c r="D2452" i="12"/>
  <c r="F2432" i="12"/>
  <c r="F2431" i="12"/>
  <c r="E2431" i="12"/>
  <c r="D2431" i="12"/>
  <c r="E2430" i="12"/>
  <c r="D2430" i="12"/>
  <c r="I2428" i="12"/>
  <c r="F2428" i="12"/>
  <c r="I2427" i="12"/>
  <c r="F2427" i="12"/>
  <c r="I2424" i="12"/>
  <c r="D2424" i="12"/>
  <c r="I2422" i="12"/>
  <c r="D2422" i="12"/>
  <c r="F2410" i="12"/>
  <c r="F2409" i="12"/>
  <c r="F2408" i="12"/>
  <c r="F2407" i="12"/>
  <c r="F2406" i="12"/>
  <c r="E2405" i="12"/>
  <c r="I2403" i="12"/>
  <c r="F2403" i="12"/>
  <c r="I2402" i="12"/>
  <c r="F2402" i="12"/>
  <c r="I2399" i="12"/>
  <c r="D2399" i="12"/>
  <c r="I2397" i="12"/>
  <c r="D2397" i="12"/>
  <c r="F2380" i="12"/>
  <c r="F2379" i="12"/>
  <c r="F2378" i="12"/>
  <c r="F2377" i="12"/>
  <c r="F2376" i="12"/>
  <c r="E2375" i="12"/>
  <c r="I2373" i="12"/>
  <c r="F2373" i="12"/>
  <c r="I2372" i="12"/>
  <c r="F2372" i="12"/>
  <c r="I2369" i="12"/>
  <c r="D2369" i="12"/>
  <c r="I2367" i="12"/>
  <c r="D2367" i="12"/>
  <c r="F2355" i="12"/>
  <c r="F2353" i="12"/>
  <c r="F2352" i="12"/>
  <c r="F2351" i="12"/>
  <c r="F2350" i="12"/>
  <c r="E2349" i="12"/>
  <c r="I2347" i="12"/>
  <c r="F2347" i="12"/>
  <c r="I2346" i="12"/>
  <c r="F2346" i="12"/>
  <c r="I2343" i="12"/>
  <c r="D2343" i="12"/>
  <c r="I2341" i="12"/>
  <c r="D2341" i="12"/>
  <c r="F2323" i="12"/>
  <c r="F2322" i="12"/>
  <c r="F2321" i="12"/>
  <c r="F2320" i="12"/>
  <c r="F2319" i="12"/>
  <c r="E2318" i="12"/>
  <c r="I2316" i="12"/>
  <c r="F2316" i="12"/>
  <c r="I2315" i="12"/>
  <c r="F2315" i="12"/>
  <c r="I2312" i="12"/>
  <c r="D2312" i="12"/>
  <c r="I2310" i="12"/>
  <c r="D2310" i="12"/>
  <c r="C2308" i="12"/>
  <c r="F2297" i="12"/>
  <c r="F2296" i="12"/>
  <c r="F2295" i="12"/>
  <c r="F2294" i="12"/>
  <c r="E2294" i="12"/>
  <c r="D2294" i="12"/>
  <c r="F2293" i="12"/>
  <c r="E2293" i="12"/>
  <c r="D2293" i="12"/>
  <c r="I2291" i="12"/>
  <c r="F2291" i="12"/>
  <c r="I2290" i="12"/>
  <c r="F2290" i="12"/>
  <c r="I2287" i="12"/>
  <c r="D2287" i="12"/>
  <c r="I2285" i="12"/>
  <c r="D2285" i="12"/>
  <c r="F2265" i="12"/>
  <c r="F2264" i="12"/>
  <c r="E2264" i="12"/>
  <c r="D2264" i="12"/>
  <c r="F2263" i="12"/>
  <c r="E2263" i="12"/>
  <c r="D2263" i="12"/>
  <c r="I2261" i="12"/>
  <c r="I2269" i="12" s="1"/>
  <c r="F2261" i="12"/>
  <c r="F2260" i="12"/>
  <c r="I2257" i="12"/>
  <c r="D2257" i="12"/>
  <c r="I2255" i="12"/>
  <c r="D2255" i="12"/>
  <c r="F2237" i="12"/>
  <c r="F2234" i="12"/>
  <c r="F2233" i="12"/>
  <c r="E2233" i="12"/>
  <c r="F2232" i="12"/>
  <c r="I2230" i="12"/>
  <c r="F2230" i="12"/>
  <c r="I2229" i="12"/>
  <c r="F2229" i="12"/>
  <c r="I2226" i="12"/>
  <c r="D2226" i="12"/>
  <c r="I2224" i="12"/>
  <c r="D2224" i="12"/>
  <c r="F2207" i="12"/>
  <c r="F2206" i="12"/>
  <c r="F2205" i="12"/>
  <c r="F2204" i="12"/>
  <c r="F2203" i="12"/>
  <c r="E2202" i="12"/>
  <c r="I2200" i="12"/>
  <c r="F2200" i="12"/>
  <c r="I2199" i="12"/>
  <c r="F2199" i="12"/>
  <c r="I2196" i="12"/>
  <c r="D2196" i="12"/>
  <c r="I2194" i="12"/>
  <c r="D2194" i="12"/>
  <c r="F2865" i="12" l="1"/>
  <c r="I2866" i="12" s="1"/>
  <c r="I2238" i="12"/>
  <c r="I2977" i="12"/>
  <c r="I2299" i="12"/>
  <c r="I2436" i="12"/>
  <c r="I2580" i="12"/>
  <c r="F2580" i="12"/>
  <c r="F2837" i="12"/>
  <c r="F2269" i="12"/>
  <c r="I2270" i="12" s="1"/>
  <c r="I2209" i="12"/>
  <c r="I2356" i="12"/>
  <c r="I2411" i="12"/>
  <c r="I2521" i="12"/>
  <c r="I2639" i="12"/>
  <c r="I2750" i="12"/>
  <c r="I2491" i="12"/>
  <c r="I2551" i="12"/>
  <c r="I2778" i="12"/>
  <c r="I2381" i="12"/>
  <c r="I2692" i="12"/>
  <c r="I2808" i="12"/>
  <c r="F2238" i="12"/>
  <c r="I2325" i="12"/>
  <c r="I2466" i="12"/>
  <c r="I2608" i="12"/>
  <c r="F2299" i="12"/>
  <c r="I2894" i="12"/>
  <c r="F2182" i="12"/>
  <c r="F2179" i="12"/>
  <c r="F2178" i="12"/>
  <c r="E2178" i="12"/>
  <c r="D2178" i="12"/>
  <c r="E2177" i="12"/>
  <c r="D2177" i="12"/>
  <c r="I2175" i="12"/>
  <c r="F2175" i="12"/>
  <c r="I2174" i="12"/>
  <c r="F2174" i="12"/>
  <c r="I2171" i="12"/>
  <c r="D2171" i="12"/>
  <c r="I2169" i="12"/>
  <c r="D2169" i="12"/>
  <c r="F2149" i="12"/>
  <c r="F2148" i="12"/>
  <c r="F2147" i="12"/>
  <c r="F2146" i="12"/>
  <c r="F2145" i="12"/>
  <c r="E2144" i="12"/>
  <c r="I2142" i="12"/>
  <c r="F2142" i="12"/>
  <c r="I2141" i="12"/>
  <c r="F2141" i="12"/>
  <c r="I2138" i="12"/>
  <c r="D2138" i="12"/>
  <c r="F2124" i="12"/>
  <c r="F2123" i="12"/>
  <c r="F2122" i="12"/>
  <c r="F2121" i="12"/>
  <c r="F2120" i="12"/>
  <c r="E2119" i="12"/>
  <c r="I2117" i="12"/>
  <c r="F2117" i="12"/>
  <c r="I2116" i="12"/>
  <c r="F2116" i="12"/>
  <c r="I2113" i="12"/>
  <c r="D2113" i="12"/>
  <c r="I2111" i="12"/>
  <c r="D2111" i="12"/>
  <c r="F2095" i="12"/>
  <c r="F2094" i="12"/>
  <c r="F2093" i="12"/>
  <c r="F2092" i="12"/>
  <c r="F2091" i="12"/>
  <c r="E2090" i="12"/>
  <c r="I2088" i="12"/>
  <c r="F2088" i="12"/>
  <c r="I2087" i="12"/>
  <c r="F2087" i="12"/>
  <c r="I2084" i="12"/>
  <c r="D2084" i="12"/>
  <c r="I2082" i="12"/>
  <c r="D2082" i="12"/>
  <c r="C2080" i="12"/>
  <c r="F2070" i="12"/>
  <c r="F2069" i="12"/>
  <c r="F2068" i="12"/>
  <c r="F2067" i="12"/>
  <c r="F2066" i="12"/>
  <c r="E2065" i="12"/>
  <c r="I2063" i="12"/>
  <c r="F2063" i="12"/>
  <c r="I2062" i="12"/>
  <c r="F2062" i="12"/>
  <c r="I2059" i="12"/>
  <c r="D2059" i="12"/>
  <c r="I2057" i="12"/>
  <c r="D2057" i="12"/>
  <c r="F2038" i="12"/>
  <c r="F2037" i="12"/>
  <c r="F2036" i="12"/>
  <c r="F2035" i="12"/>
  <c r="F2034" i="12"/>
  <c r="E2033" i="12"/>
  <c r="I2031" i="12"/>
  <c r="F2031" i="12"/>
  <c r="I2030" i="12"/>
  <c r="F2030" i="12"/>
  <c r="I2027" i="12"/>
  <c r="D2027" i="12"/>
  <c r="I2025" i="12"/>
  <c r="D2025" i="12"/>
  <c r="F2008" i="12"/>
  <c r="F2007" i="12"/>
  <c r="F2006" i="12"/>
  <c r="F2005" i="12"/>
  <c r="F2004" i="12"/>
  <c r="E2003" i="12"/>
  <c r="I2001" i="12"/>
  <c r="F2001" i="12"/>
  <c r="I2000" i="12"/>
  <c r="F2000" i="12"/>
  <c r="I1997" i="12"/>
  <c r="D1997" i="12"/>
  <c r="I1995" i="12"/>
  <c r="D1995" i="12"/>
  <c r="F1978" i="12"/>
  <c r="F1977" i="12"/>
  <c r="F1976" i="12"/>
  <c r="F1975" i="12"/>
  <c r="F1974" i="12"/>
  <c r="E1973" i="12"/>
  <c r="I1971" i="12"/>
  <c r="F1971" i="12"/>
  <c r="I1970" i="12"/>
  <c r="F1970" i="12"/>
  <c r="I1967" i="12"/>
  <c r="D1967" i="12"/>
  <c r="I1965" i="12"/>
  <c r="D1965" i="12"/>
  <c r="F1951" i="12"/>
  <c r="F1950" i="12"/>
  <c r="F1949" i="12"/>
  <c r="F1948" i="12"/>
  <c r="F1947" i="12"/>
  <c r="E1946" i="12"/>
  <c r="I1944" i="12"/>
  <c r="F1944" i="12"/>
  <c r="I1943" i="12"/>
  <c r="F1943" i="12"/>
  <c r="I1940" i="12"/>
  <c r="D1940" i="12"/>
  <c r="I1938" i="12"/>
  <c r="D1938" i="12"/>
  <c r="F1923" i="12"/>
  <c r="F1922" i="12"/>
  <c r="F1921" i="12"/>
  <c r="F1920" i="12"/>
  <c r="F1919" i="12"/>
  <c r="F1918" i="12"/>
  <c r="E1917" i="12"/>
  <c r="I1915" i="12"/>
  <c r="F1915" i="12"/>
  <c r="I1914" i="12"/>
  <c r="F1914" i="12"/>
  <c r="I1911" i="12"/>
  <c r="D1911" i="12"/>
  <c r="I1909" i="12"/>
  <c r="D1909" i="12"/>
  <c r="F1894" i="12"/>
  <c r="F1893" i="12"/>
  <c r="F1892" i="12"/>
  <c r="F1891" i="12"/>
  <c r="F1890" i="12"/>
  <c r="E1889" i="12"/>
  <c r="I1887" i="12"/>
  <c r="F1887" i="12"/>
  <c r="I1886" i="12"/>
  <c r="F1886" i="12"/>
  <c r="I1883" i="12"/>
  <c r="D1883" i="12"/>
  <c r="I1881" i="12"/>
  <c r="D1881" i="12"/>
  <c r="F1865" i="12"/>
  <c r="F1864" i="12"/>
  <c r="F1863" i="12"/>
  <c r="F1862" i="12"/>
  <c r="F1861" i="12"/>
  <c r="E1860" i="12"/>
  <c r="I1858" i="12"/>
  <c r="F1858" i="12"/>
  <c r="I1857" i="12"/>
  <c r="F1857" i="12"/>
  <c r="I1854" i="12"/>
  <c r="D1854" i="12"/>
  <c r="I1852" i="12"/>
  <c r="D1852" i="12"/>
  <c r="C1850" i="12"/>
  <c r="C1879" i="12" s="1"/>
  <c r="F1840" i="12"/>
  <c r="F1839" i="12"/>
  <c r="F1838" i="12"/>
  <c r="F1837" i="12"/>
  <c r="F1836" i="12"/>
  <c r="E1835" i="12"/>
  <c r="I1833" i="12"/>
  <c r="F1833" i="12"/>
  <c r="I1832" i="12"/>
  <c r="F1832" i="12"/>
  <c r="I1829" i="12"/>
  <c r="D1829" i="12"/>
  <c r="I1827" i="12"/>
  <c r="D1827" i="12"/>
  <c r="F1810" i="12"/>
  <c r="F1809" i="12"/>
  <c r="F1808" i="12"/>
  <c r="F1807" i="12"/>
  <c r="F1806" i="12"/>
  <c r="E1805" i="12"/>
  <c r="E1804" i="12"/>
  <c r="I1803" i="12"/>
  <c r="F1803" i="12"/>
  <c r="I1802" i="12"/>
  <c r="F1802" i="12"/>
  <c r="I1799" i="12"/>
  <c r="D1799" i="12"/>
  <c r="I1797" i="12"/>
  <c r="D1797" i="12"/>
  <c r="F1780" i="12"/>
  <c r="F1779" i="12"/>
  <c r="F1778" i="12"/>
  <c r="F1777" i="12"/>
  <c r="F1776" i="12"/>
  <c r="E1775" i="12"/>
  <c r="I1773" i="12"/>
  <c r="F1773" i="12"/>
  <c r="I1772" i="12"/>
  <c r="F1772" i="12"/>
  <c r="I1769" i="12"/>
  <c r="D1769" i="12"/>
  <c r="I1767" i="12"/>
  <c r="D1767" i="12"/>
  <c r="I2239" i="12" l="1"/>
  <c r="I2581" i="12"/>
  <c r="I2150" i="12"/>
  <c r="I2183" i="12"/>
  <c r="I2300" i="12"/>
  <c r="I1924" i="12"/>
  <c r="I1953" i="12"/>
  <c r="I1812" i="12"/>
  <c r="I1979" i="12"/>
  <c r="I2040" i="12"/>
  <c r="I2125" i="12"/>
  <c r="I1841" i="12"/>
  <c r="I1866" i="12"/>
  <c r="I1895" i="12"/>
  <c r="I2010" i="12"/>
  <c r="I2071" i="12"/>
  <c r="I2096" i="12"/>
  <c r="I1781" i="12"/>
  <c r="F1750" i="12"/>
  <c r="F1749" i="12"/>
  <c r="F1748" i="12"/>
  <c r="F1747" i="12"/>
  <c r="E1746" i="12"/>
  <c r="I1744" i="12"/>
  <c r="F1744" i="12"/>
  <c r="I1743" i="12"/>
  <c r="F1743" i="12"/>
  <c r="I1740" i="12"/>
  <c r="D1740" i="12"/>
  <c r="I1738" i="12"/>
  <c r="D1738" i="12"/>
  <c r="C1736" i="12" s="1"/>
  <c r="F1725" i="12"/>
  <c r="F1724" i="12"/>
  <c r="F1723" i="12"/>
  <c r="F1722" i="12"/>
  <c r="F1721" i="12"/>
  <c r="E1720" i="12"/>
  <c r="I1718" i="12"/>
  <c r="F1718" i="12"/>
  <c r="I1717" i="12"/>
  <c r="F1717" i="12"/>
  <c r="I1714" i="12"/>
  <c r="D1714" i="12"/>
  <c r="D1712" i="12"/>
  <c r="F1697" i="12"/>
  <c r="F1696" i="12"/>
  <c r="F1695" i="12"/>
  <c r="F1694" i="12"/>
  <c r="F1693" i="12"/>
  <c r="I1690" i="12"/>
  <c r="F1690" i="12"/>
  <c r="I1689" i="12"/>
  <c r="F1689" i="12"/>
  <c r="I1686" i="12"/>
  <c r="D1686" i="12"/>
  <c r="D1684" i="12"/>
  <c r="C1682" i="12"/>
  <c r="F1669" i="12"/>
  <c r="F1668" i="12"/>
  <c r="F1667" i="12"/>
  <c r="F1666" i="12"/>
  <c r="F1665" i="12"/>
  <c r="I1662" i="12"/>
  <c r="F1662" i="12"/>
  <c r="I1661" i="12"/>
  <c r="F1661" i="12"/>
  <c r="I1658" i="12"/>
  <c r="D1658" i="12"/>
  <c r="D1656" i="12"/>
  <c r="F1639" i="12"/>
  <c r="F1638" i="12"/>
  <c r="F1637" i="12"/>
  <c r="F1636" i="12"/>
  <c r="F1635" i="12"/>
  <c r="I1632" i="12"/>
  <c r="F1632" i="12"/>
  <c r="I1631" i="12"/>
  <c r="F1631" i="12"/>
  <c r="I1628" i="12"/>
  <c r="D1628" i="12"/>
  <c r="I1626" i="12"/>
  <c r="D1626" i="12"/>
  <c r="C1624" i="12"/>
  <c r="F1613" i="12"/>
  <c r="F1611" i="12"/>
  <c r="F1610" i="12"/>
  <c r="F1609" i="12"/>
  <c r="F1608" i="12"/>
  <c r="E1607" i="12"/>
  <c r="I1605" i="12"/>
  <c r="F1605" i="12"/>
  <c r="I1604" i="12"/>
  <c r="F1604" i="12"/>
  <c r="I1601" i="12"/>
  <c r="D1601" i="12"/>
  <c r="I1599" i="12"/>
  <c r="F1583" i="12"/>
  <c r="F1581" i="12"/>
  <c r="F1580" i="12"/>
  <c r="F1579" i="12"/>
  <c r="F1578" i="12"/>
  <c r="E1577" i="12"/>
  <c r="I1575" i="12"/>
  <c r="F1575" i="12"/>
  <c r="I1574" i="12"/>
  <c r="F1574" i="12"/>
  <c r="I1571" i="12"/>
  <c r="D1571" i="12"/>
  <c r="I1569" i="12"/>
  <c r="D1569" i="12"/>
  <c r="F1552" i="12"/>
  <c r="F1551" i="12"/>
  <c r="F1550" i="12"/>
  <c r="F1549" i="12"/>
  <c r="F1548" i="12"/>
  <c r="E1547" i="12"/>
  <c r="I1545" i="12"/>
  <c r="I1554" i="12" s="1"/>
  <c r="F1545" i="12"/>
  <c r="F1544" i="12"/>
  <c r="I1541" i="12"/>
  <c r="D1541" i="12"/>
  <c r="I1539" i="12"/>
  <c r="D1539" i="12"/>
  <c r="F1527" i="12"/>
  <c r="F1526" i="12"/>
  <c r="F1525" i="12"/>
  <c r="F1524" i="12"/>
  <c r="F1523" i="12"/>
  <c r="E1522" i="12"/>
  <c r="I1520" i="12"/>
  <c r="F1520" i="12"/>
  <c r="I1519" i="12"/>
  <c r="F1519" i="12"/>
  <c r="I1516" i="12"/>
  <c r="D1516" i="12"/>
  <c r="I1514" i="12"/>
  <c r="D1514" i="12"/>
  <c r="F1498" i="12"/>
  <c r="F1497" i="12"/>
  <c r="F1496" i="12"/>
  <c r="F1495" i="12"/>
  <c r="F1494" i="12"/>
  <c r="E1493" i="12"/>
  <c r="I1491" i="12"/>
  <c r="F1491" i="12"/>
  <c r="I1490" i="12"/>
  <c r="F1490" i="12"/>
  <c r="I1487" i="12"/>
  <c r="D1487" i="12"/>
  <c r="I1485" i="12"/>
  <c r="D1485" i="12"/>
  <c r="C1483" i="12"/>
  <c r="C1512" i="12" s="1"/>
  <c r="F1472" i="12"/>
  <c r="F1470" i="12"/>
  <c r="F1469" i="12"/>
  <c r="E1469" i="12"/>
  <c r="D1469" i="12"/>
  <c r="E1468" i="12"/>
  <c r="D1468" i="12"/>
  <c r="I1466" i="12"/>
  <c r="F1466" i="12"/>
  <c r="F1465" i="12"/>
  <c r="I1462" i="12"/>
  <c r="D1462" i="12"/>
  <c r="I1460" i="12"/>
  <c r="D1460" i="12"/>
  <c r="F1440" i="12"/>
  <c r="F1439" i="12"/>
  <c r="F1438" i="12"/>
  <c r="F1437" i="12"/>
  <c r="E1436" i="12"/>
  <c r="F1435" i="12"/>
  <c r="D1435" i="12"/>
  <c r="I1434" i="12"/>
  <c r="F1434" i="12"/>
  <c r="I1433" i="12"/>
  <c r="F1433" i="12"/>
  <c r="I1430" i="12"/>
  <c r="D1430" i="12"/>
  <c r="I1428" i="12"/>
  <c r="D1428" i="12"/>
  <c r="C1537" i="12" l="1"/>
  <c r="I1615" i="12"/>
  <c r="I1727" i="12"/>
  <c r="I1499" i="12"/>
  <c r="I1528" i="12"/>
  <c r="I1670" i="12"/>
  <c r="I1699" i="12"/>
  <c r="I1641" i="12"/>
  <c r="I1443" i="12"/>
  <c r="I1585" i="12"/>
  <c r="I1751" i="12"/>
  <c r="F1409" i="12"/>
  <c r="F1408" i="12"/>
  <c r="F1407" i="12"/>
  <c r="E1407" i="12"/>
  <c r="D1407" i="12"/>
  <c r="F1406" i="12"/>
  <c r="E1406" i="12"/>
  <c r="D1406" i="12"/>
  <c r="I1404" i="12"/>
  <c r="F1404" i="12"/>
  <c r="I1403" i="12"/>
  <c r="F1403" i="12"/>
  <c r="I1400" i="12"/>
  <c r="D1400" i="12"/>
  <c r="I1398" i="12"/>
  <c r="D1398" i="12"/>
  <c r="F1375" i="12"/>
  <c r="F1374" i="12" s="1"/>
  <c r="F1373" i="12" s="1"/>
  <c r="F1371" i="12"/>
  <c r="E1370" i="12"/>
  <c r="I1368" i="12"/>
  <c r="F1368" i="12" s="1"/>
  <c r="I1367" i="12"/>
  <c r="F1367" i="12" s="1"/>
  <c r="I1364" i="12"/>
  <c r="D1364" i="12"/>
  <c r="I1362" i="12"/>
  <c r="D1362" i="12"/>
  <c r="C1360" i="12"/>
  <c r="F1346" i="12"/>
  <c r="F1345" i="12"/>
  <c r="F1344" i="12"/>
  <c r="F1343" i="12"/>
  <c r="E1342" i="12"/>
  <c r="I1340" i="12"/>
  <c r="I1348" i="12" s="1"/>
  <c r="F1340" i="12"/>
  <c r="F1339" i="12"/>
  <c r="I1336" i="12"/>
  <c r="D1336" i="12"/>
  <c r="I1334" i="12"/>
  <c r="D1334" i="12"/>
  <c r="F1319" i="12"/>
  <c r="F1318" i="12"/>
  <c r="F1317" i="12"/>
  <c r="F1316" i="12"/>
  <c r="F1315" i="12"/>
  <c r="E1314" i="12"/>
  <c r="I1312" i="12"/>
  <c r="F1312" i="12"/>
  <c r="I1311" i="12"/>
  <c r="F1311" i="12"/>
  <c r="I1308" i="12"/>
  <c r="E1308" i="12"/>
  <c r="F1291" i="12"/>
  <c r="F1288" i="12"/>
  <c r="F1287" i="12"/>
  <c r="E1287" i="12"/>
  <c r="D1287" i="12"/>
  <c r="E1286" i="12"/>
  <c r="D1286" i="12"/>
  <c r="F1284" i="12"/>
  <c r="I1283" i="12"/>
  <c r="F1283" i="12"/>
  <c r="I1280" i="12"/>
  <c r="D1280" i="12"/>
  <c r="F1261" i="12"/>
  <c r="F1260" i="12"/>
  <c r="F1259" i="12"/>
  <c r="F1258" i="12"/>
  <c r="F1257" i="12"/>
  <c r="I1254" i="12"/>
  <c r="F1254" i="12"/>
  <c r="I1253" i="12"/>
  <c r="F1253" i="12"/>
  <c r="I1250" i="12"/>
  <c r="D1250" i="12"/>
  <c r="I1248" i="12"/>
  <c r="D1248" i="12"/>
  <c r="F1233" i="12"/>
  <c r="F1232" i="12"/>
  <c r="F1231" i="12"/>
  <c r="F1230" i="12"/>
  <c r="F1229" i="12"/>
  <c r="E1228" i="12"/>
  <c r="I1226" i="12"/>
  <c r="F1226" i="12"/>
  <c r="I1225" i="12"/>
  <c r="F1225" i="12"/>
  <c r="I1222" i="12"/>
  <c r="D1222" i="12"/>
  <c r="I1220" i="12"/>
  <c r="D1220" i="12"/>
  <c r="F1204" i="12"/>
  <c r="F1203" i="12"/>
  <c r="F1202" i="12"/>
  <c r="F1201" i="12"/>
  <c r="F1200" i="12"/>
  <c r="E1199" i="12"/>
  <c r="I1197" i="12"/>
  <c r="F1197" i="12"/>
  <c r="I1196" i="12"/>
  <c r="F1196" i="12"/>
  <c r="I1193" i="12"/>
  <c r="E1193" i="12"/>
  <c r="D1193" i="12"/>
  <c r="I1191" i="12"/>
  <c r="D1191" i="12"/>
  <c r="F1178" i="12"/>
  <c r="F1177" i="12"/>
  <c r="F1176" i="12"/>
  <c r="F1175" i="12"/>
  <c r="F1174" i="12"/>
  <c r="E1173" i="12"/>
  <c r="I1171" i="12"/>
  <c r="F1171" i="12"/>
  <c r="I1170" i="12"/>
  <c r="F1170" i="12"/>
  <c r="I1167" i="12"/>
  <c r="D1167" i="12"/>
  <c r="I1165" i="12"/>
  <c r="D1165" i="12"/>
  <c r="F1147" i="12"/>
  <c r="F1146" i="12"/>
  <c r="F1145" i="12"/>
  <c r="F1144" i="12"/>
  <c r="F1143" i="12"/>
  <c r="E1142" i="12"/>
  <c r="I1140" i="12"/>
  <c r="F1140" i="12"/>
  <c r="I1139" i="12"/>
  <c r="F1139" i="12"/>
  <c r="I1136" i="12"/>
  <c r="E1136" i="12"/>
  <c r="I1134" i="12"/>
  <c r="D1134" i="12"/>
  <c r="F1120" i="12"/>
  <c r="F1119" i="12"/>
  <c r="F1118" i="12"/>
  <c r="E1117" i="12"/>
  <c r="I1115" i="12"/>
  <c r="I1123" i="12" s="1"/>
  <c r="F1115" i="12"/>
  <c r="F1114" i="12"/>
  <c r="I1111" i="12"/>
  <c r="E1111" i="12"/>
  <c r="I1109" i="12"/>
  <c r="E1109" i="12"/>
  <c r="I1180" i="12" l="1"/>
  <c r="I1263" i="12"/>
  <c r="I1412" i="12"/>
  <c r="I1234" i="12"/>
  <c r="I1149" i="12"/>
  <c r="I1205" i="12"/>
  <c r="I1321" i="12"/>
  <c r="F1412" i="12"/>
  <c r="I1377" i="12"/>
  <c r="F1092" i="12"/>
  <c r="F1089" i="12"/>
  <c r="F1088" i="12"/>
  <c r="E1088" i="12"/>
  <c r="D1088" i="12"/>
  <c r="F1085" i="12"/>
  <c r="I1084" i="12"/>
  <c r="I1093" i="12" s="1"/>
  <c r="F1084" i="12"/>
  <c r="I1081" i="12"/>
  <c r="E1081" i="12"/>
  <c r="I1079" i="12"/>
  <c r="E1079" i="12"/>
  <c r="F1067" i="12"/>
  <c r="F1064" i="12"/>
  <c r="F1063" i="12"/>
  <c r="E1063" i="12"/>
  <c r="F1060" i="12"/>
  <c r="I1059" i="12"/>
  <c r="I1068" i="12" s="1"/>
  <c r="F1059" i="12"/>
  <c r="I1056" i="12"/>
  <c r="E1056" i="12"/>
  <c r="I1054" i="12"/>
  <c r="E1054" i="12"/>
  <c r="F1036" i="12"/>
  <c r="F1035" i="12"/>
  <c r="F1034" i="12"/>
  <c r="F1033" i="12"/>
  <c r="E1032" i="12"/>
  <c r="I1030" i="12"/>
  <c r="F1030" i="12"/>
  <c r="I1029" i="12"/>
  <c r="F1029" i="12"/>
  <c r="I1026" i="12"/>
  <c r="E1026" i="12"/>
  <c r="I1024" i="12"/>
  <c r="E1024" i="12"/>
  <c r="C1022" i="12"/>
  <c r="C1052" i="12" s="1"/>
  <c r="F1011" i="12"/>
  <c r="F1010" i="12"/>
  <c r="F1009" i="12"/>
  <c r="F1008" i="12"/>
  <c r="F1007" i="12"/>
  <c r="E1006" i="12"/>
  <c r="I1004" i="12"/>
  <c r="F1004" i="12"/>
  <c r="I1003" i="12"/>
  <c r="F1003" i="12"/>
  <c r="I1000" i="12"/>
  <c r="E1000" i="12"/>
  <c r="I998" i="12"/>
  <c r="E998" i="12"/>
  <c r="F982" i="12"/>
  <c r="F981" i="12"/>
  <c r="F980" i="12"/>
  <c r="F979" i="12"/>
  <c r="F978" i="12"/>
  <c r="E977" i="12"/>
  <c r="I975" i="12"/>
  <c r="F975" i="12"/>
  <c r="I974" i="12"/>
  <c r="F974" i="12"/>
  <c r="I971" i="12"/>
  <c r="E971" i="12"/>
  <c r="I969" i="12"/>
  <c r="E969" i="12"/>
  <c r="F954" i="12"/>
  <c r="F953" i="12"/>
  <c r="F952" i="12"/>
  <c r="F951" i="12"/>
  <c r="F950" i="12"/>
  <c r="E949" i="12"/>
  <c r="I947" i="12"/>
  <c r="F947" i="12"/>
  <c r="I946" i="12"/>
  <c r="F946" i="12"/>
  <c r="I943" i="12"/>
  <c r="E943" i="12"/>
  <c r="I941" i="12"/>
  <c r="E941" i="12"/>
  <c r="C939" i="12"/>
  <c r="C1077" i="12" l="1"/>
  <c r="C1107" i="12" s="1"/>
  <c r="C1132" i="12" s="1"/>
  <c r="C1163" i="12" s="1"/>
  <c r="C1189" i="12" s="1"/>
  <c r="C1218" i="12" s="1"/>
  <c r="I1413" i="12"/>
  <c r="I956" i="12"/>
  <c r="I1039" i="12"/>
  <c r="I983" i="12"/>
  <c r="I1013" i="12"/>
  <c r="F922" i="12"/>
  <c r="F921" i="12"/>
  <c r="F920" i="12"/>
  <c r="F919" i="12"/>
  <c r="F918" i="12"/>
  <c r="E917" i="12"/>
  <c r="I915" i="12"/>
  <c r="F915" i="12"/>
  <c r="I914" i="12"/>
  <c r="F914" i="12"/>
  <c r="I911" i="12"/>
  <c r="E911" i="12"/>
  <c r="I909" i="12"/>
  <c r="E909" i="12"/>
  <c r="F894" i="12"/>
  <c r="F893" i="12"/>
  <c r="F892" i="12"/>
  <c r="F891" i="12"/>
  <c r="F890" i="12"/>
  <c r="E889" i="12"/>
  <c r="I887" i="12"/>
  <c r="F887" i="12"/>
  <c r="I886" i="12"/>
  <c r="F886" i="12"/>
  <c r="I883" i="12"/>
  <c r="E883" i="12"/>
  <c r="I881" i="12"/>
  <c r="E881" i="12"/>
  <c r="C879" i="12"/>
  <c r="F869" i="12"/>
  <c r="F868" i="12"/>
  <c r="F867" i="12"/>
  <c r="F866" i="12"/>
  <c r="F865" i="12"/>
  <c r="E864" i="12"/>
  <c r="I862" i="12"/>
  <c r="F862" i="12"/>
  <c r="I861" i="12"/>
  <c r="F861" i="12"/>
  <c r="I858" i="12"/>
  <c r="E858" i="12"/>
  <c r="I856" i="12"/>
  <c r="E856" i="12"/>
  <c r="F839" i="12"/>
  <c r="F838" i="12"/>
  <c r="F837" i="12"/>
  <c r="F836" i="12"/>
  <c r="F835" i="12"/>
  <c r="E834" i="12"/>
  <c r="I832" i="12"/>
  <c r="F832" i="12"/>
  <c r="I831" i="12"/>
  <c r="F831" i="12"/>
  <c r="I828" i="12"/>
  <c r="E828" i="12"/>
  <c r="I826" i="12"/>
  <c r="E826" i="12"/>
  <c r="F810" i="12"/>
  <c r="F809" i="12"/>
  <c r="F808" i="12"/>
  <c r="F807" i="12"/>
  <c r="F806" i="12"/>
  <c r="E805" i="12"/>
  <c r="I803" i="12"/>
  <c r="F803" i="12"/>
  <c r="I802" i="12"/>
  <c r="F802" i="12"/>
  <c r="I799" i="12"/>
  <c r="E799" i="12"/>
  <c r="I797" i="12"/>
  <c r="E797" i="12"/>
  <c r="F781" i="12"/>
  <c r="F780" i="12"/>
  <c r="F779" i="12"/>
  <c r="F778" i="12"/>
  <c r="F777" i="12"/>
  <c r="E776" i="12"/>
  <c r="I774" i="12"/>
  <c r="F774" i="12"/>
  <c r="I870" i="12" l="1"/>
  <c r="I924" i="12"/>
  <c r="I841" i="12"/>
  <c r="I895" i="12"/>
  <c r="I812" i="12"/>
  <c r="I773" i="12"/>
  <c r="I782" i="12" s="1"/>
  <c r="F773" i="12"/>
  <c r="I770" i="12"/>
  <c r="E770" i="12"/>
  <c r="I768" i="12"/>
  <c r="E768" i="12"/>
  <c r="F750" i="12"/>
  <c r="F749" i="12"/>
  <c r="F748" i="12"/>
  <c r="F747" i="12"/>
  <c r="F746" i="12"/>
  <c r="E745" i="12"/>
  <c r="I743" i="12"/>
  <c r="F743" i="12"/>
  <c r="I742" i="12"/>
  <c r="F742" i="12"/>
  <c r="I739" i="12"/>
  <c r="E739" i="12"/>
  <c r="I737" i="12"/>
  <c r="E737" i="12"/>
  <c r="F719" i="12"/>
  <c r="F718" i="12"/>
  <c r="F717" i="12"/>
  <c r="F716" i="12"/>
  <c r="F715" i="12"/>
  <c r="F714" i="12"/>
  <c r="I712" i="12"/>
  <c r="F712" i="12"/>
  <c r="I711" i="12"/>
  <c r="F711" i="12"/>
  <c r="I708" i="12"/>
  <c r="E708" i="12"/>
  <c r="I706" i="12"/>
  <c r="E706" i="12"/>
  <c r="F690" i="12"/>
  <c r="F688" i="12"/>
  <c r="F687" i="12"/>
  <c r="F686" i="12"/>
  <c r="F685" i="12"/>
  <c r="E684" i="12"/>
  <c r="I682" i="12"/>
  <c r="F682" i="12"/>
  <c r="I681" i="12"/>
  <c r="F681" i="12"/>
  <c r="I678" i="12"/>
  <c r="E678" i="12"/>
  <c r="I676" i="12"/>
  <c r="E676" i="12"/>
  <c r="F658" i="12"/>
  <c r="F657" i="12"/>
  <c r="F656" i="12"/>
  <c r="F655" i="12"/>
  <c r="E654" i="12"/>
  <c r="I652" i="12"/>
  <c r="I661" i="12" s="1"/>
  <c r="F652" i="12"/>
  <c r="F651" i="12"/>
  <c r="I648" i="12"/>
  <c r="E648" i="12"/>
  <c r="I646" i="12"/>
  <c r="E646" i="12"/>
  <c r="C644" i="12"/>
  <c r="F634" i="12"/>
  <c r="F633" i="12"/>
  <c r="F631" i="12"/>
  <c r="F630" i="12"/>
  <c r="I626" i="12"/>
  <c r="I635" i="12" s="1"/>
  <c r="F626" i="12"/>
  <c r="I623" i="12"/>
  <c r="E623" i="12"/>
  <c r="I621" i="12"/>
  <c r="E621" i="12"/>
  <c r="F605" i="12"/>
  <c r="F603" i="12"/>
  <c r="F602" i="12"/>
  <c r="F601" i="12"/>
  <c r="F600" i="12"/>
  <c r="E599" i="12"/>
  <c r="I597" i="12"/>
  <c r="F597" i="12"/>
  <c r="I596" i="12"/>
  <c r="F596" i="12"/>
  <c r="I593" i="12"/>
  <c r="E593" i="12"/>
  <c r="I591" i="12"/>
  <c r="E591" i="12"/>
  <c r="F577" i="12"/>
  <c r="F575" i="12"/>
  <c r="F574" i="12"/>
  <c r="F573" i="12"/>
  <c r="F571" i="12"/>
  <c r="I570" i="12"/>
  <c r="F570" i="12"/>
  <c r="I567" i="12"/>
  <c r="E567" i="12"/>
  <c r="I565" i="12"/>
  <c r="E565" i="12"/>
  <c r="C563" i="12" s="1"/>
  <c r="I550" i="12"/>
  <c r="F548" i="12"/>
  <c r="F546" i="12"/>
  <c r="F545" i="12"/>
  <c r="F541" i="12"/>
  <c r="I538" i="12"/>
  <c r="E538" i="12"/>
  <c r="I536" i="12"/>
  <c r="E536" i="12"/>
  <c r="F519" i="12"/>
  <c r="F518" i="12"/>
  <c r="F517" i="12"/>
  <c r="F516" i="12"/>
  <c r="F515" i="12"/>
  <c r="E514" i="12"/>
  <c r="I512" i="12"/>
  <c r="F512" i="12"/>
  <c r="I511" i="12"/>
  <c r="F511" i="12"/>
  <c r="I508" i="12"/>
  <c r="E508" i="12"/>
  <c r="I506" i="12"/>
  <c r="E506" i="12"/>
  <c r="C504" i="12" s="1"/>
  <c r="F494" i="12"/>
  <c r="F493" i="12"/>
  <c r="F492" i="12"/>
  <c r="F491" i="12"/>
  <c r="F490" i="12"/>
  <c r="E489" i="12"/>
  <c r="I487" i="12"/>
  <c r="F487" i="12"/>
  <c r="I486" i="12"/>
  <c r="F486" i="12"/>
  <c r="I483" i="12"/>
  <c r="E483" i="12"/>
  <c r="I481" i="12"/>
  <c r="E481" i="12"/>
  <c r="F461" i="12"/>
  <c r="F460" i="12"/>
  <c r="F459" i="12"/>
  <c r="F458" i="12"/>
  <c r="F457" i="12"/>
  <c r="F456" i="12"/>
  <c r="F455" i="12"/>
  <c r="E455" i="12"/>
  <c r="I453" i="12"/>
  <c r="F453" i="12"/>
  <c r="I452" i="12"/>
  <c r="F452" i="12"/>
  <c r="I449" i="12"/>
  <c r="E449" i="12"/>
  <c r="F432" i="12"/>
  <c r="F431" i="12"/>
  <c r="F430" i="12"/>
  <c r="F429" i="12"/>
  <c r="F428" i="12"/>
  <c r="E427" i="12"/>
  <c r="I425" i="12"/>
  <c r="F425" i="12"/>
  <c r="I424" i="12"/>
  <c r="F424" i="12"/>
  <c r="I421" i="12"/>
  <c r="E421" i="12"/>
  <c r="F404" i="12"/>
  <c r="F403" i="12"/>
  <c r="F402" i="12"/>
  <c r="F401" i="12"/>
  <c r="F400" i="12"/>
  <c r="E399" i="12"/>
  <c r="I397" i="12"/>
  <c r="F397" i="12"/>
  <c r="I396" i="12"/>
  <c r="F396" i="12"/>
  <c r="I393" i="12"/>
  <c r="E393" i="12"/>
  <c r="C389" i="12"/>
  <c r="F374" i="12"/>
  <c r="F372" i="12"/>
  <c r="F371" i="12"/>
  <c r="F368" i="12"/>
  <c r="F367" i="12"/>
  <c r="I364" i="12"/>
  <c r="E364" i="12"/>
  <c r="F346" i="12"/>
  <c r="F344" i="12"/>
  <c r="F343" i="12"/>
  <c r="F342" i="12"/>
  <c r="F341" i="12"/>
  <c r="E340" i="12"/>
  <c r="I338" i="12"/>
  <c r="F338" i="12"/>
  <c r="I337" i="12"/>
  <c r="F337" i="12"/>
  <c r="I334" i="12"/>
  <c r="E334" i="12"/>
  <c r="F319" i="12"/>
  <c r="F317" i="12"/>
  <c r="F316" i="12"/>
  <c r="I312" i="12"/>
  <c r="I321" i="12" s="1"/>
  <c r="F312" i="12"/>
  <c r="I309" i="12"/>
  <c r="E309" i="12"/>
  <c r="C305" i="12"/>
  <c r="F290" i="12"/>
  <c r="F289" i="12"/>
  <c r="F288" i="12"/>
  <c r="F287" i="12"/>
  <c r="F286" i="12"/>
  <c r="F285" i="12"/>
  <c r="F284" i="12"/>
  <c r="E284" i="12"/>
  <c r="D283" i="12"/>
  <c r="I282" i="12"/>
  <c r="F282" i="12"/>
  <c r="I281" i="12"/>
  <c r="F281" i="12"/>
  <c r="I278" i="12"/>
  <c r="E278" i="12"/>
  <c r="F260" i="12"/>
  <c r="F259" i="12"/>
  <c r="F258" i="12"/>
  <c r="F257" i="12"/>
  <c r="F256" i="12"/>
  <c r="E255" i="12"/>
  <c r="I253" i="12"/>
  <c r="F253" i="12"/>
  <c r="I252" i="12"/>
  <c r="F252" i="12"/>
  <c r="I249" i="12"/>
  <c r="E249" i="12"/>
  <c r="F234" i="12"/>
  <c r="F233" i="12"/>
  <c r="F232" i="12"/>
  <c r="F231" i="12"/>
  <c r="F230" i="12"/>
  <c r="E229" i="12"/>
  <c r="I227" i="12"/>
  <c r="F227" i="12"/>
  <c r="I226" i="12"/>
  <c r="F226" i="12"/>
  <c r="I223" i="12"/>
  <c r="E223" i="12"/>
  <c r="F205" i="12"/>
  <c r="F204" i="12"/>
  <c r="F203" i="12"/>
  <c r="F202" i="12"/>
  <c r="F201" i="12"/>
  <c r="F200" i="12"/>
  <c r="E199" i="12"/>
  <c r="I197" i="12"/>
  <c r="F197" i="12"/>
  <c r="I196" i="12"/>
  <c r="F196" i="12"/>
  <c r="I193" i="12"/>
  <c r="E193" i="12"/>
  <c r="C189" i="12"/>
  <c r="C219" i="12" s="1"/>
  <c r="F179" i="12"/>
  <c r="F178" i="12"/>
  <c r="F177" i="12"/>
  <c r="F176" i="12"/>
  <c r="F175" i="12"/>
  <c r="E174" i="12"/>
  <c r="I172" i="12"/>
  <c r="F172" i="12"/>
  <c r="I171" i="12"/>
  <c r="F171" i="12"/>
  <c r="I168" i="12"/>
  <c r="E168" i="12"/>
  <c r="F147" i="12"/>
  <c r="F146" i="12"/>
  <c r="F145" i="12"/>
  <c r="F144" i="12"/>
  <c r="F143" i="12"/>
  <c r="E142" i="12"/>
  <c r="I140" i="12"/>
  <c r="F140" i="12"/>
  <c r="I139" i="12"/>
  <c r="F139" i="12"/>
  <c r="I136" i="12"/>
  <c r="E136" i="12"/>
  <c r="C132" i="12"/>
  <c r="F116" i="12"/>
  <c r="F115" i="12"/>
  <c r="F114" i="12"/>
  <c r="F113" i="12"/>
  <c r="F112" i="12"/>
  <c r="E111" i="12"/>
  <c r="I109" i="12"/>
  <c r="F109" i="12"/>
  <c r="I108" i="12"/>
  <c r="F108" i="12"/>
  <c r="I105" i="12"/>
  <c r="E105" i="12"/>
  <c r="F88" i="12"/>
  <c r="F87" i="12"/>
  <c r="F86" i="12"/>
  <c r="F85" i="12"/>
  <c r="F84" i="12"/>
  <c r="E83" i="12"/>
  <c r="I81" i="12"/>
  <c r="F81" i="12"/>
  <c r="I80" i="12"/>
  <c r="F80" i="12"/>
  <c r="I77" i="12"/>
  <c r="E77" i="12"/>
  <c r="C73" i="12"/>
  <c r="F58" i="12"/>
  <c r="F56" i="12"/>
  <c r="F55" i="12"/>
  <c r="F54" i="12"/>
  <c r="F53" i="12"/>
  <c r="E52" i="12"/>
  <c r="I50" i="12"/>
  <c r="F50" i="12"/>
  <c r="I49" i="12"/>
  <c r="F49" i="12"/>
  <c r="I46" i="12"/>
  <c r="E46" i="12"/>
  <c r="F28" i="12"/>
  <c r="F27" i="12"/>
  <c r="F26" i="12"/>
  <c r="F25" i="12"/>
  <c r="F24" i="12"/>
  <c r="E23" i="12"/>
  <c r="C245" i="12" l="1"/>
  <c r="I89" i="12"/>
  <c r="I463" i="12"/>
  <c r="F579" i="12"/>
  <c r="I59" i="12"/>
  <c r="I347" i="12"/>
  <c r="I752" i="12"/>
  <c r="I495" i="12"/>
  <c r="I691" i="12"/>
  <c r="I117" i="12"/>
  <c r="I206" i="12"/>
  <c r="I521" i="12"/>
  <c r="I721" i="12"/>
  <c r="I236" i="12"/>
  <c r="I433" i="12"/>
  <c r="I606" i="12"/>
  <c r="I21" i="12"/>
  <c r="F21" i="12"/>
  <c r="F20" i="12"/>
  <c r="I17" i="12"/>
  <c r="E17" i="12"/>
  <c r="Z311" i="1"/>
  <c r="Z310" i="1"/>
  <c r="Z309" i="1"/>
  <c r="Z308" i="1"/>
  <c r="Z307" i="1"/>
  <c r="Z306" i="1"/>
  <c r="Z305" i="1"/>
  <c r="Z304" i="1"/>
  <c r="Z303" i="1"/>
  <c r="Z302" i="1"/>
  <c r="Z301" i="1"/>
  <c r="Z300" i="1"/>
  <c r="Z299" i="1"/>
  <c r="U264" i="1"/>
  <c r="G264" i="1"/>
  <c r="I264" i="1" l="1"/>
  <c r="G263" i="1"/>
  <c r="G262" i="1"/>
  <c r="F261" i="1"/>
  <c r="G260" i="1"/>
  <c r="U259" i="1"/>
  <c r="G259" i="1"/>
  <c r="I259" i="1" l="1"/>
  <c r="K234" i="9"/>
  <c r="N234" i="9" s="1"/>
  <c r="N258" i="1"/>
  <c r="I258" i="1"/>
  <c r="U257" i="1"/>
  <c r="G257" i="1"/>
  <c r="I257" i="1" s="1"/>
  <c r="U256" i="1"/>
  <c r="G256" i="1"/>
  <c r="I256" i="1" s="1"/>
  <c r="U255" i="1"/>
  <c r="G255" i="1"/>
  <c r="F254" i="1"/>
  <c r="F253" i="1"/>
  <c r="F252" i="1"/>
  <c r="N250" i="1"/>
  <c r="G250" i="1"/>
  <c r="I250" i="1" s="1"/>
  <c r="U249" i="1"/>
  <c r="N249" i="1"/>
  <c r="K226" i="9" l="1"/>
  <c r="N226" i="9" s="1"/>
  <c r="I255" i="1"/>
  <c r="K223" i="9"/>
  <c r="N223" i="9" s="1"/>
  <c r="K224" i="9"/>
  <c r="J224" i="9" s="1"/>
  <c r="N224" i="9" s="1"/>
  <c r="F6936" i="12"/>
  <c r="F6344" i="12"/>
  <c r="G249" i="1"/>
  <c r="D1063" i="12" s="1"/>
  <c r="U248" i="1"/>
  <c r="N248" i="1"/>
  <c r="G248" i="1"/>
  <c r="I248" i="1" s="1"/>
  <c r="F6290" i="12" s="1"/>
  <c r="U247" i="1"/>
  <c r="N247" i="1"/>
  <c r="U246" i="1"/>
  <c r="N246" i="1"/>
  <c r="F246" i="1"/>
  <c r="U245" i="1"/>
  <c r="N245" i="1"/>
  <c r="G245" i="1"/>
  <c r="I245" i="1" s="1"/>
  <c r="U244" i="1"/>
  <c r="N244" i="1"/>
  <c r="G244" i="1"/>
  <c r="I244" i="1" s="1"/>
  <c r="U243" i="1"/>
  <c r="N243" i="1"/>
  <c r="G243" i="1"/>
  <c r="I243" i="1" s="1"/>
  <c r="U242" i="1"/>
  <c r="N242" i="1"/>
  <c r="G242" i="1"/>
  <c r="I242" i="1" s="1"/>
  <c r="D242" i="1"/>
  <c r="U241" i="1"/>
  <c r="E241" i="1" s="1"/>
  <c r="D241" i="1" s="1"/>
  <c r="F241" i="1" s="1"/>
  <c r="N241" i="1"/>
  <c r="G241" i="1"/>
  <c r="U240" i="1"/>
  <c r="N240" i="1"/>
  <c r="G240" i="1"/>
  <c r="E233" i="4" l="1"/>
  <c r="E234" i="4"/>
  <c r="E235" i="4"/>
  <c r="I249" i="1"/>
  <c r="F6317" i="12" s="1"/>
  <c r="F6656" i="12"/>
  <c r="F6127" i="12"/>
  <c r="F6680" i="12"/>
  <c r="F6237" i="12"/>
  <c r="I241" i="1"/>
  <c r="K212" i="9"/>
  <c r="J212" i="9" s="1"/>
  <c r="N212" i="9" s="1"/>
  <c r="I240" i="1"/>
  <c r="U239" i="1"/>
  <c r="N239" i="1"/>
  <c r="U238" i="1"/>
  <c r="N238" i="1"/>
  <c r="V237" i="1"/>
  <c r="N237" i="1"/>
  <c r="F237" i="1"/>
  <c r="U236" i="1"/>
  <c r="N236" i="1"/>
  <c r="G236" i="1"/>
  <c r="I236" i="1" s="1"/>
  <c r="U235" i="1"/>
  <c r="N235" i="1"/>
  <c r="G235" i="1"/>
  <c r="I235" i="1" s="1"/>
  <c r="F6045" i="12" s="1"/>
  <c r="D2233" i="12"/>
  <c r="U234" i="1"/>
  <c r="N234" i="1"/>
  <c r="I234" i="1"/>
  <c r="U233" i="1"/>
  <c r="N233" i="1"/>
  <c r="E222" i="4" l="1"/>
  <c r="E210" i="4"/>
  <c r="K201" i="9"/>
  <c r="N201" i="9" s="1"/>
  <c r="F6737" i="12"/>
  <c r="K209" i="9"/>
  <c r="N209" i="9" s="1"/>
  <c r="F6628" i="12"/>
  <c r="F6100" i="12"/>
  <c r="F6654" i="12"/>
  <c r="F6128" i="12"/>
  <c r="F6134" i="12" s="1"/>
  <c r="I6135" i="12" s="1"/>
  <c r="F6594" i="12"/>
  <c r="F6072" i="12"/>
  <c r="G233" i="1"/>
  <c r="I233" i="1" s="1"/>
  <c r="F6010" i="12" s="1"/>
  <c r="U232" i="1"/>
  <c r="N232" i="1"/>
  <c r="G232" i="1"/>
  <c r="I232" i="1" s="1"/>
  <c r="U231" i="1"/>
  <c r="N231" i="1"/>
  <c r="G231" i="1"/>
  <c r="I231" i="1" s="1"/>
  <c r="F5954" i="12" s="1"/>
  <c r="N230" i="1"/>
  <c r="F230" i="1"/>
  <c r="U229" i="1"/>
  <c r="N229" i="1"/>
  <c r="I229" i="1"/>
  <c r="F229" i="1"/>
  <c r="U228" i="1"/>
  <c r="N228" i="1"/>
  <c r="I228" i="1"/>
  <c r="F228" i="1"/>
  <c r="J228" i="1" s="1"/>
  <c r="U227" i="1"/>
  <c r="N227" i="1"/>
  <c r="G227" i="1"/>
  <c r="I227" i="1" s="1"/>
  <c r="U226" i="1"/>
  <c r="N226" i="1"/>
  <c r="G226" i="1"/>
  <c r="I226" i="1" s="1"/>
  <c r="U225" i="1"/>
  <c r="N225" i="1"/>
  <c r="G225" i="1"/>
  <c r="I225" i="1" s="1"/>
  <c r="F5872" i="12" s="1"/>
  <c r="U224" i="1"/>
  <c r="N224" i="1"/>
  <c r="G224" i="1"/>
  <c r="I224" i="1" s="1"/>
  <c r="K213" i="9" l="1"/>
  <c r="N213" i="9" s="1"/>
  <c r="K194" i="9"/>
  <c r="J194" i="9" s="1"/>
  <c r="N194" i="9" s="1"/>
  <c r="J229" i="1"/>
  <c r="F5926" i="12"/>
  <c r="F5899" i="12"/>
  <c r="F5982" i="12"/>
  <c r="F5844" i="12"/>
  <c r="U223" i="1"/>
  <c r="N223" i="1"/>
  <c r="G223" i="1"/>
  <c r="I223" i="1" s="1"/>
  <c r="U222" i="1"/>
  <c r="N222" i="1"/>
  <c r="G222" i="1"/>
  <c r="I222" i="1" s="1"/>
  <c r="E205" i="4" l="1"/>
  <c r="F5790" i="12"/>
  <c r="E222" i="1"/>
  <c r="U221" i="1"/>
  <c r="N221" i="1"/>
  <c r="G221" i="1"/>
  <c r="I221" i="1" s="1"/>
  <c r="U220" i="1"/>
  <c r="N220" i="1"/>
  <c r="G220" i="1"/>
  <c r="I220" i="1" s="1"/>
  <c r="U219" i="1"/>
  <c r="N219" i="1"/>
  <c r="U218" i="1"/>
  <c r="E218" i="1" s="1"/>
  <c r="N218" i="1"/>
  <c r="G218" i="1"/>
  <c r="I218" i="1" s="1"/>
  <c r="U217" i="1"/>
  <c r="N217" i="1"/>
  <c r="G217" i="1"/>
  <c r="I217" i="1" s="1"/>
  <c r="U216" i="1"/>
  <c r="N216" i="1"/>
  <c r="F216" i="1"/>
  <c r="J216" i="1" s="1"/>
  <c r="U215" i="1"/>
  <c r="N215" i="1"/>
  <c r="D222" i="1" l="1"/>
  <c r="E5789" i="12"/>
  <c r="D218" i="1"/>
  <c r="E5676" i="12"/>
  <c r="F215" i="1"/>
  <c r="U214" i="1"/>
  <c r="N214" i="1"/>
  <c r="F222" i="1" l="1"/>
  <c r="D5789" i="12"/>
  <c r="F218" i="1"/>
  <c r="D5676" i="12"/>
  <c r="J215" i="1"/>
  <c r="K172" i="9"/>
  <c r="N172" i="9" s="1"/>
  <c r="F214" i="1"/>
  <c r="U213" i="1"/>
  <c r="E213" i="1" s="1"/>
  <c r="D213" i="1" s="1"/>
  <c r="N213" i="1"/>
  <c r="G213" i="1"/>
  <c r="U212" i="1"/>
  <c r="N212" i="1"/>
  <c r="E180" i="4" l="1"/>
  <c r="J218" i="1"/>
  <c r="J222" i="1"/>
  <c r="K170" i="9"/>
  <c r="J170" i="9" s="1"/>
  <c r="N170" i="9" s="1"/>
  <c r="J214" i="1"/>
  <c r="F213" i="1"/>
  <c r="F5648" i="12" s="1"/>
  <c r="I213" i="1"/>
  <c r="I212" i="1"/>
  <c r="F212" i="1"/>
  <c r="F6968" i="12" s="1"/>
  <c r="F6974" i="12" s="1"/>
  <c r="I6975" i="12" s="1"/>
  <c r="U211" i="1"/>
  <c r="N211" i="1"/>
  <c r="I211" i="1"/>
  <c r="F211" i="1"/>
  <c r="U210" i="1"/>
  <c r="N210" i="1"/>
  <c r="G210" i="1"/>
  <c r="I210" i="1" s="1"/>
  <c r="F5620" i="12" s="1"/>
  <c r="U209" i="1"/>
  <c r="N209" i="1"/>
  <c r="G209" i="1"/>
  <c r="I209" i="1" s="1"/>
  <c r="U208" i="1"/>
  <c r="N208" i="1"/>
  <c r="G208" i="1"/>
  <c r="I208" i="1" s="1"/>
  <c r="E178" i="4" l="1"/>
  <c r="K176" i="9"/>
  <c r="N176" i="9" s="1"/>
  <c r="F5676" i="12"/>
  <c r="F5683" i="12" s="1"/>
  <c r="I5684" i="12" s="1"/>
  <c r="F5789" i="12"/>
  <c r="F5796" i="12" s="1"/>
  <c r="I5797" i="12" s="1"/>
  <c r="K182" i="9"/>
  <c r="J182" i="9" s="1"/>
  <c r="K165" i="9"/>
  <c r="J165" i="9" s="1"/>
  <c r="N165" i="9" s="1"/>
  <c r="J212" i="1"/>
  <c r="J213" i="1"/>
  <c r="F5563" i="12"/>
  <c r="K180" i="9"/>
  <c r="J180" i="9" s="1"/>
  <c r="N180" i="9" s="1"/>
  <c r="J211" i="1"/>
  <c r="U207" i="1"/>
  <c r="E207" i="1" s="1"/>
  <c r="D207" i="1" s="1"/>
  <c r="F207" i="1" s="1"/>
  <c r="N207" i="1"/>
  <c r="G207" i="1"/>
  <c r="I207" i="1" s="1"/>
  <c r="F5534" i="12" s="1"/>
  <c r="U206" i="1"/>
  <c r="N206" i="1"/>
  <c r="G206" i="1"/>
  <c r="I206" i="1" s="1"/>
  <c r="U205" i="1"/>
  <c r="N205" i="1"/>
  <c r="G205" i="1"/>
  <c r="I205" i="1" s="1"/>
  <c r="E190" i="4" l="1"/>
  <c r="E184" i="4"/>
  <c r="E173" i="4"/>
  <c r="E188" i="4"/>
  <c r="K162" i="9"/>
  <c r="J162" i="9" s="1"/>
  <c r="N162" i="9" s="1"/>
  <c r="F5533" i="12"/>
  <c r="F5540" i="12" s="1"/>
  <c r="I5541" i="12" s="1"/>
  <c r="F5506" i="12"/>
  <c r="J207" i="1"/>
  <c r="U204" i="1"/>
  <c r="N204" i="1"/>
  <c r="G204" i="1"/>
  <c r="I204" i="1" s="1"/>
  <c r="U203" i="1"/>
  <c r="N203" i="1"/>
  <c r="G203" i="1"/>
  <c r="U202" i="1"/>
  <c r="N202" i="1"/>
  <c r="F202" i="1"/>
  <c r="U201" i="1"/>
  <c r="N201" i="1"/>
  <c r="G201" i="1"/>
  <c r="U200" i="1"/>
  <c r="E200" i="1" s="1"/>
  <c r="D200" i="1" s="1"/>
  <c r="F200" i="1" s="1"/>
  <c r="N200" i="1"/>
  <c r="G200" i="1"/>
  <c r="I200" i="1" s="1"/>
  <c r="F5224" i="12" s="1"/>
  <c r="U199" i="1"/>
  <c r="N199" i="1"/>
  <c r="G199" i="1"/>
  <c r="U198" i="1"/>
  <c r="N198" i="1"/>
  <c r="G198" i="1"/>
  <c r="U197" i="1"/>
  <c r="N197" i="1"/>
  <c r="G197" i="1"/>
  <c r="U196" i="1"/>
  <c r="N196" i="1"/>
  <c r="K147" i="9" l="1"/>
  <c r="J147" i="9" s="1"/>
  <c r="N147" i="9" s="1"/>
  <c r="F5223" i="12"/>
  <c r="F5230" i="12" s="1"/>
  <c r="I5231" i="12" s="1"/>
  <c r="E199" i="1"/>
  <c r="F199" i="1" s="1"/>
  <c r="E170" i="4"/>
  <c r="J200" i="1"/>
  <c r="I199" i="1"/>
  <c r="F5197" i="12" s="1"/>
  <c r="G196" i="1"/>
  <c r="I196" i="1" s="1"/>
  <c r="F5117" i="12" s="1"/>
  <c r="J199" i="1" l="1"/>
  <c r="E155" i="4"/>
  <c r="K146" i="9"/>
  <c r="J146" i="9" s="1"/>
  <c r="N146" i="9" s="1"/>
  <c r="F5196" i="12"/>
  <c r="F5203" i="12" s="1"/>
  <c r="I5204" i="12" s="1"/>
  <c r="U195" i="1"/>
  <c r="E195" i="1" s="1"/>
  <c r="N195" i="1"/>
  <c r="G195" i="1"/>
  <c r="I195" i="1" s="1"/>
  <c r="D195" i="1"/>
  <c r="U194" i="1"/>
  <c r="N194" i="1"/>
  <c r="G194" i="1"/>
  <c r="U193" i="1"/>
  <c r="E193" i="1" s="1"/>
  <c r="D193" i="1" s="1"/>
  <c r="N193" i="1"/>
  <c r="G193" i="1"/>
  <c r="I193" i="1" s="1"/>
  <c r="U192" i="1"/>
  <c r="E192" i="1" s="1"/>
  <c r="D192" i="1" s="1"/>
  <c r="N192" i="1"/>
  <c r="G192" i="1"/>
  <c r="U191" i="1"/>
  <c r="E191" i="1" s="1"/>
  <c r="E4969" i="12" s="1"/>
  <c r="N191" i="1"/>
  <c r="G191" i="1"/>
  <c r="U190" i="1"/>
  <c r="E190" i="1" s="1"/>
  <c r="D190" i="1" s="1"/>
  <c r="N190" i="1"/>
  <c r="G190" i="1"/>
  <c r="U189" i="1"/>
  <c r="E189" i="1" s="1"/>
  <c r="D189" i="1" s="1"/>
  <c r="N189" i="1"/>
  <c r="G189" i="1"/>
  <c r="U188" i="1"/>
  <c r="E188" i="1" s="1"/>
  <c r="N188" i="1"/>
  <c r="G188" i="1"/>
  <c r="U187" i="1"/>
  <c r="N187" i="1"/>
  <c r="U186" i="1"/>
  <c r="E186" i="1" s="1"/>
  <c r="D186" i="1" s="1"/>
  <c r="N186" i="1"/>
  <c r="G186" i="1"/>
  <c r="U185" i="1"/>
  <c r="E185" i="1" s="1"/>
  <c r="D185" i="1" s="1"/>
  <c r="N185" i="1"/>
  <c r="G185" i="1"/>
  <c r="I185" i="1" s="1"/>
  <c r="U184" i="1"/>
  <c r="E184" i="1" s="1"/>
  <c r="N184" i="1"/>
  <c r="I184" i="1"/>
  <c r="U183" i="1"/>
  <c r="E183" i="1" s="1"/>
  <c r="N183" i="1"/>
  <c r="G183" i="1"/>
  <c r="U182" i="1"/>
  <c r="N182" i="1"/>
  <c r="I182" i="1"/>
  <c r="F182" i="1"/>
  <c r="U181" i="1"/>
  <c r="N181" i="1"/>
  <c r="F191" i="1" l="1"/>
  <c r="F4969" i="12" s="1"/>
  <c r="F4976" i="12" s="1"/>
  <c r="I4977" i="12" s="1"/>
  <c r="F192" i="1"/>
  <c r="D183" i="1"/>
  <c r="D4770" i="12" s="1"/>
  <c r="E4770" i="12"/>
  <c r="D188" i="1"/>
  <c r="D4888" i="12" s="1"/>
  <c r="E4888" i="12"/>
  <c r="F184" i="1"/>
  <c r="J184" i="1" s="1"/>
  <c r="J182" i="1"/>
  <c r="K131" i="9"/>
  <c r="J131" i="9" s="1"/>
  <c r="N131" i="9" s="1"/>
  <c r="F186" i="1"/>
  <c r="F5088" i="12"/>
  <c r="F4801" i="12"/>
  <c r="F185" i="1"/>
  <c r="J185" i="1" s="1"/>
  <c r="F190" i="1"/>
  <c r="E154" i="4"/>
  <c r="I186" i="1"/>
  <c r="F189" i="1"/>
  <c r="I192" i="1"/>
  <c r="F193" i="1"/>
  <c r="J193" i="1" s="1"/>
  <c r="F195" i="1"/>
  <c r="J195" i="1" s="1"/>
  <c r="I181" i="1"/>
  <c r="F181" i="1"/>
  <c r="U180" i="1"/>
  <c r="N180" i="1"/>
  <c r="I180" i="1"/>
  <c r="U179" i="1"/>
  <c r="E179" i="1" s="1"/>
  <c r="N179" i="1"/>
  <c r="G179" i="1"/>
  <c r="U178" i="1"/>
  <c r="E178" i="1" s="1"/>
  <c r="N178" i="1"/>
  <c r="G178" i="1"/>
  <c r="I178" i="1" s="1"/>
  <c r="U177" i="1"/>
  <c r="E177" i="1" s="1"/>
  <c r="N177" i="1"/>
  <c r="G177" i="1"/>
  <c r="U176" i="1"/>
  <c r="E176" i="1" s="1"/>
  <c r="D176" i="1" s="1"/>
  <c r="N176" i="1"/>
  <c r="G176" i="1"/>
  <c r="U175" i="1"/>
  <c r="N175" i="1"/>
  <c r="I175" i="1"/>
  <c r="U174" i="1"/>
  <c r="E174" i="1" s="1"/>
  <c r="N174" i="1"/>
  <c r="G174" i="1"/>
  <c r="I174" i="1" s="1"/>
  <c r="U173" i="1"/>
  <c r="N173" i="1"/>
  <c r="J181" i="1" l="1"/>
  <c r="D177" i="1"/>
  <c r="D4687" i="12" s="1"/>
  <c r="E4687" i="12"/>
  <c r="D178" i="1"/>
  <c r="D4714" i="12" s="1"/>
  <c r="E4714" i="12"/>
  <c r="D179" i="1"/>
  <c r="D4743" i="12" s="1"/>
  <c r="E4743" i="12"/>
  <c r="F188" i="1"/>
  <c r="F4888" i="12" s="1"/>
  <c r="F183" i="1"/>
  <c r="F4770" i="12" s="1"/>
  <c r="D174" i="1"/>
  <c r="D4628" i="12" s="1"/>
  <c r="E4628" i="12"/>
  <c r="E139" i="4"/>
  <c r="E180" i="1"/>
  <c r="F180" i="1" s="1"/>
  <c r="E175" i="1"/>
  <c r="F175" i="1" s="1"/>
  <c r="J186" i="1"/>
  <c r="F176" i="1"/>
  <c r="F4658" i="12" s="1"/>
  <c r="J192" i="1"/>
  <c r="F4999" i="12"/>
  <c r="I173" i="1"/>
  <c r="U172" i="1"/>
  <c r="E172" i="1" s="1"/>
  <c r="N172" i="1"/>
  <c r="G172" i="1"/>
  <c r="U171" i="1"/>
  <c r="E171" i="1" s="1"/>
  <c r="D171" i="1" s="1"/>
  <c r="N171" i="1"/>
  <c r="G171" i="1"/>
  <c r="I171" i="1" s="1"/>
  <c r="F4595" i="12" s="1"/>
  <c r="U170" i="1"/>
  <c r="E170" i="1" s="1"/>
  <c r="N170" i="1"/>
  <c r="G170" i="1"/>
  <c r="N169" i="1"/>
  <c r="E169" i="1"/>
  <c r="U168" i="1"/>
  <c r="E168" i="1" s="1"/>
  <c r="D168" i="1" s="1"/>
  <c r="N168" i="1"/>
  <c r="G168" i="1"/>
  <c r="I168" i="1" s="1"/>
  <c r="Z167" i="1"/>
  <c r="U167" i="1"/>
  <c r="E167" i="1" s="1"/>
  <c r="D167" i="1" s="1"/>
  <c r="N167" i="1"/>
  <c r="G167" i="1"/>
  <c r="U166" i="1"/>
  <c r="N166" i="1"/>
  <c r="F177" i="1" l="1"/>
  <c r="F4687" i="12" s="1"/>
  <c r="F174" i="1"/>
  <c r="J174" i="1" s="1"/>
  <c r="F179" i="1"/>
  <c r="K119" i="9" s="1"/>
  <c r="J119" i="9" s="1"/>
  <c r="N119" i="9" s="1"/>
  <c r="F178" i="1"/>
  <c r="J178" i="1" s="1"/>
  <c r="D170" i="1"/>
  <c r="D4565" i="12" s="1"/>
  <c r="E4565" i="12"/>
  <c r="J180" i="1"/>
  <c r="K117" i="9"/>
  <c r="N117" i="9" s="1"/>
  <c r="J175" i="1"/>
  <c r="F167" i="1"/>
  <c r="F4481" i="12" s="1"/>
  <c r="F172" i="1"/>
  <c r="F171" i="1"/>
  <c r="K107" i="9" s="1"/>
  <c r="J107" i="9" s="1"/>
  <c r="N107" i="9" s="1"/>
  <c r="K113" i="9"/>
  <c r="J113" i="9" s="1"/>
  <c r="N113" i="9" s="1"/>
  <c r="F168" i="1"/>
  <c r="J168" i="1" s="1"/>
  <c r="F4510" i="12"/>
  <c r="K214" i="9"/>
  <c r="F4800" i="12"/>
  <c r="K136" i="9"/>
  <c r="N136" i="9" s="1"/>
  <c r="F4998" i="12"/>
  <c r="F5004" i="12" s="1"/>
  <c r="I5005" i="12" s="1"/>
  <c r="K140" i="9"/>
  <c r="N140" i="9" s="1"/>
  <c r="F5087" i="12"/>
  <c r="F5093" i="12" s="1"/>
  <c r="I5094" i="12" s="1"/>
  <c r="F170" i="1"/>
  <c r="F4942" i="12"/>
  <c r="G166" i="1"/>
  <c r="E166" i="1"/>
  <c r="U165" i="1"/>
  <c r="E165" i="1" s="1"/>
  <c r="D165" i="1" s="1"/>
  <c r="N165" i="1"/>
  <c r="G165" i="1"/>
  <c r="U164" i="1"/>
  <c r="E164" i="1" s="1"/>
  <c r="N164" i="1"/>
  <c r="G164" i="1"/>
  <c r="I164" i="1" s="1"/>
  <c r="U163" i="1"/>
  <c r="N163" i="1"/>
  <c r="D164" i="1" l="1"/>
  <c r="D4370" i="12" s="1"/>
  <c r="E4370" i="12"/>
  <c r="D166" i="1"/>
  <c r="D4454" i="12" s="1"/>
  <c r="E4454" i="12"/>
  <c r="F4743" i="12"/>
  <c r="F4750" i="12" s="1"/>
  <c r="I4751" i="12" s="1"/>
  <c r="J171" i="1"/>
  <c r="F4594" i="12"/>
  <c r="F4600" i="12" s="1"/>
  <c r="I4601" i="12" s="1"/>
  <c r="F4509" i="12"/>
  <c r="F4515" i="12" s="1"/>
  <c r="I4516" i="12" s="1"/>
  <c r="E119" i="4"/>
  <c r="E148" i="4"/>
  <c r="K106" i="9"/>
  <c r="J106" i="9" s="1"/>
  <c r="N106" i="9" s="1"/>
  <c r="F165" i="1"/>
  <c r="E144" i="4"/>
  <c r="I165" i="1"/>
  <c r="G163" i="1"/>
  <c r="E163" i="1"/>
  <c r="U162" i="1"/>
  <c r="E162" i="1" s="1"/>
  <c r="N162" i="1"/>
  <c r="G162" i="1"/>
  <c r="I162" i="1" s="1"/>
  <c r="U161" i="1"/>
  <c r="E161" i="1" s="1"/>
  <c r="N161" i="1"/>
  <c r="G161" i="1"/>
  <c r="I161" i="1" s="1"/>
  <c r="U160" i="1"/>
  <c r="E160" i="1" s="1"/>
  <c r="D160" i="1" s="1"/>
  <c r="N160" i="1"/>
  <c r="G160" i="1"/>
  <c r="I160" i="1" s="1"/>
  <c r="U159" i="1"/>
  <c r="E159" i="1" s="1"/>
  <c r="D159" i="1" s="1"/>
  <c r="N159" i="1"/>
  <c r="G159" i="1"/>
  <c r="I159" i="1" s="1"/>
  <c r="U158" i="1"/>
  <c r="E158" i="1" s="1"/>
  <c r="N158" i="1"/>
  <c r="G158" i="1"/>
  <c r="I158" i="1" s="1"/>
  <c r="U157" i="1"/>
  <c r="E157" i="1" s="1"/>
  <c r="N157" i="1"/>
  <c r="G157" i="1"/>
  <c r="N156" i="1"/>
  <c r="N155" i="1"/>
  <c r="F155" i="1"/>
  <c r="U154" i="1"/>
  <c r="E154" i="1" s="1"/>
  <c r="N154" i="1"/>
  <c r="G154" i="1"/>
  <c r="I154" i="1" s="1"/>
  <c r="Z153" i="1"/>
  <c r="U153" i="1"/>
  <c r="E153" i="1" s="1"/>
  <c r="N153" i="1"/>
  <c r="G153" i="1"/>
  <c r="U152" i="1"/>
  <c r="E152" i="1" s="1"/>
  <c r="N152" i="1"/>
  <c r="G152" i="1"/>
  <c r="I152" i="1" s="1"/>
  <c r="U151" i="1"/>
  <c r="E151" i="1" s="1"/>
  <c r="N151" i="1"/>
  <c r="G151" i="1"/>
  <c r="U150" i="1"/>
  <c r="E150" i="1" s="1"/>
  <c r="N150" i="1"/>
  <c r="G150" i="1"/>
  <c r="I150" i="1" s="1"/>
  <c r="U149" i="1"/>
  <c r="E149" i="1" s="1"/>
  <c r="N149" i="1"/>
  <c r="G149" i="1"/>
  <c r="U148" i="1"/>
  <c r="E148" i="1" s="1"/>
  <c r="N148" i="1"/>
  <c r="G148" i="1"/>
  <c r="U147" i="1"/>
  <c r="E147" i="1" s="1"/>
  <c r="D147" i="1" s="1"/>
  <c r="N147" i="1"/>
  <c r="G147" i="1"/>
  <c r="U146" i="1"/>
  <c r="E146" i="1" s="1"/>
  <c r="N146" i="1"/>
  <c r="G146" i="1"/>
  <c r="U145" i="1"/>
  <c r="E145" i="1" s="1"/>
  <c r="N145" i="1"/>
  <c r="I145" i="1"/>
  <c r="Z144" i="1"/>
  <c r="U144" i="1"/>
  <c r="E144" i="1" s="1"/>
  <c r="N144" i="1"/>
  <c r="G144" i="1"/>
  <c r="Z143" i="1"/>
  <c r="U143" i="1"/>
  <c r="E143" i="1" s="1"/>
  <c r="D143" i="1" s="1"/>
  <c r="N143" i="1"/>
  <c r="G143" i="1"/>
  <c r="Z142" i="1"/>
  <c r="U142" i="1"/>
  <c r="E142" i="1" s="1"/>
  <c r="N142" i="1"/>
  <c r="G142" i="1"/>
  <c r="I142" i="1" s="1"/>
  <c r="F3754" i="12" s="1"/>
  <c r="Z141" i="1"/>
  <c r="U141" i="1"/>
  <c r="E141" i="1" s="1"/>
  <c r="N141" i="1"/>
  <c r="G141" i="1"/>
  <c r="I141" i="1" s="1"/>
  <c r="U140" i="1"/>
  <c r="E140" i="1" s="1"/>
  <c r="N140" i="1"/>
  <c r="G140" i="1"/>
  <c r="U139" i="1"/>
  <c r="N139" i="1"/>
  <c r="G139" i="1"/>
  <c r="E123" i="4" l="1"/>
  <c r="F166" i="1"/>
  <c r="D144" i="1"/>
  <c r="D3807" i="12" s="1"/>
  <c r="E3807" i="12"/>
  <c r="D154" i="1"/>
  <c r="D4141" i="12" s="1"/>
  <c r="E4141" i="12"/>
  <c r="F164" i="1"/>
  <c r="J164" i="1" s="1"/>
  <c r="D142" i="1"/>
  <c r="D3753" i="12" s="1"/>
  <c r="E3753" i="12"/>
  <c r="D161" i="1"/>
  <c r="D4284" i="12" s="1"/>
  <c r="E4284" i="12"/>
  <c r="D162" i="1"/>
  <c r="D4312" i="12" s="1"/>
  <c r="E4312" i="12"/>
  <c r="D163" i="1"/>
  <c r="D4341" i="12" s="1"/>
  <c r="E4341" i="12"/>
  <c r="D141" i="1"/>
  <c r="F141" i="1" s="1"/>
  <c r="E3726" i="12"/>
  <c r="D145" i="1"/>
  <c r="D3865" i="12" s="1"/>
  <c r="E3865" i="12"/>
  <c r="D146" i="1"/>
  <c r="D3895" i="12" s="1"/>
  <c r="E3895" i="12"/>
  <c r="D148" i="1"/>
  <c r="D3951" i="12" s="1"/>
  <c r="E3951" i="12"/>
  <c r="D149" i="1"/>
  <c r="D3978" i="12" s="1"/>
  <c r="E3978" i="12"/>
  <c r="D150" i="1"/>
  <c r="D4033" i="12" s="1"/>
  <c r="E4033" i="12"/>
  <c r="D151" i="1"/>
  <c r="D4060" i="12" s="1"/>
  <c r="E4060" i="12"/>
  <c r="D152" i="1"/>
  <c r="D4087" i="12" s="1"/>
  <c r="E4087" i="12"/>
  <c r="D153" i="1"/>
  <c r="D4113" i="12" s="1"/>
  <c r="E4113" i="12"/>
  <c r="D157" i="1"/>
  <c r="D4171" i="12" s="1"/>
  <c r="E4171" i="12"/>
  <c r="D158" i="1"/>
  <c r="D4200" i="12" s="1"/>
  <c r="E4200" i="12"/>
  <c r="J155" i="1"/>
  <c r="D140" i="1"/>
  <c r="E3698" i="12"/>
  <c r="F147" i="1"/>
  <c r="F3923" i="12" s="1"/>
  <c r="F143" i="1"/>
  <c r="F159" i="1"/>
  <c r="J159" i="1" s="1"/>
  <c r="F3835" i="12"/>
  <c r="F3727" i="12"/>
  <c r="F4088" i="12"/>
  <c r="K87" i="9"/>
  <c r="J87" i="9" s="1"/>
  <c r="N87" i="9" s="1"/>
  <c r="J165" i="1"/>
  <c r="I151" i="1"/>
  <c r="I153" i="1"/>
  <c r="F4114" i="12" s="1"/>
  <c r="I157" i="1"/>
  <c r="F160" i="1"/>
  <c r="J160" i="1" s="1"/>
  <c r="D139" i="1"/>
  <c r="Z138" i="1"/>
  <c r="U138" i="1"/>
  <c r="N138" i="1"/>
  <c r="I138" i="1"/>
  <c r="F138" i="1"/>
  <c r="Z137" i="1"/>
  <c r="U137" i="1"/>
  <c r="N137" i="1"/>
  <c r="I137" i="1"/>
  <c r="F137" i="1"/>
  <c r="Z136" i="1"/>
  <c r="U136" i="1"/>
  <c r="N136" i="1"/>
  <c r="I136" i="1"/>
  <c r="F136" i="1"/>
  <c r="Z135" i="1"/>
  <c r="U135" i="1"/>
  <c r="S135" i="1"/>
  <c r="N135" i="1"/>
  <c r="I135" i="1"/>
  <c r="F135" i="1"/>
  <c r="U134" i="1"/>
  <c r="E134" i="1" s="1"/>
  <c r="N134" i="1"/>
  <c r="G134" i="1"/>
  <c r="U133" i="1"/>
  <c r="E133" i="1" s="1"/>
  <c r="N133" i="1"/>
  <c r="G133" i="1"/>
  <c r="I133" i="1" s="1"/>
  <c r="U132" i="1"/>
  <c r="E132" i="1" s="1"/>
  <c r="N132" i="1"/>
  <c r="G132" i="1"/>
  <c r="D132" i="1"/>
  <c r="D3553" i="12" s="1"/>
  <c r="U131" i="1"/>
  <c r="E131" i="1" s="1"/>
  <c r="D131" i="1" s="1"/>
  <c r="N131" i="1"/>
  <c r="G131" i="1"/>
  <c r="Z130" i="1"/>
  <c r="U130" i="1"/>
  <c r="N130" i="1"/>
  <c r="I130" i="1"/>
  <c r="F130" i="1"/>
  <c r="Y129" i="1"/>
  <c r="U129" i="1"/>
  <c r="E129" i="1" s="1"/>
  <c r="E3495" i="12" s="1"/>
  <c r="N129" i="1"/>
  <c r="G129" i="1"/>
  <c r="Z128" i="1"/>
  <c r="U128" i="1"/>
  <c r="N128" i="1"/>
  <c r="I128" i="1"/>
  <c r="Y127" i="1"/>
  <c r="U127" i="1"/>
  <c r="E127" i="1" s="1"/>
  <c r="N127" i="1"/>
  <c r="G127" i="1"/>
  <c r="Z126" i="1"/>
  <c r="U126" i="1"/>
  <c r="N126" i="1"/>
  <c r="I126" i="1"/>
  <c r="Z125" i="1"/>
  <c r="U125" i="1"/>
  <c r="N125" i="1"/>
  <c r="I125" i="1"/>
  <c r="F125" i="1"/>
  <c r="Y124" i="1"/>
  <c r="U124" i="1"/>
  <c r="E124" i="1" s="1"/>
  <c r="X124" i="1" s="1"/>
  <c r="N124" i="1"/>
  <c r="I124" i="1"/>
  <c r="D124" i="1"/>
  <c r="Z123" i="1"/>
  <c r="U123" i="1"/>
  <c r="N123" i="1"/>
  <c r="I123" i="1"/>
  <c r="F123" i="1"/>
  <c r="Z122" i="1"/>
  <c r="U122" i="1"/>
  <c r="N122" i="1"/>
  <c r="I122" i="1"/>
  <c r="Y121" i="1"/>
  <c r="U121" i="1"/>
  <c r="E121" i="1" s="1"/>
  <c r="E3343" i="12" s="1"/>
  <c r="N121" i="1"/>
  <c r="G121" i="1"/>
  <c r="Z120" i="1"/>
  <c r="U120" i="1"/>
  <c r="N120" i="1"/>
  <c r="Y119" i="1"/>
  <c r="U119" i="1"/>
  <c r="E119" i="1" s="1"/>
  <c r="N119" i="1"/>
  <c r="G119" i="1"/>
  <c r="D3288" i="12" s="1"/>
  <c r="Y118" i="1"/>
  <c r="U118" i="1"/>
  <c r="E118" i="1" s="1"/>
  <c r="N118" i="1"/>
  <c r="G118" i="1"/>
  <c r="I118" i="1" s="1"/>
  <c r="Y117" i="1"/>
  <c r="U117" i="1"/>
  <c r="E117" i="1" s="1"/>
  <c r="X117" i="1" s="1"/>
  <c r="N117" i="1"/>
  <c r="G117" i="1"/>
  <c r="D3234" i="12" s="1"/>
  <c r="D117" i="1"/>
  <c r="Y116" i="1"/>
  <c r="U116" i="1"/>
  <c r="E116" i="1" s="1"/>
  <c r="N116" i="1"/>
  <c r="G116" i="1"/>
  <c r="D3205" i="12" s="1"/>
  <c r="Y115" i="1"/>
  <c r="U115" i="1"/>
  <c r="E115" i="1" s="1"/>
  <c r="D115" i="1" s="1"/>
  <c r="N115" i="1"/>
  <c r="G115" i="1"/>
  <c r="Y114" i="1"/>
  <c r="U114" i="1"/>
  <c r="E114" i="1" s="1"/>
  <c r="N114" i="1"/>
  <c r="G114" i="1"/>
  <c r="Z113" i="1"/>
  <c r="N113" i="1"/>
  <c r="I113" i="1"/>
  <c r="E113" i="1"/>
  <c r="D3117" i="12"/>
  <c r="D3116" i="12"/>
  <c r="Y112" i="1"/>
  <c r="U112" i="1"/>
  <c r="E112" i="1" s="1"/>
  <c r="E3086" i="12" s="1"/>
  <c r="N112" i="1"/>
  <c r="G112" i="1"/>
  <c r="Y111" i="1"/>
  <c r="U111" i="1"/>
  <c r="E111" i="1" s="1"/>
  <c r="N111" i="1"/>
  <c r="G111" i="1"/>
  <c r="Y110" i="1"/>
  <c r="U110" i="1"/>
  <c r="E110" i="1" s="1"/>
  <c r="D110" i="1" s="1"/>
  <c r="N110" i="1"/>
  <c r="G110" i="1"/>
  <c r="Y109" i="1"/>
  <c r="U109" i="1"/>
  <c r="E109" i="1" s="1"/>
  <c r="X109" i="1" s="1"/>
  <c r="N109" i="1"/>
  <c r="G109" i="1"/>
  <c r="D2942" i="12" s="1"/>
  <c r="D109" i="1"/>
  <c r="Y108" i="1"/>
  <c r="U108" i="1"/>
  <c r="E108" i="1" s="1"/>
  <c r="N108" i="1"/>
  <c r="G108" i="1"/>
  <c r="D2886" i="12" s="1"/>
  <c r="Z107" i="1"/>
  <c r="U107" i="1"/>
  <c r="E107" i="1" s="1"/>
  <c r="N107" i="1"/>
  <c r="I107" i="1"/>
  <c r="Y106" i="1"/>
  <c r="U106" i="1"/>
  <c r="E106" i="1" s="1"/>
  <c r="N106" i="1"/>
  <c r="G106" i="1"/>
  <c r="D2771" i="12" s="1"/>
  <c r="Y105" i="1"/>
  <c r="U105" i="1"/>
  <c r="E105" i="1" s="1"/>
  <c r="N105" i="1"/>
  <c r="G105" i="1"/>
  <c r="D2743" i="12" s="1"/>
  <c r="D105" i="1"/>
  <c r="D2742" i="12" s="1"/>
  <c r="Y104" i="1"/>
  <c r="U104" i="1"/>
  <c r="E104" i="1" s="1"/>
  <c r="D104" i="1" s="1"/>
  <c r="F104" i="1" s="1"/>
  <c r="N104" i="1"/>
  <c r="Y103" i="1"/>
  <c r="U103" i="1"/>
  <c r="E103" i="1" s="1"/>
  <c r="N103" i="1"/>
  <c r="G103" i="1"/>
  <c r="D2684" i="12" s="1"/>
  <c r="Y102" i="1"/>
  <c r="U102" i="1"/>
  <c r="E102" i="1" s="1"/>
  <c r="D102" i="1" s="1"/>
  <c r="N102" i="1"/>
  <c r="G102" i="1"/>
  <c r="D2658" i="12" s="1"/>
  <c r="Y101" i="1"/>
  <c r="U101" i="1"/>
  <c r="E101" i="1" s="1"/>
  <c r="N101" i="1"/>
  <c r="G101" i="1"/>
  <c r="D2632" i="12" s="1"/>
  <c r="D101" i="1"/>
  <c r="Y100" i="1"/>
  <c r="U100" i="1"/>
  <c r="E100" i="1" s="1"/>
  <c r="N100" i="1"/>
  <c r="G100" i="1"/>
  <c r="D2601" i="12" s="1"/>
  <c r="Y99" i="1"/>
  <c r="U99" i="1"/>
  <c r="E99" i="1" s="1"/>
  <c r="X99" i="1" s="1"/>
  <c r="N99" i="1"/>
  <c r="G99" i="1"/>
  <c r="D2544" i="12" s="1"/>
  <c r="Y98" i="1"/>
  <c r="U98" i="1"/>
  <c r="E98" i="1" s="1"/>
  <c r="N98" i="1"/>
  <c r="G98" i="1"/>
  <c r="D2514" i="12" s="1"/>
  <c r="Y97" i="1"/>
  <c r="U97" i="1"/>
  <c r="E97" i="1" s="1"/>
  <c r="X97" i="1" s="1"/>
  <c r="N97" i="1"/>
  <c r="G97" i="1"/>
  <c r="D2485" i="12" s="1"/>
  <c r="D97" i="1"/>
  <c r="Y96" i="1"/>
  <c r="U96" i="1"/>
  <c r="E96" i="1" s="1"/>
  <c r="N96" i="1"/>
  <c r="G96" i="1"/>
  <c r="D2460" i="12" s="1"/>
  <c r="Z95" i="1"/>
  <c r="U95" i="1"/>
  <c r="N95" i="1"/>
  <c r="I95" i="1"/>
  <c r="Y94" i="1"/>
  <c r="U94" i="1"/>
  <c r="N94" i="1"/>
  <c r="G94" i="1"/>
  <c r="D2405" i="12" s="1"/>
  <c r="E94" i="1"/>
  <c r="D94" i="1" s="1"/>
  <c r="Y93" i="1"/>
  <c r="U93" i="1"/>
  <c r="E93" i="1" s="1"/>
  <c r="N93" i="1"/>
  <c r="G93" i="1"/>
  <c r="D2375" i="12" s="1"/>
  <c r="Y92" i="1"/>
  <c r="U92" i="1"/>
  <c r="E92" i="1" s="1"/>
  <c r="X92" i="1" s="1"/>
  <c r="N92" i="1"/>
  <c r="G92" i="1"/>
  <c r="D2349" i="12" s="1"/>
  <c r="D92" i="1"/>
  <c r="D2348" i="12" s="1"/>
  <c r="Y91" i="1"/>
  <c r="U91" i="1"/>
  <c r="E91" i="1" s="1"/>
  <c r="X91" i="1" s="1"/>
  <c r="N91" i="1"/>
  <c r="G91" i="1"/>
  <c r="D2318" i="12" s="1"/>
  <c r="Z90" i="1"/>
  <c r="N90" i="1"/>
  <c r="I90" i="1"/>
  <c r="E90" i="1"/>
  <c r="Y89" i="1"/>
  <c r="U89" i="1"/>
  <c r="E89" i="1" s="1"/>
  <c r="N89" i="1"/>
  <c r="G89" i="1"/>
  <c r="Y88" i="1"/>
  <c r="U88" i="1"/>
  <c r="E88" i="1" s="1"/>
  <c r="X88" i="1" s="1"/>
  <c r="N88" i="1"/>
  <c r="G88" i="1"/>
  <c r="D2202" i="12" s="1"/>
  <c r="Z87" i="1"/>
  <c r="U87" i="1"/>
  <c r="N87" i="1"/>
  <c r="I87" i="1"/>
  <c r="Z86" i="1"/>
  <c r="N86" i="1"/>
  <c r="I86" i="1"/>
  <c r="E86" i="1"/>
  <c r="Z85" i="1"/>
  <c r="N85" i="1"/>
  <c r="I85" i="1"/>
  <c r="F85" i="1" s="1"/>
  <c r="J85" i="1" s="1"/>
  <c r="E85" i="1"/>
  <c r="Z84" i="1"/>
  <c r="U84" i="1"/>
  <c r="N84" i="1"/>
  <c r="I84" i="1"/>
  <c r="Z83" i="1"/>
  <c r="U83" i="1"/>
  <c r="N83" i="1"/>
  <c r="I83" i="1"/>
  <c r="Y82" i="1"/>
  <c r="U82" i="1"/>
  <c r="E82" i="1" s="1"/>
  <c r="X82" i="1" s="1"/>
  <c r="N82" i="1"/>
  <c r="G82" i="1"/>
  <c r="D2144" i="12" s="1"/>
  <c r="D82" i="1"/>
  <c r="D2143" i="12" s="1"/>
  <c r="Y81" i="1"/>
  <c r="U81" i="1"/>
  <c r="E81" i="1" s="1"/>
  <c r="N81" i="1"/>
  <c r="G81" i="1"/>
  <c r="D2119" i="12" s="1"/>
  <c r="Y80" i="1"/>
  <c r="U80" i="1"/>
  <c r="N80" i="1"/>
  <c r="G80" i="1"/>
  <c r="D2090" i="12" s="1"/>
  <c r="E80" i="1"/>
  <c r="D80" i="1" s="1"/>
  <c r="D2089" i="12" s="1"/>
  <c r="Y79" i="1"/>
  <c r="U79" i="1"/>
  <c r="E79" i="1" s="1"/>
  <c r="N79" i="1"/>
  <c r="G79" i="1"/>
  <c r="D2065" i="12" s="1"/>
  <c r="Y78" i="1"/>
  <c r="U78" i="1"/>
  <c r="E78" i="1" s="1"/>
  <c r="X78" i="1" s="1"/>
  <c r="N78" i="1"/>
  <c r="G78" i="1"/>
  <c r="D2033" i="12" s="1"/>
  <c r="D78" i="1"/>
  <c r="Y77" i="1"/>
  <c r="U77" i="1"/>
  <c r="E77" i="1" s="1"/>
  <c r="D77" i="1" s="1"/>
  <c r="D2002" i="12" s="1"/>
  <c r="N77" i="1"/>
  <c r="G77" i="1"/>
  <c r="D2003" i="12" s="1"/>
  <c r="Y76" i="1"/>
  <c r="U76" i="1"/>
  <c r="E76" i="1" s="1"/>
  <c r="N76" i="1"/>
  <c r="G76" i="1"/>
  <c r="D1973" i="12" s="1"/>
  <c r="Z75" i="1"/>
  <c r="N75" i="1"/>
  <c r="I75" i="1"/>
  <c r="F75" i="1"/>
  <c r="Y74" i="1"/>
  <c r="U74" i="1"/>
  <c r="E74" i="1" s="1"/>
  <c r="D74" i="1" s="1"/>
  <c r="N74" i="1"/>
  <c r="G74" i="1"/>
  <c r="D1946" i="12" s="1"/>
  <c r="Y73" i="1"/>
  <c r="U73" i="1"/>
  <c r="E73" i="1" s="1"/>
  <c r="N73" i="1"/>
  <c r="G73" i="1"/>
  <c r="D1917" i="12" s="1"/>
  <c r="D73" i="1"/>
  <c r="Y72" i="1"/>
  <c r="U72" i="1"/>
  <c r="E72" i="1" s="1"/>
  <c r="N72" i="1"/>
  <c r="G72" i="1"/>
  <c r="D1889" i="12" s="1"/>
  <c r="Y71" i="1"/>
  <c r="U71" i="1"/>
  <c r="E71" i="1" s="1"/>
  <c r="N71" i="1"/>
  <c r="G71" i="1"/>
  <c r="D1860" i="12" s="1"/>
  <c r="Y70" i="1"/>
  <c r="U70" i="1"/>
  <c r="E70" i="1" s="1"/>
  <c r="N70" i="1"/>
  <c r="G70" i="1"/>
  <c r="D1835" i="12" s="1"/>
  <c r="Y69" i="1"/>
  <c r="U69" i="1"/>
  <c r="E69" i="1" s="1"/>
  <c r="N69" i="1"/>
  <c r="G69" i="1"/>
  <c r="D1775" i="12" s="1"/>
  <c r="D69" i="1"/>
  <c r="D1774" i="12" s="1"/>
  <c r="Y68" i="1"/>
  <c r="X68" i="1"/>
  <c r="U68" i="1"/>
  <c r="N68" i="1"/>
  <c r="G68" i="1"/>
  <c r="D1805" i="12" s="1"/>
  <c r="Y67" i="1"/>
  <c r="U67" i="1"/>
  <c r="E67" i="1" s="1"/>
  <c r="N67" i="1"/>
  <c r="G67" i="1"/>
  <c r="D1746" i="12" s="1"/>
  <c r="Y66" i="1"/>
  <c r="U66" i="1"/>
  <c r="E66" i="1" s="1"/>
  <c r="N66" i="1"/>
  <c r="G66" i="1"/>
  <c r="D1720" i="12" s="1"/>
  <c r="Y65" i="1"/>
  <c r="U65" i="1"/>
  <c r="E65" i="1" s="1"/>
  <c r="N65" i="1"/>
  <c r="G65" i="1"/>
  <c r="I65" i="1" s="1"/>
  <c r="F1664" i="12" s="1"/>
  <c r="D1664" i="12" s="1"/>
  <c r="D65" i="1"/>
  <c r="Y64" i="1"/>
  <c r="U64" i="1"/>
  <c r="E64" i="1" s="1"/>
  <c r="N64" i="1"/>
  <c r="G64" i="1"/>
  <c r="I64" i="1" s="1"/>
  <c r="F1634" i="12" s="1"/>
  <c r="D1634" i="12" s="1"/>
  <c r="Y63" i="1"/>
  <c r="U63" i="1"/>
  <c r="E63" i="1" s="1"/>
  <c r="X63" i="1" s="1"/>
  <c r="N63" i="1"/>
  <c r="G63" i="1"/>
  <c r="D1607" i="12" s="1"/>
  <c r="Y62" i="1"/>
  <c r="U62" i="1"/>
  <c r="E62" i="1" s="1"/>
  <c r="N62" i="1"/>
  <c r="G62" i="1"/>
  <c r="I62" i="1" s="1"/>
  <c r="F1692" i="12" s="1"/>
  <c r="D1692" i="12" s="1"/>
  <c r="Y61" i="1"/>
  <c r="U61" i="1"/>
  <c r="E61" i="1" s="1"/>
  <c r="E1576" i="12" s="1"/>
  <c r="N61" i="1"/>
  <c r="G61" i="1"/>
  <c r="D1577" i="12" s="1"/>
  <c r="D61" i="1"/>
  <c r="D1576" i="12" s="1"/>
  <c r="Y60" i="1"/>
  <c r="U60" i="1"/>
  <c r="E60" i="1" s="1"/>
  <c r="N60" i="1"/>
  <c r="G60" i="1"/>
  <c r="D1547" i="12" s="1"/>
  <c r="Y59" i="1"/>
  <c r="U59" i="1"/>
  <c r="E59" i="1" s="1"/>
  <c r="N59" i="1"/>
  <c r="G59" i="1"/>
  <c r="D1522" i="12" s="1"/>
  <c r="Y58" i="1"/>
  <c r="U58" i="1"/>
  <c r="E58" i="1" s="1"/>
  <c r="N58" i="1"/>
  <c r="G58" i="1"/>
  <c r="D1493" i="12" s="1"/>
  <c r="Z57" i="1"/>
  <c r="U57" i="1"/>
  <c r="N57" i="1"/>
  <c r="I57" i="1"/>
  <c r="E57" i="1"/>
  <c r="Y56" i="1"/>
  <c r="U56" i="1"/>
  <c r="E56" i="1" s="1"/>
  <c r="N56" i="1"/>
  <c r="G56" i="1"/>
  <c r="I56" i="1" s="1"/>
  <c r="Y55" i="1"/>
  <c r="U55" i="1"/>
  <c r="N55" i="1"/>
  <c r="N54" i="1"/>
  <c r="I54" i="1"/>
  <c r="F54" i="1"/>
  <c r="Z53" i="1"/>
  <c r="U53" i="1"/>
  <c r="N53" i="1"/>
  <c r="I53" i="1"/>
  <c r="Y52" i="1"/>
  <c r="U52" i="1"/>
  <c r="E52" i="1" s="1"/>
  <c r="N52" i="1"/>
  <c r="G52" i="1"/>
  <c r="D1370" i="12" s="1"/>
  <c r="Y51" i="1"/>
  <c r="U51" i="1"/>
  <c r="N51" i="1"/>
  <c r="G51" i="1"/>
  <c r="D1342" i="12" s="1"/>
  <c r="E51" i="1"/>
  <c r="E1341" i="12" s="1"/>
  <c r="D51" i="1"/>
  <c r="D1341" i="12" s="1"/>
  <c r="W50" i="1"/>
  <c r="U50" i="1"/>
  <c r="E50" i="1" s="1"/>
  <c r="N50" i="1"/>
  <c r="G50" i="1"/>
  <c r="D1314" i="12" s="1"/>
  <c r="Z49" i="1"/>
  <c r="U49" i="1"/>
  <c r="E49" i="1" s="1"/>
  <c r="N49" i="1"/>
  <c r="I49" i="1"/>
  <c r="W48" i="1"/>
  <c r="U48" i="1"/>
  <c r="E48" i="1" s="1"/>
  <c r="D48" i="1" s="1"/>
  <c r="N48" i="1"/>
  <c r="G48" i="1"/>
  <c r="I48" i="1" s="1"/>
  <c r="U47" i="1"/>
  <c r="E47" i="1" s="1"/>
  <c r="N47" i="1"/>
  <c r="G47" i="1"/>
  <c r="D1228" i="12" s="1"/>
  <c r="W46" i="1"/>
  <c r="U46" i="1"/>
  <c r="E46" i="1" s="1"/>
  <c r="D46" i="1" s="1"/>
  <c r="F46" i="1" s="1"/>
  <c r="N46" i="1"/>
  <c r="G46" i="1"/>
  <c r="D1199" i="12" s="1"/>
  <c r="U45" i="1"/>
  <c r="E45" i="1" s="1"/>
  <c r="N45" i="1"/>
  <c r="G45" i="1"/>
  <c r="D1173" i="12" s="1"/>
  <c r="W44" i="1"/>
  <c r="U44" i="1"/>
  <c r="N44" i="1"/>
  <c r="G44" i="1"/>
  <c r="D1142" i="12" s="1"/>
  <c r="E44" i="1"/>
  <c r="W43" i="1"/>
  <c r="U43" i="1"/>
  <c r="N43" i="1"/>
  <c r="G43" i="1"/>
  <c r="D1117" i="12" s="1"/>
  <c r="E43" i="1"/>
  <c r="Z42" i="1"/>
  <c r="U42" i="1"/>
  <c r="E42" i="1" s="1"/>
  <c r="N42" i="1"/>
  <c r="I42" i="1"/>
  <c r="Z41" i="1"/>
  <c r="U41" i="1"/>
  <c r="N41" i="1"/>
  <c r="I41" i="1"/>
  <c r="F41" i="1"/>
  <c r="U40" i="1"/>
  <c r="E40" i="1" s="1"/>
  <c r="N40" i="1"/>
  <c r="G40" i="1"/>
  <c r="D1032" i="12" s="1"/>
  <c r="D40" i="1"/>
  <c r="U39" i="1"/>
  <c r="E39" i="1" s="1"/>
  <c r="D39" i="1" s="1"/>
  <c r="N39" i="1"/>
  <c r="G39" i="1"/>
  <c r="D1006" i="12" s="1"/>
  <c r="U38" i="1"/>
  <c r="E38" i="1" s="1"/>
  <c r="N38" i="1"/>
  <c r="G38" i="1"/>
  <c r="Z37" i="1"/>
  <c r="U37" i="1"/>
  <c r="N37" i="1"/>
  <c r="F144" i="1" l="1"/>
  <c r="E126" i="4"/>
  <c r="F154" i="1"/>
  <c r="J154" i="1" s="1"/>
  <c r="F150" i="1"/>
  <c r="J150" i="1" s="1"/>
  <c r="F153" i="1"/>
  <c r="F4113" i="12" s="1"/>
  <c r="F4119" i="12" s="1"/>
  <c r="I4120" i="12" s="1"/>
  <c r="I43" i="1"/>
  <c r="F1117" i="12" s="1"/>
  <c r="F145" i="1"/>
  <c r="F157" i="1"/>
  <c r="J157" i="1" s="1"/>
  <c r="F162" i="1"/>
  <c r="J162" i="1" s="1"/>
  <c r="F151" i="1"/>
  <c r="J151" i="1" s="1"/>
  <c r="F152" i="1"/>
  <c r="J152" i="1" s="1"/>
  <c r="F163" i="1"/>
  <c r="F161" i="1"/>
  <c r="F4284" i="12" s="1"/>
  <c r="F148" i="1"/>
  <c r="F3951" i="12" s="1"/>
  <c r="D111" i="1"/>
  <c r="F111" i="1" s="1"/>
  <c r="F3057" i="12" s="1"/>
  <c r="E3057" i="12"/>
  <c r="J141" i="1"/>
  <c r="X132" i="1"/>
  <c r="Z132" i="1" s="1"/>
  <c r="E3553" i="12"/>
  <c r="D127" i="1"/>
  <c r="D3465" i="12" s="1"/>
  <c r="E3465" i="12"/>
  <c r="D133" i="1"/>
  <c r="D3581" i="12" s="1"/>
  <c r="E3581" i="12"/>
  <c r="F158" i="1"/>
  <c r="J158" i="1" s="1"/>
  <c r="F149" i="1"/>
  <c r="F146" i="1"/>
  <c r="F3895" i="12" s="1"/>
  <c r="D3726" i="12"/>
  <c r="D114" i="1"/>
  <c r="D3146" i="12" s="1"/>
  <c r="E3146" i="12"/>
  <c r="D118" i="1"/>
  <c r="D3260" i="12" s="1"/>
  <c r="E3260" i="12"/>
  <c r="F142" i="1"/>
  <c r="F140" i="1"/>
  <c r="F3698" i="12" s="1"/>
  <c r="D3698" i="12"/>
  <c r="F3780" i="12"/>
  <c r="X44" i="1"/>
  <c r="Z44" i="1" s="1"/>
  <c r="X48" i="1"/>
  <c r="Z48" i="1" s="1"/>
  <c r="F86" i="1"/>
  <c r="J86" i="1" s="1"/>
  <c r="F113" i="1"/>
  <c r="J113" i="1" s="1"/>
  <c r="D52" i="1"/>
  <c r="D1369" i="12" s="1"/>
  <c r="E1369" i="12"/>
  <c r="X52" i="1"/>
  <c r="Z52" i="1" s="1"/>
  <c r="D58" i="1"/>
  <c r="D1492" i="12" s="1"/>
  <c r="E1492" i="12"/>
  <c r="E976" i="12"/>
  <c r="X58" i="1"/>
  <c r="Z58" i="1" s="1"/>
  <c r="D64" i="1"/>
  <c r="D1633" i="12" s="1"/>
  <c r="E1633" i="12"/>
  <c r="X64" i="1"/>
  <c r="Z64" i="1" s="1"/>
  <c r="E1774" i="12"/>
  <c r="X69" i="1"/>
  <c r="Z69" i="1" s="1"/>
  <c r="D81" i="1"/>
  <c r="D2118" i="12" s="1"/>
  <c r="X81" i="1"/>
  <c r="Z81" i="1" s="1"/>
  <c r="D89" i="1"/>
  <c r="F89" i="1" s="1"/>
  <c r="X89" i="1"/>
  <c r="Z89" i="1" s="1"/>
  <c r="D96" i="1"/>
  <c r="D2459" i="12" s="1"/>
  <c r="E2459" i="12"/>
  <c r="X96" i="1"/>
  <c r="Z96" i="1" s="1"/>
  <c r="E2631" i="12"/>
  <c r="X101" i="1"/>
  <c r="Z101" i="1" s="1"/>
  <c r="E1435" i="12"/>
  <c r="X56" i="1"/>
  <c r="Z56" i="1" s="1"/>
  <c r="D62" i="1"/>
  <c r="D1691" i="12" s="1"/>
  <c r="E1691" i="12"/>
  <c r="X62" i="1"/>
  <c r="Z62" i="1" s="1"/>
  <c r="E1916" i="12"/>
  <c r="X73" i="1"/>
  <c r="Z73" i="1" s="1"/>
  <c r="D79" i="1"/>
  <c r="F79" i="1" s="1"/>
  <c r="E2064" i="12"/>
  <c r="X79" i="1"/>
  <c r="Z79" i="1" s="1"/>
  <c r="D93" i="1"/>
  <c r="D2374" i="12" s="1"/>
  <c r="X93" i="1"/>
  <c r="Z93" i="1" s="1"/>
  <c r="D100" i="1"/>
  <c r="F100" i="1" s="1"/>
  <c r="E2600" i="12"/>
  <c r="X100" i="1"/>
  <c r="Z100" i="1" s="1"/>
  <c r="D107" i="1"/>
  <c r="E2800" i="12"/>
  <c r="D108" i="1"/>
  <c r="D2885" i="12" s="1"/>
  <c r="X108" i="1"/>
  <c r="Z108" i="1" s="1"/>
  <c r="D119" i="1"/>
  <c r="D3287" i="12" s="1"/>
  <c r="E3287" i="12"/>
  <c r="X119" i="1"/>
  <c r="D129" i="1"/>
  <c r="X129" i="1"/>
  <c r="Z129" i="1" s="1"/>
  <c r="D38" i="1"/>
  <c r="D976" i="12" s="1"/>
  <c r="X38" i="1"/>
  <c r="Z38" i="1" s="1"/>
  <c r="E1031" i="12"/>
  <c r="X40" i="1"/>
  <c r="Z40" i="1" s="1"/>
  <c r="D47" i="1"/>
  <c r="D1227" i="12" s="1"/>
  <c r="X47" i="1"/>
  <c r="Z47" i="1" s="1"/>
  <c r="D50" i="1"/>
  <c r="D1313" i="12" s="1"/>
  <c r="E1313" i="12"/>
  <c r="D67" i="1"/>
  <c r="D1745" i="12" s="1"/>
  <c r="E1745" i="12"/>
  <c r="X67" i="1"/>
  <c r="D98" i="1"/>
  <c r="F98" i="1" s="1"/>
  <c r="F2513" i="12" s="1"/>
  <c r="E2513" i="12"/>
  <c r="X98" i="1"/>
  <c r="Z98" i="1" s="1"/>
  <c r="E2742" i="12"/>
  <c r="X105" i="1"/>
  <c r="Z105" i="1" s="1"/>
  <c r="D112" i="1"/>
  <c r="X112" i="1"/>
  <c r="Z112" i="1" s="1"/>
  <c r="D121" i="1"/>
  <c r="D3343" i="12" s="1"/>
  <c r="X121" i="1"/>
  <c r="Z121" i="1" s="1"/>
  <c r="D60" i="1"/>
  <c r="F60" i="1" s="1"/>
  <c r="E1546" i="12"/>
  <c r="X60" i="1"/>
  <c r="Z60" i="1" s="1"/>
  <c r="E1663" i="12"/>
  <c r="X65" i="1"/>
  <c r="Z65" i="1" s="1"/>
  <c r="D71" i="1"/>
  <c r="F71" i="1" s="1"/>
  <c r="E1859" i="12"/>
  <c r="X71" i="1"/>
  <c r="Z71" i="1" s="1"/>
  <c r="D103" i="1"/>
  <c r="D2683" i="12" s="1"/>
  <c r="X103" i="1"/>
  <c r="Z103" i="1" s="1"/>
  <c r="D116" i="1"/>
  <c r="D3204" i="12" s="1"/>
  <c r="X116" i="1"/>
  <c r="D76" i="1"/>
  <c r="D1972" i="12" s="1"/>
  <c r="X76" i="1"/>
  <c r="Z76" i="1" s="1"/>
  <c r="X134" i="1"/>
  <c r="Z134" i="1" s="1"/>
  <c r="F134" i="1"/>
  <c r="D45" i="1"/>
  <c r="D1172" i="12" s="1"/>
  <c r="E1172" i="12"/>
  <c r="D59" i="1"/>
  <c r="D1521" i="12" s="1"/>
  <c r="E1521" i="12"/>
  <c r="D66" i="1"/>
  <c r="D1719" i="12" s="1"/>
  <c r="E1719" i="12"/>
  <c r="D70" i="1"/>
  <c r="D1834" i="12" s="1"/>
  <c r="E1834" i="12"/>
  <c r="D72" i="1"/>
  <c r="D1888" i="12" s="1"/>
  <c r="E1888" i="12"/>
  <c r="D106" i="1"/>
  <c r="D2770" i="12" s="1"/>
  <c r="E2770" i="12"/>
  <c r="J135" i="1"/>
  <c r="F40" i="1"/>
  <c r="F1031" i="12" s="1"/>
  <c r="F65" i="1"/>
  <c r="F101" i="1"/>
  <c r="F2631" i="12" s="1"/>
  <c r="X111" i="1"/>
  <c r="Z111" i="1" s="1"/>
  <c r="X115" i="1"/>
  <c r="X59" i="1"/>
  <c r="Z59" i="1" s="1"/>
  <c r="X66" i="1"/>
  <c r="Z66" i="1" s="1"/>
  <c r="X70" i="1"/>
  <c r="X72" i="1"/>
  <c r="Z72" i="1" s="1"/>
  <c r="X80" i="1"/>
  <c r="Z80" i="1" s="1"/>
  <c r="X94" i="1"/>
  <c r="Z94" i="1" s="1"/>
  <c r="X102" i="1"/>
  <c r="X106" i="1"/>
  <c r="Z106" i="1" s="1"/>
  <c r="X110" i="1"/>
  <c r="Z110" i="1" s="1"/>
  <c r="X114" i="1"/>
  <c r="Z114" i="1" s="1"/>
  <c r="X118" i="1"/>
  <c r="X127" i="1"/>
  <c r="Z127" i="1" s="1"/>
  <c r="X133" i="1"/>
  <c r="Z133" i="1" s="1"/>
  <c r="X43" i="1"/>
  <c r="Z43" i="1" s="1"/>
  <c r="X50" i="1"/>
  <c r="Z50" i="1" s="1"/>
  <c r="X104" i="1"/>
  <c r="Z104" i="1" s="1"/>
  <c r="F124" i="1"/>
  <c r="J124" i="1" s="1"/>
  <c r="D63" i="1"/>
  <c r="D1606" i="12" s="1"/>
  <c r="E1606" i="12"/>
  <c r="D88" i="1"/>
  <c r="D2201" i="12" s="1"/>
  <c r="E2201" i="12"/>
  <c r="D91" i="1"/>
  <c r="D2317" i="12" s="1"/>
  <c r="E2317" i="12"/>
  <c r="D99" i="1"/>
  <c r="F99" i="1" s="1"/>
  <c r="F2543" i="12" s="1"/>
  <c r="E2543" i="12"/>
  <c r="D44" i="1"/>
  <c r="D1141" i="12" s="1"/>
  <c r="E1141" i="12"/>
  <c r="D43" i="1"/>
  <c r="D1116" i="12" s="1"/>
  <c r="E1116" i="12"/>
  <c r="X45" i="1"/>
  <c r="Z45" i="1" s="1"/>
  <c r="X51" i="1"/>
  <c r="X61" i="1"/>
  <c r="Z61" i="1" s="1"/>
  <c r="X74" i="1"/>
  <c r="Z74" i="1" s="1"/>
  <c r="X77" i="1"/>
  <c r="Z77" i="1" s="1"/>
  <c r="F109" i="1"/>
  <c r="F2941" i="12" s="1"/>
  <c r="F117" i="1"/>
  <c r="F3233" i="12" s="1"/>
  <c r="X131" i="1"/>
  <c r="Z131" i="1" s="1"/>
  <c r="X39" i="1"/>
  <c r="Z39" i="1" s="1"/>
  <c r="F42" i="1"/>
  <c r="F1087" i="12" s="1"/>
  <c r="F1093" i="12" s="1"/>
  <c r="I1094" i="12" s="1"/>
  <c r="X46" i="1"/>
  <c r="Z46" i="1" s="1"/>
  <c r="F49" i="1"/>
  <c r="X55" i="1"/>
  <c r="F57" i="1"/>
  <c r="Y32" i="6" s="1"/>
  <c r="F73" i="1"/>
  <c r="F1916" i="12" s="1"/>
  <c r="F90" i="1"/>
  <c r="J90" i="1" s="1"/>
  <c r="F115" i="1"/>
  <c r="F3176" i="12" s="1"/>
  <c r="J136" i="1"/>
  <c r="I72" i="1"/>
  <c r="F1889" i="12" s="1"/>
  <c r="I73" i="1"/>
  <c r="F1917" i="12" s="1"/>
  <c r="I102" i="1"/>
  <c r="F2658" i="12" s="1"/>
  <c r="F131" i="1"/>
  <c r="F3526" i="12" s="1"/>
  <c r="K55" i="9"/>
  <c r="N55" i="9" s="1"/>
  <c r="K60" i="9"/>
  <c r="N60" i="9" s="1"/>
  <c r="E95" i="1"/>
  <c r="F95" i="1" s="1"/>
  <c r="J41" i="1"/>
  <c r="F48" i="1"/>
  <c r="J48" i="1" s="1"/>
  <c r="I71" i="1"/>
  <c r="F1860" i="12" s="1"/>
  <c r="J75" i="1"/>
  <c r="I77" i="1"/>
  <c r="F2003" i="12" s="1"/>
  <c r="I78" i="1"/>
  <c r="F2033" i="12" s="1"/>
  <c r="F80" i="1"/>
  <c r="F2089" i="12" s="1"/>
  <c r="F3117" i="12"/>
  <c r="J123" i="1"/>
  <c r="J130" i="1"/>
  <c r="I66" i="1"/>
  <c r="F1720" i="12" s="1"/>
  <c r="I80" i="1"/>
  <c r="F2090" i="12" s="1"/>
  <c r="I91" i="1"/>
  <c r="F2318" i="12" s="1"/>
  <c r="I96" i="1"/>
  <c r="F2460" i="12" s="1"/>
  <c r="I97" i="1"/>
  <c r="F2485" i="12" s="1"/>
  <c r="I39" i="1"/>
  <c r="F1006" i="12" s="1"/>
  <c r="I60" i="1"/>
  <c r="F1547" i="12" s="1"/>
  <c r="I67" i="1"/>
  <c r="F1746" i="12" s="1"/>
  <c r="I70" i="1"/>
  <c r="F1835" i="12" s="1"/>
  <c r="I93" i="1"/>
  <c r="F2375" i="12" s="1"/>
  <c r="I101" i="1"/>
  <c r="F2632" i="12" s="1"/>
  <c r="I109" i="1"/>
  <c r="F2942" i="12" s="1"/>
  <c r="I115" i="1"/>
  <c r="F3177" i="12" s="1"/>
  <c r="I116" i="1"/>
  <c r="F3205" i="12" s="1"/>
  <c r="I117" i="1"/>
  <c r="F3234" i="12" s="1"/>
  <c r="Z109" i="1"/>
  <c r="K68" i="9"/>
  <c r="N68" i="9" s="1"/>
  <c r="F3637" i="12"/>
  <c r="F3644" i="12" s="1"/>
  <c r="I3645" i="12" s="1"/>
  <c r="J138" i="1"/>
  <c r="K67" i="9"/>
  <c r="N67" i="9" s="1"/>
  <c r="J137" i="1"/>
  <c r="E128" i="1"/>
  <c r="F128" i="1" s="1"/>
  <c r="J128" i="1" s="1"/>
  <c r="E122" i="1"/>
  <c r="F122" i="1" s="1"/>
  <c r="E87" i="1"/>
  <c r="F87" i="1" s="1"/>
  <c r="E84" i="1"/>
  <c r="F84" i="1" s="1"/>
  <c r="E83" i="1"/>
  <c r="F83" i="1" s="1"/>
  <c r="K21" i="9"/>
  <c r="N21" i="9" s="1"/>
  <c r="Y80" i="6"/>
  <c r="X80" i="6" s="1"/>
  <c r="J54" i="1"/>
  <c r="E53" i="1"/>
  <c r="F53" i="1" s="1"/>
  <c r="J53" i="1" s="1"/>
  <c r="I40" i="1"/>
  <c r="F1032" i="12" s="1"/>
  <c r="I59" i="1"/>
  <c r="F1522" i="12" s="1"/>
  <c r="I63" i="1"/>
  <c r="F1607" i="12" s="1"/>
  <c r="I68" i="1"/>
  <c r="F1805" i="12" s="1"/>
  <c r="I74" i="1"/>
  <c r="F1946" i="12" s="1"/>
  <c r="I81" i="1"/>
  <c r="F2119" i="12" s="1"/>
  <c r="I88" i="1"/>
  <c r="F2202" i="12" s="1"/>
  <c r="I94" i="1"/>
  <c r="F2405" i="12" s="1"/>
  <c r="I103" i="1"/>
  <c r="I106" i="1"/>
  <c r="F2771" i="12" s="1"/>
  <c r="I108" i="1"/>
  <c r="F2886" i="12" s="1"/>
  <c r="F105" i="1"/>
  <c r="F2742" i="12" s="1"/>
  <c r="F82" i="1"/>
  <c r="J104" i="1"/>
  <c r="F69" i="1"/>
  <c r="F61" i="1"/>
  <c r="F1576" i="12" s="1"/>
  <c r="F132" i="1"/>
  <c r="F51" i="1"/>
  <c r="F1341" i="12" s="1"/>
  <c r="F77" i="1"/>
  <c r="F92" i="1"/>
  <c r="F2348" i="12" s="1"/>
  <c r="Z117" i="1"/>
  <c r="Z88" i="1"/>
  <c r="Z124" i="1"/>
  <c r="E3204" i="12"/>
  <c r="Y31" i="6"/>
  <c r="X31" i="6" s="1"/>
  <c r="F1436" i="12"/>
  <c r="F1443" i="12" s="1"/>
  <c r="I1444" i="12" s="1"/>
  <c r="K56" i="9"/>
  <c r="J56" i="9" s="1"/>
  <c r="N56" i="9" s="1"/>
  <c r="D1198" i="12"/>
  <c r="D1663" i="12"/>
  <c r="Z78" i="1"/>
  <c r="Z99" i="1"/>
  <c r="D2941" i="12"/>
  <c r="Z116" i="1"/>
  <c r="D3233" i="12"/>
  <c r="D1005" i="12"/>
  <c r="D1031" i="12"/>
  <c r="F1256" i="12"/>
  <c r="Z70" i="1"/>
  <c r="D1945" i="12"/>
  <c r="D2032" i="12"/>
  <c r="D2404" i="12"/>
  <c r="D2484" i="12"/>
  <c r="D2657" i="12"/>
  <c r="Z118" i="1"/>
  <c r="F3582" i="12"/>
  <c r="D977" i="12"/>
  <c r="Y23" i="6"/>
  <c r="X23" i="6" s="1"/>
  <c r="F1062" i="12"/>
  <c r="F56" i="1"/>
  <c r="J56" i="1" s="1"/>
  <c r="D1436" i="12"/>
  <c r="D1916" i="12"/>
  <c r="Z97" i="1"/>
  <c r="D2631" i="12"/>
  <c r="D2715" i="12"/>
  <c r="F3261" i="12"/>
  <c r="F4172" i="12"/>
  <c r="E93" i="4"/>
  <c r="F1663" i="12"/>
  <c r="F1670" i="12" s="1"/>
  <c r="I1671" i="12" s="1"/>
  <c r="F78" i="1"/>
  <c r="F97" i="1"/>
  <c r="F39" i="1"/>
  <c r="I45" i="1"/>
  <c r="F1173" i="12" s="1"/>
  <c r="I46" i="1"/>
  <c r="I47" i="1"/>
  <c r="I58" i="1"/>
  <c r="F1493" i="12" s="1"/>
  <c r="I61" i="1"/>
  <c r="F1577" i="12" s="1"/>
  <c r="I69" i="1"/>
  <c r="F74" i="1"/>
  <c r="I76" i="1"/>
  <c r="I79" i="1"/>
  <c r="I82" i="1"/>
  <c r="I92" i="1"/>
  <c r="F94" i="1"/>
  <c r="F2404" i="12" s="1"/>
  <c r="I99" i="1"/>
  <c r="F2544" i="12" s="1"/>
  <c r="F102" i="1"/>
  <c r="I105" i="1"/>
  <c r="F2743" i="12" s="1"/>
  <c r="F110" i="1"/>
  <c r="J125" i="1"/>
  <c r="I131" i="1"/>
  <c r="F3527" i="12" s="1"/>
  <c r="I132" i="1"/>
  <c r="Z55" i="1"/>
  <c r="Z63" i="1"/>
  <c r="Z68" i="1"/>
  <c r="Z91" i="1"/>
  <c r="Z102" i="1"/>
  <c r="Z115" i="1"/>
  <c r="Z51" i="1"/>
  <c r="Z82" i="1"/>
  <c r="Z92" i="1"/>
  <c r="I37" i="1"/>
  <c r="U36" i="1"/>
  <c r="E36" i="1" s="1"/>
  <c r="N36" i="1"/>
  <c r="G36" i="1"/>
  <c r="D949" i="12" s="1"/>
  <c r="U35" i="1"/>
  <c r="E35" i="1" s="1"/>
  <c r="D35" i="1" s="1"/>
  <c r="F35" i="1" s="1"/>
  <c r="N35" i="1"/>
  <c r="G35" i="1"/>
  <c r="D917" i="12" s="1"/>
  <c r="U34" i="1"/>
  <c r="E34" i="1" s="1"/>
  <c r="N34" i="1"/>
  <c r="G34" i="1"/>
  <c r="D889" i="12" s="1"/>
  <c r="U33" i="1"/>
  <c r="E33" i="1" s="1"/>
  <c r="N33" i="1"/>
  <c r="G33" i="1"/>
  <c r="D864" i="12" s="1"/>
  <c r="U32" i="1"/>
  <c r="N32" i="1"/>
  <c r="F1775" i="12" l="1"/>
  <c r="F1774" i="12"/>
  <c r="J145" i="1"/>
  <c r="K86" i="9"/>
  <c r="J86" i="9" s="1"/>
  <c r="N86" i="9" s="1"/>
  <c r="F2600" i="12"/>
  <c r="F3611" i="12"/>
  <c r="F3618" i="12" s="1"/>
  <c r="I3619" i="12" s="1"/>
  <c r="F63" i="1"/>
  <c r="J63" i="1" s="1"/>
  <c r="J134" i="1"/>
  <c r="J153" i="1"/>
  <c r="F3753" i="12"/>
  <c r="F3759" i="12" s="1"/>
  <c r="I3760" i="12" s="1"/>
  <c r="Y34" i="6"/>
  <c r="X34" i="6" s="1"/>
  <c r="K108" i="9"/>
  <c r="J108" i="9" s="1"/>
  <c r="N108" i="9" s="1"/>
  <c r="F58" i="1"/>
  <c r="F1492" i="12" s="1"/>
  <c r="F1499" i="12" s="1"/>
  <c r="I1500" i="12" s="1"/>
  <c r="F127" i="1"/>
  <c r="F3465" i="12" s="1"/>
  <c r="F114" i="1"/>
  <c r="F3146" i="12" s="1"/>
  <c r="Y75" i="6"/>
  <c r="K73" i="9"/>
  <c r="J73" i="9" s="1"/>
  <c r="N73" i="9" s="1"/>
  <c r="F118" i="1"/>
  <c r="J118" i="1" s="1"/>
  <c r="F121" i="1"/>
  <c r="F3726" i="12"/>
  <c r="F3733" i="12" s="1"/>
  <c r="I3734" i="12" s="1"/>
  <c r="J161" i="1"/>
  <c r="D3057" i="12"/>
  <c r="J142" i="1"/>
  <c r="F64" i="1"/>
  <c r="K33" i="9" s="1"/>
  <c r="J33" i="9" s="1"/>
  <c r="N33" i="9" s="1"/>
  <c r="Y65" i="6"/>
  <c r="X65" i="6" s="1"/>
  <c r="F62" i="1"/>
  <c r="F133" i="1"/>
  <c r="J133" i="1" s="1"/>
  <c r="F59" i="1"/>
  <c r="K7" i="9" s="1"/>
  <c r="J7" i="9" s="1"/>
  <c r="N7" i="9" s="1"/>
  <c r="F93" i="1"/>
  <c r="F2374" i="12" s="1"/>
  <c r="F2381" i="12" s="1"/>
  <c r="I2382" i="12" s="1"/>
  <c r="F50" i="1"/>
  <c r="F1313" i="12" s="1"/>
  <c r="F116" i="1"/>
  <c r="F3204" i="12" s="1"/>
  <c r="F3212" i="12" s="1"/>
  <c r="I3213" i="12" s="1"/>
  <c r="D1859" i="12"/>
  <c r="F45" i="1"/>
  <c r="F1172" i="12" s="1"/>
  <c r="F1180" i="12" s="1"/>
  <c r="I1181" i="12" s="1"/>
  <c r="F66" i="1"/>
  <c r="F38" i="1"/>
  <c r="D1546" i="12"/>
  <c r="D2600" i="12"/>
  <c r="F67" i="1"/>
  <c r="F1745" i="12" s="1"/>
  <c r="F1751" i="12" s="1"/>
  <c r="I1752" i="12" s="1"/>
  <c r="F72" i="1"/>
  <c r="K20" i="9" s="1"/>
  <c r="J20" i="9" s="1"/>
  <c r="N20" i="9" s="1"/>
  <c r="F76" i="1"/>
  <c r="F112" i="1"/>
  <c r="F3086" i="12" s="1"/>
  <c r="D3086" i="12"/>
  <c r="F129" i="1"/>
  <c r="F3495" i="12" s="1"/>
  <c r="D3495" i="12"/>
  <c r="F107" i="1"/>
  <c r="K41" i="9" s="1"/>
  <c r="J41" i="9" s="1"/>
  <c r="N41" i="9" s="1"/>
  <c r="D2800" i="12"/>
  <c r="F91" i="1"/>
  <c r="F2317" i="12" s="1"/>
  <c r="F2325" i="12" s="1"/>
  <c r="I2326" i="12" s="1"/>
  <c r="Y24" i="6"/>
  <c r="X24" i="6" s="1"/>
  <c r="K31" i="9"/>
  <c r="J31" i="9" s="1"/>
  <c r="N31" i="9" s="1"/>
  <c r="F108" i="1"/>
  <c r="J108" i="1" s="1"/>
  <c r="F44" i="1"/>
  <c r="F1141" i="12" s="1"/>
  <c r="J83" i="1"/>
  <c r="D33" i="1"/>
  <c r="F33" i="1" s="1"/>
  <c r="F863" i="12" s="1"/>
  <c r="X33" i="1"/>
  <c r="Z33" i="1" s="1"/>
  <c r="J122" i="1"/>
  <c r="J84" i="1"/>
  <c r="D36" i="1"/>
  <c r="F36" i="1" s="1"/>
  <c r="F948" i="12" s="1"/>
  <c r="X36" i="1"/>
  <c r="Z36" i="1" s="1"/>
  <c r="J87" i="1"/>
  <c r="F2177" i="12"/>
  <c r="F2183" i="12" s="1"/>
  <c r="I2184" i="12" s="1"/>
  <c r="D34" i="1"/>
  <c r="F34" i="1" s="1"/>
  <c r="E888" i="12"/>
  <c r="M364" i="10"/>
  <c r="J49" i="1"/>
  <c r="X35" i="1"/>
  <c r="Z35" i="1" s="1"/>
  <c r="X34" i="1"/>
  <c r="F96" i="1"/>
  <c r="K30" i="9" s="1"/>
  <c r="N30" i="9" s="1"/>
  <c r="F81" i="1"/>
  <c r="J81" i="1" s="1"/>
  <c r="F1924" i="12"/>
  <c r="I1925" i="12" s="1"/>
  <c r="D2513" i="12"/>
  <c r="F1468" i="12"/>
  <c r="J57" i="1"/>
  <c r="J65" i="1"/>
  <c r="F103" i="1"/>
  <c r="J103" i="1" s="1"/>
  <c r="J115" i="1"/>
  <c r="F52" i="1"/>
  <c r="F1369" i="12" s="1"/>
  <c r="Y28" i="6"/>
  <c r="F70" i="1"/>
  <c r="K141" i="9" s="1"/>
  <c r="J141" i="9" s="1"/>
  <c r="N141" i="9" s="1"/>
  <c r="K66" i="9"/>
  <c r="J66" i="9" s="1"/>
  <c r="N66" i="9" s="1"/>
  <c r="F106" i="1"/>
  <c r="F43" i="1"/>
  <c r="J42" i="1"/>
  <c r="D2064" i="12"/>
  <c r="F119" i="1"/>
  <c r="J73" i="1"/>
  <c r="D2543" i="12"/>
  <c r="F88" i="1"/>
  <c r="F2201" i="12" s="1"/>
  <c r="F2209" i="12" s="1"/>
  <c r="I2210" i="12" s="1"/>
  <c r="F47" i="1"/>
  <c r="Y61" i="6"/>
  <c r="X61" i="6" s="1"/>
  <c r="F2639" i="12"/>
  <c r="I2640" i="12" s="1"/>
  <c r="J117" i="1"/>
  <c r="J39" i="1"/>
  <c r="F2684" i="12"/>
  <c r="K239" i="9"/>
  <c r="N239" i="9" s="1"/>
  <c r="J97" i="1"/>
  <c r="J101" i="1"/>
  <c r="J102" i="1"/>
  <c r="Y50" i="6"/>
  <c r="X50" i="6" s="1"/>
  <c r="J77" i="1"/>
  <c r="F3183" i="12"/>
  <c r="I3184" i="12" s="1"/>
  <c r="J80" i="1"/>
  <c r="I34" i="1"/>
  <c r="F889" i="12" s="1"/>
  <c r="E66" i="4"/>
  <c r="K29" i="9"/>
  <c r="J29" i="9" s="1"/>
  <c r="N29" i="9" s="1"/>
  <c r="F2430" i="12"/>
  <c r="F2436" i="12" s="1"/>
  <c r="I2437" i="12" s="1"/>
  <c r="K47" i="9"/>
  <c r="J47" i="9" s="1"/>
  <c r="N47" i="9" s="1"/>
  <c r="J109" i="1"/>
  <c r="K61" i="9"/>
  <c r="J61" i="9" s="1"/>
  <c r="N61" i="9" s="1"/>
  <c r="E72" i="4"/>
  <c r="E61" i="4"/>
  <c r="I35" i="1"/>
  <c r="F917" i="12" s="1"/>
  <c r="J74" i="1"/>
  <c r="J40" i="1"/>
  <c r="I36" i="1"/>
  <c r="F949" i="12" s="1"/>
  <c r="F2002" i="12"/>
  <c r="F2010" i="12" s="1"/>
  <c r="I2011" i="12" s="1"/>
  <c r="F1039" i="12"/>
  <c r="I1040" i="12" s="1"/>
  <c r="F2750" i="12"/>
  <c r="I2751" i="12" s="1"/>
  <c r="F1585" i="12"/>
  <c r="I1586" i="12" s="1"/>
  <c r="E75" i="4"/>
  <c r="E74" i="4"/>
  <c r="Y42" i="6"/>
  <c r="X42" i="6" s="1"/>
  <c r="E27" i="4"/>
  <c r="F38" i="2"/>
  <c r="W32" i="6"/>
  <c r="E12" i="7"/>
  <c r="H22" i="7" s="1"/>
  <c r="W80" i="6"/>
  <c r="J105" i="1"/>
  <c r="I33" i="1"/>
  <c r="F864" i="12" s="1"/>
  <c r="J94" i="1"/>
  <c r="Y56" i="6"/>
  <c r="X56" i="6" s="1"/>
  <c r="F916" i="12"/>
  <c r="J92" i="1"/>
  <c r="F2715" i="12"/>
  <c r="F2722" i="12" s="1"/>
  <c r="J69" i="1"/>
  <c r="E2683" i="12"/>
  <c r="E2348" i="12"/>
  <c r="F40" i="2"/>
  <c r="W31" i="6"/>
  <c r="F37" i="2"/>
  <c r="W65" i="6"/>
  <c r="F77" i="2"/>
  <c r="K37" i="9"/>
  <c r="J37" i="9" s="1"/>
  <c r="N37" i="9" s="1"/>
  <c r="K32" i="9"/>
  <c r="J32" i="9" s="1"/>
  <c r="J46" i="1"/>
  <c r="E2089" i="12"/>
  <c r="F2096" i="12"/>
  <c r="I2097" i="12" s="1"/>
  <c r="E863" i="12"/>
  <c r="E916" i="12"/>
  <c r="E948" i="12"/>
  <c r="F3554" i="12"/>
  <c r="E2941" i="12"/>
  <c r="F2949" i="12"/>
  <c r="I2950" i="12" s="1"/>
  <c r="F1973" i="12"/>
  <c r="J71" i="1"/>
  <c r="F1199" i="12"/>
  <c r="E2404" i="12"/>
  <c r="F2411" i="12"/>
  <c r="I2412" i="12" s="1"/>
  <c r="E3233" i="12"/>
  <c r="F3240" i="12"/>
  <c r="I3241" i="12" s="1"/>
  <c r="E2374" i="12"/>
  <c r="F2144" i="12"/>
  <c r="E2002" i="12"/>
  <c r="F1228" i="12"/>
  <c r="K83" i="9"/>
  <c r="J83" i="9" s="1"/>
  <c r="N83" i="9" s="1"/>
  <c r="F3978" i="12"/>
  <c r="F3984" i="12" s="1"/>
  <c r="I3985" i="12" s="1"/>
  <c r="F4341" i="12"/>
  <c r="E2715" i="12"/>
  <c r="J61" i="1"/>
  <c r="F3532" i="12"/>
  <c r="I3533" i="12" s="1"/>
  <c r="J79" i="1"/>
  <c r="K44" i="9"/>
  <c r="J44" i="9" s="1"/>
  <c r="N44" i="9" s="1"/>
  <c r="Y40" i="6"/>
  <c r="X40" i="6" s="1"/>
  <c r="E37" i="1"/>
  <c r="F37" i="1" s="1"/>
  <c r="J37" i="1" s="1"/>
  <c r="Z34" i="1"/>
  <c r="D916" i="12"/>
  <c r="Y48" i="6"/>
  <c r="X48" i="6" s="1"/>
  <c r="F2065" i="12"/>
  <c r="J78" i="1"/>
  <c r="W23" i="6"/>
  <c r="F28" i="2"/>
  <c r="E62" i="4"/>
  <c r="F4312" i="12"/>
  <c r="J99" i="1"/>
  <c r="K10" i="9"/>
  <c r="J10" i="9" s="1"/>
  <c r="N10" i="9" s="1"/>
  <c r="F2551" i="12"/>
  <c r="I2552" i="12" s="1"/>
  <c r="J132" i="1"/>
  <c r="J60" i="1"/>
  <c r="E80" i="4"/>
  <c r="F1068" i="12"/>
  <c r="I1069" i="12" s="1"/>
  <c r="W56" i="6"/>
  <c r="F62" i="2"/>
  <c r="Y63" i="6"/>
  <c r="X63" i="6" s="1"/>
  <c r="F3865" i="12"/>
  <c r="F3872" i="12" s="1"/>
  <c r="I3873" i="12" s="1"/>
  <c r="Y49" i="6"/>
  <c r="X49" i="6" s="1"/>
  <c r="J131" i="1"/>
  <c r="K65" i="9"/>
  <c r="J65" i="9" s="1"/>
  <c r="N65" i="9" s="1"/>
  <c r="W34" i="6"/>
  <c r="J82" i="1"/>
  <c r="G32" i="1"/>
  <c r="D834" i="12" s="1"/>
  <c r="E32" i="1"/>
  <c r="W31" i="1"/>
  <c r="U31" i="1"/>
  <c r="N31" i="1"/>
  <c r="G31" i="1"/>
  <c r="D805" i="12" s="1"/>
  <c r="E31" i="1"/>
  <c r="D31" i="1"/>
  <c r="U30" i="1"/>
  <c r="E30" i="1" s="1"/>
  <c r="D30" i="1" s="1"/>
  <c r="F30" i="1" s="1"/>
  <c r="N30" i="1"/>
  <c r="G30" i="1"/>
  <c r="D776" i="12" s="1"/>
  <c r="U29" i="1"/>
  <c r="E29" i="1" s="1"/>
  <c r="N29" i="1"/>
  <c r="G29" i="1"/>
  <c r="D745" i="12" s="1"/>
  <c r="U28" i="1"/>
  <c r="E28" i="1" s="1"/>
  <c r="N28" i="1"/>
  <c r="U27" i="1"/>
  <c r="E27" i="1" s="1"/>
  <c r="N27" i="1"/>
  <c r="G27" i="1"/>
  <c r="D684" i="12" s="1"/>
  <c r="U26" i="1"/>
  <c r="E26" i="1" s="1"/>
  <c r="D26" i="1" s="1"/>
  <c r="D653" i="12" s="1"/>
  <c r="N26" i="1"/>
  <c r="G26" i="1"/>
  <c r="D654" i="12" s="1"/>
  <c r="Z25" i="1"/>
  <c r="U25" i="1"/>
  <c r="E25" i="1" s="1"/>
  <c r="F25" i="1" s="1"/>
  <c r="N25" i="1"/>
  <c r="I25" i="1"/>
  <c r="U24" i="1"/>
  <c r="E24" i="1" s="1"/>
  <c r="N24" i="1"/>
  <c r="G24" i="1"/>
  <c r="D599" i="12" s="1"/>
  <c r="Z23" i="1"/>
  <c r="U23" i="1"/>
  <c r="E23" i="1" s="1"/>
  <c r="N23" i="1"/>
  <c r="I23" i="1"/>
  <c r="F1781" i="12" l="1"/>
  <c r="I1782" i="12" s="1"/>
  <c r="Y39" i="6"/>
  <c r="F4087" i="12"/>
  <c r="F4093" i="12" s="1"/>
  <c r="I4094" i="12" s="1"/>
  <c r="E37" i="4"/>
  <c r="F55" i="2"/>
  <c r="E7" i="7"/>
  <c r="F1633" i="12"/>
  <c r="F1641" i="12" s="1"/>
  <c r="I1642" i="12" s="1"/>
  <c r="J58" i="1"/>
  <c r="J64" i="1"/>
  <c r="J45" i="1"/>
  <c r="Y33" i="6"/>
  <c r="J107" i="1"/>
  <c r="J93" i="1"/>
  <c r="K48" i="9"/>
  <c r="J48" i="9" s="1"/>
  <c r="N48" i="9" s="1"/>
  <c r="F4171" i="12"/>
  <c r="F4177" i="12" s="1"/>
  <c r="I4178" i="12" s="1"/>
  <c r="D948" i="12"/>
  <c r="D888" i="12"/>
  <c r="K28" i="9"/>
  <c r="J28" i="9" s="1"/>
  <c r="N28" i="9" s="1"/>
  <c r="J59" i="1"/>
  <c r="J70" i="1"/>
  <c r="F3260" i="12"/>
  <c r="F3267" i="12" s="1"/>
  <c r="I3268" i="12" s="1"/>
  <c r="Y43" i="6"/>
  <c r="X43" i="6" s="1"/>
  <c r="J116" i="1"/>
  <c r="J67" i="1"/>
  <c r="F2800" i="12"/>
  <c r="F2808" i="12" s="1"/>
  <c r="I2809" i="12" s="1"/>
  <c r="K15" i="9"/>
  <c r="J15" i="9" s="1"/>
  <c r="N15" i="9" s="1"/>
  <c r="F1521" i="12"/>
  <c r="F1528" i="12" s="1"/>
  <c r="I1529" i="12" s="1"/>
  <c r="F1834" i="12"/>
  <c r="F1841" i="12" s="1"/>
  <c r="I1842" i="12" s="1"/>
  <c r="J62" i="1"/>
  <c r="F1888" i="12"/>
  <c r="F1895" i="12" s="1"/>
  <c r="I1896" i="12" s="1"/>
  <c r="Y74" i="6"/>
  <c r="X74" i="6" s="1"/>
  <c r="F1691" i="12"/>
  <c r="F1699" i="12" s="1"/>
  <c r="I1700" i="12" s="1"/>
  <c r="F3581" i="12"/>
  <c r="F3589" i="12" s="1"/>
  <c r="I3590" i="12" s="1"/>
  <c r="J72" i="1"/>
  <c r="F2118" i="12"/>
  <c r="K246" i="9"/>
  <c r="J246" i="9" s="1"/>
  <c r="J96" i="1"/>
  <c r="F2683" i="12"/>
  <c r="F2692" i="12" s="1"/>
  <c r="I2693" i="12" s="1"/>
  <c r="J66" i="1"/>
  <c r="J33" i="1"/>
  <c r="J76" i="1"/>
  <c r="Y58" i="6"/>
  <c r="X58" i="6" s="1"/>
  <c r="Y36" i="6"/>
  <c r="X36" i="6" s="1"/>
  <c r="F2459" i="12"/>
  <c r="F2466" i="12" s="1"/>
  <c r="I2467" i="12" s="1"/>
  <c r="F2770" i="12"/>
  <c r="F2778" i="12" s="1"/>
  <c r="I2779" i="12" s="1"/>
  <c r="K40" i="9"/>
  <c r="J40" i="9" s="1"/>
  <c r="N40" i="9" s="1"/>
  <c r="Y18" i="6"/>
  <c r="X18" i="6" s="1"/>
  <c r="Y68" i="6"/>
  <c r="X68" i="6" s="1"/>
  <c r="Y44" i="6"/>
  <c r="F956" i="12"/>
  <c r="I957" i="12" s="1"/>
  <c r="F888" i="12"/>
  <c r="F895" i="12" s="1"/>
  <c r="I896" i="12" s="1"/>
  <c r="K59" i="9"/>
  <c r="J59" i="9" s="1"/>
  <c r="N59" i="9" s="1"/>
  <c r="F870" i="12"/>
  <c r="I871" i="12" s="1"/>
  <c r="J34" i="1"/>
  <c r="J47" i="1"/>
  <c r="Y47" i="6"/>
  <c r="X47" i="6" s="1"/>
  <c r="J91" i="1"/>
  <c r="F2914" i="12"/>
  <c r="F2920" i="12" s="1"/>
  <c r="I2921" i="12" s="1"/>
  <c r="D28" i="1"/>
  <c r="F28" i="1" s="1"/>
  <c r="J28" i="1" s="1"/>
  <c r="X28" i="1"/>
  <c r="Z28" i="1" s="1"/>
  <c r="D29" i="1"/>
  <c r="F29" i="1" s="1"/>
  <c r="F744" i="12" s="1"/>
  <c r="E744" i="12"/>
  <c r="X29" i="1"/>
  <c r="D27" i="1"/>
  <c r="F27" i="1" s="1"/>
  <c r="F683" i="12" s="1"/>
  <c r="E683" i="12"/>
  <c r="J43" i="1"/>
  <c r="X27" i="1"/>
  <c r="Z27" i="1" s="1"/>
  <c r="X31" i="1"/>
  <c r="Z31" i="1" s="1"/>
  <c r="D863" i="12"/>
  <c r="X30" i="1"/>
  <c r="Z30" i="1" s="1"/>
  <c r="J106" i="1"/>
  <c r="Y25" i="6"/>
  <c r="X25" i="6" s="1"/>
  <c r="F1286" i="12"/>
  <c r="D24" i="1"/>
  <c r="D598" i="12" s="1"/>
  <c r="E598" i="12"/>
  <c r="D32" i="1"/>
  <c r="D833" i="12" s="1"/>
  <c r="X32" i="1"/>
  <c r="Z32" i="1" s="1"/>
  <c r="X24" i="1"/>
  <c r="Z24" i="1" s="1"/>
  <c r="X26" i="1"/>
  <c r="Z26" i="1" s="1"/>
  <c r="J88" i="1"/>
  <c r="F1255" i="12"/>
  <c r="F1263" i="12" s="1"/>
  <c r="I1264" i="12" s="1"/>
  <c r="J36" i="1"/>
  <c r="I29" i="1"/>
  <c r="F745" i="12" s="1"/>
  <c r="E67" i="4"/>
  <c r="F924" i="12"/>
  <c r="I925" i="12" s="1"/>
  <c r="Y19" i="6"/>
  <c r="X19" i="6" s="1"/>
  <c r="E35" i="4"/>
  <c r="I27" i="1"/>
  <c r="F684" i="12" s="1"/>
  <c r="I30" i="1"/>
  <c r="F776" i="12" s="1"/>
  <c r="J35" i="1"/>
  <c r="K23" i="9"/>
  <c r="J23" i="9" s="1"/>
  <c r="N23" i="9" s="1"/>
  <c r="I31" i="1"/>
  <c r="F805" i="12" s="1"/>
  <c r="Y20" i="6"/>
  <c r="X20" i="6" s="1"/>
  <c r="Y17" i="6"/>
  <c r="X17" i="6" s="1"/>
  <c r="E65" i="4"/>
  <c r="W58" i="6"/>
  <c r="F65" i="2"/>
  <c r="W43" i="6"/>
  <c r="F48" i="2"/>
  <c r="W42" i="6"/>
  <c r="F47" i="2"/>
  <c r="I26" i="1"/>
  <c r="F654" i="12" s="1"/>
  <c r="I32" i="1"/>
  <c r="F834" i="12" s="1"/>
  <c r="F26" i="1"/>
  <c r="Y12" i="6"/>
  <c r="F629" i="12"/>
  <c r="F635" i="12" s="1"/>
  <c r="I636" i="12" s="1"/>
  <c r="Z29" i="1"/>
  <c r="D775" i="12"/>
  <c r="D804" i="12"/>
  <c r="W63" i="6"/>
  <c r="F74" i="2"/>
  <c r="F775" i="12"/>
  <c r="K9" i="9"/>
  <c r="J9" i="9" s="1"/>
  <c r="N9" i="9" s="1"/>
  <c r="F1546" i="12"/>
  <c r="F1554" i="12" s="1"/>
  <c r="I1555" i="12" s="1"/>
  <c r="K22" i="9"/>
  <c r="J22" i="9" s="1"/>
  <c r="N22" i="9" s="1"/>
  <c r="F1945" i="12"/>
  <c r="K36" i="9"/>
  <c r="J36" i="9" s="1"/>
  <c r="N36" i="9" s="1"/>
  <c r="F2064" i="12"/>
  <c r="F2071" i="12" s="1"/>
  <c r="I2072" i="12" s="1"/>
  <c r="F3116" i="12"/>
  <c r="K220" i="9"/>
  <c r="F2657" i="12"/>
  <c r="E2657" i="12" s="1"/>
  <c r="E15" i="4"/>
  <c r="W49" i="6"/>
  <c r="F54" i="2"/>
  <c r="K19" i="9"/>
  <c r="J19" i="9" s="1"/>
  <c r="N19" i="9" s="1"/>
  <c r="F1005" i="12"/>
  <c r="K135" i="9"/>
  <c r="N135" i="9" s="1"/>
  <c r="F2032" i="12"/>
  <c r="W40" i="6"/>
  <c r="F45" i="2"/>
  <c r="E50" i="4"/>
  <c r="E43" i="4"/>
  <c r="K72" i="9"/>
  <c r="J72" i="9" s="1"/>
  <c r="N72" i="9" s="1"/>
  <c r="F1227" i="12"/>
  <c r="K34" i="9"/>
  <c r="J34" i="9" s="1"/>
  <c r="N34" i="9" s="1"/>
  <c r="F1859" i="12"/>
  <c r="F1866" i="12" s="1"/>
  <c r="I1867" i="12" s="1"/>
  <c r="Y88" i="6"/>
  <c r="X88" i="6" s="1"/>
  <c r="F3553" i="12"/>
  <c r="F3560" i="12" s="1"/>
  <c r="I3561" i="12" s="1"/>
  <c r="Y35" i="6"/>
  <c r="X35" i="6" s="1"/>
  <c r="F1719" i="12"/>
  <c r="F1727" i="12" s="1"/>
  <c r="I1728" i="12" s="1"/>
  <c r="F23" i="1"/>
  <c r="I24" i="1"/>
  <c r="F599" i="12" s="1"/>
  <c r="J25" i="1"/>
  <c r="F31" i="1"/>
  <c r="E2885" i="12"/>
  <c r="W48" i="6"/>
  <c r="F53" i="2"/>
  <c r="E38" i="4"/>
  <c r="K39" i="9"/>
  <c r="J39" i="9" s="1"/>
  <c r="N39" i="9" s="1"/>
  <c r="F2484" i="12"/>
  <c r="E89" i="4"/>
  <c r="K25" i="9"/>
  <c r="J25" i="9" s="1"/>
  <c r="N25" i="9" s="1"/>
  <c r="F2143" i="12"/>
  <c r="K134" i="9"/>
  <c r="N134" i="9" s="1"/>
  <c r="F1198" i="12"/>
  <c r="K76" i="9"/>
  <c r="J76" i="9" s="1"/>
  <c r="N76" i="9" s="1"/>
  <c r="F1972" i="12"/>
  <c r="F3343" i="12"/>
  <c r="F3287" i="12"/>
  <c r="U22" i="1"/>
  <c r="E22" i="1" s="1"/>
  <c r="N22" i="1"/>
  <c r="D514" i="12"/>
  <c r="U21" i="1"/>
  <c r="E21" i="1" s="1"/>
  <c r="N21" i="1"/>
  <c r="G21" i="1"/>
  <c r="D489" i="12" s="1"/>
  <c r="D21" i="1"/>
  <c r="U20" i="1"/>
  <c r="E20" i="1" s="1"/>
  <c r="N20" i="1"/>
  <c r="G20" i="1"/>
  <c r="D455" i="12" s="1"/>
  <c r="U19" i="1"/>
  <c r="N19" i="1"/>
  <c r="G19" i="1"/>
  <c r="D427" i="12" s="1"/>
  <c r="E19" i="1"/>
  <c r="D19" i="1" s="1"/>
  <c r="F19" i="1" s="1"/>
  <c r="U18" i="1"/>
  <c r="E18" i="1" s="1"/>
  <c r="N18" i="1"/>
  <c r="G18" i="1"/>
  <c r="D399" i="12" s="1"/>
  <c r="Z17" i="1"/>
  <c r="U17" i="1"/>
  <c r="N17" i="1"/>
  <c r="I17" i="1"/>
  <c r="E17" i="1"/>
  <c r="U16" i="1"/>
  <c r="N16" i="1"/>
  <c r="G16" i="1"/>
  <c r="D340" i="12" s="1"/>
  <c r="E16" i="1"/>
  <c r="Z15" i="1"/>
  <c r="U15" i="1"/>
  <c r="E15" i="1" s="1"/>
  <c r="N15" i="1"/>
  <c r="I15" i="1"/>
  <c r="U14" i="1"/>
  <c r="E14" i="1" s="1"/>
  <c r="N14" i="1"/>
  <c r="G14" i="1"/>
  <c r="I14" i="1" s="1"/>
  <c r="U13" i="1"/>
  <c r="N13" i="1"/>
  <c r="F1606" i="12" l="1"/>
  <c r="F1615" i="12" s="1"/>
  <c r="I1616" i="12" s="1"/>
  <c r="K11" i="9"/>
  <c r="J11" i="9" s="1"/>
  <c r="N11" i="9" s="1"/>
  <c r="E6" i="7"/>
  <c r="W74" i="6"/>
  <c r="F49" i="2"/>
  <c r="F71" i="2"/>
  <c r="F42" i="2"/>
  <c r="F39" i="2"/>
  <c r="E149" i="4"/>
  <c r="W61" i="6"/>
  <c r="E46" i="4"/>
  <c r="W75" i="6"/>
  <c r="W50" i="6"/>
  <c r="W47" i="6"/>
  <c r="W39" i="6"/>
  <c r="W19" i="6"/>
  <c r="E53" i="4"/>
  <c r="F82" i="2"/>
  <c r="E54" i="4"/>
  <c r="E257" i="4"/>
  <c r="W17" i="6"/>
  <c r="F25" i="2"/>
  <c r="E20" i="4"/>
  <c r="E113" i="4"/>
  <c r="E34" i="4"/>
  <c r="D713" i="12"/>
  <c r="Y67" i="6"/>
  <c r="X67" i="6" s="1"/>
  <c r="Y51" i="6"/>
  <c r="F2885" i="12"/>
  <c r="F2894" i="12" s="1"/>
  <c r="I2895" i="12" s="1"/>
  <c r="W36" i="6"/>
  <c r="K24" i="9"/>
  <c r="J24" i="9" s="1"/>
  <c r="N24" i="9" s="1"/>
  <c r="K237" i="9"/>
  <c r="N237" i="9" s="1"/>
  <c r="J31" i="1"/>
  <c r="Y21" i="6"/>
  <c r="X21" i="6" s="1"/>
  <c r="Y14" i="6"/>
  <c r="X14" i="6" s="1"/>
  <c r="F32" i="1"/>
  <c r="Y16" i="6" s="1"/>
  <c r="X16" i="6" s="1"/>
  <c r="F24" i="1"/>
  <c r="F598" i="12" s="1"/>
  <c r="F606" i="12" s="1"/>
  <c r="I607" i="12" s="1"/>
  <c r="D683" i="12"/>
  <c r="E283" i="12"/>
  <c r="X14" i="1"/>
  <c r="Z14" i="1" s="1"/>
  <c r="D18" i="1"/>
  <c r="D398" i="12" s="1"/>
  <c r="E398" i="12"/>
  <c r="X18" i="1"/>
  <c r="Z18" i="1" s="1"/>
  <c r="D20" i="1"/>
  <c r="F20" i="1" s="1"/>
  <c r="F454" i="12" s="1"/>
  <c r="F463" i="12" s="1"/>
  <c r="I464" i="12" s="1"/>
  <c r="E454" i="12"/>
  <c r="X20" i="1"/>
  <c r="Z20" i="1" s="1"/>
  <c r="E488" i="12"/>
  <c r="X21" i="1"/>
  <c r="Z21" i="1" s="1"/>
  <c r="D16" i="1"/>
  <c r="D339" i="12" s="1"/>
  <c r="E339" i="12"/>
  <c r="D22" i="1"/>
  <c r="F22" i="1" s="1"/>
  <c r="F513" i="12" s="1"/>
  <c r="E513" i="12"/>
  <c r="X16" i="1"/>
  <c r="Z16" i="1" s="1"/>
  <c r="X19" i="1"/>
  <c r="Z19" i="1" s="1"/>
  <c r="X22" i="1"/>
  <c r="Z22" i="1" s="1"/>
  <c r="J27" i="1"/>
  <c r="F30" i="2"/>
  <c r="W25" i="6"/>
  <c r="K177" i="9"/>
  <c r="J177" i="9" s="1"/>
  <c r="N177" i="9" s="1"/>
  <c r="F1116" i="12"/>
  <c r="F1123" i="12" s="1"/>
  <c r="I1124" i="12" s="1"/>
  <c r="F21" i="1"/>
  <c r="F488" i="12" s="1"/>
  <c r="D744" i="12"/>
  <c r="J29" i="1"/>
  <c r="K17" i="9"/>
  <c r="J17" i="9" s="1"/>
  <c r="F691" i="12"/>
  <c r="I692" i="12" s="1"/>
  <c r="K4" i="9"/>
  <c r="J4" i="9" s="1"/>
  <c r="N4" i="9" s="1"/>
  <c r="J30" i="1"/>
  <c r="I22" i="1"/>
  <c r="F514" i="12" s="1"/>
  <c r="F752" i="12"/>
  <c r="I753" i="12" s="1"/>
  <c r="I16" i="1"/>
  <c r="F340" i="12" s="1"/>
  <c r="J26" i="1"/>
  <c r="F653" i="12"/>
  <c r="F661" i="12" s="1"/>
  <c r="I662" i="12" s="1"/>
  <c r="W35" i="6"/>
  <c r="F41" i="2"/>
  <c r="W88" i="6"/>
  <c r="F72" i="2"/>
  <c r="E1227" i="12"/>
  <c r="F1234" i="12"/>
  <c r="I1235" i="12" s="1"/>
  <c r="E42" i="4"/>
  <c r="K16" i="9"/>
  <c r="J16" i="9" s="1"/>
  <c r="N16" i="9" s="1"/>
  <c r="E2143" i="12"/>
  <c r="F2150" i="12"/>
  <c r="I2151" i="12" s="1"/>
  <c r="E2484" i="12"/>
  <c r="F2491" i="12"/>
  <c r="I2492" i="12" s="1"/>
  <c r="J23" i="1"/>
  <c r="E2118" i="12"/>
  <c r="F2125" i="12"/>
  <c r="I2126" i="12" s="1"/>
  <c r="E3116" i="12"/>
  <c r="F3125" i="12"/>
  <c r="I3126" i="12" s="1"/>
  <c r="W12" i="6"/>
  <c r="F16" i="2"/>
  <c r="E1198" i="12"/>
  <c r="F1205" i="12"/>
  <c r="I1206" i="12" s="1"/>
  <c r="E775" i="12"/>
  <c r="F782" i="12"/>
  <c r="I783" i="12" s="1"/>
  <c r="E40" i="4"/>
  <c r="E79" i="4"/>
  <c r="E143" i="4"/>
  <c r="E24" i="4"/>
  <c r="E653" i="12"/>
  <c r="E28" i="4"/>
  <c r="F15" i="1"/>
  <c r="E16" i="4"/>
  <c r="F14" i="1"/>
  <c r="M15" i="10" s="1"/>
  <c r="D284" i="12"/>
  <c r="D426" i="12"/>
  <c r="E82" i="4"/>
  <c r="D488" i="12"/>
  <c r="E1972" i="12"/>
  <c r="F1979" i="12"/>
  <c r="I1980" i="12" s="1"/>
  <c r="E142" i="4"/>
  <c r="E31" i="4"/>
  <c r="E45" i="4"/>
  <c r="E2032" i="12"/>
  <c r="F2040" i="12"/>
  <c r="I2041" i="12" s="1"/>
  <c r="E1005" i="12"/>
  <c r="F1013" i="12"/>
  <c r="I1014" i="12" s="1"/>
  <c r="W21" i="6"/>
  <c r="F26" i="2"/>
  <c r="E1945" i="12"/>
  <c r="F1953" i="12"/>
  <c r="I1954" i="12" s="1"/>
  <c r="E14" i="4"/>
  <c r="E713" i="12"/>
  <c r="F17" i="1"/>
  <c r="I18" i="1"/>
  <c r="F399" i="12" s="1"/>
  <c r="I19" i="1"/>
  <c r="G13" i="1"/>
  <c r="D255" i="12" s="1"/>
  <c r="E13" i="1"/>
  <c r="X13" i="1" s="1"/>
  <c r="Z13" i="1" s="1"/>
  <c r="D13" i="1"/>
  <c r="U12" i="1"/>
  <c r="E12" i="1" s="1"/>
  <c r="D12" i="1" s="1"/>
  <c r="F12" i="1" s="1"/>
  <c r="N12" i="1"/>
  <c r="G12" i="1"/>
  <c r="D229" i="12" s="1"/>
  <c r="U11" i="1"/>
  <c r="E11" i="1" s="1"/>
  <c r="N11" i="1"/>
  <c r="G11" i="1"/>
  <c r="D199" i="12" s="1"/>
  <c r="U10" i="1"/>
  <c r="E10" i="1" s="1"/>
  <c r="D10" i="1" s="1"/>
  <c r="F10" i="1" s="1"/>
  <c r="M11" i="10" s="1"/>
  <c r="N10" i="1"/>
  <c r="G10" i="1"/>
  <c r="D174" i="12" s="1"/>
  <c r="U9" i="1"/>
  <c r="E9" i="1" s="1"/>
  <c r="X9" i="1" s="1"/>
  <c r="N9" i="1"/>
  <c r="G9" i="1"/>
  <c r="D142" i="12" s="1"/>
  <c r="D9" i="1"/>
  <c r="U8" i="1"/>
  <c r="E8" i="1" s="1"/>
  <c r="N8" i="1"/>
  <c r="G8" i="1"/>
  <c r="D111" i="12" s="1"/>
  <c r="U7" i="1"/>
  <c r="E7" i="1" s="1"/>
  <c r="D7" i="1" s="1"/>
  <c r="F7" i="1" s="1"/>
  <c r="N7" i="1"/>
  <c r="G7" i="1"/>
  <c r="D83" i="12" s="1"/>
  <c r="X6" i="1"/>
  <c r="U6" i="1"/>
  <c r="U5" i="1"/>
  <c r="N5" i="1"/>
  <c r="E29" i="4" l="1"/>
  <c r="W44" i="6"/>
  <c r="E39" i="4"/>
  <c r="W33" i="6"/>
  <c r="J32" i="1"/>
  <c r="E11" i="4"/>
  <c r="F16" i="1"/>
  <c r="F339" i="12" s="1"/>
  <c r="F347" i="12" s="1"/>
  <c r="I348" i="12" s="1"/>
  <c r="E36" i="4"/>
  <c r="E26" i="4"/>
  <c r="F22" i="2"/>
  <c r="F24" i="2"/>
  <c r="W18" i="6"/>
  <c r="E47" i="4"/>
  <c r="F23" i="2"/>
  <c r="W20" i="6"/>
  <c r="F52" i="2"/>
  <c r="W68" i="6"/>
  <c r="E253" i="4"/>
  <c r="E252" i="4" s="1"/>
  <c r="E22" i="4"/>
  <c r="E30" i="4"/>
  <c r="W51" i="6"/>
  <c r="K160" i="9"/>
  <c r="J160" i="9" s="1"/>
  <c r="N160" i="9" s="1"/>
  <c r="X12" i="1"/>
  <c r="Z12" i="1" s="1"/>
  <c r="F833" i="12"/>
  <c r="F841" i="12" s="1"/>
  <c r="I842" i="12" s="1"/>
  <c r="D513" i="12"/>
  <c r="I12" i="1"/>
  <c r="N13" i="10" s="1"/>
  <c r="F229" i="12" s="1"/>
  <c r="F713" i="12"/>
  <c r="F721" i="12" s="1"/>
  <c r="I722" i="12" s="1"/>
  <c r="F18" i="1"/>
  <c r="F398" i="12" s="1"/>
  <c r="F521" i="12"/>
  <c r="I522" i="12" s="1"/>
  <c r="Y11" i="6"/>
  <c r="X11" i="6" s="1"/>
  <c r="D454" i="12"/>
  <c r="J24" i="1"/>
  <c r="F8" i="1"/>
  <c r="E110" i="12"/>
  <c r="X8" i="1"/>
  <c r="Z8" i="1" s="1"/>
  <c r="D11" i="1"/>
  <c r="F11" i="1" s="1"/>
  <c r="M12" i="10" s="1"/>
  <c r="F198" i="12" s="1"/>
  <c r="E198" i="12"/>
  <c r="X11" i="1"/>
  <c r="X7" i="1"/>
  <c r="Z7" i="1" s="1"/>
  <c r="E185" i="4"/>
  <c r="X10" i="1"/>
  <c r="Z10" i="1" s="1"/>
  <c r="F9" i="1"/>
  <c r="M10" i="10" s="1"/>
  <c r="F141" i="12" s="1"/>
  <c r="E141" i="12" s="1"/>
  <c r="J22" i="1"/>
  <c r="Y8" i="6"/>
  <c r="X8" i="6" s="1"/>
  <c r="I10" i="1"/>
  <c r="N11" i="10" s="1"/>
  <c r="F174" i="12" s="1"/>
  <c r="J14" i="1"/>
  <c r="Y13" i="6"/>
  <c r="X13" i="6" s="1"/>
  <c r="K2" i="9"/>
  <c r="N2" i="9" s="1"/>
  <c r="Q15" i="10"/>
  <c r="U15" i="10" s="1"/>
  <c r="F283" i="12"/>
  <c r="I8" i="1"/>
  <c r="I13" i="1"/>
  <c r="N14" i="10" s="1"/>
  <c r="F255" i="12" s="1"/>
  <c r="I7" i="1"/>
  <c r="J7" i="1" s="1"/>
  <c r="F173" i="12"/>
  <c r="E173" i="12" s="1"/>
  <c r="Z6" i="1"/>
  <c r="D82" i="12"/>
  <c r="D141" i="12"/>
  <c r="Z9" i="1"/>
  <c r="D173" i="12"/>
  <c r="F427" i="12"/>
  <c r="E833" i="12"/>
  <c r="Y9" i="6"/>
  <c r="X9" i="6" s="1"/>
  <c r="F544" i="12"/>
  <c r="F550" i="12" s="1"/>
  <c r="I551" i="12" s="1"/>
  <c r="I9" i="1"/>
  <c r="N10" i="10" s="1"/>
  <c r="F142" i="12" s="1"/>
  <c r="J19" i="1"/>
  <c r="Z11" i="1"/>
  <c r="D228" i="12"/>
  <c r="Y15" i="6"/>
  <c r="X15" i="6" s="1"/>
  <c r="F804" i="12"/>
  <c r="D254" i="12"/>
  <c r="J15" i="1"/>
  <c r="E21" i="4"/>
  <c r="M13" i="10"/>
  <c r="F228" i="12" s="1"/>
  <c r="J17" i="1"/>
  <c r="F13" i="1"/>
  <c r="G5" i="1"/>
  <c r="D52" i="12" s="1"/>
  <c r="E5" i="1"/>
  <c r="U4" i="1"/>
  <c r="E4" i="1" s="1"/>
  <c r="N4" i="1"/>
  <c r="G4" i="1"/>
  <c r="U3" i="1"/>
  <c r="N3" i="1"/>
  <c r="G3" i="1"/>
  <c r="I3" i="1" s="1"/>
  <c r="E3" i="1"/>
  <c r="E22" i="12" s="1"/>
  <c r="D22" i="12"/>
  <c r="M9" i="10" l="1"/>
  <c r="F110" i="12" s="1"/>
  <c r="Y2" i="6"/>
  <c r="J16" i="1"/>
  <c r="W14" i="6"/>
  <c r="W67" i="6"/>
  <c r="F57" i="2"/>
  <c r="F18" i="2"/>
  <c r="E8" i="4"/>
  <c r="F81" i="2"/>
  <c r="W16" i="6"/>
  <c r="F17" i="2"/>
  <c r="E168" i="4"/>
  <c r="J12" i="1"/>
  <c r="D198" i="12"/>
  <c r="J18" i="1"/>
  <c r="Y84" i="6"/>
  <c r="X84" i="6" s="1"/>
  <c r="Q10" i="10"/>
  <c r="J8" i="1"/>
  <c r="J10" i="1"/>
  <c r="D4" i="1"/>
  <c r="X4" i="1"/>
  <c r="Z4" i="1" s="1"/>
  <c r="D5" i="1"/>
  <c r="D51" i="12" s="1"/>
  <c r="X5" i="1"/>
  <c r="Z5" i="1" s="1"/>
  <c r="X3" i="1"/>
  <c r="D110" i="12"/>
  <c r="K8" i="9"/>
  <c r="J8" i="9" s="1"/>
  <c r="N8" i="9" s="1"/>
  <c r="J9" i="1"/>
  <c r="Q11" i="10"/>
  <c r="I5" i="1"/>
  <c r="N7" i="10" s="1"/>
  <c r="F52" i="12" s="1"/>
  <c r="K38" i="9"/>
  <c r="J38" i="9" s="1"/>
  <c r="N38" i="9" s="1"/>
  <c r="AO15" i="10"/>
  <c r="E6" i="4"/>
  <c r="Y4" i="6"/>
  <c r="X4" i="6" s="1"/>
  <c r="F370" i="12"/>
  <c r="F376" i="12" s="1"/>
  <c r="I377" i="12" s="1"/>
  <c r="K152" i="9"/>
  <c r="J152" i="9" s="1"/>
  <c r="N152" i="9" s="1"/>
  <c r="Q13" i="10"/>
  <c r="U13" i="10" s="1"/>
  <c r="W15" i="6"/>
  <c r="F20" i="2"/>
  <c r="Y5" i="6"/>
  <c r="X5" i="6" s="1"/>
  <c r="F315" i="12"/>
  <c r="F321" i="12" s="1"/>
  <c r="I322" i="12" s="1"/>
  <c r="E228" i="12"/>
  <c r="F236" i="12"/>
  <c r="I237" i="12" s="1"/>
  <c r="F3" i="1"/>
  <c r="J3" i="1" s="1"/>
  <c r="D23" i="12"/>
  <c r="M14" i="10"/>
  <c r="J13" i="1"/>
  <c r="E804" i="12"/>
  <c r="F812" i="12"/>
  <c r="I813" i="12" s="1"/>
  <c r="K150" i="9"/>
  <c r="J150" i="9" s="1"/>
  <c r="N150" i="9" s="1"/>
  <c r="F426" i="12"/>
  <c r="W9" i="6"/>
  <c r="F13" i="2"/>
  <c r="W13" i="6" l="1"/>
  <c r="F5" i="2"/>
  <c r="F21" i="2"/>
  <c r="U11" i="10"/>
  <c r="AO11" i="10" s="1"/>
  <c r="W2" i="6"/>
  <c r="F15" i="2"/>
  <c r="W11" i="6"/>
  <c r="F11" i="2"/>
  <c r="W8" i="6"/>
  <c r="U10" i="10"/>
  <c r="AO10" i="10" s="1"/>
  <c r="W84" i="6"/>
  <c r="F5" i="1"/>
  <c r="M7" i="10" s="1"/>
  <c r="Z3" i="1"/>
  <c r="F4" i="1"/>
  <c r="E160" i="4"/>
  <c r="AO13" i="10"/>
  <c r="E426" i="12"/>
  <c r="F433" i="12"/>
  <c r="I434" i="12" s="1"/>
  <c r="K6" i="9"/>
  <c r="J6" i="9" s="1"/>
  <c r="N6" i="9" s="1"/>
  <c r="Q14" i="10"/>
  <c r="U14" i="10" s="1"/>
  <c r="F254" i="12"/>
  <c r="E254" i="12" s="1"/>
  <c r="W4" i="6"/>
  <c r="F7" i="2"/>
  <c r="E158" i="4"/>
  <c r="W5" i="6"/>
  <c r="F8" i="2"/>
  <c r="E12" i="4" l="1"/>
  <c r="F88" i="2"/>
  <c r="E44" i="4"/>
  <c r="J5" i="1"/>
  <c r="E10" i="4"/>
  <c r="AO14" i="10"/>
  <c r="K5" i="9"/>
  <c r="N5" i="9" s="1"/>
  <c r="Q7" i="10"/>
  <c r="U7" i="10" s="1"/>
  <c r="F51" i="12"/>
  <c r="E51" i="12" l="1"/>
  <c r="F59" i="12"/>
  <c r="I60" i="12" s="1"/>
  <c r="E9" i="4"/>
  <c r="AO7" i="10"/>
  <c r="I4" i="1"/>
  <c r="J4" i="1" s="1"/>
  <c r="N9" i="10"/>
  <c r="F111" i="12" s="1"/>
  <c r="F117" i="12" s="1"/>
  <c r="I118" i="12" s="1"/>
  <c r="I11" i="1"/>
  <c r="N12" i="10" s="1"/>
  <c r="Q12" i="10" s="1"/>
  <c r="I21" i="1"/>
  <c r="J21" i="1" s="1"/>
  <c r="I38" i="1"/>
  <c r="F977" i="12" s="1"/>
  <c r="I52" i="1"/>
  <c r="I143" i="1"/>
  <c r="I163" i="1"/>
  <c r="F4033" i="12"/>
  <c r="F4034" i="12"/>
  <c r="D206" i="1"/>
  <c r="D5505" i="12" s="1"/>
  <c r="D210" i="1"/>
  <c r="D5619" i="12" s="1"/>
  <c r="F89" i="2"/>
  <c r="F262" i="1"/>
  <c r="I262" i="1"/>
  <c r="F6879" i="12" s="1"/>
  <c r="F6885" i="12" s="1"/>
  <c r="D264" i="1"/>
  <c r="F264" i="1" s="1"/>
  <c r="I263" i="1"/>
  <c r="D263" i="1"/>
  <c r="I6850" i="12"/>
  <c r="I6858" i="12" s="1"/>
  <c r="I183" i="1"/>
  <c r="J183" i="1" s="1"/>
  <c r="E247" i="4"/>
  <c r="D260" i="1"/>
  <c r="F260" i="1" s="1"/>
  <c r="I260" i="1"/>
  <c r="F6821" i="12" s="1"/>
  <c r="M235" i="9"/>
  <c r="D259" i="1"/>
  <c r="F259" i="1" s="1"/>
  <c r="E243" i="4"/>
  <c r="I121" i="1"/>
  <c r="K51" i="9" s="1"/>
  <c r="I20" i="1"/>
  <c r="J20" i="1" s="1"/>
  <c r="I119" i="1"/>
  <c r="M17" i="9"/>
  <c r="N17" i="9" s="1"/>
  <c r="M246" i="9"/>
  <c r="N246" i="9" s="1"/>
  <c r="F4313" i="12"/>
  <c r="F4318" i="12" s="1"/>
  <c r="I4319" i="12" s="1"/>
  <c r="I2722" i="12"/>
  <c r="I2723" i="12" s="1"/>
  <c r="M32" i="9"/>
  <c r="N32" i="9" s="1"/>
  <c r="I111" i="1"/>
  <c r="I51" i="1"/>
  <c r="E249" i="1"/>
  <c r="E6316" i="12" s="1"/>
  <c r="D249" i="1"/>
  <c r="I50" i="1"/>
  <c r="I114" i="1"/>
  <c r="I112" i="1"/>
  <c r="I129" i="1"/>
  <c r="I146" i="1"/>
  <c r="F3896" i="12" s="1"/>
  <c r="F3901" i="12" s="1"/>
  <c r="I3902" i="12" s="1"/>
  <c r="I140" i="1"/>
  <c r="F3699" i="12" s="1"/>
  <c r="F3705" i="12" s="1"/>
  <c r="I3706" i="12" s="1"/>
  <c r="I100" i="1"/>
  <c r="I89" i="1"/>
  <c r="J89" i="1" s="1"/>
  <c r="I148" i="1"/>
  <c r="K82" i="9" s="1"/>
  <c r="I44" i="1"/>
  <c r="J44" i="1" s="1"/>
  <c r="I149" i="1"/>
  <c r="J149" i="1" s="1"/>
  <c r="E139" i="1"/>
  <c r="F139" i="1" s="1"/>
  <c r="F4285" i="12"/>
  <c r="F4290" i="12" s="1"/>
  <c r="I4291" i="12" s="1"/>
  <c r="I147" i="1"/>
  <c r="I98" i="1"/>
  <c r="I190" i="1"/>
  <c r="I167" i="1"/>
  <c r="M214" i="9"/>
  <c r="N214" i="9" s="1"/>
  <c r="I172" i="1"/>
  <c r="J172" i="1" s="1"/>
  <c r="I179" i="1"/>
  <c r="J179" i="1" s="1"/>
  <c r="I177" i="1"/>
  <c r="J177" i="1" s="1"/>
  <c r="I176" i="1"/>
  <c r="K114" i="9" s="1"/>
  <c r="I189" i="1"/>
  <c r="F4916" i="12" s="1"/>
  <c r="I188" i="1"/>
  <c r="F4889" i="12" s="1"/>
  <c r="F4894" i="12" s="1"/>
  <c r="I4895" i="12" s="1"/>
  <c r="I191" i="1"/>
  <c r="J191" i="1" s="1"/>
  <c r="D194" i="1"/>
  <c r="F194" i="1" s="1"/>
  <c r="D196" i="1"/>
  <c r="D5116" i="12" s="1"/>
  <c r="D204" i="1"/>
  <c r="D5281" i="12" s="1"/>
  <c r="E204" i="1"/>
  <c r="E5281" i="12" s="1"/>
  <c r="D205" i="1"/>
  <c r="D5309" i="12" s="1"/>
  <c r="D201" i="1"/>
  <c r="D5251" i="12" s="1"/>
  <c r="E206" i="1"/>
  <c r="E5505" i="12" s="1"/>
  <c r="D197" i="1"/>
  <c r="D5142" i="12" s="1"/>
  <c r="D198" i="1"/>
  <c r="D203" i="1"/>
  <c r="D5336" i="12" s="1"/>
  <c r="D208" i="1"/>
  <c r="E205" i="1"/>
  <c r="E5309" i="12" s="1"/>
  <c r="E208" i="1"/>
  <c r="E5562" i="12" s="1"/>
  <c r="D209" i="1"/>
  <c r="M182" i="9"/>
  <c r="N182" i="9" s="1"/>
  <c r="D217" i="1"/>
  <c r="E217" i="1"/>
  <c r="D221" i="1"/>
  <c r="D5761" i="12" s="1"/>
  <c r="E221" i="1"/>
  <c r="E5761" i="12" s="1"/>
  <c r="D220" i="1"/>
  <c r="D5733" i="12" s="1"/>
  <c r="E220" i="1"/>
  <c r="E5733" i="12" s="1"/>
  <c r="D240" i="1"/>
  <c r="D223" i="1"/>
  <c r="E223" i="1"/>
  <c r="E5816" i="12" s="1"/>
  <c r="D227" i="1"/>
  <c r="D5925" i="12" s="1"/>
  <c r="E227" i="1"/>
  <c r="E5925" i="12" s="1"/>
  <c r="D232" i="1"/>
  <c r="D5981" i="12" s="1"/>
  <c r="E232" i="1"/>
  <c r="E5981" i="12" s="1"/>
  <c r="D226" i="1"/>
  <c r="F226" i="1" s="1"/>
  <c r="D224" i="1"/>
  <c r="D5843" i="12" s="1"/>
  <c r="E224" i="1"/>
  <c r="E5843" i="12" s="1"/>
  <c r="D231" i="1"/>
  <c r="D5953" i="12" s="1"/>
  <c r="E2232" i="12"/>
  <c r="D233" i="1"/>
  <c r="D225" i="1"/>
  <c r="D245" i="1"/>
  <c r="D6236" i="12" s="1"/>
  <c r="D236" i="1"/>
  <c r="D6071" i="12" s="1"/>
  <c r="D235" i="1"/>
  <c r="D6044" i="12" s="1"/>
  <c r="D244" i="1"/>
  <c r="E244" i="1"/>
  <c r="D243" i="1"/>
  <c r="E243" i="1"/>
  <c r="D248" i="1"/>
  <c r="E248" i="1"/>
  <c r="D250" i="1"/>
  <c r="E255" i="1"/>
  <c r="D256" i="1"/>
  <c r="E256" i="1"/>
  <c r="D257" i="1"/>
  <c r="D6426" i="12" s="1"/>
  <c r="E257" i="1"/>
  <c r="E6426" i="12" s="1"/>
  <c r="N8" i="10"/>
  <c r="M8" i="10"/>
  <c r="J13" i="9"/>
  <c r="E82" i="12"/>
  <c r="F291" i="12"/>
  <c r="I292" i="12" s="1"/>
  <c r="F405" i="12"/>
  <c r="I406" i="12" s="1"/>
  <c r="F148" i="12"/>
  <c r="I149" i="12" s="1"/>
  <c r="F180" i="12"/>
  <c r="I181" i="12" s="1"/>
  <c r="M6" i="10"/>
  <c r="F22" i="12" s="1"/>
  <c r="N6" i="10"/>
  <c r="F23" i="12" s="1"/>
  <c r="I579" i="12"/>
  <c r="I580" i="12" s="1"/>
  <c r="F261" i="12"/>
  <c r="I262" i="12" s="1"/>
  <c r="X3" i="6"/>
  <c r="X7" i="6"/>
  <c r="F1292" i="12"/>
  <c r="I1292" i="12"/>
  <c r="X76" i="6"/>
  <c r="J14" i="9"/>
  <c r="J80" i="9"/>
  <c r="F1474" i="12"/>
  <c r="I1474" i="12"/>
  <c r="D68" i="1"/>
  <c r="F68" i="1" s="1"/>
  <c r="F2665" i="12"/>
  <c r="Z67" i="1"/>
  <c r="I2837" i="12"/>
  <c r="I2838" i="12" s="1"/>
  <c r="J71" i="9"/>
  <c r="J35" i="9"/>
  <c r="J178" i="9"/>
  <c r="I3005" i="12"/>
  <c r="I3006" i="12" s="1"/>
  <c r="I110" i="1"/>
  <c r="J46" i="9"/>
  <c r="J130" i="9"/>
  <c r="J207" i="9"/>
  <c r="J51" i="9"/>
  <c r="J232" i="9"/>
  <c r="I127" i="1"/>
  <c r="J127" i="1" s="1"/>
  <c r="I3471" i="12"/>
  <c r="I3409" i="12"/>
  <c r="I3410" i="12" s="1"/>
  <c r="X73" i="6"/>
  <c r="I3437" i="12"/>
  <c r="I3438" i="12" s="1"/>
  <c r="J58" i="9"/>
  <c r="I139" i="1"/>
  <c r="F3670" i="12" s="1"/>
  <c r="J70" i="9"/>
  <c r="F3807" i="12"/>
  <c r="I144" i="1"/>
  <c r="F3808" i="12" s="1"/>
  <c r="J75" i="9"/>
  <c r="J81" i="9"/>
  <c r="J79" i="9"/>
  <c r="J82" i="9"/>
  <c r="F4060" i="12"/>
  <c r="F4061" i="12"/>
  <c r="F4141" i="12"/>
  <c r="F4142" i="12"/>
  <c r="F4200" i="12"/>
  <c r="F4201" i="12"/>
  <c r="F4257" i="12"/>
  <c r="F4258" i="12"/>
  <c r="J89" i="9"/>
  <c r="F4370" i="12"/>
  <c r="F4371" i="12"/>
  <c r="X66" i="6"/>
  <c r="F4397" i="12"/>
  <c r="F4398" i="12"/>
  <c r="I166" i="1"/>
  <c r="I170" i="1"/>
  <c r="F4628" i="12"/>
  <c r="F4629" i="12"/>
  <c r="J114" i="9"/>
  <c r="F4714" i="12"/>
  <c r="F4806" i="12"/>
  <c r="J240" i="9"/>
  <c r="F4827" i="12"/>
  <c r="F4828" i="12"/>
  <c r="X79" i="6"/>
  <c r="J197" i="9"/>
  <c r="F5025" i="12"/>
  <c r="F5026" i="12"/>
  <c r="I194" i="1"/>
  <c r="F5057" i="12" s="1"/>
  <c r="I197" i="1"/>
  <c r="F5143" i="12" s="1"/>
  <c r="I198" i="1"/>
  <c r="F5169" i="12" s="1"/>
  <c r="F5310" i="12"/>
  <c r="I201" i="1"/>
  <c r="F5252" i="12" s="1"/>
  <c r="F5282" i="12"/>
  <c r="I203" i="1"/>
  <c r="F5337" i="12" s="1"/>
  <c r="F5592" i="12"/>
  <c r="J169" i="9"/>
  <c r="F5762" i="12"/>
  <c r="F5817" i="12"/>
  <c r="I5988" i="12"/>
  <c r="I6051" i="12"/>
  <c r="F6155" i="12"/>
  <c r="F6182" i="12"/>
  <c r="F6209" i="12"/>
  <c r="I6243" i="12"/>
  <c r="I6323" i="12"/>
  <c r="I6296" i="12"/>
  <c r="I6269" i="12"/>
  <c r="I6270" i="12" s="1"/>
  <c r="F6371" i="12"/>
  <c r="I6350" i="12"/>
  <c r="I6378" i="12"/>
  <c r="F6398" i="12"/>
  <c r="I6405" i="12"/>
  <c r="F6427" i="12"/>
  <c r="I6434" i="12"/>
  <c r="F6510" i="12"/>
  <c r="F6511" i="12"/>
  <c r="I6600" i="12"/>
  <c r="I6634" i="12"/>
  <c r="F6660" i="12"/>
  <c r="I6660" i="12"/>
  <c r="I6743" i="12"/>
  <c r="I6686" i="12"/>
  <c r="I6714" i="12"/>
  <c r="F6796" i="12"/>
  <c r="F6797" i="12"/>
  <c r="I6800" i="12"/>
  <c r="F6771" i="12"/>
  <c r="I6771" i="12"/>
  <c r="F6819" i="12"/>
  <c r="F6823" i="12"/>
  <c r="F6824" i="12"/>
  <c r="F6854" i="12"/>
  <c r="F6855" i="12"/>
  <c r="E71" i="4"/>
  <c r="E92" i="4"/>
  <c r="F6942" i="12"/>
  <c r="I6942" i="12"/>
  <c r="I6913" i="12"/>
  <c r="AA7" i="10"/>
  <c r="AB7" i="10" s="1"/>
  <c r="J3" i="9"/>
  <c r="X22" i="6"/>
  <c r="J50" i="1"/>
  <c r="J64" i="9"/>
  <c r="J120" i="9"/>
  <c r="J74" i="9"/>
  <c r="J84" i="9"/>
  <c r="J231" i="9"/>
  <c r="J91" i="9"/>
  <c r="J94" i="9"/>
  <c r="J93" i="9"/>
  <c r="J174" i="9"/>
  <c r="X78" i="6"/>
  <c r="J132" i="9"/>
  <c r="J145" i="9"/>
  <c r="J137" i="9"/>
  <c r="J143" i="9"/>
  <c r="J138" i="9"/>
  <c r="J144" i="9"/>
  <c r="E196" i="1"/>
  <c r="E5116" i="12" s="1"/>
  <c r="E197" i="1"/>
  <c r="E5142" i="12" s="1"/>
  <c r="E198" i="1"/>
  <c r="E201" i="1"/>
  <c r="E5251" i="12" s="1"/>
  <c r="J186" i="9"/>
  <c r="E203" i="1"/>
  <c r="E5336" i="12" s="1"/>
  <c r="E209" i="1"/>
  <c r="X71" i="6"/>
  <c r="J179" i="9"/>
  <c r="E210" i="1"/>
  <c r="E5619" i="12" s="1"/>
  <c r="J175" i="9"/>
  <c r="J181" i="9"/>
  <c r="J184" i="9"/>
  <c r="J191" i="9"/>
  <c r="J230" i="9"/>
  <c r="J193" i="9"/>
  <c r="J192" i="9"/>
  <c r="E231" i="1"/>
  <c r="E5953" i="12" s="1"/>
  <c r="J190" i="9"/>
  <c r="E233" i="1"/>
  <c r="J195" i="9"/>
  <c r="X86" i="6"/>
  <c r="J205" i="9"/>
  <c r="E235" i="1"/>
  <c r="E6044" i="12" s="1"/>
  <c r="J204" i="9"/>
  <c r="E240" i="1"/>
  <c r="E236" i="1"/>
  <c r="E6071" i="12" s="1"/>
  <c r="E245" i="1"/>
  <c r="E6236" i="12" s="1"/>
  <c r="J229" i="9"/>
  <c r="J227" i="9"/>
  <c r="E217" i="4"/>
  <c r="E224" i="4"/>
  <c r="E225" i="4"/>
  <c r="E228" i="4"/>
  <c r="E229" i="4"/>
  <c r="E236" i="4"/>
  <c r="J153" i="9"/>
  <c r="M175" i="9"/>
  <c r="M179" i="9"/>
  <c r="M181" i="9"/>
  <c r="M184" i="9"/>
  <c r="M186" i="9"/>
  <c r="M190" i="9"/>
  <c r="M192" i="9"/>
  <c r="M191" i="9"/>
  <c r="M193" i="9"/>
  <c r="M198" i="9"/>
  <c r="M195" i="9"/>
  <c r="M205" i="9"/>
  <c r="M204" i="9"/>
  <c r="M207" i="9"/>
  <c r="M222" i="9"/>
  <c r="M232" i="9"/>
  <c r="M231" i="9"/>
  <c r="M230" i="9"/>
  <c r="M240" i="9"/>
  <c r="M243" i="9"/>
  <c r="Q5" i="10"/>
  <c r="U5" i="10" s="1"/>
  <c r="F29" i="2" l="1"/>
  <c r="W28" i="6"/>
  <c r="E246" i="4"/>
  <c r="K235" i="9"/>
  <c r="N235" i="9" s="1"/>
  <c r="E223" i="4"/>
  <c r="U12" i="10"/>
  <c r="F6" i="2" s="1"/>
  <c r="E177" i="4"/>
  <c r="E186" i="4"/>
  <c r="M220" i="9"/>
  <c r="N220" i="9" s="1"/>
  <c r="F244" i="1"/>
  <c r="F6208" i="12" s="1"/>
  <c r="F6215" i="12" s="1"/>
  <c r="I6216" i="12" s="1"/>
  <c r="D1062" i="12"/>
  <c r="D6316" i="12"/>
  <c r="F250" i="1"/>
  <c r="D6343" i="12"/>
  <c r="F208" i="1"/>
  <c r="J208" i="1" s="1"/>
  <c r="D5562" i="12"/>
  <c r="F263" i="1"/>
  <c r="F6853" i="12" s="1"/>
  <c r="D6853" i="12"/>
  <c r="F225" i="1"/>
  <c r="J225" i="1" s="1"/>
  <c r="D5871" i="12"/>
  <c r="F223" i="1"/>
  <c r="J223" i="1" s="1"/>
  <c r="D5816" i="12"/>
  <c r="F3781" i="12"/>
  <c r="F3787" i="12" s="1"/>
  <c r="I3788" i="12" s="1"/>
  <c r="K268" i="9"/>
  <c r="N268" i="9" s="1"/>
  <c r="F235" i="1"/>
  <c r="F233" i="1"/>
  <c r="F6009" i="12" s="1"/>
  <c r="F6016" i="12" s="1"/>
  <c r="I6017" i="12" s="1"/>
  <c r="F197" i="1"/>
  <c r="J197" i="1" s="1"/>
  <c r="F245" i="1"/>
  <c r="F203" i="1"/>
  <c r="J203" i="1" s="1"/>
  <c r="F201" i="1"/>
  <c r="J201" i="1" s="1"/>
  <c r="F196" i="1"/>
  <c r="F206" i="1"/>
  <c r="F5505" i="12" s="1"/>
  <c r="F5512" i="12" s="1"/>
  <c r="I5513" i="12" s="1"/>
  <c r="F231" i="1"/>
  <c r="F198" i="1"/>
  <c r="J198" i="1" s="1"/>
  <c r="F205" i="1"/>
  <c r="J205" i="1" s="1"/>
  <c r="F243" i="1"/>
  <c r="K205" i="9" s="1"/>
  <c r="N205" i="9" s="1"/>
  <c r="F236" i="1"/>
  <c r="F240" i="1"/>
  <c r="F6099" i="12" s="1"/>
  <c r="F6106" i="12" s="1"/>
  <c r="I6107" i="12" s="1"/>
  <c r="F209" i="1"/>
  <c r="J209" i="1" s="1"/>
  <c r="F204" i="1"/>
  <c r="J204" i="1" s="1"/>
  <c r="F210" i="1"/>
  <c r="F5619" i="12" s="1"/>
  <c r="F5626" i="12" s="1"/>
  <c r="I5627" i="12" s="1"/>
  <c r="J188" i="1"/>
  <c r="F227" i="1"/>
  <c r="K192" i="9" s="1"/>
  <c r="N192" i="9" s="1"/>
  <c r="F249" i="1"/>
  <c r="J143" i="1"/>
  <c r="J11" i="1"/>
  <c r="F220" i="1"/>
  <c r="J220" i="1" s="1"/>
  <c r="J147" i="1"/>
  <c r="J140" i="1"/>
  <c r="J139" i="1"/>
  <c r="J121" i="1"/>
  <c r="J38" i="1"/>
  <c r="J176" i="1"/>
  <c r="J148" i="1"/>
  <c r="J98" i="1"/>
  <c r="J51" i="1"/>
  <c r="F6852" i="12"/>
  <c r="J52" i="1"/>
  <c r="D2232" i="12"/>
  <c r="F257" i="1"/>
  <c r="F6426" i="12" s="1"/>
  <c r="F6434" i="12" s="1"/>
  <c r="I6435" i="12" s="1"/>
  <c r="F255" i="1"/>
  <c r="F6370" i="12" s="1"/>
  <c r="F6378" i="12" s="1"/>
  <c r="I6379" i="12" s="1"/>
  <c r="F248" i="1"/>
  <c r="F221" i="1"/>
  <c r="J221" i="1" s="1"/>
  <c r="F1370" i="12"/>
  <c r="F1377" i="12" s="1"/>
  <c r="I1378" i="12" s="1"/>
  <c r="J114" i="1"/>
  <c r="J170" i="1"/>
  <c r="J144" i="1"/>
  <c r="J111" i="1"/>
  <c r="J100" i="1"/>
  <c r="F232" i="1"/>
  <c r="J232" i="1" s="1"/>
  <c r="F199" i="12"/>
  <c r="F206" i="12" s="1"/>
  <c r="I207" i="12" s="1"/>
  <c r="F2601" i="12"/>
  <c r="F2608" i="12" s="1"/>
  <c r="I2609" i="12" s="1"/>
  <c r="K35" i="9"/>
  <c r="N35" i="9" s="1"/>
  <c r="J189" i="1"/>
  <c r="F4688" i="12"/>
  <c r="F4693" i="12" s="1"/>
  <c r="I4694" i="12" s="1"/>
  <c r="E1062" i="12"/>
  <c r="J146" i="1"/>
  <c r="F217" i="1"/>
  <c r="J190" i="1"/>
  <c r="J166" i="1"/>
  <c r="Q9" i="10"/>
  <c r="U9" i="10" s="1"/>
  <c r="E18" i="4" s="1"/>
  <c r="F256" i="1"/>
  <c r="K228" i="9" s="1"/>
  <c r="N228" i="9" s="1"/>
  <c r="F224" i="1"/>
  <c r="J224" i="1" s="1"/>
  <c r="K169" i="9"/>
  <c r="N169" i="9" s="1"/>
  <c r="K92" i="9"/>
  <c r="N92" i="9" s="1"/>
  <c r="K3" i="9"/>
  <c r="N3" i="9" s="1"/>
  <c r="K84" i="9"/>
  <c r="N84" i="9" s="1"/>
  <c r="K74" i="9"/>
  <c r="N74" i="9" s="1"/>
  <c r="I1293" i="12"/>
  <c r="F6907" i="12"/>
  <c r="F6913" i="12" s="1"/>
  <c r="I6914" i="12" s="1"/>
  <c r="K94" i="9"/>
  <c r="N94" i="9" s="1"/>
  <c r="K210" i="9"/>
  <c r="N210" i="9" s="1"/>
  <c r="K90" i="9"/>
  <c r="N90" i="9" s="1"/>
  <c r="F4228" i="12"/>
  <c r="K91" i="9"/>
  <c r="N91" i="9" s="1"/>
  <c r="Y69" i="6"/>
  <c r="F5734" i="12"/>
  <c r="Q6" i="10"/>
  <c r="F4229" i="12"/>
  <c r="I1475" i="12"/>
  <c r="Q8" i="10"/>
  <c r="E112" i="4"/>
  <c r="K231" i="9"/>
  <c r="N231" i="9" s="1"/>
  <c r="K93" i="9"/>
  <c r="N93" i="9" s="1"/>
  <c r="Y77" i="6"/>
  <c r="Y79" i="6"/>
  <c r="K70" i="9"/>
  <c r="N70" i="9" s="1"/>
  <c r="K178" i="9"/>
  <c r="N178" i="9" s="1"/>
  <c r="F6708" i="12"/>
  <c r="F4915" i="12"/>
  <c r="F4921" i="12" s="1"/>
  <c r="I4922" i="12" s="1"/>
  <c r="F4715" i="12"/>
  <c r="F4721" i="12" s="1"/>
  <c r="I4722" i="12" s="1"/>
  <c r="K89" i="9"/>
  <c r="N89" i="9" s="1"/>
  <c r="F82" i="12"/>
  <c r="F83" i="12"/>
  <c r="Y27" i="6"/>
  <c r="F29" i="12"/>
  <c r="I30" i="12" s="1"/>
  <c r="K132" i="9"/>
  <c r="N132" i="9" s="1"/>
  <c r="I6819" i="12"/>
  <c r="I6827" i="12" s="1"/>
  <c r="W52" i="6"/>
  <c r="F58" i="2"/>
  <c r="M241" i="9"/>
  <c r="F6800" i="12"/>
  <c r="I6801" i="12" s="1"/>
  <c r="F6514" i="12"/>
  <c r="I6515" i="12" s="1"/>
  <c r="F4566" i="12"/>
  <c r="K174" i="9"/>
  <c r="N174" i="9" s="1"/>
  <c r="K64" i="9"/>
  <c r="N64" i="9" s="1"/>
  <c r="F3029" i="12"/>
  <c r="K98" i="9"/>
  <c r="N98" i="9" s="1"/>
  <c r="F4482" i="12"/>
  <c r="F4487" i="12" s="1"/>
  <c r="I4488" i="12" s="1"/>
  <c r="K81" i="9"/>
  <c r="N81" i="9" s="1"/>
  <c r="F3924" i="12"/>
  <c r="F3930" i="12" s="1"/>
  <c r="I3931" i="12" s="1"/>
  <c r="Y76" i="6"/>
  <c r="F1314" i="12"/>
  <c r="F1321" i="12" s="1"/>
  <c r="I1322" i="12" s="1"/>
  <c r="F4455" i="12"/>
  <c r="K97" i="9"/>
  <c r="N97" i="9" s="1"/>
  <c r="K71" i="9"/>
  <c r="N71" i="9" s="1"/>
  <c r="F2514" i="12"/>
  <c r="F2521" i="12" s="1"/>
  <c r="I2522" i="12" s="1"/>
  <c r="K232" i="9"/>
  <c r="N232" i="9" s="1"/>
  <c r="F3147" i="12"/>
  <c r="F3154" i="12" s="1"/>
  <c r="I3155" i="12" s="1"/>
  <c r="K75" i="9"/>
  <c r="N75" i="9" s="1"/>
  <c r="F3836" i="12"/>
  <c r="F3842" i="12" s="1"/>
  <c r="I3843" i="12" s="1"/>
  <c r="K130" i="9"/>
  <c r="N130" i="9" s="1"/>
  <c r="F3087" i="12"/>
  <c r="F3094" i="12" s="1"/>
  <c r="I3095" i="12" s="1"/>
  <c r="K46" i="9"/>
  <c r="N46" i="9" s="1"/>
  <c r="F3058" i="12"/>
  <c r="F3064" i="12" s="1"/>
  <c r="I3065" i="12" s="1"/>
  <c r="F4342" i="12"/>
  <c r="F4347" i="12" s="1"/>
  <c r="I4348" i="12" s="1"/>
  <c r="Y66" i="6"/>
  <c r="F4943" i="12"/>
  <c r="F4948" i="12" s="1"/>
  <c r="I4949" i="12" s="1"/>
  <c r="K197" i="9"/>
  <c r="N197" i="9" s="1"/>
  <c r="F3496" i="12"/>
  <c r="F3502" i="12" s="1"/>
  <c r="I3503" i="12" s="1"/>
  <c r="Y73" i="6"/>
  <c r="F1342" i="12"/>
  <c r="F1348" i="12" s="1"/>
  <c r="I1349" i="12" s="1"/>
  <c r="K80" i="9"/>
  <c r="N80" i="9" s="1"/>
  <c r="K207" i="9"/>
  <c r="N207" i="9" s="1"/>
  <c r="F3288" i="12"/>
  <c r="F3294" i="12" s="1"/>
  <c r="I3295" i="12" s="1"/>
  <c r="J167" i="1"/>
  <c r="J163" i="1"/>
  <c r="J112" i="1"/>
  <c r="J119" i="1"/>
  <c r="F4835" i="12"/>
  <c r="I4836" i="12" s="1"/>
  <c r="F4376" i="12"/>
  <c r="I4377" i="12" s="1"/>
  <c r="F4263" i="12"/>
  <c r="I4264" i="12" s="1"/>
  <c r="K79" i="9"/>
  <c r="N79" i="9" s="1"/>
  <c r="F5649" i="12"/>
  <c r="F5655" i="12" s="1"/>
  <c r="I5656" i="12" s="1"/>
  <c r="F4659" i="12"/>
  <c r="F4665" i="12" s="1"/>
  <c r="I4666" i="12" s="1"/>
  <c r="F3952" i="12"/>
  <c r="F3957" i="12" s="1"/>
  <c r="I3958" i="12" s="1"/>
  <c r="F2349" i="12"/>
  <c r="F2356" i="12" s="1"/>
  <c r="I2357" i="12" s="1"/>
  <c r="F3344" i="12"/>
  <c r="F3351" i="12" s="1"/>
  <c r="I3352" i="12" s="1"/>
  <c r="F4039" i="12"/>
  <c r="I4040" i="12" s="1"/>
  <c r="F4403" i="12"/>
  <c r="I4404" i="12" s="1"/>
  <c r="F4206" i="12"/>
  <c r="I4207" i="12" s="1"/>
  <c r="F4148" i="12"/>
  <c r="I4149" i="12" s="1"/>
  <c r="F4066" i="12"/>
  <c r="I4067" i="12" s="1"/>
  <c r="F3815" i="12"/>
  <c r="I3816" i="12" s="1"/>
  <c r="J129" i="1"/>
  <c r="J110" i="1"/>
  <c r="F5031" i="12"/>
  <c r="I5032" i="12" s="1"/>
  <c r="F4635" i="12"/>
  <c r="I4636" i="12" s="1"/>
  <c r="Y3" i="6"/>
  <c r="K13" i="9"/>
  <c r="N13" i="9" s="1"/>
  <c r="K125" i="9"/>
  <c r="N125" i="9" s="1"/>
  <c r="K118" i="9"/>
  <c r="N118" i="9" s="1"/>
  <c r="Y22" i="6"/>
  <c r="F4454" i="12"/>
  <c r="D1804" i="12"/>
  <c r="J194" i="1"/>
  <c r="K233" i="9"/>
  <c r="N233" i="9" s="1"/>
  <c r="F1804" i="12"/>
  <c r="F1812" i="12" s="1"/>
  <c r="I1813" i="12" s="1"/>
  <c r="K153" i="9"/>
  <c r="N153" i="9" s="1"/>
  <c r="J226" i="1"/>
  <c r="K243" i="9"/>
  <c r="N243" i="9" s="1"/>
  <c r="K242" i="9"/>
  <c r="K137" i="9"/>
  <c r="N137" i="9" s="1"/>
  <c r="J68" i="1"/>
  <c r="I4799" i="12"/>
  <c r="I4806" i="12" s="1"/>
  <c r="I4807" i="12" s="1"/>
  <c r="N114" i="9"/>
  <c r="F4565" i="12"/>
  <c r="F3028" i="12"/>
  <c r="Y78" i="6"/>
  <c r="I6943" i="12"/>
  <c r="I6772" i="12"/>
  <c r="F976" i="12"/>
  <c r="F983" i="12" s="1"/>
  <c r="I984" i="12" s="1"/>
  <c r="N82" i="9"/>
  <c r="N51" i="9"/>
  <c r="F6827" i="12"/>
  <c r="I6877" i="12"/>
  <c r="I6885" i="12" s="1"/>
  <c r="I6886" i="12" s="1"/>
  <c r="M242" i="9"/>
  <c r="I6661" i="12"/>
  <c r="W41" i="6"/>
  <c r="F46" i="2"/>
  <c r="I2656" i="12"/>
  <c r="I2665" i="12" s="1"/>
  <c r="I2666" i="12" s="1"/>
  <c r="E245" i="4" l="1"/>
  <c r="W24" i="6"/>
  <c r="F33" i="2"/>
  <c r="E250" i="4"/>
  <c r="F6343" i="12"/>
  <c r="F6350" i="12" s="1"/>
  <c r="I6351" i="12" s="1"/>
  <c r="Y90" i="6"/>
  <c r="E251" i="4"/>
  <c r="E219" i="4"/>
  <c r="AO12" i="10"/>
  <c r="W3" i="6"/>
  <c r="E99" i="4"/>
  <c r="W77" i="6"/>
  <c r="E87" i="4"/>
  <c r="E95" i="4"/>
  <c r="U8" i="10"/>
  <c r="AO8" i="10" s="1"/>
  <c r="U6" i="10"/>
  <c r="W27" i="6"/>
  <c r="W82" i="6"/>
  <c r="E202" i="4"/>
  <c r="W78" i="6"/>
  <c r="E86" i="4"/>
  <c r="E241" i="4"/>
  <c r="E97" i="4"/>
  <c r="W7" i="6"/>
  <c r="E227" i="4"/>
  <c r="E244" i="4"/>
  <c r="E5" i="7"/>
  <c r="E258" i="4"/>
  <c r="E120" i="4"/>
  <c r="E77" i="4"/>
  <c r="E19" i="4"/>
  <c r="E226" i="4"/>
  <c r="E138" i="4"/>
  <c r="E90" i="4"/>
  <c r="E182" i="4"/>
  <c r="W79" i="6"/>
  <c r="E207" i="4"/>
  <c r="E78" i="4"/>
  <c r="E8" i="7"/>
  <c r="W22" i="6"/>
  <c r="E125" i="4"/>
  <c r="E100" i="4"/>
  <c r="E140" i="4"/>
  <c r="J210" i="1"/>
  <c r="J231" i="1"/>
  <c r="Y71" i="6"/>
  <c r="F5168" i="12"/>
  <c r="F5175" i="12" s="1"/>
  <c r="I5176" i="12" s="1"/>
  <c r="Y87" i="6"/>
  <c r="F6710" i="12"/>
  <c r="F6714" i="12" s="1"/>
  <c r="I6715" i="12" s="1"/>
  <c r="J233" i="1"/>
  <c r="K193" i="9"/>
  <c r="N193" i="9" s="1"/>
  <c r="F6858" i="12"/>
  <c r="I6859" i="12" s="1"/>
  <c r="K154" i="9"/>
  <c r="N154" i="9" s="1"/>
  <c r="J206" i="1"/>
  <c r="J236" i="1"/>
  <c r="J235" i="1"/>
  <c r="F6682" i="12"/>
  <c r="F6686" i="12" s="1"/>
  <c r="I6687" i="12" s="1"/>
  <c r="J196" i="1"/>
  <c r="F6236" i="12"/>
  <c r="F6243" i="12" s="1"/>
  <c r="I6244" i="12" s="1"/>
  <c r="Y70" i="6"/>
  <c r="K155" i="9"/>
  <c r="N155" i="9" s="1"/>
  <c r="F5871" i="12"/>
  <c r="F5878" i="12" s="1"/>
  <c r="I5879" i="12" s="1"/>
  <c r="F5953" i="12"/>
  <c r="F5960" i="12" s="1"/>
  <c r="I5961" i="12" s="1"/>
  <c r="F6181" i="12"/>
  <c r="F6188" i="12" s="1"/>
  <c r="I6189" i="12" s="1"/>
  <c r="K203" i="9"/>
  <c r="N203" i="9" s="1"/>
  <c r="F6630" i="12"/>
  <c r="F6634" i="12" s="1"/>
  <c r="I6635" i="12" s="1"/>
  <c r="K208" i="9"/>
  <c r="N208" i="9" s="1"/>
  <c r="F5251" i="12"/>
  <c r="F5258" i="12" s="1"/>
  <c r="I5259" i="12" s="1"/>
  <c r="K241" i="9"/>
  <c r="N241" i="9" s="1"/>
  <c r="Y7" i="6"/>
  <c r="F489" i="12"/>
  <c r="F495" i="12" s="1"/>
  <c r="I496" i="12" s="1"/>
  <c r="F6739" i="12"/>
  <c r="F6743" i="12" s="1"/>
  <c r="I6744" i="12" s="1"/>
  <c r="F5925" i="12"/>
  <c r="F5932" i="12" s="1"/>
  <c r="I5933" i="12" s="1"/>
  <c r="K227" i="9"/>
  <c r="N227" i="9" s="1"/>
  <c r="F5843" i="12"/>
  <c r="F5850" i="12" s="1"/>
  <c r="I5851" i="12" s="1"/>
  <c r="K229" i="9"/>
  <c r="N229" i="9" s="1"/>
  <c r="J227" i="1"/>
  <c r="F5733" i="12"/>
  <c r="F5740" i="12" s="1"/>
  <c r="I5741" i="12" s="1"/>
  <c r="F1142" i="12"/>
  <c r="F1149" i="12" s="1"/>
  <c r="I1150" i="12" s="1"/>
  <c r="K14" i="9"/>
  <c r="N14" i="9" s="1"/>
  <c r="F6289" i="12"/>
  <c r="F6296" i="12" s="1"/>
  <c r="I6297" i="12" s="1"/>
  <c r="K216" i="9"/>
  <c r="N216" i="9" s="1"/>
  <c r="K222" i="9"/>
  <c r="N222" i="9" s="1"/>
  <c r="F6316" i="12"/>
  <c r="F6323" i="12" s="1"/>
  <c r="I6324" i="12" s="1"/>
  <c r="F5816" i="12"/>
  <c r="F5823" i="12" s="1"/>
  <c r="I5824" i="12" s="1"/>
  <c r="Y82" i="6"/>
  <c r="K181" i="9"/>
  <c r="N181" i="9" s="1"/>
  <c r="F6397" i="12"/>
  <c r="F6405" i="12" s="1"/>
  <c r="I6406" i="12" s="1"/>
  <c r="K230" i="9"/>
  <c r="N230" i="9" s="1"/>
  <c r="AO9" i="10"/>
  <c r="J217" i="1"/>
  <c r="K195" i="9"/>
  <c r="N195" i="9" s="1"/>
  <c r="K116" i="9"/>
  <c r="N116" i="9" s="1"/>
  <c r="F4234" i="12"/>
  <c r="I4235" i="12" s="1"/>
  <c r="F89" i="12"/>
  <c r="I90" i="12" s="1"/>
  <c r="F4460" i="12"/>
  <c r="I4461" i="12" s="1"/>
  <c r="F3036" i="12"/>
  <c r="I3037" i="12" s="1"/>
  <c r="I6828" i="12"/>
  <c r="F4771" i="12"/>
  <c r="F4776" i="12" s="1"/>
  <c r="I4777" i="12" s="1"/>
  <c r="K240" i="9"/>
  <c r="N240" i="9" s="1"/>
  <c r="F3466" i="12"/>
  <c r="F3471" i="12" s="1"/>
  <c r="I3472" i="12" s="1"/>
  <c r="K58" i="9"/>
  <c r="N58" i="9" s="1"/>
  <c r="F4572" i="12"/>
  <c r="I4573" i="12" s="1"/>
  <c r="N242" i="9"/>
  <c r="F3669" i="12"/>
  <c r="F3676" i="12" s="1"/>
  <c r="I3677" i="12" s="1"/>
  <c r="K120" i="9"/>
  <c r="N120" i="9" s="1"/>
  <c r="K143" i="9"/>
  <c r="N143" i="9" s="1"/>
  <c r="F5116" i="12"/>
  <c r="F5123" i="12" s="1"/>
  <c r="I5124" i="12" s="1"/>
  <c r="F6071" i="12"/>
  <c r="F6078" i="12" s="1"/>
  <c r="I6079" i="12" s="1"/>
  <c r="F6596" i="12"/>
  <c r="F6600" i="12" s="1"/>
  <c r="I6601" i="12" s="1"/>
  <c r="K202" i="9"/>
  <c r="N202" i="9" s="1"/>
  <c r="F6044" i="12"/>
  <c r="F6051" i="12" s="1"/>
  <c r="I6052" i="12" s="1"/>
  <c r="Y86" i="6"/>
  <c r="F5898" i="12"/>
  <c r="F5905" i="12" s="1"/>
  <c r="I5906" i="12" s="1"/>
  <c r="K191" i="9"/>
  <c r="N191" i="9" s="1"/>
  <c r="F5705" i="12"/>
  <c r="F5712" i="12" s="1"/>
  <c r="I5713" i="12" s="1"/>
  <c r="K175" i="9"/>
  <c r="N175" i="9" s="1"/>
  <c r="K138" i="9"/>
  <c r="N138" i="9" s="1"/>
  <c r="F5056" i="12"/>
  <c r="F5062" i="12" s="1"/>
  <c r="I5063" i="12" s="1"/>
  <c r="E231" i="4"/>
  <c r="U364" i="10" l="1"/>
  <c r="Q364" i="10"/>
  <c r="E161" i="4"/>
  <c r="F36" i="2"/>
  <c r="E278" i="4"/>
  <c r="E261" i="4"/>
  <c r="E254" i="4"/>
  <c r="E211" i="4"/>
  <c r="E196" i="4"/>
  <c r="E179" i="4"/>
  <c r="E129" i="4"/>
  <c r="E264" i="4"/>
  <c r="E260" i="4"/>
  <c r="E256" i="4"/>
  <c r="E214" i="4"/>
  <c r="E212" i="4"/>
  <c r="E176" i="4"/>
  <c r="E266" i="4"/>
  <c r="E262" i="4"/>
  <c r="E255" i="4"/>
  <c r="E232" i="4"/>
  <c r="E203" i="4"/>
  <c r="E230" i="4"/>
  <c r="E198" i="4"/>
  <c r="E191" i="4"/>
  <c r="K190" i="9"/>
  <c r="N190" i="9" s="1"/>
  <c r="E181" i="4"/>
  <c r="E263" i="4"/>
  <c r="E81" i="4"/>
  <c r="W69" i="6"/>
  <c r="E41" i="4"/>
  <c r="E14" i="7"/>
  <c r="E218" i="4"/>
  <c r="E98" i="4"/>
  <c r="F83" i="2"/>
  <c r="E96" i="4"/>
  <c r="E85" i="4"/>
  <c r="F10" i="2"/>
  <c r="W73" i="6"/>
  <c r="E11" i="7"/>
  <c r="E132" i="4"/>
  <c r="W66" i="6"/>
  <c r="E103" i="4"/>
  <c r="F79" i="2"/>
  <c r="F27" i="2"/>
  <c r="E10" i="7"/>
  <c r="E7" i="4"/>
  <c r="E145" i="4"/>
  <c r="E242" i="4"/>
  <c r="E239" i="4"/>
  <c r="E17" i="7"/>
  <c r="E9" i="7"/>
  <c r="E104" i="4"/>
  <c r="E88" i="4"/>
  <c r="E238" i="4"/>
  <c r="W70" i="6"/>
  <c r="E213" i="4"/>
  <c r="W76" i="6"/>
  <c r="E70" i="4"/>
  <c r="E57" i="4"/>
  <c r="E52" i="4"/>
  <c r="E221" i="4"/>
  <c r="E183" i="4"/>
  <c r="E200" i="4"/>
  <c r="F32" i="2"/>
  <c r="E122" i="4"/>
  <c r="E216" i="4"/>
  <c r="E237" i="4"/>
  <c r="E249" i="4"/>
  <c r="E208" i="4"/>
  <c r="AO6" i="10"/>
  <c r="E206" i="4"/>
  <c r="E201" i="4"/>
  <c r="F87" i="2"/>
  <c r="F5281" i="12"/>
  <c r="F5288" i="12" s="1"/>
  <c r="I5289" i="12" s="1"/>
  <c r="K145" i="9"/>
  <c r="N145" i="9" s="1"/>
  <c r="F5309" i="12"/>
  <c r="F5316" i="12" s="1"/>
  <c r="I5317" i="12" s="1"/>
  <c r="F5562" i="12"/>
  <c r="F5569" i="12" s="1"/>
  <c r="I5570" i="12" s="1"/>
  <c r="K163" i="9"/>
  <c r="N163" i="9" s="1"/>
  <c r="F5142" i="12"/>
  <c r="F5149" i="12" s="1"/>
  <c r="I5150" i="12" s="1"/>
  <c r="K198" i="9"/>
  <c r="N198" i="9" s="1"/>
  <c r="Y81" i="6"/>
  <c r="K144" i="9"/>
  <c r="N144" i="9" s="1"/>
  <c r="K186" i="9"/>
  <c r="N186" i="9" s="1"/>
  <c r="W89" i="6"/>
  <c r="F5336" i="12"/>
  <c r="F5343" i="12" s="1"/>
  <c r="I5344" i="12" s="1"/>
  <c r="F5591" i="12"/>
  <c r="F5598" i="12" s="1"/>
  <c r="I5599" i="12" s="1"/>
  <c r="K184" i="9"/>
  <c r="N184" i="9" s="1"/>
  <c r="K179" i="9"/>
  <c r="N179" i="9" s="1"/>
  <c r="F5981" i="12"/>
  <c r="F5988" i="12" s="1"/>
  <c r="I5989" i="12" s="1"/>
  <c r="F5761" i="12"/>
  <c r="F5768" i="12" s="1"/>
  <c r="I5769" i="12" s="1"/>
  <c r="F9" i="2"/>
  <c r="F69" i="2"/>
  <c r="F59" i="2"/>
  <c r="E150" i="4"/>
  <c r="E115" i="4"/>
  <c r="E111" i="4"/>
  <c r="E83" i="4"/>
  <c r="E49" i="4"/>
  <c r="F31" i="2"/>
  <c r="W26" i="6"/>
  <c r="E156" i="4"/>
  <c r="E128" i="4"/>
  <c r="E84" i="4"/>
  <c r="E174" i="4"/>
  <c r="E6" i="17"/>
  <c r="E7" i="17" s="1"/>
  <c r="W83" i="6"/>
  <c r="E108" i="4"/>
  <c r="E109" i="4"/>
  <c r="E141" i="4"/>
  <c r="E68" i="4"/>
  <c r="E58" i="4"/>
  <c r="E33" i="4"/>
  <c r="W64" i="6"/>
  <c r="F75" i="2"/>
  <c r="F63" i="2"/>
  <c r="W57" i="6"/>
  <c r="W46" i="6"/>
  <c r="F51" i="2"/>
  <c r="E167" i="4"/>
  <c r="E130" i="4"/>
  <c r="E101" i="4"/>
  <c r="E56" i="4"/>
  <c r="E91" i="4"/>
  <c r="W38" i="6"/>
  <c r="F43" i="2"/>
  <c r="E15" i="7"/>
  <c r="W85" i="6"/>
  <c r="E172" i="4"/>
  <c r="E131" i="4"/>
  <c r="E107" i="4"/>
  <c r="E105" i="4"/>
  <c r="E60" i="4"/>
  <c r="E51" i="4"/>
  <c r="E32" i="4"/>
  <c r="W54" i="6"/>
  <c r="F60" i="2"/>
  <c r="F50" i="2"/>
  <c r="W45" i="6"/>
  <c r="W29" i="6"/>
  <c r="F35" i="2"/>
  <c r="E23" i="4"/>
  <c r="E136" i="4"/>
  <c r="E137" i="4"/>
  <c r="E117" i="4"/>
  <c r="E110" i="4"/>
  <c r="E94" i="4"/>
  <c r="E69" i="4"/>
  <c r="E59" i="4"/>
  <c r="E48" i="4"/>
  <c r="E147" i="4"/>
  <c r="W59" i="6"/>
  <c r="F66" i="2"/>
  <c r="W10" i="6"/>
  <c r="F14" i="2"/>
  <c r="W60" i="6"/>
  <c r="W53" i="6"/>
  <c r="W30" i="6"/>
  <c r="W6" i="6"/>
  <c r="E16" i="3"/>
  <c r="AD370" i="10" s="1"/>
  <c r="E64" i="4"/>
  <c r="E248" i="4"/>
  <c r="E151" i="4"/>
  <c r="W81" i="6"/>
  <c r="E13" i="7"/>
  <c r="E171" i="4"/>
  <c r="E127" i="4"/>
  <c r="E152" i="4"/>
  <c r="E194" i="4"/>
  <c r="E146" i="4"/>
  <c r="E16" i="7"/>
  <c r="W86" i="6"/>
  <c r="E17" i="4" l="1"/>
  <c r="I72" i="4" s="1"/>
  <c r="E259" i="4"/>
  <c r="E18" i="7"/>
  <c r="E20" i="7" s="1"/>
  <c r="W90" i="6"/>
  <c r="W87" i="6"/>
  <c r="W71" i="6"/>
  <c r="F86" i="2"/>
  <c r="F90" i="2" s="1"/>
  <c r="E240" i="4"/>
  <c r="E193" i="4"/>
  <c r="E199" i="4"/>
  <c r="E163" i="4"/>
  <c r="E162" i="4"/>
  <c r="E189" i="4"/>
  <c r="E187" i="4"/>
  <c r="E18" i="3"/>
  <c r="E11" i="17"/>
  <c r="AD372" i="10"/>
  <c r="V97" i="6" l="1"/>
  <c r="AD367" i="10"/>
  <c r="V96" i="6"/>
  <c r="V99" i="6" s="1"/>
  <c r="AD369" i="10"/>
  <c r="E153" i="4"/>
  <c r="E209" i="4"/>
  <c r="F93" i="2"/>
  <c r="E120" i="1"/>
  <c r="F120" i="1" s="1"/>
  <c r="J120" i="1" s="1"/>
  <c r="Z119" i="1"/>
  <c r="J49" i="9"/>
  <c r="F98" i="2" l="1"/>
  <c r="H97" i="2" l="1"/>
  <c r="H99" i="2" s="1"/>
  <c r="F3315" i="12"/>
  <c r="F3321" i="12" s="1"/>
  <c r="I3322" i="12" s="1"/>
  <c r="K49" i="9"/>
  <c r="N49" i="9" s="1"/>
  <c r="E55" i="4" l="1"/>
  <c r="F169" i="1"/>
  <c r="J169" i="1" s="1"/>
  <c r="E242" i="1" l="1"/>
  <c r="F242" i="1" s="1"/>
  <c r="E126" i="1"/>
  <c r="F126" i="1" s="1"/>
  <c r="J126" i="1" s="1"/>
  <c r="E173" i="1"/>
  <c r="F173" i="1"/>
  <c r="J173" i="1" s="1"/>
  <c r="E234" i="1"/>
  <c r="F234" i="1" s="1"/>
  <c r="J234" i="1" s="1"/>
  <c r="F277" i="1" l="1"/>
  <c r="K204" i="9" l="1"/>
  <c r="N204" i="9" s="1"/>
  <c r="F6154" i="12"/>
  <c r="F6161" i="12" s="1"/>
  <c r="I6162" i="12" s="1"/>
  <c r="AD375" i="10" l="1"/>
  <c r="E215" i="4" l="1"/>
  <c r="E281" i="4" s="1"/>
  <c r="AD366" i="10" l="1"/>
  <c r="AD374" i="10" s="1"/>
  <c r="AD376" i="10" s="1"/>
  <c r="AD384" i="10" s="1"/>
</calcChain>
</file>

<file path=xl/comments1.xml><?xml version="1.0" encoding="utf-8"?>
<comments xmlns="http://schemas.openxmlformats.org/spreadsheetml/2006/main">
  <authors>
    <author>user</author>
    <author>OMNARAYANA</author>
    <author>Author</author>
  </authors>
  <commentList>
    <comment ref="D15" authorId="0" shapeId="0">
      <text>
        <r>
          <rPr>
            <b/>
            <sz val="9"/>
            <color indexed="81"/>
            <rFont val="Tahoma"/>
            <family val="2"/>
          </rPr>
          <t>user:</t>
        </r>
        <r>
          <rPr>
            <sz val="9"/>
            <color indexed="81"/>
            <rFont val="Tahoma"/>
            <family val="2"/>
          </rPr>
          <t xml:space="preserve">
4 hours per day + additional</t>
        </r>
      </text>
    </comment>
    <comment ref="D17" authorId="0" shapeId="0">
      <text>
        <r>
          <rPr>
            <b/>
            <sz val="9"/>
            <color indexed="81"/>
            <rFont val="Tahoma"/>
            <family val="2"/>
          </rPr>
          <t>user:</t>
        </r>
        <r>
          <rPr>
            <sz val="9"/>
            <color indexed="81"/>
            <rFont val="Tahoma"/>
            <family val="2"/>
          </rPr>
          <t xml:space="preserve">
4 hours per day +additional</t>
        </r>
      </text>
    </comment>
    <comment ref="D23" authorId="0" shapeId="0">
      <text>
        <r>
          <rPr>
            <b/>
            <sz val="9"/>
            <color indexed="81"/>
            <rFont val="Tahoma"/>
            <family val="2"/>
          </rPr>
          <t>user:</t>
        </r>
        <r>
          <rPr>
            <sz val="9"/>
            <color indexed="81"/>
            <rFont val="Tahoma"/>
            <family val="2"/>
          </rPr>
          <t xml:space="preserve">
4 hours per day+additional</t>
        </r>
      </text>
    </comment>
    <comment ref="D25" authorId="1" shapeId="0">
      <text>
        <r>
          <rPr>
            <b/>
            <sz val="9"/>
            <color indexed="81"/>
            <rFont val="Tahoma"/>
            <family val="2"/>
          </rPr>
          <t>OMNARAYANA:</t>
        </r>
        <r>
          <rPr>
            <sz val="9"/>
            <color indexed="81"/>
            <rFont val="Tahoma"/>
            <family val="2"/>
          </rPr>
          <t xml:space="preserve">
4 Hrs per Day</t>
        </r>
      </text>
    </comment>
    <comment ref="D37" authorId="0" shapeId="0">
      <text>
        <r>
          <rPr>
            <b/>
            <sz val="9"/>
            <color indexed="81"/>
            <rFont val="Tahoma"/>
            <family val="2"/>
          </rPr>
          <t>user:</t>
        </r>
        <r>
          <rPr>
            <sz val="9"/>
            <color indexed="81"/>
            <rFont val="Tahoma"/>
            <family val="2"/>
          </rPr>
          <t xml:space="preserve">
4 hours per day + additional</t>
        </r>
      </text>
    </comment>
    <comment ref="D41" authorId="0" shapeId="0">
      <text>
        <r>
          <rPr>
            <b/>
            <sz val="9"/>
            <color indexed="81"/>
            <rFont val="Tahoma"/>
            <family val="2"/>
          </rPr>
          <t>user:</t>
        </r>
        <r>
          <rPr>
            <sz val="9"/>
            <color indexed="81"/>
            <rFont val="Tahoma"/>
            <family val="2"/>
          </rPr>
          <t xml:space="preserve">
4 hours per day + additional</t>
        </r>
      </text>
    </comment>
    <comment ref="D42" authorId="0" shapeId="0">
      <text>
        <r>
          <rPr>
            <b/>
            <sz val="9"/>
            <color indexed="81"/>
            <rFont val="Tahoma"/>
            <family val="2"/>
          </rPr>
          <t>user:</t>
        </r>
        <r>
          <rPr>
            <sz val="9"/>
            <color indexed="81"/>
            <rFont val="Tahoma"/>
            <family val="2"/>
          </rPr>
          <t xml:space="preserve">
4 hours per day + additional</t>
        </r>
      </text>
    </comment>
    <comment ref="D53" authorId="0" shapeId="0">
      <text>
        <r>
          <rPr>
            <b/>
            <sz val="9"/>
            <color indexed="81"/>
            <rFont val="Tahoma"/>
            <family val="2"/>
          </rPr>
          <t>user:</t>
        </r>
        <r>
          <rPr>
            <sz val="9"/>
            <color indexed="81"/>
            <rFont val="Tahoma"/>
            <family val="2"/>
          </rPr>
          <t xml:space="preserve">
4 hours per day + additional</t>
        </r>
      </text>
    </comment>
    <comment ref="D57" authorId="0" shapeId="0">
      <text>
        <r>
          <rPr>
            <b/>
            <sz val="9"/>
            <color indexed="81"/>
            <rFont val="Tahoma"/>
            <family val="2"/>
          </rPr>
          <t>user:</t>
        </r>
        <r>
          <rPr>
            <sz val="9"/>
            <color indexed="81"/>
            <rFont val="Tahoma"/>
            <family val="2"/>
          </rPr>
          <t xml:space="preserve">
4 hours per day + additional</t>
        </r>
      </text>
    </comment>
    <comment ref="D84" authorId="0" shapeId="0">
      <text>
        <r>
          <rPr>
            <b/>
            <sz val="9"/>
            <color indexed="81"/>
            <rFont val="Tahoma"/>
            <family val="2"/>
          </rPr>
          <t>user:</t>
        </r>
        <r>
          <rPr>
            <sz val="9"/>
            <color indexed="81"/>
            <rFont val="Tahoma"/>
            <family val="2"/>
          </rPr>
          <t xml:space="preserve">
4 hours per day + additional</t>
        </r>
      </text>
    </comment>
    <comment ref="D123" authorId="1" shapeId="0">
      <text>
        <r>
          <rPr>
            <b/>
            <sz val="9"/>
            <color indexed="81"/>
            <rFont val="Tahoma"/>
            <family val="2"/>
          </rPr>
          <t>OMNARAYANA:</t>
        </r>
        <r>
          <rPr>
            <sz val="9"/>
            <color indexed="81"/>
            <rFont val="Tahoma"/>
            <family val="2"/>
          </rPr>
          <t xml:space="preserve">
1.5 HRS PER DAY</t>
        </r>
      </text>
    </comment>
    <comment ref="D125" authorId="0" shapeId="0">
      <text>
        <r>
          <rPr>
            <b/>
            <sz val="9"/>
            <color indexed="81"/>
            <rFont val="Tahoma"/>
            <family val="2"/>
          </rPr>
          <t>user:</t>
        </r>
        <r>
          <rPr>
            <sz val="9"/>
            <color indexed="81"/>
            <rFont val="Tahoma"/>
            <family val="2"/>
          </rPr>
          <t xml:space="preserve">
1.5hrs per day+ additional</t>
        </r>
      </text>
    </comment>
    <comment ref="D130" authorId="1" shapeId="0">
      <text>
        <r>
          <rPr>
            <b/>
            <sz val="9"/>
            <color indexed="81"/>
            <rFont val="Tahoma"/>
            <family val="2"/>
          </rPr>
          <t>OMNARAYANA:</t>
        </r>
        <r>
          <rPr>
            <sz val="9"/>
            <color indexed="81"/>
            <rFont val="Tahoma"/>
            <family val="2"/>
          </rPr>
          <t xml:space="preserve">
FIXED OVERTIME 2 HRS PER DAY</t>
        </r>
      </text>
    </comment>
    <comment ref="D137" authorId="0" shapeId="0">
      <text>
        <r>
          <rPr>
            <b/>
            <sz val="9"/>
            <color indexed="81"/>
            <rFont val="Tahoma"/>
            <family val="2"/>
          </rPr>
          <t>user:</t>
        </r>
        <r>
          <rPr>
            <sz val="9"/>
            <color indexed="81"/>
            <rFont val="Tahoma"/>
            <family val="2"/>
          </rPr>
          <t xml:space="preserve">
4
hour per day + additional</t>
        </r>
      </text>
    </comment>
    <comment ref="D182" authorId="1" shapeId="0">
      <text>
        <r>
          <rPr>
            <b/>
            <sz val="9"/>
            <color indexed="81"/>
            <rFont val="Tahoma"/>
            <family val="2"/>
          </rPr>
          <t>OMNARAYANA:</t>
        </r>
        <r>
          <rPr>
            <sz val="9"/>
            <color indexed="81"/>
            <rFont val="Tahoma"/>
            <family val="2"/>
          </rPr>
          <t xml:space="preserve">
1 Hrs</t>
        </r>
      </text>
    </comment>
    <comment ref="B199" authorId="0" shapeId="0">
      <text>
        <r>
          <rPr>
            <b/>
            <sz val="9"/>
            <color indexed="81"/>
            <rFont val="Tahoma"/>
            <family val="2"/>
          </rPr>
          <t>user:</t>
        </r>
        <r>
          <rPr>
            <sz val="9"/>
            <color indexed="81"/>
            <rFont val="Tahoma"/>
            <family val="2"/>
          </rPr>
          <t xml:space="preserve">
helper</t>
        </r>
      </text>
    </comment>
    <comment ref="B204" authorId="2" shapeId="0">
      <text>
        <r>
          <rPr>
            <b/>
            <sz val="9"/>
            <color indexed="81"/>
            <rFont val="Tahoma"/>
            <family val="2"/>
          </rPr>
          <t>Author:</t>
        </r>
        <r>
          <rPr>
            <sz val="9"/>
            <color indexed="81"/>
            <rFont val="Tahoma"/>
            <family val="2"/>
          </rPr>
          <t xml:space="preserve">
D.O.J - 02.08.2017</t>
        </r>
      </text>
    </comment>
    <comment ref="B205" authorId="2" shapeId="0">
      <text>
        <r>
          <rPr>
            <b/>
            <sz val="9"/>
            <color indexed="81"/>
            <rFont val="Tahoma"/>
            <family val="2"/>
          </rPr>
          <t>Author:</t>
        </r>
        <r>
          <rPr>
            <sz val="9"/>
            <color indexed="81"/>
            <rFont val="Tahoma"/>
            <family val="2"/>
          </rPr>
          <t xml:space="preserve">
D.O.J -06.08.2017</t>
        </r>
      </text>
    </comment>
    <comment ref="B206" authorId="0" shapeId="0">
      <text>
        <r>
          <rPr>
            <b/>
            <sz val="9"/>
            <color indexed="81"/>
            <rFont val="Tahoma"/>
            <family val="2"/>
          </rPr>
          <t>user:</t>
        </r>
        <r>
          <rPr>
            <sz val="9"/>
            <color indexed="81"/>
            <rFont val="Tahoma"/>
            <family val="2"/>
          </rPr>
          <t xml:space="preserve">
HELPER DOJ 27.09.2017</t>
        </r>
      </text>
    </comment>
    <comment ref="B215" authorId="0" shapeId="0">
      <text>
        <r>
          <rPr>
            <b/>
            <sz val="9"/>
            <color indexed="81"/>
            <rFont val="Tahoma"/>
            <family val="2"/>
          </rPr>
          <t>user:</t>
        </r>
        <r>
          <rPr>
            <sz val="9"/>
            <color indexed="81"/>
            <rFont val="Tahoma"/>
            <family val="2"/>
          </rPr>
          <t xml:space="preserve">
D O J 31/10/17
</t>
        </r>
      </text>
    </comment>
    <comment ref="B216" authorId="0" shapeId="0">
      <text>
        <r>
          <rPr>
            <b/>
            <sz val="9"/>
            <color indexed="81"/>
            <rFont val="Tahoma"/>
            <family val="2"/>
          </rPr>
          <t>user:</t>
        </r>
        <r>
          <rPr>
            <sz val="9"/>
            <color indexed="81"/>
            <rFont val="Tahoma"/>
            <family val="2"/>
          </rPr>
          <t xml:space="preserve">
 DOJ 25.10.17
</t>
        </r>
      </text>
    </comment>
    <comment ref="B228" authorId="0" shapeId="0">
      <text>
        <r>
          <rPr>
            <b/>
            <sz val="9"/>
            <color indexed="81"/>
            <rFont val="Tahoma"/>
            <family val="2"/>
          </rPr>
          <t>user:</t>
        </r>
        <r>
          <rPr>
            <sz val="9"/>
            <color indexed="81"/>
            <rFont val="Tahoma"/>
            <family val="2"/>
          </rPr>
          <t xml:space="preserve">
D O J 16.07.2018</t>
        </r>
      </text>
    </comment>
    <comment ref="B229" authorId="0" shapeId="0">
      <text>
        <r>
          <rPr>
            <b/>
            <sz val="9"/>
            <color indexed="81"/>
            <rFont val="Tahoma"/>
            <family val="2"/>
          </rPr>
          <t>user:</t>
        </r>
        <r>
          <rPr>
            <sz val="9"/>
            <color indexed="81"/>
            <rFont val="Tahoma"/>
            <family val="2"/>
          </rPr>
          <t xml:space="preserve">
D O J 16.07.2018</t>
        </r>
      </text>
    </comment>
    <comment ref="B236" authorId="2" shapeId="0">
      <text>
        <r>
          <rPr>
            <b/>
            <sz val="9"/>
            <color indexed="81"/>
            <rFont val="Tahoma"/>
            <family val="2"/>
          </rPr>
          <t>Author:</t>
        </r>
        <r>
          <rPr>
            <sz val="9"/>
            <color indexed="81"/>
            <rFont val="Tahoma"/>
            <family val="2"/>
          </rPr>
          <t xml:space="preserve">
DOJ 05.10.2018</t>
        </r>
      </text>
    </comment>
    <comment ref="B238" authorId="0" shapeId="0">
      <text>
        <r>
          <rPr>
            <b/>
            <sz val="9"/>
            <color indexed="81"/>
            <rFont val="Tahoma"/>
            <family val="2"/>
          </rPr>
          <t>user:</t>
        </r>
        <r>
          <rPr>
            <sz val="9"/>
            <color indexed="81"/>
            <rFont val="Tahoma"/>
            <family val="2"/>
          </rPr>
          <t xml:space="preserve">
D O J 16.07.2018</t>
        </r>
      </text>
    </comment>
    <comment ref="B242" authorId="1" shapeId="0">
      <text>
        <r>
          <rPr>
            <b/>
            <sz val="9"/>
            <color indexed="81"/>
            <rFont val="Tahoma"/>
            <family val="2"/>
          </rPr>
          <t>OMNARAYANA:</t>
        </r>
        <r>
          <rPr>
            <sz val="9"/>
            <color indexed="81"/>
            <rFont val="Tahoma"/>
            <family val="2"/>
          </rPr>
          <t xml:space="preserve">
DOJ -06.12.2018
</t>
        </r>
      </text>
    </comment>
    <comment ref="B249" authorId="2" shapeId="0">
      <text>
        <r>
          <rPr>
            <b/>
            <sz val="9"/>
            <color indexed="81"/>
            <rFont val="Tahoma"/>
            <family val="2"/>
          </rPr>
          <t>Author:</t>
        </r>
        <r>
          <rPr>
            <sz val="9"/>
            <color indexed="81"/>
            <rFont val="Tahoma"/>
            <family val="2"/>
          </rPr>
          <t xml:space="preserve">
DOJ FROM 06.03.2019</t>
        </r>
      </text>
    </comment>
    <comment ref="B250" authorId="2" shapeId="0">
      <text>
        <r>
          <rPr>
            <b/>
            <sz val="9"/>
            <color indexed="81"/>
            <rFont val="Tahoma"/>
            <family val="2"/>
          </rPr>
          <t>Author:</t>
        </r>
        <r>
          <rPr>
            <sz val="9"/>
            <color indexed="81"/>
            <rFont val="Tahoma"/>
            <family val="2"/>
          </rPr>
          <t xml:space="preserve">
HELPER - DOJ -03.04.2019</t>
        </r>
      </text>
    </comment>
    <comment ref="B257" authorId="1" shapeId="0">
      <text>
        <r>
          <rPr>
            <b/>
            <sz val="9"/>
            <color indexed="81"/>
            <rFont val="Tahoma"/>
            <family val="2"/>
          </rPr>
          <t>OMNARAYANA:</t>
        </r>
        <r>
          <rPr>
            <sz val="9"/>
            <color indexed="81"/>
            <rFont val="Tahoma"/>
            <family val="2"/>
          </rPr>
          <t xml:space="preserve">
HDD DOJ -15/06/2019</t>
        </r>
      </text>
    </comment>
    <comment ref="B258" authorId="1" shapeId="0">
      <text>
        <r>
          <rPr>
            <b/>
            <sz val="9"/>
            <color indexed="81"/>
            <rFont val="Tahoma"/>
            <family val="2"/>
          </rPr>
          <t>OMNARAYANA:</t>
        </r>
        <r>
          <rPr>
            <sz val="9"/>
            <color indexed="81"/>
            <rFont val="Tahoma"/>
            <family val="2"/>
          </rPr>
          <t xml:space="preserve">
DOJ -29.04.2019
AWF</t>
        </r>
      </text>
    </comment>
    <comment ref="B260" authorId="1" shapeId="0">
      <text>
        <r>
          <rPr>
            <b/>
            <sz val="9"/>
            <color indexed="81"/>
            <rFont val="Tahoma"/>
            <family val="2"/>
          </rPr>
          <t>OMNARAYANA:</t>
        </r>
        <r>
          <rPr>
            <sz val="9"/>
            <color indexed="81"/>
            <rFont val="Tahoma"/>
            <family val="2"/>
          </rPr>
          <t xml:space="preserve">
HELPER DOJ 03.07.2019</t>
        </r>
      </text>
    </comment>
    <comment ref="D284" authorId="0" shapeId="0">
      <text>
        <r>
          <rPr>
            <b/>
            <sz val="9"/>
            <color indexed="81"/>
            <rFont val="Tahoma"/>
            <family val="2"/>
          </rPr>
          <t>user:</t>
        </r>
        <r>
          <rPr>
            <sz val="9"/>
            <color indexed="81"/>
            <rFont val="Tahoma"/>
            <family val="2"/>
          </rPr>
          <t xml:space="preserve">
4 hours per day + additional</t>
        </r>
      </text>
    </comment>
    <comment ref="D285" authorId="0" shapeId="0">
      <text>
        <r>
          <rPr>
            <b/>
            <sz val="9"/>
            <color indexed="81"/>
            <rFont val="Tahoma"/>
            <family val="2"/>
          </rPr>
          <t>user:</t>
        </r>
        <r>
          <rPr>
            <sz val="9"/>
            <color indexed="81"/>
            <rFont val="Tahoma"/>
            <family val="2"/>
          </rPr>
          <t xml:space="preserve">
4 hours per day +additional</t>
        </r>
      </text>
    </comment>
    <comment ref="D286" authorId="0" shapeId="0">
      <text>
        <r>
          <rPr>
            <b/>
            <sz val="9"/>
            <color indexed="81"/>
            <rFont val="Tahoma"/>
            <family val="2"/>
          </rPr>
          <t>user:</t>
        </r>
        <r>
          <rPr>
            <sz val="9"/>
            <color indexed="81"/>
            <rFont val="Tahoma"/>
            <family val="2"/>
          </rPr>
          <t xml:space="preserve">
4 hours per day+additional</t>
        </r>
      </text>
    </comment>
    <comment ref="D287" authorId="1" shapeId="0">
      <text>
        <r>
          <rPr>
            <b/>
            <sz val="9"/>
            <color indexed="81"/>
            <rFont val="Tahoma"/>
            <family val="2"/>
          </rPr>
          <t>OMNARAYANA:</t>
        </r>
        <r>
          <rPr>
            <sz val="9"/>
            <color indexed="81"/>
            <rFont val="Tahoma"/>
            <family val="2"/>
          </rPr>
          <t xml:space="preserve">
4 Hrs per Day</t>
        </r>
      </text>
    </comment>
    <comment ref="D288" authorId="0" shapeId="0">
      <text>
        <r>
          <rPr>
            <b/>
            <sz val="9"/>
            <color indexed="81"/>
            <rFont val="Tahoma"/>
            <family val="2"/>
          </rPr>
          <t>user:</t>
        </r>
        <r>
          <rPr>
            <sz val="9"/>
            <color indexed="81"/>
            <rFont val="Tahoma"/>
            <family val="2"/>
          </rPr>
          <t xml:space="preserve">
4 hours per day + additional</t>
        </r>
      </text>
    </comment>
    <comment ref="D289" authorId="0" shapeId="0">
      <text>
        <r>
          <rPr>
            <b/>
            <sz val="9"/>
            <color indexed="81"/>
            <rFont val="Tahoma"/>
            <family val="2"/>
          </rPr>
          <t>user:</t>
        </r>
        <r>
          <rPr>
            <sz val="9"/>
            <color indexed="81"/>
            <rFont val="Tahoma"/>
            <family val="2"/>
          </rPr>
          <t xml:space="preserve">
4 hours per day + additional</t>
        </r>
      </text>
    </comment>
    <comment ref="D290" authorId="0" shapeId="0">
      <text>
        <r>
          <rPr>
            <b/>
            <sz val="9"/>
            <color indexed="81"/>
            <rFont val="Tahoma"/>
            <family val="2"/>
          </rPr>
          <t>user:</t>
        </r>
        <r>
          <rPr>
            <sz val="9"/>
            <color indexed="81"/>
            <rFont val="Tahoma"/>
            <family val="2"/>
          </rPr>
          <t xml:space="preserve">
4 hours per day + additional</t>
        </r>
      </text>
    </comment>
    <comment ref="D292" authorId="0" shapeId="0">
      <text>
        <r>
          <rPr>
            <b/>
            <sz val="9"/>
            <color indexed="81"/>
            <rFont val="Tahoma"/>
            <family val="2"/>
          </rPr>
          <t>user:</t>
        </r>
        <r>
          <rPr>
            <sz val="9"/>
            <color indexed="81"/>
            <rFont val="Tahoma"/>
            <family val="2"/>
          </rPr>
          <t xml:space="preserve">
4 hours per day + additional</t>
        </r>
      </text>
    </comment>
    <comment ref="D294" authorId="0" shapeId="0">
      <text>
        <r>
          <rPr>
            <b/>
            <sz val="9"/>
            <color indexed="81"/>
            <rFont val="Tahoma"/>
            <family val="2"/>
          </rPr>
          <t>user:</t>
        </r>
        <r>
          <rPr>
            <sz val="9"/>
            <color indexed="81"/>
            <rFont val="Tahoma"/>
            <family val="2"/>
          </rPr>
          <t xml:space="preserve">
4 hours per day + additional</t>
        </r>
      </text>
    </comment>
    <comment ref="D297" authorId="0" shapeId="0">
      <text>
        <r>
          <rPr>
            <b/>
            <sz val="9"/>
            <color indexed="81"/>
            <rFont val="Tahoma"/>
            <family val="2"/>
          </rPr>
          <t>user:</t>
        </r>
        <r>
          <rPr>
            <sz val="9"/>
            <color indexed="81"/>
            <rFont val="Tahoma"/>
            <family val="2"/>
          </rPr>
          <t xml:space="preserve">
4 hours per day + additional</t>
        </r>
      </text>
    </comment>
    <comment ref="D305" authorId="1" shapeId="0">
      <text>
        <r>
          <rPr>
            <b/>
            <sz val="9"/>
            <color indexed="81"/>
            <rFont val="Tahoma"/>
            <family val="2"/>
          </rPr>
          <t>OMNARAYANA:</t>
        </r>
        <r>
          <rPr>
            <sz val="9"/>
            <color indexed="81"/>
            <rFont val="Tahoma"/>
            <family val="2"/>
          </rPr>
          <t xml:space="preserve">
1.5 HRS PER DAY</t>
        </r>
      </text>
    </comment>
    <comment ref="D306" authorId="0" shapeId="0">
      <text>
        <r>
          <rPr>
            <b/>
            <sz val="9"/>
            <color indexed="81"/>
            <rFont val="Tahoma"/>
            <family val="2"/>
          </rPr>
          <t>user:</t>
        </r>
        <r>
          <rPr>
            <sz val="9"/>
            <color indexed="81"/>
            <rFont val="Tahoma"/>
            <family val="2"/>
          </rPr>
          <t xml:space="preserve">
1.5hrs per day+ additional</t>
        </r>
      </text>
    </comment>
    <comment ref="D308" authorId="1" shapeId="0">
      <text>
        <r>
          <rPr>
            <b/>
            <sz val="9"/>
            <color indexed="81"/>
            <rFont val="Tahoma"/>
            <family val="2"/>
          </rPr>
          <t>OMNARAYANA:</t>
        </r>
        <r>
          <rPr>
            <sz val="9"/>
            <color indexed="81"/>
            <rFont val="Tahoma"/>
            <family val="2"/>
          </rPr>
          <t xml:space="preserve">
FIXED OVERTIME 2 HRS PER DAY</t>
        </r>
      </text>
    </comment>
    <comment ref="D310" authorId="0" shapeId="0">
      <text>
        <r>
          <rPr>
            <b/>
            <sz val="9"/>
            <color indexed="81"/>
            <rFont val="Tahoma"/>
            <family val="2"/>
          </rPr>
          <t>user:</t>
        </r>
        <r>
          <rPr>
            <sz val="9"/>
            <color indexed="81"/>
            <rFont val="Tahoma"/>
            <family val="2"/>
          </rPr>
          <t xml:space="preserve">
1hour per day + additional</t>
        </r>
      </text>
    </comment>
    <comment ref="D316" authorId="1" shapeId="0">
      <text>
        <r>
          <rPr>
            <b/>
            <sz val="9"/>
            <color indexed="81"/>
            <rFont val="Tahoma"/>
            <family val="2"/>
          </rPr>
          <t>OMNARAYANA:</t>
        </r>
        <r>
          <rPr>
            <sz val="9"/>
            <color indexed="81"/>
            <rFont val="Tahoma"/>
            <family val="2"/>
          </rPr>
          <t xml:space="preserve">
1 Hrs</t>
        </r>
      </text>
    </comment>
    <comment ref="B321" authorId="0" shapeId="0">
      <text>
        <r>
          <rPr>
            <b/>
            <sz val="9"/>
            <color indexed="81"/>
            <rFont val="Tahoma"/>
            <family val="2"/>
          </rPr>
          <t>user:</t>
        </r>
        <r>
          <rPr>
            <sz val="9"/>
            <color indexed="81"/>
            <rFont val="Tahoma"/>
            <family val="2"/>
          </rPr>
          <t xml:space="preserve">
D O J 31/10/17
</t>
        </r>
      </text>
    </comment>
    <comment ref="B322" authorId="0" shapeId="0">
      <text>
        <r>
          <rPr>
            <b/>
            <sz val="9"/>
            <color indexed="81"/>
            <rFont val="Tahoma"/>
            <family val="2"/>
          </rPr>
          <t>user:</t>
        </r>
        <r>
          <rPr>
            <sz val="9"/>
            <color indexed="81"/>
            <rFont val="Tahoma"/>
            <family val="2"/>
          </rPr>
          <t xml:space="preserve">
 DOJ 25.10.17
</t>
        </r>
      </text>
    </comment>
    <comment ref="B323" authorId="0" shapeId="0">
      <text>
        <r>
          <rPr>
            <b/>
            <sz val="9"/>
            <color indexed="81"/>
            <rFont val="Tahoma"/>
            <family val="2"/>
          </rPr>
          <t>user:</t>
        </r>
        <r>
          <rPr>
            <sz val="9"/>
            <color indexed="81"/>
            <rFont val="Tahoma"/>
            <family val="2"/>
          </rPr>
          <t xml:space="preserve">
D O J 16.07.2018</t>
        </r>
      </text>
    </comment>
    <comment ref="D323" authorId="1" shapeId="0">
      <text>
        <r>
          <rPr>
            <b/>
            <sz val="9"/>
            <color indexed="81"/>
            <rFont val="Tahoma"/>
            <family val="2"/>
          </rPr>
          <t>OMNARAYANA:</t>
        </r>
        <r>
          <rPr>
            <sz val="9"/>
            <color indexed="81"/>
            <rFont val="Tahoma"/>
            <family val="2"/>
          </rPr>
          <t xml:space="preserve">
MAY JUNE 2019.</t>
        </r>
      </text>
    </comment>
    <comment ref="B324" authorId="0" shapeId="0">
      <text>
        <r>
          <rPr>
            <b/>
            <sz val="9"/>
            <color indexed="81"/>
            <rFont val="Tahoma"/>
            <family val="2"/>
          </rPr>
          <t>user:</t>
        </r>
        <r>
          <rPr>
            <sz val="9"/>
            <color indexed="81"/>
            <rFont val="Tahoma"/>
            <family val="2"/>
          </rPr>
          <t xml:space="preserve">
D O J 16.07.2018</t>
        </r>
      </text>
    </comment>
    <comment ref="B327" authorId="0" shapeId="0">
      <text>
        <r>
          <rPr>
            <b/>
            <sz val="9"/>
            <color indexed="81"/>
            <rFont val="Tahoma"/>
            <family val="2"/>
          </rPr>
          <t>user:</t>
        </r>
        <r>
          <rPr>
            <sz val="9"/>
            <color indexed="81"/>
            <rFont val="Tahoma"/>
            <family val="2"/>
          </rPr>
          <t xml:space="preserve">
D O J 16.07.2018</t>
        </r>
      </text>
    </comment>
  </commentList>
</comments>
</file>

<file path=xl/comments2.xml><?xml version="1.0" encoding="utf-8"?>
<comments xmlns="http://schemas.openxmlformats.org/spreadsheetml/2006/main">
  <authors>
    <author>OMNARAYANA</author>
    <author>user</author>
  </authors>
  <commentList>
    <comment ref="G20" authorId="0" shapeId="0">
      <text>
        <r>
          <rPr>
            <b/>
            <sz val="9"/>
            <color indexed="81"/>
            <rFont val="Tahoma"/>
            <family val="2"/>
          </rPr>
          <t>OMNARAYANA:</t>
        </r>
        <r>
          <rPr>
            <sz val="9"/>
            <color indexed="81"/>
            <rFont val="Tahoma"/>
            <family val="2"/>
          </rPr>
          <t xml:space="preserve">
SOCIAL SECURITY REVISED TO BE DEDUCTED FROM APRIL 2019 HENCE DIFF. DEDUCTED.</t>
        </r>
      </text>
    </comment>
    <comment ref="G49" authorId="0" shapeId="0">
      <text>
        <r>
          <rPr>
            <b/>
            <sz val="9"/>
            <color indexed="81"/>
            <rFont val="Tahoma"/>
            <family val="2"/>
          </rPr>
          <t>OMNARAYANA:</t>
        </r>
        <r>
          <rPr>
            <sz val="9"/>
            <color indexed="81"/>
            <rFont val="Tahoma"/>
            <family val="2"/>
          </rPr>
          <t xml:space="preserve">
SOCIAL SECURITY REVISED TO BE DEDUCTED FROM APRIL 2019 HENCE DIFF. DEDUCTED.</t>
        </r>
      </text>
    </comment>
    <comment ref="G80" authorId="0" shapeId="0">
      <text>
        <r>
          <rPr>
            <b/>
            <sz val="9"/>
            <color indexed="81"/>
            <rFont val="Tahoma"/>
            <family val="2"/>
          </rPr>
          <t>OMNARAYANA:</t>
        </r>
        <r>
          <rPr>
            <sz val="9"/>
            <color indexed="81"/>
            <rFont val="Tahoma"/>
            <family val="2"/>
          </rPr>
          <t xml:space="preserve">
SOCIAL SECURITY REVISED TO BE DEDUCTED FROM APRIL 2019 HENCE DIFF. DEDUCTED.</t>
        </r>
      </text>
    </comment>
    <comment ref="G108" authorId="0" shapeId="0">
      <text>
        <r>
          <rPr>
            <b/>
            <sz val="9"/>
            <color indexed="81"/>
            <rFont val="Tahoma"/>
            <family val="2"/>
          </rPr>
          <t>OMNARAYANA:</t>
        </r>
        <r>
          <rPr>
            <sz val="9"/>
            <color indexed="81"/>
            <rFont val="Tahoma"/>
            <family val="2"/>
          </rPr>
          <t xml:space="preserve">
SOCIAL SECURITY REVISED TO BE DEDUCTED FROM APRIL 2019 HENCE DIFF. DEDUCTED.</t>
        </r>
      </text>
    </comment>
    <comment ref="F320" authorId="1" shapeId="0">
      <text>
        <r>
          <rPr>
            <b/>
            <sz val="9"/>
            <color indexed="81"/>
            <rFont val="Tahoma"/>
            <family val="2"/>
          </rPr>
          <t>user:</t>
        </r>
        <r>
          <rPr>
            <sz val="9"/>
            <color indexed="81"/>
            <rFont val="Tahoma"/>
            <family val="2"/>
          </rPr>
          <t xml:space="preserve">
FOOD EXP HUSSAIN GUL=31.200+SAID GHAFOOR=33.600 FOR FEB 18</t>
        </r>
      </text>
    </comment>
    <comment ref="F2975" authorId="1" shapeId="0">
      <text>
        <r>
          <rPr>
            <b/>
            <sz val="9"/>
            <color indexed="81"/>
            <rFont val="Tahoma"/>
            <family val="2"/>
          </rPr>
          <t>user:</t>
        </r>
        <r>
          <rPr>
            <sz val="9"/>
            <color indexed="81"/>
            <rFont val="Tahoma"/>
            <family val="2"/>
          </rPr>
          <t xml:space="preserve">
MEDICAL BILLS</t>
        </r>
      </text>
    </comment>
    <comment ref="I5194" authorId="1" shapeId="0">
      <text>
        <r>
          <rPr>
            <b/>
            <sz val="9"/>
            <color indexed="81"/>
            <rFont val="Tahoma"/>
            <family val="2"/>
          </rPr>
          <t>user:</t>
        </r>
        <r>
          <rPr>
            <sz val="9"/>
            <color indexed="81"/>
            <rFont val="Tahoma"/>
            <family val="2"/>
          </rPr>
          <t xml:space="preserve">
no sign on 28.02.18</t>
        </r>
      </text>
    </comment>
    <comment ref="I5361" authorId="1" shapeId="0">
      <text>
        <r>
          <rPr>
            <b/>
            <sz val="9"/>
            <color indexed="81"/>
            <rFont val="Tahoma"/>
            <family val="2"/>
          </rPr>
          <t>user:</t>
        </r>
        <r>
          <rPr>
            <sz val="9"/>
            <color indexed="81"/>
            <rFont val="Tahoma"/>
            <family val="2"/>
          </rPr>
          <t xml:space="preserve">
no sign on 21.03.18</t>
        </r>
      </text>
    </comment>
    <comment ref="I5388" authorId="1" shapeId="0">
      <text>
        <r>
          <rPr>
            <b/>
            <sz val="9"/>
            <color indexed="81"/>
            <rFont val="Tahoma"/>
            <family val="2"/>
          </rPr>
          <t>user:</t>
        </r>
        <r>
          <rPr>
            <sz val="9"/>
            <color indexed="81"/>
            <rFont val="Tahoma"/>
            <family val="2"/>
          </rPr>
          <t xml:space="preserve">
no sign on 21.03.18</t>
        </r>
      </text>
    </comment>
    <comment ref="I5415" authorId="1" shapeId="0">
      <text>
        <r>
          <rPr>
            <b/>
            <sz val="9"/>
            <color indexed="81"/>
            <rFont val="Tahoma"/>
            <family val="2"/>
          </rPr>
          <t>user:</t>
        </r>
        <r>
          <rPr>
            <sz val="9"/>
            <color indexed="81"/>
            <rFont val="Tahoma"/>
            <family val="2"/>
          </rPr>
          <t xml:space="preserve">
no sign on 21.03.18</t>
        </r>
      </text>
    </comment>
    <comment ref="I5442" authorId="1" shapeId="0">
      <text>
        <r>
          <rPr>
            <b/>
            <sz val="9"/>
            <color indexed="81"/>
            <rFont val="Tahoma"/>
            <family val="2"/>
          </rPr>
          <t>user:</t>
        </r>
        <r>
          <rPr>
            <sz val="9"/>
            <color indexed="81"/>
            <rFont val="Tahoma"/>
            <family val="2"/>
          </rPr>
          <t xml:space="preserve">
no sign on 21.03.18</t>
        </r>
      </text>
    </comment>
  </commentList>
</comments>
</file>

<file path=xl/comments3.xml><?xml version="1.0" encoding="utf-8"?>
<comments xmlns="http://schemas.openxmlformats.org/spreadsheetml/2006/main">
  <authors>
    <author>OMNARAYANA</author>
    <author>user</author>
    <author>Author</author>
  </authors>
  <commentList>
    <comment ref="L48" authorId="0" shapeId="0">
      <text>
        <r>
          <rPr>
            <b/>
            <sz val="9"/>
            <color indexed="81"/>
            <rFont val="Tahoma"/>
            <family val="2"/>
          </rPr>
          <t>OMNARAYANA:</t>
        </r>
        <r>
          <rPr>
            <sz val="9"/>
            <color indexed="81"/>
            <rFont val="Tahoma"/>
            <family val="2"/>
          </rPr>
          <t xml:space="preserve">
4 days Dec'19 salary paid</t>
        </r>
      </text>
    </comment>
    <comment ref="O49" authorId="0" shapeId="0">
      <text>
        <r>
          <rPr>
            <b/>
            <sz val="9"/>
            <color indexed="81"/>
            <rFont val="Tahoma"/>
            <family val="2"/>
          </rPr>
          <t>OMNARAYANA:</t>
        </r>
        <r>
          <rPr>
            <sz val="9"/>
            <color indexed="81"/>
            <rFont val="Tahoma"/>
            <family val="2"/>
          </rPr>
          <t xml:space="preserve">
EID BONUS</t>
        </r>
      </text>
    </comment>
    <comment ref="N98" authorId="0" shapeId="0">
      <text>
        <r>
          <rPr>
            <b/>
            <sz val="9"/>
            <color indexed="81"/>
            <rFont val="Tahoma"/>
            <family val="2"/>
          </rPr>
          <t>OMNARAYANA:</t>
        </r>
        <r>
          <rPr>
            <sz val="9"/>
            <color indexed="81"/>
            <rFont val="Tahoma"/>
            <family val="2"/>
          </rPr>
          <t xml:space="preserve">
FOOD EXP-AUG 2019</t>
        </r>
      </text>
    </comment>
    <comment ref="N100" authorId="0" shapeId="0">
      <text>
        <r>
          <rPr>
            <b/>
            <sz val="9"/>
            <color indexed="81"/>
            <rFont val="Tahoma"/>
            <family val="2"/>
          </rPr>
          <t>OMNARAYANA:</t>
        </r>
        <r>
          <rPr>
            <sz val="9"/>
            <color indexed="81"/>
            <rFont val="Tahoma"/>
            <family val="2"/>
          </rPr>
          <t xml:space="preserve">
nov ot</t>
        </r>
      </text>
    </comment>
    <comment ref="H107" authorId="0" shapeId="0">
      <text>
        <r>
          <rPr>
            <b/>
            <sz val="9"/>
            <color indexed="81"/>
            <rFont val="Tahoma"/>
            <family val="2"/>
          </rPr>
          <t>OMNARAYANA:</t>
        </r>
        <r>
          <rPr>
            <sz val="9"/>
            <color indexed="81"/>
            <rFont val="Tahoma"/>
            <family val="2"/>
          </rPr>
          <t xml:space="preserve">
SICK LEAVE NO NEED TO PAY </t>
        </r>
      </text>
    </comment>
    <comment ref="E110" authorId="1" shapeId="0">
      <text>
        <r>
          <rPr>
            <b/>
            <sz val="9"/>
            <color indexed="81"/>
            <rFont val="Tahoma"/>
            <family val="2"/>
          </rPr>
          <t>user:</t>
        </r>
        <r>
          <rPr>
            <sz val="9"/>
            <color indexed="81"/>
            <rFont val="Tahoma"/>
            <family val="2"/>
          </rPr>
          <t xml:space="preserve">
ACTUAL BASIC IS 324/650 OMR ADDED WITH BASIC AND REDUCED FORM ALLOWANC AS PER INSTRUCTION OF ABDULLAH HAREB</t>
        </r>
      </text>
    </comment>
    <comment ref="O110" authorId="1" shapeId="0">
      <text>
        <r>
          <rPr>
            <b/>
            <sz val="9"/>
            <color indexed="81"/>
            <rFont val="Tahoma"/>
            <family val="2"/>
          </rPr>
          <t>user:</t>
        </r>
        <r>
          <rPr>
            <sz val="9"/>
            <color indexed="81"/>
            <rFont val="Tahoma"/>
            <family val="2"/>
          </rPr>
          <t xml:space="preserve">
ALLOWANCES WAS OMR 553/- OMR TRANSFERRED TO BASIC SALARY</t>
        </r>
      </text>
    </comment>
    <comment ref="N119" authorId="0" shapeId="0">
      <text>
        <r>
          <rPr>
            <b/>
            <sz val="9"/>
            <color indexed="81"/>
            <rFont val="Tahoma"/>
            <family val="2"/>
          </rPr>
          <t>OMNARAYANA:</t>
        </r>
        <r>
          <rPr>
            <sz val="9"/>
            <color indexed="81"/>
            <rFont val="Tahoma"/>
            <family val="2"/>
          </rPr>
          <t xml:space="preserve">
WINCH OT OCT 2019.</t>
        </r>
      </text>
    </comment>
    <comment ref="N120" authorId="0" shapeId="0">
      <text>
        <r>
          <rPr>
            <b/>
            <sz val="9"/>
            <color indexed="81"/>
            <rFont val="Tahoma"/>
            <family val="2"/>
          </rPr>
          <t>OMNARAYANA:</t>
        </r>
        <r>
          <rPr>
            <sz val="9"/>
            <color indexed="81"/>
            <rFont val="Tahoma"/>
            <family val="2"/>
          </rPr>
          <t xml:space="preserve">
FOOD EXP-AUG 2019</t>
        </r>
      </text>
    </comment>
    <comment ref="N125" authorId="0" shapeId="0">
      <text>
        <r>
          <rPr>
            <b/>
            <sz val="9"/>
            <color indexed="81"/>
            <rFont val="Tahoma"/>
            <family val="2"/>
          </rPr>
          <t>OMNARAYANA:</t>
        </r>
        <r>
          <rPr>
            <sz val="9"/>
            <color indexed="81"/>
            <rFont val="Tahoma"/>
            <family val="2"/>
          </rPr>
          <t xml:space="preserve">
nov ot</t>
        </r>
      </text>
    </comment>
    <comment ref="N141" authorId="0" shapeId="0">
      <text>
        <r>
          <rPr>
            <b/>
            <sz val="9"/>
            <color indexed="81"/>
            <rFont val="Tahoma"/>
            <family val="2"/>
          </rPr>
          <t>OMNARAYANA:</t>
        </r>
        <r>
          <rPr>
            <sz val="9"/>
            <color indexed="81"/>
            <rFont val="Tahoma"/>
            <family val="2"/>
          </rPr>
          <t xml:space="preserve">
WINCH OT OCT 2019.</t>
        </r>
      </text>
    </comment>
    <comment ref="R150" authorId="0" shapeId="0">
      <text>
        <r>
          <rPr>
            <b/>
            <sz val="9"/>
            <color indexed="81"/>
            <rFont val="Tahoma"/>
            <charset val="1"/>
          </rPr>
          <t>OMNARAYANA:</t>
        </r>
        <r>
          <rPr>
            <sz val="9"/>
            <color indexed="81"/>
            <rFont val="Tahoma"/>
            <charset val="1"/>
          </rPr>
          <t xml:space="preserve">
EXTRA OT Paid n dec &amp; jan'2020</t>
        </r>
      </text>
    </comment>
    <comment ref="N151" authorId="0" shapeId="0">
      <text>
        <r>
          <rPr>
            <b/>
            <sz val="9"/>
            <color indexed="81"/>
            <rFont val="Tahoma"/>
            <family val="2"/>
          </rPr>
          <t>OMNARAYANA:</t>
        </r>
        <r>
          <rPr>
            <sz val="9"/>
            <color indexed="81"/>
            <rFont val="Tahoma"/>
            <family val="2"/>
          </rPr>
          <t xml:space="preserve">
OCT  2019.</t>
        </r>
      </text>
    </comment>
    <comment ref="J173" authorId="0" shapeId="0">
      <text>
        <r>
          <rPr>
            <b/>
            <sz val="9"/>
            <color indexed="81"/>
            <rFont val="Tahoma"/>
            <family val="2"/>
          </rPr>
          <t>OMNARAYANA:</t>
        </r>
        <r>
          <rPr>
            <sz val="9"/>
            <color indexed="81"/>
            <rFont val="Tahoma"/>
            <family val="2"/>
          </rPr>
          <t xml:space="preserve">
OMR 5 INCREASED AS PER AHMED.</t>
        </r>
      </text>
    </comment>
    <comment ref="N174" authorId="0" shapeId="0">
      <text>
        <r>
          <rPr>
            <b/>
            <sz val="9"/>
            <color indexed="81"/>
            <rFont val="Tahoma"/>
            <family val="2"/>
          </rPr>
          <t>OMNARAYANA:</t>
        </r>
        <r>
          <rPr>
            <sz val="9"/>
            <color indexed="81"/>
            <rFont val="Tahoma"/>
            <family val="2"/>
          </rPr>
          <t xml:space="preserve">
WINCH OT OCT</t>
        </r>
      </text>
    </comment>
    <comment ref="N192" authorId="0" shapeId="0">
      <text>
        <r>
          <rPr>
            <b/>
            <sz val="9"/>
            <color indexed="81"/>
            <rFont val="Tahoma"/>
            <family val="2"/>
          </rPr>
          <t>OMNARAYANA:</t>
        </r>
        <r>
          <rPr>
            <sz val="9"/>
            <color indexed="81"/>
            <rFont val="Tahoma"/>
            <family val="2"/>
          </rPr>
          <t xml:space="preserve">
WINCH OT OCT+LOW BED OT</t>
        </r>
      </text>
    </comment>
    <comment ref="N197" authorId="0" shapeId="0">
      <text>
        <r>
          <rPr>
            <b/>
            <sz val="9"/>
            <color indexed="81"/>
            <rFont val="Tahoma"/>
            <family val="2"/>
          </rPr>
          <t>OMNARAYANA:</t>
        </r>
        <r>
          <rPr>
            <sz val="9"/>
            <color indexed="81"/>
            <rFont val="Tahoma"/>
            <family val="2"/>
          </rPr>
          <t xml:space="preserve">
OCT FOOD EXP.</t>
        </r>
      </text>
    </comment>
    <comment ref="O197" authorId="0" shapeId="0">
      <text>
        <r>
          <rPr>
            <b/>
            <sz val="9"/>
            <color indexed="81"/>
            <rFont val="Tahoma"/>
            <family val="2"/>
          </rPr>
          <t>OMNARAYANA:</t>
        </r>
        <r>
          <rPr>
            <sz val="9"/>
            <color indexed="81"/>
            <rFont val="Tahoma"/>
            <family val="2"/>
          </rPr>
          <t xml:space="preserve">
</t>
        </r>
      </text>
    </comment>
    <comment ref="O200" authorId="0" shapeId="0">
      <text>
        <r>
          <rPr>
            <b/>
            <sz val="9"/>
            <color indexed="81"/>
            <rFont val="Tahoma"/>
            <family val="2"/>
          </rPr>
          <t>OMNARAYANA:</t>
        </r>
        <r>
          <rPr>
            <sz val="9"/>
            <color indexed="81"/>
            <rFont val="Tahoma"/>
            <family val="2"/>
          </rPr>
          <t xml:space="preserve">
OMR 10 INCREASED FROM JULY 2019.</t>
        </r>
      </text>
    </comment>
    <comment ref="N201" authorId="0" shapeId="0">
      <text>
        <r>
          <rPr>
            <b/>
            <sz val="9"/>
            <color indexed="81"/>
            <rFont val="Tahoma"/>
            <family val="2"/>
          </rPr>
          <t>OMNARAYANA:</t>
        </r>
        <r>
          <rPr>
            <sz val="9"/>
            <color indexed="81"/>
            <rFont val="Tahoma"/>
            <family val="2"/>
          </rPr>
          <t xml:space="preserve">
WINCH OT NOV</t>
        </r>
      </text>
    </comment>
    <comment ref="N207" authorId="0" shapeId="0">
      <text>
        <r>
          <rPr>
            <b/>
            <sz val="9"/>
            <color indexed="81"/>
            <rFont val="Tahoma"/>
            <family val="2"/>
          </rPr>
          <t>OMNARAYANA: FOOD EXP -OCT 2019</t>
        </r>
      </text>
    </comment>
    <comment ref="O216" authorId="0" shapeId="0">
      <text>
        <r>
          <rPr>
            <b/>
            <sz val="9"/>
            <color indexed="81"/>
            <rFont val="Tahoma"/>
            <family val="2"/>
          </rPr>
          <t>OMNARAYANA:</t>
        </r>
        <r>
          <rPr>
            <sz val="9"/>
            <color indexed="81"/>
            <rFont val="Tahoma"/>
            <family val="2"/>
          </rPr>
          <t xml:space="preserve">
JM </t>
        </r>
      </text>
    </comment>
    <comment ref="N220" authorId="0" shapeId="0">
      <text>
        <r>
          <rPr>
            <b/>
            <sz val="9"/>
            <color indexed="81"/>
            <rFont val="Tahoma"/>
            <family val="2"/>
          </rPr>
          <t>OMNARAYANA:</t>
        </r>
        <r>
          <rPr>
            <sz val="9"/>
            <color indexed="81"/>
            <rFont val="Tahoma"/>
            <family val="2"/>
          </rPr>
          <t xml:space="preserve">
TAXI CHARGES FROM AIRPORT.</t>
        </r>
      </text>
    </comment>
    <comment ref="N223" authorId="0" shapeId="0">
      <text>
        <r>
          <rPr>
            <b/>
            <sz val="9"/>
            <color indexed="81"/>
            <rFont val="Tahoma"/>
            <family val="2"/>
          </rPr>
          <t>OMNARAYANA:</t>
        </r>
        <r>
          <rPr>
            <sz val="9"/>
            <color indexed="81"/>
            <rFont val="Tahoma"/>
            <family val="2"/>
          </rPr>
          <t xml:space="preserve">
OT OCT 2019.</t>
        </r>
      </text>
    </comment>
    <comment ref="O223" authorId="0" shapeId="0">
      <text>
        <r>
          <rPr>
            <b/>
            <sz val="9"/>
            <color indexed="81"/>
            <rFont val="Tahoma"/>
            <family val="2"/>
          </rPr>
          <t>OMNARAYANA:</t>
        </r>
        <r>
          <rPr>
            <sz val="9"/>
            <color indexed="81"/>
            <rFont val="Tahoma"/>
            <family val="2"/>
          </rPr>
          <t xml:space="preserve">
He is driving International Truck with Winch. Hence increment given from Mar19.</t>
        </r>
      </text>
    </comment>
    <comment ref="B236" authorId="0" shapeId="0">
      <text>
        <r>
          <rPr>
            <b/>
            <sz val="9"/>
            <color indexed="81"/>
            <rFont val="Tahoma"/>
            <family val="2"/>
          </rPr>
          <t>OMNARAYANA:</t>
        </r>
        <r>
          <rPr>
            <sz val="9"/>
            <color indexed="81"/>
            <rFont val="Tahoma"/>
            <family val="2"/>
          </rPr>
          <t xml:space="preserve">
15 DAYS SALARY+16 DAYS BASIC</t>
        </r>
      </text>
    </comment>
    <comment ref="N246" authorId="0" shapeId="0">
      <text>
        <r>
          <rPr>
            <b/>
            <sz val="9"/>
            <color indexed="81"/>
            <rFont val="Tahoma"/>
            <family val="2"/>
          </rPr>
          <t>OMNARAYANA:</t>
        </r>
        <r>
          <rPr>
            <sz val="9"/>
            <color indexed="81"/>
            <rFont val="Tahoma"/>
            <family val="2"/>
          </rPr>
          <t xml:space="preserve">
WINCH OT OCT</t>
        </r>
      </text>
    </comment>
    <comment ref="N247" authorId="0" shapeId="0">
      <text>
        <r>
          <rPr>
            <b/>
            <sz val="9"/>
            <color indexed="81"/>
            <rFont val="Tahoma"/>
            <family val="2"/>
          </rPr>
          <t>OMNARAYANA:</t>
        </r>
        <r>
          <rPr>
            <sz val="9"/>
            <color indexed="81"/>
            <rFont val="Tahoma"/>
            <family val="2"/>
          </rPr>
          <t xml:space="preserve">
Aug and Sep ot paid in Oct 2019.</t>
        </r>
      </text>
    </comment>
    <comment ref="N252" authorId="0" shapeId="0">
      <text>
        <r>
          <rPr>
            <b/>
            <sz val="9"/>
            <color indexed="81"/>
            <rFont val="Tahoma"/>
            <family val="2"/>
          </rPr>
          <t>OMNARAYANA:</t>
        </r>
        <r>
          <rPr>
            <sz val="9"/>
            <color indexed="81"/>
            <rFont val="Tahoma"/>
            <family val="2"/>
          </rPr>
          <t xml:space="preserve">
NOV WINCH OT</t>
        </r>
      </text>
    </comment>
    <comment ref="N256" authorId="0" shapeId="0">
      <text>
        <r>
          <rPr>
            <b/>
            <sz val="9"/>
            <color indexed="81"/>
            <rFont val="Tahoma"/>
            <family val="2"/>
          </rPr>
          <t>OMNARAYANA:</t>
        </r>
        <r>
          <rPr>
            <sz val="9"/>
            <color indexed="81"/>
            <rFont val="Tahoma"/>
            <family val="2"/>
          </rPr>
          <t xml:space="preserve">
OCT FOOD 2019.</t>
        </r>
      </text>
    </comment>
    <comment ref="B261" authorId="0" shapeId="0">
      <text>
        <r>
          <rPr>
            <b/>
            <sz val="9"/>
            <color indexed="81"/>
            <rFont val="Tahoma"/>
            <family val="2"/>
          </rPr>
          <t>OMNARAYANA:</t>
        </r>
        <r>
          <rPr>
            <sz val="9"/>
            <color indexed="81"/>
            <rFont val="Tahoma"/>
            <family val="2"/>
          </rPr>
          <t xml:space="preserve">
ALREADY PAID IN DECEMBER SOFOR JANUARY ATTENDANCE 0</t>
        </r>
      </text>
    </comment>
    <comment ref="O271" authorId="0" shapeId="0">
      <text>
        <r>
          <rPr>
            <b/>
            <sz val="9"/>
            <color indexed="81"/>
            <rFont val="Tahoma"/>
            <family val="2"/>
          </rPr>
          <t>OMNARAYANA:</t>
        </r>
        <r>
          <rPr>
            <sz val="9"/>
            <color indexed="81"/>
            <rFont val="Tahoma"/>
            <family val="2"/>
          </rPr>
          <t xml:space="preserve">
10 INCRESED FROM SEP 2019 AS PER MANAGEMENT INSTRUCTION.</t>
        </r>
      </text>
    </comment>
    <comment ref="N272" authorId="0" shapeId="0">
      <text>
        <r>
          <rPr>
            <b/>
            <sz val="9"/>
            <color indexed="81"/>
            <rFont val="Tahoma"/>
            <family val="2"/>
          </rPr>
          <t>OMNARAYANA:</t>
        </r>
        <r>
          <rPr>
            <sz val="9"/>
            <color indexed="81"/>
            <rFont val="Tahoma"/>
            <family val="2"/>
          </rPr>
          <t xml:space="preserve">
DA PAID AS PER VASU SIR AND ABDULLAH  FROM 29.07.2019.</t>
        </r>
      </text>
    </comment>
    <comment ref="R272" authorId="0" shapeId="0">
      <text>
        <r>
          <rPr>
            <b/>
            <sz val="9"/>
            <color indexed="81"/>
            <rFont val="Tahoma"/>
            <family val="2"/>
          </rPr>
          <t>OMNARAYANA:</t>
        </r>
        <r>
          <rPr>
            <sz val="9"/>
            <color indexed="81"/>
            <rFont val="Tahoma"/>
            <family val="2"/>
          </rPr>
          <t xml:space="preserve">
Social Security was to cut from July 2019. Deduction for 6months @24 from November to April 2020.Total 146.960 </t>
        </r>
      </text>
    </comment>
    <comment ref="B277" authorId="1" shapeId="0">
      <text>
        <r>
          <rPr>
            <b/>
            <sz val="9"/>
            <color indexed="81"/>
            <rFont val="Tahoma"/>
            <family val="2"/>
          </rPr>
          <t>user:</t>
        </r>
        <r>
          <rPr>
            <sz val="9"/>
            <color indexed="81"/>
            <rFont val="Tahoma"/>
            <family val="2"/>
          </rPr>
          <t xml:space="preserve">
D.O.J - 25/04/2018</t>
        </r>
      </text>
    </comment>
    <comment ref="M279" authorId="0" shapeId="0">
      <text>
        <r>
          <rPr>
            <b/>
            <sz val="9"/>
            <color indexed="81"/>
            <rFont val="Tahoma"/>
            <family val="2"/>
          </rPr>
          <t>OMNARAYANA:</t>
        </r>
        <r>
          <rPr>
            <sz val="9"/>
            <color indexed="81"/>
            <rFont val="Tahoma"/>
            <family val="2"/>
          </rPr>
          <t xml:space="preserve">
ot Nov 2019.</t>
        </r>
      </text>
    </comment>
    <comment ref="N279" authorId="0" shapeId="0">
      <text>
        <r>
          <rPr>
            <b/>
            <sz val="9"/>
            <color indexed="81"/>
            <rFont val="Tahoma"/>
            <family val="2"/>
          </rPr>
          <t>OMNARAYANA:</t>
        </r>
        <r>
          <rPr>
            <sz val="9"/>
            <color indexed="81"/>
            <rFont val="Tahoma"/>
            <family val="2"/>
          </rPr>
          <t xml:space="preserve">
FOOD EXP -OCT</t>
        </r>
      </text>
    </comment>
    <comment ref="M280" authorId="0" shapeId="0">
      <text>
        <r>
          <rPr>
            <b/>
            <sz val="9"/>
            <color indexed="81"/>
            <rFont val="Tahoma"/>
            <family val="2"/>
          </rPr>
          <t>OMNARAYANA:</t>
        </r>
        <r>
          <rPr>
            <sz val="9"/>
            <color indexed="81"/>
            <rFont val="Tahoma"/>
            <family val="2"/>
          </rPr>
          <t xml:space="preserve">
FOOD EXP-OCT</t>
        </r>
      </text>
    </comment>
    <comment ref="B282" authorId="1" shapeId="0">
      <text>
        <r>
          <rPr>
            <b/>
            <sz val="9"/>
            <color indexed="81"/>
            <rFont val="Tahoma"/>
            <family val="2"/>
          </rPr>
          <t>user:</t>
        </r>
        <r>
          <rPr>
            <sz val="9"/>
            <color indexed="81"/>
            <rFont val="Tahoma"/>
            <family val="2"/>
          </rPr>
          <t xml:space="preserve">
HDD</t>
        </r>
      </text>
    </comment>
    <comment ref="M282" authorId="0" shapeId="0">
      <text>
        <r>
          <rPr>
            <b/>
            <sz val="9"/>
            <color indexed="81"/>
            <rFont val="Tahoma"/>
            <family val="2"/>
          </rPr>
          <t>OMNARAYANA:</t>
        </r>
        <r>
          <rPr>
            <sz val="9"/>
            <color indexed="81"/>
            <rFont val="Tahoma"/>
            <family val="2"/>
          </rPr>
          <t xml:space="preserve">
OT Oct 2019.</t>
        </r>
      </text>
    </comment>
    <comment ref="N283" authorId="0" shapeId="0">
      <text>
        <r>
          <rPr>
            <b/>
            <sz val="9"/>
            <color indexed="81"/>
            <rFont val="Tahoma"/>
            <family val="2"/>
          </rPr>
          <t>OMNARAYANA:</t>
        </r>
        <r>
          <rPr>
            <sz val="9"/>
            <color indexed="81"/>
            <rFont val="Tahoma"/>
            <family val="2"/>
          </rPr>
          <t xml:space="preserve">
OCT FOOD EXP.</t>
        </r>
      </text>
    </comment>
    <comment ref="B287" authorId="1" shapeId="0">
      <text>
        <r>
          <rPr>
            <b/>
            <sz val="9"/>
            <color indexed="81"/>
            <rFont val="Tahoma"/>
            <family val="2"/>
          </rPr>
          <t>user:</t>
        </r>
        <r>
          <rPr>
            <sz val="9"/>
            <color indexed="81"/>
            <rFont val="Tahoma"/>
            <family val="2"/>
          </rPr>
          <t xml:space="preserve">
D O J 04.06.2018</t>
        </r>
      </text>
    </comment>
    <comment ref="M287" authorId="0" shapeId="0">
      <text>
        <r>
          <rPr>
            <b/>
            <sz val="9"/>
            <color indexed="81"/>
            <rFont val="Tahoma"/>
            <family val="2"/>
          </rPr>
          <t>OMNARAYANA:</t>
        </r>
        <r>
          <rPr>
            <sz val="9"/>
            <color indexed="81"/>
            <rFont val="Tahoma"/>
            <family val="2"/>
          </rPr>
          <t xml:space="preserve">
food exp-OCT</t>
        </r>
      </text>
    </comment>
    <comment ref="B288" authorId="1" shapeId="0">
      <text>
        <r>
          <rPr>
            <b/>
            <sz val="9"/>
            <color indexed="81"/>
            <rFont val="Tahoma"/>
            <family val="2"/>
          </rPr>
          <t>user:</t>
        </r>
        <r>
          <rPr>
            <sz val="9"/>
            <color indexed="81"/>
            <rFont val="Tahoma"/>
            <family val="2"/>
          </rPr>
          <t xml:space="preserve">
D O J 16.07.2018
MECHANIC</t>
        </r>
      </text>
    </comment>
    <comment ref="M290" authorId="0" shapeId="0">
      <text>
        <r>
          <rPr>
            <b/>
            <sz val="9"/>
            <color indexed="81"/>
            <rFont val="Tahoma"/>
            <family val="2"/>
          </rPr>
          <t>OMNARAYANA:</t>
        </r>
        <r>
          <rPr>
            <sz val="9"/>
            <color indexed="81"/>
            <rFont val="Tahoma"/>
            <family val="2"/>
          </rPr>
          <t xml:space="preserve">
MEDICAL EXP. PLUS CONVEYANCE.-OMR 8</t>
        </r>
      </text>
    </comment>
    <comment ref="M292" authorId="0" shapeId="0">
      <text>
        <r>
          <rPr>
            <b/>
            <sz val="9"/>
            <color indexed="81"/>
            <rFont val="Tahoma"/>
            <family val="2"/>
          </rPr>
          <t>OMNARAYANA:</t>
        </r>
        <r>
          <rPr>
            <sz val="9"/>
            <color indexed="81"/>
            <rFont val="Tahoma"/>
            <family val="2"/>
          </rPr>
          <t xml:space="preserve">
FOOD BILL OCT2019</t>
        </r>
      </text>
    </comment>
    <comment ref="B294" authorId="1" shapeId="0">
      <text>
        <r>
          <rPr>
            <b/>
            <sz val="9"/>
            <color indexed="81"/>
            <rFont val="Tahoma"/>
            <family val="2"/>
          </rPr>
          <t>user:</t>
        </r>
        <r>
          <rPr>
            <sz val="9"/>
            <color indexed="81"/>
            <rFont val="Tahoma"/>
            <family val="2"/>
          </rPr>
          <t xml:space="preserve">
DOJ -26.09.2018</t>
        </r>
      </text>
    </comment>
    <comment ref="B295" authorId="1" shapeId="0">
      <text>
        <r>
          <rPr>
            <b/>
            <sz val="9"/>
            <color indexed="81"/>
            <rFont val="Tahoma"/>
            <family val="2"/>
          </rPr>
          <t>user:</t>
        </r>
        <r>
          <rPr>
            <sz val="9"/>
            <color indexed="81"/>
            <rFont val="Tahoma"/>
            <family val="2"/>
          </rPr>
          <t xml:space="preserve">
HDD DOJ - 05.10.2018</t>
        </r>
      </text>
    </comment>
    <comment ref="B297" authorId="0" shapeId="0">
      <text>
        <r>
          <rPr>
            <b/>
            <sz val="9"/>
            <color indexed="81"/>
            <rFont val="Tahoma"/>
            <family val="2"/>
          </rPr>
          <t>OMNARAYANA:</t>
        </r>
        <r>
          <rPr>
            <sz val="9"/>
            <color indexed="81"/>
            <rFont val="Tahoma"/>
            <family val="2"/>
          </rPr>
          <t xml:space="preserve">
EXPAT</t>
        </r>
      </text>
    </comment>
    <comment ref="N297" authorId="0" shapeId="0">
      <text>
        <r>
          <rPr>
            <b/>
            <sz val="9"/>
            <color indexed="81"/>
            <rFont val="Tahoma"/>
            <family val="2"/>
          </rPr>
          <t>OMNARAYANA:</t>
        </r>
        <r>
          <rPr>
            <sz val="9"/>
            <color indexed="81"/>
            <rFont val="Tahoma"/>
            <family val="2"/>
          </rPr>
          <t xml:space="preserve">
july food exp.</t>
        </r>
      </text>
    </comment>
    <comment ref="B300" authorId="0" shapeId="0">
      <text>
        <r>
          <rPr>
            <b/>
            <sz val="9"/>
            <color indexed="81"/>
            <rFont val="Tahoma"/>
            <family val="2"/>
          </rPr>
          <t>OMNARAYANA:</t>
        </r>
        <r>
          <rPr>
            <sz val="9"/>
            <color indexed="81"/>
            <rFont val="Tahoma"/>
            <family val="2"/>
          </rPr>
          <t xml:space="preserve">
DOJ -06.12.2018
</t>
        </r>
      </text>
    </comment>
    <comment ref="B301" authorId="0" shapeId="0">
      <text>
        <r>
          <rPr>
            <b/>
            <sz val="9"/>
            <color indexed="81"/>
            <rFont val="Tahoma"/>
            <family val="2"/>
          </rPr>
          <t>OMNARAYANA:</t>
        </r>
        <r>
          <rPr>
            <sz val="9"/>
            <color indexed="81"/>
            <rFont val="Tahoma"/>
            <family val="2"/>
          </rPr>
          <t xml:space="preserve">
DOJ 11.12.2018</t>
        </r>
      </text>
    </comment>
    <comment ref="B302" authorId="0" shapeId="0">
      <text>
        <r>
          <rPr>
            <b/>
            <sz val="9"/>
            <color indexed="81"/>
            <rFont val="Tahoma"/>
            <family val="2"/>
          </rPr>
          <t>OMNARAYANA:</t>
        </r>
        <r>
          <rPr>
            <sz val="9"/>
            <color indexed="81"/>
            <rFont val="Tahoma"/>
            <family val="2"/>
          </rPr>
          <t xml:space="preserve">
DOJ - 11.12.2018</t>
        </r>
      </text>
    </comment>
    <comment ref="B303" authorId="0" shapeId="0">
      <text>
        <r>
          <rPr>
            <b/>
            <sz val="9"/>
            <color indexed="81"/>
            <rFont val="Tahoma"/>
            <family val="2"/>
          </rPr>
          <t>OMNARAYANA:</t>
        </r>
        <r>
          <rPr>
            <sz val="9"/>
            <color indexed="81"/>
            <rFont val="Tahoma"/>
            <family val="2"/>
          </rPr>
          <t xml:space="preserve">
Salary to fix</t>
        </r>
      </text>
    </comment>
    <comment ref="B304" authorId="0" shapeId="0">
      <text>
        <r>
          <rPr>
            <b/>
            <sz val="9"/>
            <color indexed="81"/>
            <rFont val="Tahoma"/>
            <family val="2"/>
          </rPr>
          <t>OMNARAYANA:</t>
        </r>
        <r>
          <rPr>
            <sz val="9"/>
            <color indexed="81"/>
            <rFont val="Tahoma"/>
            <family val="2"/>
          </rPr>
          <t xml:space="preserve">
MECHANIC DOJ 25.01.2018</t>
        </r>
      </text>
    </comment>
    <comment ref="B306" authorId="0" shapeId="0">
      <text>
        <r>
          <rPr>
            <b/>
            <sz val="9"/>
            <color indexed="81"/>
            <rFont val="Tahoma"/>
            <family val="2"/>
          </rPr>
          <t>OMNARAYANA:</t>
        </r>
        <r>
          <rPr>
            <sz val="9"/>
            <color indexed="81"/>
            <rFont val="Tahoma"/>
            <family val="2"/>
          </rPr>
          <t xml:space="preserve">
DOJ - 20.02.2019
PASSPORT NO.S1194243</t>
        </r>
      </text>
    </comment>
    <comment ref="B308" authorId="0" shapeId="0">
      <text>
        <r>
          <rPr>
            <b/>
            <sz val="9"/>
            <color indexed="81"/>
            <rFont val="Tahoma"/>
            <family val="2"/>
          </rPr>
          <t>OMNARAYANA:</t>
        </r>
        <r>
          <rPr>
            <sz val="9"/>
            <color indexed="81"/>
            <rFont val="Tahoma"/>
            <family val="2"/>
          </rPr>
          <t xml:space="preserve">
CAMP BOY DOJ -07.04.2019</t>
        </r>
      </text>
    </comment>
    <comment ref="B310" authorId="0" shapeId="0">
      <text>
        <r>
          <rPr>
            <b/>
            <sz val="9"/>
            <color indexed="81"/>
            <rFont val="Tahoma"/>
            <family val="2"/>
          </rPr>
          <t>OMNARAYANA:</t>
        </r>
        <r>
          <rPr>
            <sz val="9"/>
            <color indexed="81"/>
            <rFont val="Tahoma"/>
            <family val="2"/>
          </rPr>
          <t xml:space="preserve">
MECHANIC DOJ 02.04.2019</t>
        </r>
      </text>
    </comment>
    <comment ref="M310" authorId="0" shapeId="0">
      <text>
        <r>
          <rPr>
            <b/>
            <sz val="9"/>
            <color indexed="81"/>
            <rFont val="Tahoma"/>
            <family val="2"/>
          </rPr>
          <t>OMNARAYANA:</t>
        </r>
        <r>
          <rPr>
            <sz val="9"/>
            <color indexed="81"/>
            <rFont val="Tahoma"/>
            <family val="2"/>
          </rPr>
          <t xml:space="preserve">
OT nov to Dec 2019.</t>
        </r>
      </text>
    </comment>
    <comment ref="N310" authorId="0" shapeId="0">
      <text>
        <r>
          <rPr>
            <b/>
            <sz val="9"/>
            <color indexed="81"/>
            <rFont val="Tahoma"/>
            <family val="2"/>
          </rPr>
          <t>OMNARAYANA:</t>
        </r>
        <r>
          <rPr>
            <sz val="9"/>
            <color indexed="81"/>
            <rFont val="Tahoma"/>
            <family val="2"/>
          </rPr>
          <t xml:space="preserve">
August OT</t>
        </r>
      </text>
    </comment>
    <comment ref="B311" authorId="0" shapeId="0">
      <text>
        <r>
          <rPr>
            <b/>
            <sz val="9"/>
            <color indexed="81"/>
            <rFont val="Tahoma"/>
            <family val="2"/>
          </rPr>
          <t>OMNARAYANA:</t>
        </r>
        <r>
          <rPr>
            <sz val="9"/>
            <color indexed="81"/>
            <rFont val="Tahoma"/>
            <family val="2"/>
          </rPr>
          <t xml:space="preserve">
TYRE MAN 12.04.2019</t>
        </r>
      </text>
    </comment>
    <comment ref="O311" authorId="0" shapeId="0">
      <text>
        <r>
          <rPr>
            <b/>
            <sz val="9"/>
            <color indexed="81"/>
            <rFont val="Tahoma"/>
            <family val="2"/>
          </rPr>
          <t>OMNARAYANA:</t>
        </r>
        <r>
          <rPr>
            <sz val="9"/>
            <color indexed="81"/>
            <rFont val="Tahoma"/>
            <family val="2"/>
          </rPr>
          <t xml:space="preserve">
20 INCREASED FROM DECEMBER 2019.</t>
        </r>
      </text>
    </comment>
    <comment ref="B314" authorId="0" shapeId="0">
      <text>
        <r>
          <rPr>
            <b/>
            <sz val="9"/>
            <color indexed="81"/>
            <rFont val="Tahoma"/>
            <family val="2"/>
          </rPr>
          <t>OMNARAYANA:</t>
        </r>
        <r>
          <rPr>
            <sz val="9"/>
            <color indexed="81"/>
            <rFont val="Tahoma"/>
            <family val="2"/>
          </rPr>
          <t xml:space="preserve">
10.03.2019</t>
        </r>
      </text>
    </comment>
    <comment ref="B316" authorId="2" shapeId="0">
      <text>
        <r>
          <rPr>
            <b/>
            <sz val="9"/>
            <color indexed="81"/>
            <rFont val="Tahoma"/>
            <family val="2"/>
          </rPr>
          <t>Author:</t>
        </r>
        <r>
          <rPr>
            <sz val="9"/>
            <color indexed="81"/>
            <rFont val="Tahoma"/>
            <family val="2"/>
          </rPr>
          <t xml:space="preserve">
DOJ FROM 06.03.2019</t>
        </r>
      </text>
    </comment>
    <comment ref="B317" authorId="2" shapeId="0">
      <text>
        <r>
          <rPr>
            <b/>
            <sz val="9"/>
            <color indexed="81"/>
            <rFont val="Tahoma"/>
            <family val="2"/>
          </rPr>
          <t>Author:</t>
        </r>
        <r>
          <rPr>
            <sz val="9"/>
            <color indexed="81"/>
            <rFont val="Tahoma"/>
            <family val="2"/>
          </rPr>
          <t xml:space="preserve">
HELPER - DOJ -03.04.2019</t>
        </r>
      </text>
    </comment>
    <comment ref="R318" authorId="0" shapeId="0">
      <text>
        <r>
          <rPr>
            <b/>
            <sz val="9"/>
            <color indexed="81"/>
            <rFont val="Tahoma"/>
            <family val="2"/>
          </rPr>
          <t>OMNARAYANA:</t>
        </r>
        <r>
          <rPr>
            <sz val="9"/>
            <color indexed="81"/>
            <rFont val="Tahoma"/>
            <family val="2"/>
          </rPr>
          <t xml:space="preserve">
</t>
        </r>
        <r>
          <rPr>
            <sz val="6"/>
            <color indexed="81"/>
            <rFont val="Tahoma"/>
            <family val="2"/>
          </rPr>
          <t xml:space="preserve">SOCIAL SECURITY FROM AUGUST TO OCTOBER 110.220 -6 EQUAL INSTALMENTS UP TO APRIL 2020.MAY &amp; JUNE 20 TO CUT AS JAN 20 NOT DEDUCTED
</t>
        </r>
      </text>
    </comment>
    <comment ref="R319" authorId="0" shapeId="0">
      <text>
        <r>
          <rPr>
            <b/>
            <sz val="6"/>
            <color indexed="81"/>
            <rFont val="Tahoma"/>
            <family val="2"/>
          </rPr>
          <t>OMNARAYANA:</t>
        </r>
        <r>
          <rPr>
            <sz val="6"/>
            <color indexed="81"/>
            <rFont val="Tahoma"/>
            <family val="2"/>
          </rPr>
          <t xml:space="preserve">
OMNARAYANA:
SOCIAL SECURITY FROM AUGUST TO OCTOBER 110.220 -6 EQUAL INSTALMENTS UP TO APRIL 2020.MAY &amp; JUNE 20 TO CUT AS JAN 20 NOT DEDUCTED
</t>
        </r>
      </text>
    </comment>
    <comment ref="B320" authorId="0" shapeId="0">
      <text>
        <r>
          <rPr>
            <b/>
            <sz val="9"/>
            <color indexed="81"/>
            <rFont val="Tahoma"/>
            <family val="2"/>
          </rPr>
          <t>OMNARAYANA:</t>
        </r>
        <r>
          <rPr>
            <sz val="9"/>
            <color indexed="81"/>
            <rFont val="Tahoma"/>
            <family val="2"/>
          </rPr>
          <t xml:space="preserve">
HDD DOJ -15/06/2019</t>
        </r>
      </text>
    </comment>
    <comment ref="R320" authorId="0" shapeId="0">
      <text>
        <r>
          <rPr>
            <b/>
            <sz val="6"/>
            <color indexed="81"/>
            <rFont val="Tahoma"/>
            <family val="2"/>
          </rPr>
          <t>OMNARAYANA:</t>
        </r>
        <r>
          <rPr>
            <sz val="6"/>
            <color indexed="81"/>
            <rFont val="Tahoma"/>
            <family val="2"/>
          </rPr>
          <t xml:space="preserve">
SOCIAL SECURITY FROM AUGUST TO OCTOBER 108.360 -6 EQUAL INSTALMENTS UP TO APRIL 2020.OMNARAYANA:
SOCIAL SECURITY FROM AUGUST TO OCTOBER 110.220 -6 EQUAL INSTALMENTS UP TO APRIL 2020.MAY &amp; JUNE 20 TO CUT AS JAN 20 NOT DEDUCTED
</t>
        </r>
      </text>
    </comment>
    <comment ref="B326" authorId="0" shapeId="0">
      <text>
        <r>
          <rPr>
            <b/>
            <sz val="9"/>
            <color indexed="81"/>
            <rFont val="Tahoma"/>
            <family val="2"/>
          </rPr>
          <t>OMNARAYANA:</t>
        </r>
        <r>
          <rPr>
            <sz val="9"/>
            <color indexed="81"/>
            <rFont val="Tahoma"/>
            <family val="2"/>
          </rPr>
          <t xml:space="preserve">
FORKLIFT OPERATOR
DOJ - 15.9.2019</t>
        </r>
      </text>
    </comment>
    <comment ref="B327" authorId="0" shapeId="0">
      <text>
        <r>
          <rPr>
            <b/>
            <sz val="9"/>
            <color indexed="81"/>
            <rFont val="Tahoma"/>
            <family val="2"/>
          </rPr>
          <t>OMNARAYANA:</t>
        </r>
        <r>
          <rPr>
            <sz val="9"/>
            <color indexed="81"/>
            <rFont val="Tahoma"/>
            <family val="2"/>
          </rPr>
          <t xml:space="preserve">
FL OPERATOR</t>
        </r>
      </text>
    </comment>
    <comment ref="B329" authorId="0" shapeId="0">
      <text>
        <r>
          <rPr>
            <b/>
            <sz val="9"/>
            <color indexed="81"/>
            <rFont val="Tahoma"/>
            <family val="2"/>
          </rPr>
          <t>OMNARAYANA:</t>
        </r>
        <r>
          <rPr>
            <sz val="9"/>
            <color indexed="81"/>
            <rFont val="Tahoma"/>
            <family val="2"/>
          </rPr>
          <t xml:space="preserve">
HDD</t>
        </r>
      </text>
    </comment>
    <comment ref="M333" authorId="0" shapeId="0">
      <text>
        <r>
          <rPr>
            <b/>
            <sz val="9"/>
            <color indexed="81"/>
            <rFont val="Tahoma"/>
            <family val="2"/>
          </rPr>
          <t>OMNARAYANA:</t>
        </r>
        <r>
          <rPr>
            <sz val="9"/>
            <color indexed="81"/>
            <rFont val="Tahoma"/>
            <family val="2"/>
          </rPr>
          <t xml:space="preserve">
November Salary.</t>
        </r>
      </text>
    </comment>
    <comment ref="B338" authorId="0" shapeId="0">
      <text>
        <r>
          <rPr>
            <b/>
            <sz val="9"/>
            <color indexed="81"/>
            <rFont val="Tahoma"/>
            <family val="2"/>
          </rPr>
          <t>OMNARAYANA:</t>
        </r>
        <r>
          <rPr>
            <sz val="9"/>
            <color indexed="81"/>
            <rFont val="Tahoma"/>
            <family val="2"/>
          </rPr>
          <t xml:space="preserve">
After 3 Months Salary Increase.</t>
        </r>
      </text>
    </comment>
    <comment ref="B340" authorId="0" shapeId="0">
      <text>
        <r>
          <rPr>
            <b/>
            <sz val="9"/>
            <color indexed="81"/>
            <rFont val="Tahoma"/>
            <family val="2"/>
          </rPr>
          <t>OMNARAYANA:</t>
        </r>
        <r>
          <rPr>
            <sz val="9"/>
            <color indexed="81"/>
            <rFont val="Tahoma"/>
            <family val="2"/>
          </rPr>
          <t xml:space="preserve">
crane operator</t>
        </r>
      </text>
    </comment>
    <comment ref="B341" authorId="0" shapeId="0">
      <text>
        <r>
          <rPr>
            <b/>
            <sz val="9"/>
            <color indexed="81"/>
            <rFont val="Tahoma"/>
            <family val="2"/>
          </rPr>
          <t>OMNARAYANA:</t>
        </r>
        <r>
          <rPr>
            <sz val="9"/>
            <color indexed="81"/>
            <rFont val="Tahoma"/>
            <family val="2"/>
          </rPr>
          <t xml:space="preserve">
FORKLIFT OPEARATOR    work started from 11.12.2019</t>
        </r>
      </text>
    </comment>
    <comment ref="B342" authorId="0" shapeId="0">
      <text>
        <r>
          <rPr>
            <b/>
            <sz val="9"/>
            <color indexed="81"/>
            <rFont val="Tahoma"/>
            <family val="2"/>
          </rPr>
          <t>OMNARAYANA:</t>
        </r>
        <r>
          <rPr>
            <sz val="9"/>
            <color indexed="81"/>
            <rFont val="Tahoma"/>
            <family val="2"/>
          </rPr>
          <t xml:space="preserve">
HDD WINCH</t>
        </r>
      </text>
    </comment>
    <comment ref="O342" authorId="0" shapeId="0">
      <text>
        <r>
          <rPr>
            <b/>
            <sz val="9"/>
            <color indexed="81"/>
            <rFont val="Tahoma"/>
            <family val="2"/>
          </rPr>
          <t>OMNARAYANA:</t>
        </r>
        <r>
          <rPr>
            <sz val="9"/>
            <color indexed="81"/>
            <rFont val="Tahoma"/>
            <family val="2"/>
          </rPr>
          <t xml:space="preserve">
175 ALLOWANCE</t>
        </r>
      </text>
    </comment>
    <comment ref="B343" authorId="0" shapeId="0">
      <text>
        <r>
          <rPr>
            <b/>
            <sz val="9"/>
            <color indexed="81"/>
            <rFont val="Tahoma"/>
            <family val="2"/>
          </rPr>
          <t>OMNARAYANA:</t>
        </r>
        <r>
          <rPr>
            <sz val="9"/>
            <color indexed="81"/>
            <rFont val="Tahoma"/>
            <family val="2"/>
          </rPr>
          <t xml:space="preserve">
HYDRAULIC MECHANIC</t>
        </r>
      </text>
    </comment>
    <comment ref="B344" authorId="0" shapeId="0">
      <text>
        <r>
          <rPr>
            <b/>
            <sz val="9"/>
            <color indexed="81"/>
            <rFont val="Tahoma"/>
            <family val="2"/>
          </rPr>
          <t>OMNARAYANA:</t>
        </r>
        <r>
          <rPr>
            <sz val="9"/>
            <color indexed="81"/>
            <rFont val="Tahoma"/>
            <family val="2"/>
          </rPr>
          <t xml:space="preserve">
CRANE OPERATOR</t>
        </r>
      </text>
    </comment>
    <comment ref="B345" authorId="0" shapeId="0">
      <text>
        <r>
          <rPr>
            <b/>
            <sz val="9"/>
            <color indexed="81"/>
            <rFont val="Tahoma"/>
            <family val="2"/>
          </rPr>
          <t>OMNARAYANA:</t>
        </r>
        <r>
          <rPr>
            <sz val="9"/>
            <color indexed="81"/>
            <rFont val="Tahoma"/>
            <family val="2"/>
          </rPr>
          <t xml:space="preserve">
FORKLIFT</t>
        </r>
      </text>
    </comment>
    <comment ref="O345" authorId="0" shapeId="0">
      <text>
        <r>
          <rPr>
            <b/>
            <sz val="9"/>
            <color indexed="81"/>
            <rFont val="Tahoma"/>
            <family val="2"/>
          </rPr>
          <t>OMNARAYANA:</t>
        </r>
        <r>
          <rPr>
            <sz val="9"/>
            <color indexed="81"/>
            <rFont val="Tahoma"/>
            <family val="2"/>
          </rPr>
          <t xml:space="preserve">
100 ALLOWANCE</t>
        </r>
      </text>
    </comment>
    <comment ref="B346" authorId="0" shapeId="0">
      <text>
        <r>
          <rPr>
            <b/>
            <sz val="9"/>
            <color indexed="81"/>
            <rFont val="Tahoma"/>
            <family val="2"/>
          </rPr>
          <t>OMNARAYANA:</t>
        </r>
        <r>
          <rPr>
            <sz val="9"/>
            <color indexed="81"/>
            <rFont val="Tahoma"/>
            <family val="2"/>
          </rPr>
          <t xml:space="preserve">
CRANE OPERATOR</t>
        </r>
      </text>
    </comment>
    <comment ref="O346" authorId="0" shapeId="0">
      <text>
        <r>
          <rPr>
            <b/>
            <sz val="9"/>
            <color indexed="81"/>
            <rFont val="Tahoma"/>
            <family val="2"/>
          </rPr>
          <t>OMNARAYANA:</t>
        </r>
        <r>
          <rPr>
            <sz val="9"/>
            <color indexed="81"/>
            <rFont val="Tahoma"/>
            <family val="2"/>
          </rPr>
          <t xml:space="preserve">
150 ALLOWNACE</t>
        </r>
      </text>
    </comment>
    <comment ref="B347" authorId="0" shapeId="0">
      <text>
        <r>
          <rPr>
            <b/>
            <sz val="9"/>
            <color indexed="81"/>
            <rFont val="Tahoma"/>
            <family val="2"/>
          </rPr>
          <t>OMNARAYANA:</t>
        </r>
        <r>
          <rPr>
            <sz val="9"/>
            <color indexed="81"/>
            <rFont val="Tahoma"/>
            <family val="2"/>
          </rPr>
          <t xml:space="preserve">
FL OPERATOR</t>
        </r>
      </text>
    </comment>
    <comment ref="O347" authorId="0" shapeId="0">
      <text>
        <r>
          <rPr>
            <b/>
            <sz val="9"/>
            <color indexed="81"/>
            <rFont val="Tahoma"/>
            <family val="2"/>
          </rPr>
          <t>OMNARAYANA:</t>
        </r>
        <r>
          <rPr>
            <sz val="9"/>
            <color indexed="81"/>
            <rFont val="Tahoma"/>
            <family val="2"/>
          </rPr>
          <t xml:space="preserve">
150 ALLWONCE</t>
        </r>
      </text>
    </comment>
    <comment ref="B348" authorId="0" shapeId="0">
      <text>
        <r>
          <rPr>
            <b/>
            <sz val="9"/>
            <color indexed="81"/>
            <rFont val="Tahoma"/>
            <family val="2"/>
          </rPr>
          <t>OMNARAYANA:</t>
        </r>
        <r>
          <rPr>
            <sz val="9"/>
            <color indexed="81"/>
            <rFont val="Tahoma"/>
            <family val="2"/>
          </rPr>
          <t xml:space="preserve">
woked as temp for long time later Joined FDTC.</t>
        </r>
      </text>
    </comment>
    <comment ref="N348" authorId="0" shapeId="0">
      <text>
        <r>
          <rPr>
            <b/>
            <sz val="9"/>
            <color indexed="81"/>
            <rFont val="Tahoma"/>
            <family val="2"/>
          </rPr>
          <t>OMNARAYANA:</t>
        </r>
        <r>
          <rPr>
            <sz val="9"/>
            <color indexed="81"/>
            <rFont val="Tahoma"/>
            <family val="2"/>
          </rPr>
          <t xml:space="preserve">
WINCH NOV.</t>
        </r>
      </text>
    </comment>
    <comment ref="B349" authorId="0" shapeId="0">
      <text>
        <r>
          <rPr>
            <b/>
            <sz val="9"/>
            <color indexed="81"/>
            <rFont val="Tahoma"/>
            <family val="2"/>
          </rPr>
          <t>OMNARAYANA:</t>
        </r>
        <r>
          <rPr>
            <sz val="9"/>
            <color indexed="81"/>
            <rFont val="Tahoma"/>
            <family val="2"/>
          </rPr>
          <t xml:space="preserve">
DOJ -29.04.2019</t>
        </r>
      </text>
    </comment>
    <comment ref="R349" authorId="0" shapeId="0">
      <text>
        <r>
          <rPr>
            <b/>
            <sz val="6"/>
            <color indexed="81"/>
            <rFont val="Tahoma"/>
            <family val="2"/>
          </rPr>
          <t>OMNARAYANA:
SOCIAL SECURITY FROM AUGUST TO OCTOBER 110.220 -6 EQUAL INSTALMENTS UP TO APRIL 2020.MAY &amp; JUNE 20 TO CUT AS JAN 20 NOT DEDUCTED</t>
        </r>
        <r>
          <rPr>
            <b/>
            <sz val="9"/>
            <color indexed="81"/>
            <rFont val="Tahoma"/>
            <family val="2"/>
          </rPr>
          <t xml:space="preserve">
</t>
        </r>
      </text>
    </comment>
    <comment ref="R350" authorId="0" shapeId="0">
      <text>
        <r>
          <rPr>
            <b/>
            <sz val="6"/>
            <color indexed="81"/>
            <rFont val="Tahoma"/>
            <family val="2"/>
          </rPr>
          <t>OMNARAYANA:
SOCIAL SECURITY FROM AUGUST TO OCTOBER 110.220 -6 EQUAL INSTALMENTS UP TO APRIL 2020.MAY &amp; JUNE 20 TO CUT AS JAN 20 NOT DEDUCTED</t>
        </r>
        <r>
          <rPr>
            <b/>
            <sz val="9"/>
            <color indexed="81"/>
            <rFont val="Tahoma"/>
            <family val="2"/>
          </rPr>
          <t xml:space="preserve">
</t>
        </r>
      </text>
    </comment>
    <comment ref="B351" authorId="0" shapeId="0">
      <text>
        <r>
          <rPr>
            <b/>
            <sz val="9"/>
            <color indexed="81"/>
            <rFont val="Tahoma"/>
            <family val="2"/>
          </rPr>
          <t>OMNARAYANA:</t>
        </r>
        <r>
          <rPr>
            <sz val="9"/>
            <color indexed="81"/>
            <rFont val="Tahoma"/>
            <family val="2"/>
          </rPr>
          <t xml:space="preserve">
HELPER DOJ 03.07.2019</t>
        </r>
      </text>
    </comment>
    <comment ref="R351" authorId="0" shapeId="0">
      <text>
        <r>
          <rPr>
            <b/>
            <sz val="6"/>
            <color indexed="81"/>
            <rFont val="Tahoma"/>
            <family val="2"/>
          </rPr>
          <t xml:space="preserve">OMNARAYANA:
SOCIAL SECURITY FROM AUGUST TO OCTOBER 110.220 -6 EQUAL INSTALMENTS UP TO APRIL 2020.MAY &amp; JUNE 20 TO CUT AS JAN 20 NOT DEDUCTED
</t>
        </r>
      </text>
    </comment>
    <comment ref="B352" authorId="0" shapeId="0">
      <text>
        <r>
          <rPr>
            <b/>
            <sz val="9"/>
            <color indexed="81"/>
            <rFont val="Tahoma"/>
            <family val="2"/>
          </rPr>
          <t>OMNARAYANA:</t>
        </r>
        <r>
          <rPr>
            <sz val="9"/>
            <color indexed="81"/>
            <rFont val="Tahoma"/>
            <family val="2"/>
          </rPr>
          <t xml:space="preserve">
helper from 15.08.2019</t>
        </r>
      </text>
    </comment>
    <comment ref="B353" authorId="0" shapeId="0">
      <text>
        <r>
          <rPr>
            <b/>
            <sz val="9"/>
            <color indexed="81"/>
            <rFont val="Tahoma"/>
            <family val="2"/>
          </rPr>
          <t>OMNARAYANA:</t>
        </r>
        <r>
          <rPr>
            <sz val="9"/>
            <color indexed="81"/>
            <rFont val="Tahoma"/>
            <family val="2"/>
          </rPr>
          <t xml:space="preserve">
DOJ -05.08.2019</t>
        </r>
      </text>
    </comment>
    <comment ref="R353" authorId="0" shapeId="0">
      <text>
        <r>
          <rPr>
            <b/>
            <sz val="6"/>
            <color indexed="81"/>
            <rFont val="Tahoma"/>
            <family val="2"/>
          </rPr>
          <t xml:space="preserve">OMNARAYOMNARAYANA:
SOCIAL SECURITY FROM AUGUST TO OCTOBER 110.220 -6 EQUAL INSTALMENTS UP TO APRIL 2020.MAY &amp; JUNE 20 TO CUT AS JAN 20 NOT DEDUCTED
</t>
        </r>
        <r>
          <rPr>
            <b/>
            <sz val="9"/>
            <color indexed="81"/>
            <rFont val="Tahoma"/>
            <family val="2"/>
          </rPr>
          <t xml:space="preserve">
</t>
        </r>
      </text>
    </comment>
    <comment ref="B355" authorId="0" shapeId="0">
      <text>
        <r>
          <rPr>
            <b/>
            <sz val="9"/>
            <color indexed="81"/>
            <rFont val="Tahoma"/>
            <family val="2"/>
          </rPr>
          <t>OMNARAYANA:</t>
        </r>
        <r>
          <rPr>
            <sz val="9"/>
            <color indexed="81"/>
            <rFont val="Tahoma"/>
            <family val="2"/>
          </rPr>
          <t xml:space="preserve">
Helper</t>
        </r>
      </text>
    </comment>
    <comment ref="B359" authorId="0" shapeId="0">
      <text>
        <r>
          <rPr>
            <b/>
            <sz val="9"/>
            <color indexed="81"/>
            <rFont val="Tahoma"/>
            <family val="2"/>
          </rPr>
          <t>OMNARAYANA:</t>
        </r>
        <r>
          <rPr>
            <sz val="9"/>
            <color indexed="81"/>
            <rFont val="Tahoma"/>
            <family val="2"/>
          </rPr>
          <t xml:space="preserve">
NO COLA</t>
        </r>
      </text>
    </comment>
    <comment ref="B366" authorId="2" shapeId="0">
      <text>
        <r>
          <rPr>
            <b/>
            <sz val="9"/>
            <color indexed="81"/>
            <rFont val="Tahoma"/>
            <family val="2"/>
          </rPr>
          <t>Author:</t>
        </r>
        <r>
          <rPr>
            <sz val="9"/>
            <color indexed="81"/>
            <rFont val="Tahoma"/>
            <family val="2"/>
          </rPr>
          <t xml:space="preserve">
HELPER - DOJ -03.04.2019</t>
        </r>
      </text>
    </comment>
  </commentList>
</comments>
</file>

<file path=xl/comments4.xml><?xml version="1.0" encoding="utf-8"?>
<comments xmlns="http://schemas.openxmlformats.org/spreadsheetml/2006/main">
  <authors>
    <author>user</author>
    <author>OMNARAYANA</author>
  </authors>
  <commentList>
    <comment ref="B169" authorId="0" shapeId="0">
      <text>
        <r>
          <rPr>
            <b/>
            <sz val="9"/>
            <color indexed="81"/>
            <rFont val="Tahoma"/>
            <family val="2"/>
          </rPr>
          <t>user:</t>
        </r>
        <r>
          <rPr>
            <sz val="9"/>
            <color indexed="81"/>
            <rFont val="Tahoma"/>
            <family val="2"/>
          </rPr>
          <t xml:space="preserve">
 D O J 25.08.17</t>
        </r>
      </text>
    </comment>
    <comment ref="B228" authorId="1" shapeId="0">
      <text>
        <r>
          <rPr>
            <b/>
            <sz val="9"/>
            <color indexed="81"/>
            <rFont val="Tahoma"/>
            <family val="2"/>
          </rPr>
          <t>OMNARAYANA:</t>
        </r>
        <r>
          <rPr>
            <sz val="9"/>
            <color indexed="81"/>
            <rFont val="Tahoma"/>
            <family val="2"/>
          </rPr>
          <t xml:space="preserve">
DOJ - 20.02.2019
PASSPORT NO.S1194243</t>
        </r>
      </text>
    </comment>
  </commentList>
</comments>
</file>

<file path=xl/comments5.xml><?xml version="1.0" encoding="utf-8"?>
<comments xmlns="http://schemas.openxmlformats.org/spreadsheetml/2006/main">
  <authors>
    <author>Author</author>
    <author>OMNARAYANA</author>
  </authors>
  <commentList>
    <comment ref="B162" authorId="0" shapeId="0">
      <text>
        <r>
          <rPr>
            <b/>
            <sz val="9"/>
            <color indexed="81"/>
            <rFont val="Tahoma"/>
            <family val="2"/>
          </rPr>
          <t>OMNARAYANA: DOJ 27.09.2017</t>
        </r>
        <r>
          <rPr>
            <sz val="9"/>
            <color indexed="81"/>
            <rFont val="Tahoma"/>
            <family val="2"/>
          </rPr>
          <t xml:space="preserve">
</t>
        </r>
      </text>
    </comment>
    <comment ref="B163" authorId="0" shapeId="0">
      <text>
        <r>
          <rPr>
            <b/>
            <sz val="9"/>
            <color indexed="81"/>
            <rFont val="Tahoma"/>
            <family val="2"/>
          </rPr>
          <t>Author:</t>
        </r>
        <r>
          <rPr>
            <sz val="9"/>
            <color indexed="81"/>
            <rFont val="Tahoma"/>
            <family val="2"/>
          </rPr>
          <t xml:space="preserve">
DOJ - 07.10.2017</t>
        </r>
      </text>
    </comment>
    <comment ref="B164" authorId="0" shapeId="0">
      <text>
        <r>
          <rPr>
            <b/>
            <sz val="9"/>
            <color indexed="81"/>
            <rFont val="Tahoma"/>
            <family val="2"/>
          </rPr>
          <t>Author:</t>
        </r>
        <r>
          <rPr>
            <sz val="9"/>
            <color indexed="81"/>
            <rFont val="Tahoma"/>
            <family val="2"/>
          </rPr>
          <t xml:space="preserve">
D.O.J 09.10.2017
</t>
        </r>
      </text>
    </comment>
    <comment ref="B165" authorId="0" shapeId="0">
      <text>
        <r>
          <rPr>
            <b/>
            <sz val="9"/>
            <color indexed="81"/>
            <rFont val="Tahoma"/>
            <family val="2"/>
          </rPr>
          <t>Author:</t>
        </r>
        <r>
          <rPr>
            <sz val="9"/>
            <color indexed="81"/>
            <rFont val="Tahoma"/>
            <family val="2"/>
          </rPr>
          <t xml:space="preserve">
DOJ -09.10.2017
</t>
        </r>
      </text>
    </comment>
    <comment ref="B170" authorId="0" shapeId="0">
      <text>
        <r>
          <rPr>
            <b/>
            <sz val="9"/>
            <color indexed="81"/>
            <rFont val="Tahoma"/>
            <family val="2"/>
          </rPr>
          <t>Author:</t>
        </r>
        <r>
          <rPr>
            <sz val="9"/>
            <color indexed="81"/>
            <rFont val="Tahoma"/>
            <family val="2"/>
          </rPr>
          <t xml:space="preserve">
DOJ -24.01.2018</t>
        </r>
      </text>
    </comment>
    <comment ref="B182" authorId="0" shapeId="0">
      <text>
        <r>
          <rPr>
            <b/>
            <sz val="9"/>
            <color indexed="81"/>
            <rFont val="Tahoma"/>
            <family val="2"/>
          </rPr>
          <t>Author:</t>
        </r>
        <r>
          <rPr>
            <sz val="9"/>
            <color indexed="81"/>
            <rFont val="Tahoma"/>
            <family val="2"/>
          </rPr>
          <t xml:space="preserve">
DOJ 05.10.2018</t>
        </r>
      </text>
    </comment>
    <comment ref="B183" authorId="0" shapeId="0">
      <text>
        <r>
          <rPr>
            <b/>
            <sz val="9"/>
            <color indexed="81"/>
            <rFont val="Tahoma"/>
            <family val="2"/>
          </rPr>
          <t>Author:</t>
        </r>
        <r>
          <rPr>
            <sz val="9"/>
            <color indexed="81"/>
            <rFont val="Tahoma"/>
            <family val="2"/>
          </rPr>
          <t xml:space="preserve">
DOJ -16.11.2018</t>
        </r>
      </text>
    </comment>
    <comment ref="B188" authorId="0" shapeId="0">
      <text>
        <r>
          <rPr>
            <b/>
            <sz val="9"/>
            <color indexed="81"/>
            <rFont val="Tahoma"/>
            <family val="2"/>
          </rPr>
          <t>Author:</t>
        </r>
        <r>
          <rPr>
            <sz val="9"/>
            <color indexed="81"/>
            <rFont val="Tahoma"/>
            <family val="2"/>
          </rPr>
          <t xml:space="preserve">
HDD DOJ -26.12.2018</t>
        </r>
      </text>
    </comment>
    <comment ref="B190" authorId="0" shapeId="0">
      <text>
        <r>
          <rPr>
            <b/>
            <sz val="9"/>
            <color indexed="81"/>
            <rFont val="Tahoma"/>
            <family val="2"/>
          </rPr>
          <t>Author:</t>
        </r>
        <r>
          <rPr>
            <sz val="9"/>
            <color indexed="81"/>
            <rFont val="Tahoma"/>
            <family val="2"/>
          </rPr>
          <t xml:space="preserve">
DOJ FROM 06.03.2019</t>
        </r>
      </text>
    </comment>
    <comment ref="B191" authorId="0" shapeId="0">
      <text>
        <r>
          <rPr>
            <b/>
            <sz val="9"/>
            <color indexed="81"/>
            <rFont val="Tahoma"/>
            <family val="2"/>
          </rPr>
          <t>Author:</t>
        </r>
        <r>
          <rPr>
            <sz val="9"/>
            <color indexed="81"/>
            <rFont val="Tahoma"/>
            <family val="2"/>
          </rPr>
          <t xml:space="preserve">
HELPER - DOJ -03.04.2019</t>
        </r>
      </text>
    </comment>
    <comment ref="B192" authorId="0" shapeId="0">
      <text>
        <r>
          <rPr>
            <b/>
            <sz val="9"/>
            <color indexed="81"/>
            <rFont val="Tahoma"/>
            <family val="2"/>
          </rPr>
          <t>Author:</t>
        </r>
        <r>
          <rPr>
            <sz val="9"/>
            <color indexed="81"/>
            <rFont val="Tahoma"/>
            <family val="2"/>
          </rPr>
          <t xml:space="preserve">
HDD - DOJ -29.05.2019</t>
        </r>
      </text>
    </comment>
    <comment ref="B194" authorId="0" shapeId="0">
      <text>
        <r>
          <rPr>
            <b/>
            <sz val="9"/>
            <color indexed="81"/>
            <rFont val="Tahoma"/>
            <family val="2"/>
          </rPr>
          <t>Author:</t>
        </r>
        <r>
          <rPr>
            <sz val="9"/>
            <color indexed="81"/>
            <rFont val="Tahoma"/>
            <family val="2"/>
          </rPr>
          <t xml:space="preserve">
DOJ -19.06.2019</t>
        </r>
      </text>
    </comment>
    <comment ref="B200" authorId="1" shapeId="0">
      <text>
        <r>
          <rPr>
            <b/>
            <sz val="9"/>
            <color indexed="81"/>
            <rFont val="Tahoma"/>
            <family val="2"/>
          </rPr>
          <t>OMNARAYANA:</t>
        </r>
        <r>
          <rPr>
            <sz val="9"/>
            <color indexed="81"/>
            <rFont val="Tahoma"/>
            <family val="2"/>
          </rPr>
          <t xml:space="preserve">
DOJ - 09.12.2019.</t>
        </r>
      </text>
    </comment>
  </commentList>
</comments>
</file>

<file path=xl/comments6.xml><?xml version="1.0" encoding="utf-8"?>
<comments xmlns="http://schemas.openxmlformats.org/spreadsheetml/2006/main">
  <authors>
    <author>OMNARAYANA</author>
    <author>user</author>
  </authors>
  <commentList>
    <comment ref="A122" authorId="0" shapeId="0">
      <text>
        <r>
          <rPr>
            <b/>
            <sz val="9"/>
            <color indexed="81"/>
            <rFont val="Tahoma"/>
            <family val="2"/>
          </rPr>
          <t>OMNARAYANA:</t>
        </r>
        <r>
          <rPr>
            <sz val="9"/>
            <color indexed="81"/>
            <rFont val="Tahoma"/>
            <family val="2"/>
          </rPr>
          <t xml:space="preserve">
RESIGNED -FULL AND FINAL MADE</t>
        </r>
      </text>
    </comment>
    <comment ref="D161" authorId="1" shapeId="0">
      <text>
        <r>
          <rPr>
            <b/>
            <sz val="9"/>
            <color indexed="81"/>
            <rFont val="Tahoma"/>
            <family val="2"/>
          </rPr>
          <t>user:</t>
        </r>
        <r>
          <rPr>
            <sz val="9"/>
            <color indexed="81"/>
            <rFont val="Tahoma"/>
            <family val="2"/>
          </rPr>
          <t xml:space="preserve">
 D O J 25.08.17</t>
        </r>
      </text>
    </comment>
    <comment ref="D247" authorId="0" shapeId="0">
      <text>
        <r>
          <rPr>
            <b/>
            <sz val="9"/>
            <color indexed="81"/>
            <rFont val="Tahoma"/>
            <family val="2"/>
          </rPr>
          <t>OMNARAYANA:</t>
        </r>
        <r>
          <rPr>
            <sz val="9"/>
            <color indexed="81"/>
            <rFont val="Tahoma"/>
            <family val="2"/>
          </rPr>
          <t xml:space="preserve">
FL OPERATOR</t>
        </r>
      </text>
    </comment>
  </commentList>
</comments>
</file>

<file path=xl/comments7.xml><?xml version="1.0" encoding="utf-8"?>
<comments xmlns="http://schemas.openxmlformats.org/spreadsheetml/2006/main">
  <authors>
    <author>user</author>
    <author>Author</author>
  </authors>
  <commentList>
    <comment ref="B16" authorId="0" shapeId="0">
      <text>
        <r>
          <rPr>
            <b/>
            <sz val="9"/>
            <color indexed="81"/>
            <rFont val="Tahoma"/>
            <family val="2"/>
          </rPr>
          <t>user:</t>
        </r>
        <r>
          <rPr>
            <sz val="9"/>
            <color indexed="81"/>
            <rFont val="Tahoma"/>
            <family val="2"/>
          </rPr>
          <t xml:space="preserve">
DOJ -26.09.2018</t>
        </r>
      </text>
    </comment>
    <comment ref="B18" authorId="1" shapeId="0">
      <text>
        <r>
          <rPr>
            <b/>
            <sz val="9"/>
            <color indexed="81"/>
            <rFont val="Tahoma"/>
            <family val="2"/>
          </rPr>
          <t>Author:</t>
        </r>
        <r>
          <rPr>
            <sz val="9"/>
            <color indexed="81"/>
            <rFont val="Tahoma"/>
            <family val="2"/>
          </rPr>
          <t xml:space="preserve">
HELPER - DOJ -03.04.2019</t>
        </r>
      </text>
    </comment>
  </commentList>
</comments>
</file>

<file path=xl/sharedStrings.xml><?xml version="1.0" encoding="utf-8"?>
<sst xmlns="http://schemas.openxmlformats.org/spreadsheetml/2006/main" count="17340" uniqueCount="2123">
  <si>
    <t>Salary Transfer Details</t>
  </si>
  <si>
    <t>Emp.No</t>
  </si>
  <si>
    <t>Name</t>
  </si>
  <si>
    <t>Bank A/c.No</t>
  </si>
  <si>
    <t>Branch</t>
  </si>
  <si>
    <t>Amount</t>
  </si>
  <si>
    <t>Khalid Said Hareb Al Darai</t>
  </si>
  <si>
    <t>Adam</t>
  </si>
  <si>
    <t>Firq</t>
  </si>
  <si>
    <t>Ibri</t>
  </si>
  <si>
    <t>Bahla</t>
  </si>
  <si>
    <t>Bisya</t>
  </si>
  <si>
    <t>Nizwa</t>
  </si>
  <si>
    <t>Omar Khamis Said Shamakhi</t>
  </si>
  <si>
    <t>Salim Talib Hamed Al Hadrami</t>
  </si>
  <si>
    <t>Seeb</t>
  </si>
  <si>
    <t>Fahud</t>
  </si>
  <si>
    <t>Ghala</t>
  </si>
  <si>
    <t>A</t>
  </si>
  <si>
    <t>B</t>
  </si>
  <si>
    <t>Hamed Humaid Hilal Al Darai</t>
  </si>
  <si>
    <t>3123-830208-500</t>
  </si>
  <si>
    <t>Sulaim Ali Hareb Al Darai</t>
  </si>
  <si>
    <t>28-028314-20</t>
  </si>
  <si>
    <t>Abdul Wahab</t>
  </si>
  <si>
    <t>30-250021-20</t>
  </si>
  <si>
    <t>Hameed Abdulla Hamed</t>
  </si>
  <si>
    <t>page.1</t>
  </si>
  <si>
    <t>Sasi Kumar</t>
  </si>
  <si>
    <t>30-250450-20</t>
  </si>
  <si>
    <t>BANK MUSCT AL AHLI</t>
  </si>
  <si>
    <t>BANK:</t>
  </si>
  <si>
    <t>TOTAL OMR.</t>
  </si>
  <si>
    <t>BANK: OMAN ARAB BANK</t>
  </si>
  <si>
    <t>page.5</t>
  </si>
  <si>
    <t>D</t>
  </si>
  <si>
    <t>Suresh Kumar. R</t>
  </si>
  <si>
    <t>76-037282-29</t>
  </si>
  <si>
    <t>NAME</t>
  </si>
  <si>
    <t>EMP#</t>
  </si>
  <si>
    <t>BASIC</t>
  </si>
  <si>
    <t>TRNPT</t>
  </si>
  <si>
    <t>OT</t>
  </si>
  <si>
    <t>DA</t>
  </si>
  <si>
    <t>T.SLRY</t>
  </si>
  <si>
    <t>N.PAY</t>
  </si>
  <si>
    <t>FDTC</t>
  </si>
  <si>
    <t>KHALID SAID HAREB AL DARAI</t>
  </si>
  <si>
    <t>DALIMAK MOHD HOUYADAN AL DARAI</t>
  </si>
  <si>
    <t>HAMEED ABDULLA HAMED</t>
  </si>
  <si>
    <t>SALIM AL OUYAHI ALI AL DARAI</t>
  </si>
  <si>
    <t>ALI HAMOOD HUMAID AL RAWAHI</t>
  </si>
  <si>
    <t>RASHID MOHD HAMED AL DARAI</t>
  </si>
  <si>
    <t>OMAR KHAMIS SAID AL SHAMAKHI</t>
  </si>
  <si>
    <t>AL HAMDI THANAF AL DARAI</t>
  </si>
  <si>
    <t>AHEMED MUBARAK HAREB AL DARI</t>
  </si>
  <si>
    <t>AL HABIB NASER SALIM AL DARAI</t>
  </si>
  <si>
    <t>SALIM TALIB AL HADHARAMI</t>
  </si>
  <si>
    <t>ABDUL WAHAB</t>
  </si>
  <si>
    <t>SULAIM ALI HAREB AL DARAI</t>
  </si>
  <si>
    <t>SASIKUMAR</t>
  </si>
  <si>
    <t>HUMAID MOHD HAREB AL DARAI</t>
  </si>
  <si>
    <t>28-015261-29</t>
  </si>
  <si>
    <t>Izki</t>
  </si>
  <si>
    <t>Antony Thomas</t>
  </si>
  <si>
    <t>Nod</t>
  </si>
  <si>
    <t>MOHD HALIT HAMOOD AL DARAI</t>
  </si>
  <si>
    <t>CONV/ TRPT.</t>
  </si>
  <si>
    <t>LAUNDRY</t>
  </si>
  <si>
    <t>OVER TIME</t>
  </si>
  <si>
    <t>DESERT ALLOW.</t>
  </si>
  <si>
    <t>LEAVE SALARY</t>
  </si>
  <si>
    <t>ROAD ALLOW.</t>
  </si>
  <si>
    <t>EARNINGS</t>
  </si>
  <si>
    <t>AMOUNT</t>
  </si>
  <si>
    <t>DEDUCTIONS</t>
  </si>
  <si>
    <t>SOCIAL SECURITY</t>
  </si>
  <si>
    <t>FAHUD DESERT TRADING CO.</t>
  </si>
  <si>
    <t>DESIGNATION</t>
  </si>
  <si>
    <t>ACTUAL DAYS</t>
  </si>
  <si>
    <t>PAY DAYS</t>
  </si>
  <si>
    <t>EMP NO.</t>
  </si>
  <si>
    <t xml:space="preserve">EMPLOYEE      </t>
  </si>
  <si>
    <t>TOTAL EARNINGS</t>
  </si>
  <si>
    <t>TOTAL DEDUCTIONS</t>
  </si>
  <si>
    <t>NET PAY OMR.</t>
  </si>
  <si>
    <t>PAYMENT MODE</t>
  </si>
  <si>
    <t>RECEIVER'S SIGNATURE</t>
  </si>
  <si>
    <t>:   BANK</t>
  </si>
  <si>
    <t>HDD</t>
  </si>
  <si>
    <t>: BANK</t>
  </si>
  <si>
    <t xml:space="preserve">PAYMENT MODE </t>
  </si>
  <si>
    <t>HELPER</t>
  </si>
  <si>
    <t>WELDER</t>
  </si>
  <si>
    <t>MECHANIC</t>
  </si>
  <si>
    <t xml:space="preserve">  :  BANK</t>
  </si>
  <si>
    <t>ELECTRICIAN</t>
  </si>
  <si>
    <t>Humaid Salim Khalifa</t>
  </si>
  <si>
    <t>Al Hamdi Thanaf Manea Al Darai</t>
  </si>
  <si>
    <t>76-061597-20</t>
  </si>
  <si>
    <t>Sleef</t>
  </si>
  <si>
    <t>ZAID ALI HAREB</t>
  </si>
  <si>
    <t>ZAID ALI HAREB AL DARAI</t>
  </si>
  <si>
    <t>P.K.Vasudevan</t>
  </si>
  <si>
    <t>Total</t>
  </si>
  <si>
    <t>Zaid Ali Hareb Al Darai</t>
  </si>
  <si>
    <t>HUMAID SALIM KHALIFA</t>
  </si>
  <si>
    <t>AL HABYEB NASSER SALIM AL DUREY</t>
  </si>
  <si>
    <t>SULTAN ABDULLA</t>
  </si>
  <si>
    <t>ABDULLA SALIM HAMED AL DURI</t>
  </si>
  <si>
    <t>Sultan Abdullah Al Dare</t>
  </si>
  <si>
    <t>27-052695-29</t>
  </si>
  <si>
    <t>Abdulla Salim Hamed Al Duri</t>
  </si>
  <si>
    <t>28-061067-20</t>
  </si>
  <si>
    <t>SL#</t>
  </si>
  <si>
    <t>EMP #</t>
  </si>
  <si>
    <t>TOTAL</t>
  </si>
  <si>
    <t>RATE</t>
  </si>
  <si>
    <t>OT AMT</t>
  </si>
  <si>
    <t>DA DAYS</t>
  </si>
  <si>
    <t>DA AMT</t>
  </si>
  <si>
    <t>Dalimak Mohd Houyadan</t>
  </si>
  <si>
    <t>Salim Al Ouyahi Ali</t>
  </si>
  <si>
    <t>Khalifa Saud Ali</t>
  </si>
  <si>
    <t xml:space="preserve">Ali Hamood Humaid </t>
  </si>
  <si>
    <t>Omar Khamis Said</t>
  </si>
  <si>
    <t>Rashid Mohd Hamed</t>
  </si>
  <si>
    <t>Al Hamdi Thanaf Manea</t>
  </si>
  <si>
    <t>Ahemed Mubarak Harib</t>
  </si>
  <si>
    <t>Al Habyeb Nasser</t>
  </si>
  <si>
    <t>Salim Talib Hamed</t>
  </si>
  <si>
    <t>Sulaim Ali Hareb</t>
  </si>
  <si>
    <t>Sasikumar</t>
  </si>
  <si>
    <t>Humaid Mohd Harub</t>
  </si>
  <si>
    <t>Mohd Halit Hamood</t>
  </si>
  <si>
    <t>Zaid Ali Hareb</t>
  </si>
  <si>
    <t>Sultan Abdulla</t>
  </si>
  <si>
    <t>Abdulla Salim Hamed</t>
  </si>
  <si>
    <t>28-060101-20</t>
  </si>
  <si>
    <t>Satheesan Ganapathi</t>
  </si>
  <si>
    <t>30-256275-20</t>
  </si>
  <si>
    <t>Satheesan Ganapathy</t>
  </si>
  <si>
    <t>TOTAL EARNING</t>
  </si>
  <si>
    <t xml:space="preserve"> </t>
  </si>
  <si>
    <t>Sulaiman Bachu Rayma</t>
  </si>
  <si>
    <t>28-054351-29</t>
  </si>
  <si>
    <t>Iftakhar Alam</t>
  </si>
  <si>
    <t>30-256911-20</t>
  </si>
  <si>
    <t>Mohd. Musalam Harib Al Dari</t>
  </si>
  <si>
    <t>28-060937-20</t>
  </si>
  <si>
    <t>MOHD MUSALAM HARIB AL DARI</t>
  </si>
  <si>
    <t>ALLOW</t>
  </si>
  <si>
    <t>HAMED RASHID TANNAF AL DURI</t>
  </si>
  <si>
    <t>30-257562-20</t>
  </si>
  <si>
    <t>Suresh Alumparambil Prabhaakran</t>
  </si>
  <si>
    <t>Hamed Rashid Tannaf Al Duri</t>
  </si>
  <si>
    <t>28-065431-20</t>
  </si>
  <si>
    <t>Mohd. Musallam</t>
  </si>
  <si>
    <t>Hamed Rashid</t>
  </si>
  <si>
    <t>RASHID LOWAIHI ALI AL DURI</t>
  </si>
  <si>
    <t>Rashid Alouyahi</t>
  </si>
  <si>
    <t>Ibrahim Abdulla</t>
  </si>
  <si>
    <t>32-024952-20</t>
  </si>
  <si>
    <t>IBRAHIM ABDULLA HOUYADAN</t>
  </si>
  <si>
    <t>`</t>
  </si>
  <si>
    <t>Abdulla Hamed</t>
  </si>
  <si>
    <t>ABDULLAH HAMED AL SAGHIRON</t>
  </si>
  <si>
    <t>OTHER RECOVERY.</t>
  </si>
  <si>
    <t>H D D</t>
  </si>
  <si>
    <t>Humaid Ali Nasser Al Harrasi</t>
  </si>
  <si>
    <t>34-077727-29</t>
  </si>
  <si>
    <t>DEDN</t>
  </si>
  <si>
    <t>OTHERS</t>
  </si>
  <si>
    <t>SULTAN HUMAID ABDULLA AL DAR</t>
  </si>
  <si>
    <t>Sultan Humaid</t>
  </si>
  <si>
    <t>13-342662-20</t>
  </si>
  <si>
    <t>ZAHIR SAIF HAMOOD AL SHAQSI</t>
  </si>
  <si>
    <t>E</t>
  </si>
  <si>
    <t>Hamed Abdullah Ali Al Darai</t>
  </si>
  <si>
    <t>HAMED ABDULLAH</t>
  </si>
  <si>
    <t>Hamed Abdullah</t>
  </si>
  <si>
    <t>Obaid Said Sultan</t>
  </si>
  <si>
    <t>OBAID SAID SULTAN AL DUREI</t>
  </si>
  <si>
    <t>Obaid Said Sultan Al Durei</t>
  </si>
  <si>
    <t>28-012516-20</t>
  </si>
  <si>
    <t>H D D.</t>
  </si>
  <si>
    <t>SUPERVISOR</t>
  </si>
  <si>
    <t>AHMED GALIB HAMOOD AL DARAI</t>
  </si>
  <si>
    <t xml:space="preserve">Ahmed Galib Hamood </t>
  </si>
  <si>
    <t>Ahmed Ghalib Hamood Al Darai</t>
  </si>
  <si>
    <t>28-076917-20</t>
  </si>
  <si>
    <t>MOHAMMED HUMAID ALI AL DARAI</t>
  </si>
  <si>
    <t>Mohammed Humaid Ali Darai</t>
  </si>
  <si>
    <t>Mohd.Humaid Ali Al Durey</t>
  </si>
  <si>
    <t>32-029282-20</t>
  </si>
  <si>
    <t>Manah</t>
  </si>
  <si>
    <t>Suresh A P</t>
  </si>
  <si>
    <t>L V D</t>
  </si>
  <si>
    <t>AMOUR HARHOSH QUMASH ALDURI</t>
  </si>
  <si>
    <t>Amour Harhosh Qumash Al Duri</t>
  </si>
  <si>
    <t>28-046928-20</t>
  </si>
  <si>
    <t>HRS/D</t>
  </si>
  <si>
    <t>SULTAN GALIB</t>
  </si>
  <si>
    <t>Sultan ghalib Saad</t>
  </si>
  <si>
    <t>Sultan Ghalib Saad</t>
  </si>
  <si>
    <t>28-036903-29</t>
  </si>
  <si>
    <t>No</t>
  </si>
  <si>
    <t>Sl</t>
  </si>
  <si>
    <t>ALI MOHD</t>
  </si>
  <si>
    <t>AHMED SAID</t>
  </si>
  <si>
    <t>Ali Mohd</t>
  </si>
  <si>
    <t>Ahmed Said</t>
  </si>
  <si>
    <t>M. Vinod Kumar</t>
  </si>
  <si>
    <t>30-273080-20</t>
  </si>
  <si>
    <t>Samson Selvraj</t>
  </si>
  <si>
    <t>Ali Mohammed</t>
  </si>
  <si>
    <t>30-273346-20</t>
  </si>
  <si>
    <t>21-749320-20</t>
  </si>
  <si>
    <t>Baburasan Nair Binu</t>
  </si>
  <si>
    <t>NASSER KHAMIS</t>
  </si>
  <si>
    <t>Sulaiman Salim</t>
  </si>
  <si>
    <t>Nasser Khamis</t>
  </si>
  <si>
    <t>Gulam Haider</t>
  </si>
  <si>
    <t>30-277719-20</t>
  </si>
  <si>
    <t>HUMAID ALI</t>
  </si>
  <si>
    <t>IBRAHIM ALI</t>
  </si>
  <si>
    <t>Humaid Ali</t>
  </si>
  <si>
    <t>Ibrahim Ali</t>
  </si>
  <si>
    <t>Salim Salim Hamood</t>
  </si>
  <si>
    <t>Ibrahim Ali Saif</t>
  </si>
  <si>
    <t>SULAIYIM SALIM HAMOOD</t>
  </si>
  <si>
    <t>SAID ABDULLA ALI</t>
  </si>
  <si>
    <t>MOHAMMED SALIM</t>
  </si>
  <si>
    <t>Said Abdulla Ali</t>
  </si>
  <si>
    <t>Mohammed Salim Al Hinai</t>
  </si>
  <si>
    <t>MOHD SALIM AL HINAI</t>
  </si>
  <si>
    <t>HAMED HUMAID</t>
  </si>
  <si>
    <t>Hamed Humaid</t>
  </si>
  <si>
    <t>SANDEEP V.S</t>
  </si>
  <si>
    <t>Sandeep V.S</t>
  </si>
  <si>
    <t>30-280945-20</t>
  </si>
  <si>
    <t xml:space="preserve">Ahamed Abdulla </t>
  </si>
  <si>
    <t>F</t>
  </si>
  <si>
    <t>YAQOOB</t>
  </si>
  <si>
    <t>Ahmed Abdulla</t>
  </si>
  <si>
    <t>Yaqoub</t>
  </si>
  <si>
    <t>AHMED ABDULLA</t>
  </si>
  <si>
    <t>Anwar Hussain Suleiman</t>
  </si>
  <si>
    <t>76-125582-20</t>
  </si>
  <si>
    <t>MOHD RASHID</t>
  </si>
  <si>
    <t>MUBARAK HAREB</t>
  </si>
  <si>
    <t>Mohd Rashid</t>
  </si>
  <si>
    <t>28-065365-20</t>
  </si>
  <si>
    <t>Eby Thomas</t>
  </si>
  <si>
    <t>30-284574-20</t>
  </si>
  <si>
    <t>Humaid Mohd</t>
  </si>
  <si>
    <t>20-038162-29</t>
  </si>
  <si>
    <t>Ramesh Chandra Sharma</t>
  </si>
  <si>
    <t>76-131044-20</t>
  </si>
  <si>
    <t>Sabu V.P.G</t>
  </si>
  <si>
    <t>03-544657-29</t>
  </si>
  <si>
    <t>M A F</t>
  </si>
  <si>
    <t>ADM ASSIST</t>
  </si>
  <si>
    <t>Ali Sultan</t>
  </si>
  <si>
    <t>Ali Sultan Huwaishel</t>
  </si>
  <si>
    <t>28-110138-20</t>
  </si>
  <si>
    <t>DAD</t>
  </si>
  <si>
    <t>Puthussery Yohannan</t>
  </si>
  <si>
    <t>30-286421-20</t>
  </si>
  <si>
    <t>ZAYID LAYAMAR</t>
  </si>
  <si>
    <t>SULAIMAN HUMAID</t>
  </si>
  <si>
    <t>Zayid Lahmiyar</t>
  </si>
  <si>
    <t>Sulaiman Humaid</t>
  </si>
  <si>
    <t>Zayid Al Hayamar</t>
  </si>
  <si>
    <t>34-104976-29</t>
  </si>
  <si>
    <t>MUSALLAM SAID</t>
  </si>
  <si>
    <t>Musallam Said</t>
  </si>
  <si>
    <t xml:space="preserve">Zahir Saif Hamood </t>
  </si>
  <si>
    <t xml:space="preserve">H D D </t>
  </si>
  <si>
    <t>SUHAIL MUSALLAM</t>
  </si>
  <si>
    <t>Suhail Musallam</t>
  </si>
  <si>
    <t>Suhail Muslem Saif</t>
  </si>
  <si>
    <t>RAM DAYAL</t>
  </si>
  <si>
    <t>HAMDAN HUMAID RASHID AL DARAI</t>
  </si>
  <si>
    <t>BADAR ALI SAID HAMOOD AL DARAI</t>
  </si>
  <si>
    <t>Hamdan Humaid Rashid</t>
  </si>
  <si>
    <t>Badar Ali Said</t>
  </si>
  <si>
    <t>ABDULLA HAREB</t>
  </si>
  <si>
    <t>Abdulla Hareb</t>
  </si>
  <si>
    <t>Ali Nasser Ali Al Darai</t>
  </si>
  <si>
    <t>Ahamed Abdulla</t>
  </si>
  <si>
    <t>ALI NASSER</t>
  </si>
  <si>
    <t xml:space="preserve">Humaid Ali Salim </t>
  </si>
  <si>
    <t xml:space="preserve">HAMED HUMAID </t>
  </si>
  <si>
    <t>L SALARY</t>
  </si>
  <si>
    <t>MOHD SALEM</t>
  </si>
  <si>
    <t>Ali Nasser</t>
  </si>
  <si>
    <t>Mohd Salim</t>
  </si>
  <si>
    <t>Bahla Souq</t>
  </si>
  <si>
    <t>30-293773-20</t>
  </si>
  <si>
    <t>Abdullah Hamad Al Saihguroon</t>
  </si>
  <si>
    <t>Hamed Humaid Salim Al Darai</t>
  </si>
  <si>
    <t>28-048031-29</t>
  </si>
  <si>
    <t>Mohd Salim Hamed</t>
  </si>
  <si>
    <t>28-048411-29</t>
  </si>
  <si>
    <t>Abdullah Hareb Amour</t>
  </si>
  <si>
    <t>Ahmed Said Hamed</t>
  </si>
  <si>
    <t>Bhala</t>
  </si>
  <si>
    <t>Madan lal Rathore</t>
  </si>
  <si>
    <t>30-297188-20</t>
  </si>
  <si>
    <t xml:space="preserve">ALI ABDULLAH SAIF </t>
  </si>
  <si>
    <t>HAMED HAMOOD SAID</t>
  </si>
  <si>
    <t>IBRAHIM MOHD SULAIY</t>
  </si>
  <si>
    <t>Ali Abdulla Saif</t>
  </si>
  <si>
    <t>Hamed Hamood Said</t>
  </si>
  <si>
    <t xml:space="preserve">Humaid Mohd Harub </t>
  </si>
  <si>
    <t>28-108967-20</t>
  </si>
  <si>
    <t>Al khuwair</t>
  </si>
  <si>
    <t>MOHD ABOOD</t>
  </si>
  <si>
    <t>Ibrahim Mohd Sulayam</t>
  </si>
  <si>
    <t>Mohd Abood</t>
  </si>
  <si>
    <t>Ali Abdullah Saif</t>
  </si>
  <si>
    <t>Saleh Hamed Al Duree</t>
  </si>
  <si>
    <t>SALEH HAMED AL DUR</t>
  </si>
  <si>
    <t>Emp #</t>
  </si>
  <si>
    <t>A/c No</t>
  </si>
  <si>
    <t>Muhammad Fiaz Khan</t>
  </si>
  <si>
    <t>S SECU</t>
  </si>
  <si>
    <t>HILAL SAIF HAMED</t>
  </si>
  <si>
    <t>Q/ALAM</t>
  </si>
  <si>
    <t>FAHUD</t>
  </si>
  <si>
    <t>MAHMOOD LAMKI</t>
  </si>
  <si>
    <t>21-762497-20</t>
  </si>
  <si>
    <t>Mahmood Lamki</t>
  </si>
  <si>
    <t>Ibri (Al Jubail)</t>
  </si>
  <si>
    <t>MUHAMMED FAIZ</t>
  </si>
  <si>
    <t>0302 00957229 0014</t>
  </si>
  <si>
    <t>Ali Hamood Humaid Al Rawahi</t>
  </si>
  <si>
    <t>0375 00688577 0016</t>
  </si>
  <si>
    <t>Rashid Luwaihi Ali Al Darai</t>
  </si>
  <si>
    <t>Salim Al Waihi Ali Al Darai</t>
  </si>
  <si>
    <t>0377 00762597 0015</t>
  </si>
  <si>
    <t>0376 00826100 0018</t>
  </si>
  <si>
    <t>Al Habib Nasser Saleem Al Darai</t>
  </si>
  <si>
    <t>0377 00763826 0017</t>
  </si>
  <si>
    <t>Sulaiman Humaid Saif Al Darai</t>
  </si>
  <si>
    <t>0377 00790432 0012</t>
  </si>
  <si>
    <t>0377 00822980 0014</t>
  </si>
  <si>
    <t>Musallam Said Hamed Al Darai</t>
  </si>
  <si>
    <t>0378 00808279 0011</t>
  </si>
  <si>
    <t>0377 00762809 0024</t>
  </si>
  <si>
    <t>Badar Ali Said Al Darai</t>
  </si>
  <si>
    <t>0377 00769789 0016</t>
  </si>
  <si>
    <t>0377 00763176 0014</t>
  </si>
  <si>
    <t>0377 00769866 0022</t>
  </si>
  <si>
    <t>0377 00851281 0018</t>
  </si>
  <si>
    <t>0377 00823363 0018</t>
  </si>
  <si>
    <t>0377 00790395 0012</t>
  </si>
  <si>
    <t>0431 00736087 0016</t>
  </si>
  <si>
    <t>0377 00770065 0021</t>
  </si>
  <si>
    <t>0379 00674094 0015</t>
  </si>
  <si>
    <t>0389 00356127 0014</t>
  </si>
  <si>
    <t>0377 00762975 0017</t>
  </si>
  <si>
    <t>0328 00738999 0018</t>
  </si>
  <si>
    <t>0389 00404097 0016</t>
  </si>
  <si>
    <t>SALAM HAMED</t>
  </si>
  <si>
    <t>Vinod M</t>
  </si>
  <si>
    <t>Salim Hamed Ali</t>
  </si>
  <si>
    <t>Badiya</t>
  </si>
  <si>
    <t>0412 00426233 0017</t>
  </si>
  <si>
    <t>MAHFOODH HAMDI</t>
  </si>
  <si>
    <t>HUMAID AWAYAS HILAL AL DARAI</t>
  </si>
  <si>
    <t>Hilal Saif Hamed Al Jassasi</t>
  </si>
  <si>
    <t>NASSER ABDULLA</t>
  </si>
  <si>
    <t>Nasser Abdulla</t>
  </si>
  <si>
    <t>61-280228-01</t>
  </si>
  <si>
    <t>Sinav</t>
  </si>
  <si>
    <t>AL MUATASEM SULAIMAN</t>
  </si>
  <si>
    <t>AL MUATASEM SULAIYAM</t>
  </si>
  <si>
    <t>Al Muatasem Sulaiyam</t>
  </si>
  <si>
    <t>KHALID ALI</t>
  </si>
  <si>
    <t xml:space="preserve">Sajith Rajendra Kurup </t>
  </si>
  <si>
    <t>Mohsin Fakirmamad</t>
  </si>
  <si>
    <t>30-390397-20</t>
  </si>
  <si>
    <t>30-390496-20</t>
  </si>
  <si>
    <t>Mohanan Bhaskaran</t>
  </si>
  <si>
    <t>30-390488-20</t>
  </si>
  <si>
    <t>MOHANAN BHASKARAN</t>
  </si>
  <si>
    <t>Khalid Ali Said</t>
  </si>
  <si>
    <t>0377 01253715 0017</t>
  </si>
  <si>
    <t>MADAN LAL</t>
  </si>
  <si>
    <t>SAID RASHID</t>
  </si>
  <si>
    <t>Krishnankutty Suresh Kumar</t>
  </si>
  <si>
    <t>30-391114-20</t>
  </si>
  <si>
    <t>Neyaz Hussain</t>
  </si>
  <si>
    <t>30-391130-20</t>
  </si>
  <si>
    <t>Said Rashid Said</t>
  </si>
  <si>
    <t>HUMAID SALIM KHALIFA AL DARAI</t>
  </si>
  <si>
    <t>COOK</t>
  </si>
  <si>
    <t>0129 22209 0084 019</t>
  </si>
  <si>
    <t>JAMAL RASHID HUMAID AL HIN</t>
  </si>
  <si>
    <t>30-392211-20</t>
  </si>
  <si>
    <t>REJEESH MURALIDHARAN</t>
  </si>
  <si>
    <t>Rejeesh Murali</t>
  </si>
  <si>
    <t>0440 01116571 0014</t>
  </si>
  <si>
    <t>Royal Hospi</t>
  </si>
  <si>
    <t>Shah Paran Abdul</t>
  </si>
  <si>
    <t>30-392161-20</t>
  </si>
  <si>
    <t xml:space="preserve">Dalimak Mohammed Houyadan </t>
  </si>
  <si>
    <t>MOHD HUMAID HAMOOD AL DAR</t>
  </si>
  <si>
    <t>MOHD HUMAID HAMOOD</t>
  </si>
  <si>
    <t>Mohd Humaid Hamood Al darai</t>
  </si>
  <si>
    <t>28-091759-28</t>
  </si>
  <si>
    <t>Kumar Perumal</t>
  </si>
  <si>
    <t>0440 01266371 0017</t>
  </si>
  <si>
    <t>ABDULLA HAMOOD</t>
  </si>
  <si>
    <t>AHMED SALIM KHALIFA</t>
  </si>
  <si>
    <t>Abdullah Hamood Sultan Al Darai</t>
  </si>
  <si>
    <t xml:space="preserve">0377 01485604 </t>
  </si>
  <si>
    <t>TOTAL BASIC</t>
  </si>
  <si>
    <t>ALI SULTAN</t>
  </si>
  <si>
    <t>C O L A</t>
  </si>
  <si>
    <t>SPL ALLOW</t>
  </si>
  <si>
    <t xml:space="preserve"> SPL ALLOW</t>
  </si>
  <si>
    <t>SUPPL BASIC</t>
  </si>
  <si>
    <t>SPL BASIC</t>
  </si>
  <si>
    <t>COLA</t>
  </si>
  <si>
    <t>MAHMOOD SALIM</t>
  </si>
  <si>
    <t>Mahmood Salim Hamed Al Darai</t>
  </si>
  <si>
    <t>32-035271-29</t>
  </si>
  <si>
    <t>MAHMOOD SALIM HAMED AL D</t>
  </si>
  <si>
    <t>IBRAHIM</t>
  </si>
  <si>
    <t>AHAMED SALIM MOHD</t>
  </si>
  <si>
    <t>Hamud Seif Hamud</t>
  </si>
  <si>
    <t>0313 01611031 0018</t>
  </si>
  <si>
    <t>Muscat</t>
  </si>
  <si>
    <t>Ahamed Salim Mohd</t>
  </si>
  <si>
    <t>0378 01609807 0011</t>
  </si>
  <si>
    <t>Ibrahim Hamed Salim Ali Al Darai</t>
  </si>
  <si>
    <t>G</t>
  </si>
  <si>
    <t>OLD S S  DED</t>
  </si>
  <si>
    <t>0389 00415020 0027</t>
  </si>
  <si>
    <t>MUBARAK AL HAMDI</t>
  </si>
  <si>
    <t>MOHD SAID</t>
  </si>
  <si>
    <t>MUBARAK AL HAMDI HAMED AL DARAI</t>
  </si>
  <si>
    <t>Mubarak Al Hamdi Hamed Al Darai</t>
  </si>
  <si>
    <t>Mohammed Said Salim Al Darai</t>
  </si>
  <si>
    <t>SPL FOR H D D</t>
  </si>
  <si>
    <t>IBRAHIM HAMED SALIM ALI AL DARAI</t>
  </si>
  <si>
    <t xml:space="preserve"> C O L A</t>
  </si>
  <si>
    <t>HOUSING</t>
  </si>
  <si>
    <t>EID BONUS</t>
  </si>
  <si>
    <t>Abdullah Hareb Saif</t>
  </si>
  <si>
    <t>0133 17181 0084 011</t>
  </si>
  <si>
    <t>Q/Alam</t>
  </si>
  <si>
    <t>HUMOOD HABIB</t>
  </si>
  <si>
    <t>MAHMOOD SAID</t>
  </si>
  <si>
    <t xml:space="preserve">Suleiman Salim </t>
  </si>
  <si>
    <t>21-769484-20</t>
  </si>
  <si>
    <t>Mahmood Said Mohd</t>
  </si>
  <si>
    <t>32-046872-20</t>
  </si>
  <si>
    <t>Hamoud Mohd Ali Al Darai</t>
  </si>
  <si>
    <t>27-199868-20</t>
  </si>
  <si>
    <t>Mohd Aboud Al Saghairoon Al Da</t>
  </si>
  <si>
    <t>0372 00163343 0015</t>
  </si>
  <si>
    <t>Hamood Habib Sultan Al Darai</t>
  </si>
  <si>
    <t>0389 01263898 0019</t>
  </si>
  <si>
    <t>JAMAL RASHID AL HINAI</t>
  </si>
  <si>
    <t xml:space="preserve">BADAR SAIF SULTAN HUMAID AL DARAI </t>
  </si>
  <si>
    <t>MAHFOODH HAMDI THANAF AL DARAI</t>
  </si>
  <si>
    <t>MAHMOOD SAID MOHD AL DARAI</t>
  </si>
  <si>
    <t>HAMOUD MOHAMMED ALI</t>
  </si>
  <si>
    <t>HAMOOD MOHAMMED ALI</t>
  </si>
  <si>
    <t xml:space="preserve">Humaid Awayas Hilal </t>
  </si>
  <si>
    <t>0377 01846298 0017</t>
  </si>
  <si>
    <t>Bader Saif Sultan</t>
  </si>
  <si>
    <t>28-120509-20</t>
  </si>
  <si>
    <t>HAMED SALIM KHALIFA</t>
  </si>
  <si>
    <t>ALLOWANCE</t>
  </si>
  <si>
    <t>SITE</t>
  </si>
  <si>
    <t>Badar Saud Humaid</t>
  </si>
  <si>
    <t>0377 01405261</t>
  </si>
  <si>
    <t>Hamed Salim Khalifa</t>
  </si>
  <si>
    <t>SPECIAL ALLOW</t>
  </si>
  <si>
    <t>SPL ALLOWANCE</t>
  </si>
  <si>
    <t>DHABIB SALIM</t>
  </si>
  <si>
    <t>Dhabib Salim Hamed al Dari</t>
  </si>
  <si>
    <t>0377 01405472</t>
  </si>
  <si>
    <t>DHABIB SALIM HAMED AL DARAI</t>
  </si>
  <si>
    <t>HAMOOD SAIF HAMOOD</t>
  </si>
  <si>
    <t>Sandeep</t>
  </si>
  <si>
    <t>0372 01946005 0013</t>
  </si>
  <si>
    <t xml:space="preserve">Bahla </t>
  </si>
  <si>
    <t>0377 01732342 0011</t>
  </si>
  <si>
    <t>Baburajan Nair Binu</t>
  </si>
  <si>
    <t xml:space="preserve">ALI ABDULLAH </t>
  </si>
  <si>
    <t>MOHSIN RAYMA</t>
  </si>
  <si>
    <t>SURESH KRISHNANKUTTY</t>
  </si>
  <si>
    <t>Ali Abdullah Hamood</t>
  </si>
  <si>
    <t>0129 24546 0084 016</t>
  </si>
  <si>
    <t>H D D ALLOW</t>
  </si>
  <si>
    <t>Benny</t>
  </si>
  <si>
    <t>0377 00762767 0019</t>
  </si>
  <si>
    <t>SAMI SALIM SAID</t>
  </si>
  <si>
    <t>MOHD HAMOOD</t>
  </si>
  <si>
    <t>FIXED SALARY</t>
  </si>
  <si>
    <t>Moti Khan</t>
  </si>
  <si>
    <t>76-135953-20</t>
  </si>
  <si>
    <t>Ramesh</t>
  </si>
  <si>
    <t>Mohd Hamood Al Sughayer</t>
  </si>
  <si>
    <t>28-065951-20</t>
  </si>
  <si>
    <t>30-033435-20</t>
  </si>
  <si>
    <t>0443 01187549 0022</t>
  </si>
  <si>
    <t>IBRAHIM MARZOUK</t>
  </si>
  <si>
    <t>Badur Abdulla Hareb</t>
  </si>
  <si>
    <t>SATHYASHEELAN</t>
  </si>
  <si>
    <t>Sathyaseelan Shankardas</t>
  </si>
  <si>
    <t>30-034599-20</t>
  </si>
  <si>
    <t>Suresh Kumar Sharma</t>
  </si>
  <si>
    <t>76-510262-20</t>
  </si>
  <si>
    <t>Abdul Gafoor Rayma</t>
  </si>
  <si>
    <t>0357-01708472-0017</t>
  </si>
  <si>
    <t>Barka</t>
  </si>
  <si>
    <t>Suresh Purushothman</t>
  </si>
  <si>
    <t>0342 01836900 0018</t>
  </si>
  <si>
    <t>M B D South</t>
  </si>
  <si>
    <t>Ibrahim Marzook</t>
  </si>
  <si>
    <t>0377 01405242 0011</t>
  </si>
  <si>
    <t>NAIF SALIM AL WAIHI AL DARAI</t>
  </si>
  <si>
    <t>BADAR HUMAID MOHD AL DARAI</t>
  </si>
  <si>
    <t>ADIL SALIM</t>
  </si>
  <si>
    <t>Badar Humaid Mohd</t>
  </si>
  <si>
    <t>Naif Salim Al Waihi Al Darai</t>
  </si>
  <si>
    <t>0377 01996826 0011</t>
  </si>
  <si>
    <t>Adnan Salim Rashid Sulaiyam</t>
  </si>
  <si>
    <t>0377 01927057</t>
  </si>
  <si>
    <t>Bank Sohar</t>
  </si>
  <si>
    <t>Adil Salim Hamood</t>
  </si>
  <si>
    <t>228 005773 160</t>
  </si>
  <si>
    <t>230 009433 160</t>
  </si>
  <si>
    <t>230 009359 160</t>
  </si>
  <si>
    <t>227 010923 160</t>
  </si>
  <si>
    <t>228 022869 160</t>
  </si>
  <si>
    <t>230 010704 160</t>
  </si>
  <si>
    <t>230 010977 160</t>
  </si>
  <si>
    <t>230 011116 160</t>
  </si>
  <si>
    <t>228 029997 160</t>
  </si>
  <si>
    <t>232 016063 160</t>
  </si>
  <si>
    <t>230 017485 160</t>
  </si>
  <si>
    <t>230 023350 160</t>
  </si>
  <si>
    <t>203 041769 160</t>
  </si>
  <si>
    <t>234 039980 160</t>
  </si>
  <si>
    <t>221 056047 160</t>
  </si>
  <si>
    <t>228 047254 160</t>
  </si>
  <si>
    <t>261 017131 001</t>
  </si>
  <si>
    <t>230 037251 160</t>
  </si>
  <si>
    <t>230 037350 160</t>
  </si>
  <si>
    <t>230 037343 160</t>
  </si>
  <si>
    <t>230 037954 160</t>
  </si>
  <si>
    <t>230 037970 160</t>
  </si>
  <si>
    <t>232 019539 160</t>
  </si>
  <si>
    <t>227 061959 160</t>
  </si>
  <si>
    <t>230 008104 160</t>
  </si>
  <si>
    <t>228 025904 160</t>
  </si>
  <si>
    <t>230 042350 160</t>
  </si>
  <si>
    <t>230 038952 160</t>
  </si>
  <si>
    <t>276 027067 160</t>
  </si>
  <si>
    <t>276 052545 160</t>
  </si>
  <si>
    <t>276 029139 160</t>
  </si>
  <si>
    <t>JITENDER</t>
  </si>
  <si>
    <t>228 009908 160</t>
  </si>
  <si>
    <t>228 023297 160</t>
  </si>
  <si>
    <t>228 023230 160</t>
  </si>
  <si>
    <t>228 025599 160</t>
  </si>
  <si>
    <t>234 024990 160</t>
  </si>
  <si>
    <t>221 047863 160</t>
  </si>
  <si>
    <t>228 004826 160</t>
  </si>
  <si>
    <t>228 016721 160</t>
  </si>
  <si>
    <t>228 012340 160</t>
  </si>
  <si>
    <t>230 017337 160</t>
  </si>
  <si>
    <t>230 019333 160</t>
  </si>
  <si>
    <t>230 021271 160</t>
  </si>
  <si>
    <t>228 017075 160</t>
  </si>
  <si>
    <t>230 032229 160</t>
  </si>
  <si>
    <t>221 062508 160</t>
  </si>
  <si>
    <t>232 028621 160</t>
  </si>
  <si>
    <t>228 055158 160</t>
  </si>
  <si>
    <t>230 039000 160</t>
  </si>
  <si>
    <t>276 007689 160</t>
  </si>
  <si>
    <t>276 004462 160</t>
  </si>
  <si>
    <t>232 013672 160</t>
  </si>
  <si>
    <t>228 037677 160</t>
  </si>
  <si>
    <t>228 017257 160</t>
  </si>
  <si>
    <t>208 123984 160</t>
  </si>
  <si>
    <t>Shukla Anurag</t>
  </si>
  <si>
    <t>OBAID ALI HAREB</t>
  </si>
  <si>
    <t>IBRAHIM HUMAID RASHID</t>
  </si>
  <si>
    <t>HAMED HAMOOD HAMED AL DARAI</t>
  </si>
  <si>
    <t>228 020145 160</t>
  </si>
  <si>
    <t>Hamed Hamood</t>
  </si>
  <si>
    <t>0377 01846362</t>
  </si>
  <si>
    <t>Obaid Ali Hareb</t>
  </si>
  <si>
    <t>228 023008 160</t>
  </si>
  <si>
    <t>230 029480 160</t>
  </si>
  <si>
    <t>INAD MOHD</t>
  </si>
  <si>
    <t>TAHIR MOHD</t>
  </si>
  <si>
    <t>NASSER SAID</t>
  </si>
  <si>
    <t>Ibrahim Humaid Rashid</t>
  </si>
  <si>
    <t>0129 24560 0084 018</t>
  </si>
  <si>
    <t>Naseer Said Salim Ali Al Darai</t>
  </si>
  <si>
    <t>0377 01846369</t>
  </si>
  <si>
    <t>Tahar Mohd N Al Darai</t>
  </si>
  <si>
    <t>228 054870 160</t>
  </si>
  <si>
    <t>276 025004 160</t>
  </si>
  <si>
    <t>LVD</t>
  </si>
  <si>
    <t>FHD</t>
  </si>
  <si>
    <t>QLM</t>
  </si>
  <si>
    <t>MOHD HUMAID</t>
  </si>
  <si>
    <t>Shree Kumar</t>
  </si>
  <si>
    <t>0443 02174628 0017</t>
  </si>
  <si>
    <t>Nand Kishor Soni</t>
  </si>
  <si>
    <t>Nisar Ahmed</t>
  </si>
  <si>
    <t>0327 01188822 0025</t>
  </si>
  <si>
    <t>Al Khuwair</t>
  </si>
  <si>
    <t>Mohammed Humaid</t>
  </si>
  <si>
    <t>0376 02246932 0019</t>
  </si>
  <si>
    <t>Madanlal Saini</t>
  </si>
  <si>
    <t>0443 02214609 0016</t>
  </si>
  <si>
    <t>0443 01728982 0038</t>
  </si>
  <si>
    <t>Davis M Devassy</t>
  </si>
  <si>
    <t>SHREEKUMAR</t>
  </si>
  <si>
    <t>VIJU VASU</t>
  </si>
  <si>
    <t>Rojan Abraham</t>
  </si>
  <si>
    <t>0443 02214551 0011</t>
  </si>
  <si>
    <t>Viju Vasu</t>
  </si>
  <si>
    <t>0443 02214512 0019</t>
  </si>
  <si>
    <t>Ziyaul Khan A. Khan</t>
  </si>
  <si>
    <t>276 031762 160</t>
  </si>
  <si>
    <t>Rejith Maniyan</t>
  </si>
  <si>
    <t>0443 02214764 0017</t>
  </si>
  <si>
    <t>Nazrul Islam</t>
  </si>
  <si>
    <t>0377 02392550 0016</t>
  </si>
  <si>
    <t>Sulaim Ali Hareb Al darai</t>
  </si>
  <si>
    <t>205 059282</t>
  </si>
  <si>
    <t>OMAN HOUSING BANK SAOG</t>
  </si>
  <si>
    <t>AHMED HASHIL</t>
  </si>
  <si>
    <t>RAJITH M</t>
  </si>
  <si>
    <t>NITHIN RAJ</t>
  </si>
  <si>
    <t>MUKHTAR ALI OBAID AL DARAI</t>
  </si>
  <si>
    <t>JOHN DSUZA</t>
  </si>
  <si>
    <t>BANK DHOFAR</t>
  </si>
  <si>
    <t>Muktar Ali Obaid Al Darai</t>
  </si>
  <si>
    <t>0377 01996764 0015</t>
  </si>
  <si>
    <t>John Dsuza</t>
  </si>
  <si>
    <t>0303 00086107 0018</t>
  </si>
  <si>
    <t>SALIM OMAIR HAMOOD AL SHAIBANI</t>
  </si>
  <si>
    <t>Salim Omair Hamood Al Shaibani</t>
  </si>
  <si>
    <t>MUNEERHUSEN SULEMAN</t>
  </si>
  <si>
    <t>Muneer Husen Suleman</t>
  </si>
  <si>
    <t>0443 02488048 0013</t>
  </si>
  <si>
    <t>KHALID HAMEED KHAN</t>
  </si>
  <si>
    <t>Khalid Hameed Khan</t>
  </si>
  <si>
    <t>0347 02092149 0012</t>
  </si>
  <si>
    <t>Hamza Vattam Kandathil</t>
  </si>
  <si>
    <t>0443 02488204 0018</t>
  </si>
  <si>
    <t>Raghu .P.R</t>
  </si>
  <si>
    <t>0443 02634701 0016</t>
  </si>
  <si>
    <t>HAMED SUBIAH</t>
  </si>
  <si>
    <t>MOHD HAMOOD SAID AL DARAI</t>
  </si>
  <si>
    <t>THAHIR GARIB</t>
  </si>
  <si>
    <t>0378 02415103 0011</t>
  </si>
  <si>
    <t>Mohammed Hamood Said Al Darai</t>
  </si>
  <si>
    <t>0129 28081 0084 019</t>
  </si>
  <si>
    <t>Taher Gharib.H</t>
  </si>
  <si>
    <t>230 040149 160</t>
  </si>
  <si>
    <t>MOHD HAMED HAMOOD AL DARAI</t>
  </si>
  <si>
    <t>HAMED SABAYH MOHD</t>
  </si>
  <si>
    <t>ALI SULTAN HOUIDAN AL DARAI</t>
  </si>
  <si>
    <t>SHREERAJ</t>
  </si>
  <si>
    <t>KISHORE WILSON</t>
  </si>
  <si>
    <t>PAK</t>
  </si>
  <si>
    <t>Ali Sultan Houyadan Al Drai</t>
  </si>
  <si>
    <t>0377 00771271 0027</t>
  </si>
  <si>
    <t>Sajinlal</t>
  </si>
  <si>
    <t>0443 02665196 0012</t>
  </si>
  <si>
    <t>Sreeraj</t>
  </si>
  <si>
    <t>0443 02665212 0018</t>
  </si>
  <si>
    <t>Kishore Wilson</t>
  </si>
  <si>
    <t>0443 02665211 0012</t>
  </si>
  <si>
    <t>Obaid Maktoum</t>
  </si>
  <si>
    <t>0129 24565 0084 013</t>
  </si>
  <si>
    <t>AL SULAIMI ALI HUMAID AL HANDI</t>
  </si>
  <si>
    <t>MOHSIN HAMED AL AHAIMUR HAMOOD AL KHAMISI</t>
  </si>
  <si>
    <t>Mohsin Hamed Al Ahaimur Al Khamisi</t>
  </si>
  <si>
    <t>0389 02120964 0012</t>
  </si>
  <si>
    <t>0431 02794273 0015</t>
  </si>
  <si>
    <t>J M</t>
  </si>
  <si>
    <t>Q L M</t>
  </si>
  <si>
    <t>F H D</t>
  </si>
  <si>
    <t>HAMED HAMUDA AL SHAWI AL HIFI</t>
  </si>
  <si>
    <t>Q/ALAM (P D O )</t>
  </si>
  <si>
    <t>Q/ALAM ( P V T )</t>
  </si>
  <si>
    <t>FAHUD ( P D O )</t>
  </si>
  <si>
    <t>FAHUD ( P V T )</t>
  </si>
  <si>
    <t>YOUSUF GHANIM HAMOOD AL SAGHIRA AL DARAI</t>
  </si>
  <si>
    <t>Said Abdullah Ali Al Darai</t>
  </si>
  <si>
    <t>0431 01372640 0018</t>
  </si>
  <si>
    <t>Bahala</t>
  </si>
  <si>
    <t>Inad Mohd Said Al Omairi</t>
  </si>
  <si>
    <t>Yousuf GhanimHamood Al Saghir</t>
  </si>
  <si>
    <t>0377 02212583 0011</t>
  </si>
  <si>
    <t>220 107759 160</t>
  </si>
  <si>
    <t>MAJID ABDULLAH ABDUL REHMAN</t>
  </si>
  <si>
    <t>MOHD SOUD</t>
  </si>
  <si>
    <t>MOHD ABOUD</t>
  </si>
  <si>
    <t>AHMED MAHMOOD HAMED SALIM AL GAHAFFI</t>
  </si>
  <si>
    <t>HUMAID HAMED SALIM AL DARAI</t>
  </si>
  <si>
    <t>Mohd Saud Salim Al Darai</t>
  </si>
  <si>
    <t>0377 02789111 0014</t>
  </si>
  <si>
    <t>MOHD SOUD SALIM AL DARAI</t>
  </si>
  <si>
    <t>MOHD ABOUD ATHAITH AL DARAI</t>
  </si>
  <si>
    <t>Mohd Aboud Athaith Al Darai</t>
  </si>
  <si>
    <t>Hamed Sabayah Mohd Al Darai</t>
  </si>
  <si>
    <t>228 065801 160</t>
  </si>
  <si>
    <t>Majid Abdullah Abdulrahman Al Darai</t>
  </si>
  <si>
    <t>0389 01714642</t>
  </si>
  <si>
    <t>Abdul Rahiman Rahim</t>
  </si>
  <si>
    <t>230 028169 160</t>
  </si>
  <si>
    <t>Hamed Humaid Saif Al Darai</t>
  </si>
  <si>
    <t>0431 02858422 0014</t>
  </si>
  <si>
    <t>Vijay Kumar</t>
  </si>
  <si>
    <t>0443 02857718 0018</t>
  </si>
  <si>
    <t>Mahendar Singh</t>
  </si>
  <si>
    <t>0443 02857682 0016</t>
  </si>
  <si>
    <t>Said Sultan Abdullah Al Darai</t>
  </si>
  <si>
    <t>0377 00861954</t>
  </si>
  <si>
    <t>KHALID GARIB</t>
  </si>
  <si>
    <t>Khalid Gharib Hamood</t>
  </si>
  <si>
    <t>228 064028 160</t>
  </si>
  <si>
    <t>NATIONAL BANK OF OMAN</t>
  </si>
  <si>
    <t>0101 1158189001</t>
  </si>
  <si>
    <t>OTHMAM KHALFAN MUSELEM AL DUREE</t>
  </si>
  <si>
    <t xml:space="preserve">Othman Khalfan Muselem </t>
  </si>
  <si>
    <t>0377 02443448 0017</t>
  </si>
  <si>
    <t>Shine R.S</t>
  </si>
  <si>
    <t>276 058872 160</t>
  </si>
  <si>
    <t>Yaqoob al Hamdi</t>
  </si>
  <si>
    <t>0377 02867937 0018</t>
  </si>
  <si>
    <t>0406 01306654</t>
  </si>
  <si>
    <t>Salalah</t>
  </si>
  <si>
    <t>0377 01846362 0017</t>
  </si>
  <si>
    <t xml:space="preserve">0377 01485604 0017 </t>
  </si>
  <si>
    <t>0377 01405472  0012</t>
  </si>
  <si>
    <t>SAID MOHAMMED RASHID SALEEM AL DARAI</t>
  </si>
  <si>
    <t>ADNAN ABDULLAH DHABIB AL SAGHIR AL DARAI</t>
  </si>
  <si>
    <t>BASIM SALIM SAUD AL DARAI</t>
  </si>
  <si>
    <t>0431 01847988 0011</t>
  </si>
  <si>
    <t>Said Mohd Rashid Saleem Al Da</t>
  </si>
  <si>
    <t>Adnan Abdullah Dhabib</t>
  </si>
  <si>
    <t>0377 04129030 0013</t>
  </si>
  <si>
    <t>Basim Salim Saud Al Darai</t>
  </si>
  <si>
    <t>0377 01927153 0018</t>
  </si>
  <si>
    <t>EXP REIMB</t>
  </si>
  <si>
    <t>0377 01996954 0018</t>
  </si>
  <si>
    <t>SAID AHMED</t>
  </si>
  <si>
    <t>BADER OBAID ABDU</t>
  </si>
  <si>
    <t>SUHAIL MOHD.</t>
  </si>
  <si>
    <t>Suhail Mohammed Mubarak Al Darai</t>
  </si>
  <si>
    <t>Badar Obaid Abdoon Al Junaibi</t>
  </si>
  <si>
    <t>Hamed Hamuda Al Shawi Al Hifi</t>
  </si>
  <si>
    <t>MOHD NASSER SULTAN SALIM AL DARAI</t>
  </si>
  <si>
    <t>HAMDAN MAYOOF SUBAIA</t>
  </si>
  <si>
    <t>MOHANAN GOURI</t>
  </si>
  <si>
    <t xml:space="preserve">Ahmed Abdulla Faris Al Darai </t>
  </si>
  <si>
    <t>Majid Abdullah Abdulrehim</t>
  </si>
  <si>
    <t>221 070733 160</t>
  </si>
  <si>
    <t>Gopi Nadhan Pillai</t>
  </si>
  <si>
    <t>0443 04152749 0015</t>
  </si>
  <si>
    <t>Mohd Nasser Sultan Salim</t>
  </si>
  <si>
    <t>0377 04118146 0019</t>
  </si>
  <si>
    <t>0377 04118158 0014</t>
  </si>
  <si>
    <t>Hamdan Maiyoof Subaia Al Darai</t>
  </si>
  <si>
    <t>Mohanan Gouri</t>
  </si>
  <si>
    <t>0443 04152733 0018</t>
  </si>
  <si>
    <t>Said Ahmed Hamed Al Darai</t>
  </si>
  <si>
    <t>H  D  D</t>
  </si>
  <si>
    <t>fd</t>
  </si>
  <si>
    <t>q</t>
  </si>
  <si>
    <t>SULEIMAN SALAM</t>
  </si>
  <si>
    <t>Iqbal Mohd</t>
  </si>
  <si>
    <t>Bausher</t>
  </si>
  <si>
    <t>0329 04227543 0019</t>
  </si>
  <si>
    <t>228 066486 160</t>
  </si>
  <si>
    <t>HSBC BANK OMAN,</t>
  </si>
  <si>
    <t>AHMED HASHIL (Qlm)</t>
  </si>
  <si>
    <t>AHMED HAMDAN HAMOOD ALI AL DARAI</t>
  </si>
  <si>
    <t>ABDULLA SALIM ALI AL DARAI</t>
  </si>
  <si>
    <t>HUMAID SULEIMAN ALI AL DARAI</t>
  </si>
  <si>
    <t>NASSER GHADEER SALIM AL DARAI</t>
  </si>
  <si>
    <t>Nasser Ghadeer Salim Al Darai</t>
  </si>
  <si>
    <t>0377 01253712 0013</t>
  </si>
  <si>
    <t>Ahmed Hashil Al Junaibi</t>
  </si>
  <si>
    <t>Ahmed Hamdan Hamood</t>
  </si>
  <si>
    <t>0387 01734747 0018</t>
  </si>
  <si>
    <t>Buraimi</t>
  </si>
  <si>
    <t>0377 04200065 0012</t>
  </si>
  <si>
    <t>FAISAL MUSLEM SALIM AL DUREI</t>
  </si>
  <si>
    <t>Faisal Muslem Salim Al Durei</t>
  </si>
  <si>
    <t>0368 02368659 0011</t>
  </si>
  <si>
    <t>205 063500</t>
  </si>
  <si>
    <t>Khalid Said Hareb</t>
  </si>
  <si>
    <t>OMR: 285/-to Oman Housing Bank</t>
  </si>
  <si>
    <t>Athaiba</t>
  </si>
  <si>
    <t>0101 1153556002</t>
  </si>
  <si>
    <t>AZIZ MUSSALAM KHALIFA SULTAN AL DARAI</t>
  </si>
  <si>
    <t>MOHD. ABDULLA DHABIB AL DARAI</t>
  </si>
  <si>
    <t>221 071350 160</t>
  </si>
  <si>
    <t>Aziz Musallam Khalifa</t>
  </si>
  <si>
    <t xml:space="preserve">0101 1087912001 </t>
  </si>
  <si>
    <t xml:space="preserve">0101 1175387001 </t>
  </si>
  <si>
    <t xml:space="preserve">0101 1205503001 </t>
  </si>
  <si>
    <t>driver since 23.02.15</t>
  </si>
  <si>
    <t>Amour harhosh</t>
  </si>
  <si>
    <t>DRIVER SINCE 04.02.15</t>
  </si>
  <si>
    <t>MOHAMMED SAID SALEEM AL DUREI</t>
  </si>
  <si>
    <t>ibri</t>
  </si>
  <si>
    <t>Mohd Said Saleem Al Durei</t>
  </si>
  <si>
    <t>0376 02397370 0015</t>
  </si>
  <si>
    <t>Rashid Humaid Rashid Al Darai</t>
  </si>
  <si>
    <t>0377 01996924 0014</t>
  </si>
  <si>
    <t>RASHID HUMAID RASHID AL DARAI</t>
  </si>
  <si>
    <t>ABDULLA AZIZ</t>
  </si>
  <si>
    <t>SID SALIM</t>
  </si>
  <si>
    <t>223 036104 160</t>
  </si>
  <si>
    <t xml:space="preserve">Mohsin Ali Khan </t>
  </si>
  <si>
    <t>0327 04335706 0014</t>
  </si>
  <si>
    <t>Raju Chacko</t>
  </si>
  <si>
    <t>0035 28117 0084 017</t>
  </si>
  <si>
    <t>Toseef Ahmed</t>
  </si>
  <si>
    <t>0030 10124249</t>
  </si>
  <si>
    <t>Abdulla Aziz</t>
  </si>
  <si>
    <t>0389 04365465 0013</t>
  </si>
  <si>
    <t>Said Salim</t>
  </si>
  <si>
    <t>0377 04121368 0016</t>
  </si>
  <si>
    <t>0435 01115544 0019</t>
  </si>
  <si>
    <t>MOHD. SABIAH</t>
  </si>
  <si>
    <t>Ali Imran</t>
  </si>
  <si>
    <t>Baitullah Khan</t>
  </si>
  <si>
    <t>Haider Ali</t>
  </si>
  <si>
    <t>0317 04426414 0016</t>
  </si>
  <si>
    <t>0317 02441703 0028</t>
  </si>
  <si>
    <t>Parminder Singh</t>
  </si>
  <si>
    <t>0327 04335810 0017</t>
  </si>
  <si>
    <t>Deepchand</t>
  </si>
  <si>
    <t>0327 04335770 0013</t>
  </si>
  <si>
    <t>Abrar Ahmed</t>
  </si>
  <si>
    <t>0327 04336163 0011</t>
  </si>
  <si>
    <t>Mohhammed Sabih Mohd. Al Mu</t>
  </si>
  <si>
    <t>MOHAMMED SABIH MOHD. AL MU</t>
  </si>
  <si>
    <t>HILAL SALIM RASHID AMOUR AL DARAI</t>
  </si>
  <si>
    <t>MOOSA HAMOOD SAID AL DARAI</t>
  </si>
  <si>
    <t>FAISAL MUSALLAM</t>
  </si>
  <si>
    <t>0327 04379337 0018</t>
  </si>
  <si>
    <t>Moosa Hamood Said</t>
  </si>
  <si>
    <t>0378 02772364 0017</t>
  </si>
  <si>
    <t>ABDUL AZIZ  ABDULLAH MOHD SAED AL KINDI</t>
  </si>
  <si>
    <t xml:space="preserve"> ZIAUL KHAN</t>
  </si>
  <si>
    <t>ALI ABDULLA</t>
  </si>
  <si>
    <t>0389 04386565 0017</t>
  </si>
  <si>
    <t>Harpreet Singh</t>
  </si>
  <si>
    <t>0327 04369288 0018</t>
  </si>
  <si>
    <t>Joshy Kalleli</t>
  </si>
  <si>
    <t>0440 04540264 0017</t>
  </si>
  <si>
    <t>ALI ABDULLA SAID AL DARAI</t>
  </si>
  <si>
    <t>DRIVING VEHCLE SINCE 29.10.15</t>
  </si>
  <si>
    <t>0324 00028823 0016</t>
  </si>
  <si>
    <t>Al Reem</t>
  </si>
  <si>
    <t>BANK MUSCAT</t>
  </si>
  <si>
    <t>OMR; 113/-to Bank Muscat for Ministry of Housing</t>
  </si>
  <si>
    <t>permission given by Abdulla for tretment in India</t>
  </si>
  <si>
    <t>SALEH HUMAID KHAMIS AL GAHAFI</t>
  </si>
  <si>
    <t>Nasser Said Salim Ali Al Darai</t>
  </si>
  <si>
    <t>228 067120 160</t>
  </si>
  <si>
    <t>Sherry Koshi Panicker</t>
  </si>
  <si>
    <t>0327 04377074 0015</t>
  </si>
  <si>
    <t>Jaswant Singh</t>
  </si>
  <si>
    <t>0325 00130475 0017</t>
  </si>
  <si>
    <t>222 078610 160</t>
  </si>
  <si>
    <t>Saleh Humaid Khamis Al Gahaffi</t>
  </si>
  <si>
    <t>.</t>
  </si>
  <si>
    <t>PRASHANT KUNDER</t>
  </si>
  <si>
    <t>Prashant Kunder</t>
  </si>
  <si>
    <t>0443 04532686 0014</t>
  </si>
  <si>
    <t>Nadeem Abbas</t>
  </si>
  <si>
    <t>0421 04083715 0017</t>
  </si>
  <si>
    <t>OMR; 116/-to OMAN HOUSING BANK</t>
  </si>
  <si>
    <t xml:space="preserve">0101 1194931001 </t>
  </si>
  <si>
    <t>01011268111 001</t>
  </si>
  <si>
    <t>HAMED TALIB MOHAMMED AL GAHAFFI</t>
  </si>
  <si>
    <t>Hamed Talib Mohd Al Gahaffi</t>
  </si>
  <si>
    <t>0421 00249235 0027</t>
  </si>
  <si>
    <t>Bhaskaran Omana</t>
  </si>
  <si>
    <t>0443 00708406 0027</t>
  </si>
  <si>
    <t>S J M</t>
  </si>
  <si>
    <t>220 110415 160</t>
  </si>
  <si>
    <t xml:space="preserve">IBRAHIM ALI AMOUR AL DURAI </t>
  </si>
  <si>
    <t>Mohammad Nouman</t>
  </si>
  <si>
    <t>0327 04726562 0019</t>
  </si>
  <si>
    <t>Ibrahim Ali Amur Al Darai</t>
  </si>
  <si>
    <t>0377 02192388 0013</t>
  </si>
  <si>
    <t>Nizwa Souq</t>
  </si>
  <si>
    <t>OVER AGED STAFF ( NO S S DED)</t>
  </si>
  <si>
    <t xml:space="preserve">  </t>
  </si>
  <si>
    <t>AHMED HARIB SAIF HAMED AL DARAI</t>
  </si>
  <si>
    <t>ERSHAD SHAJAHAN</t>
  </si>
  <si>
    <t>RAJESH RAJENDRAN</t>
  </si>
  <si>
    <t>Ershad Shajahan</t>
  </si>
  <si>
    <t>Rajesh Rajendran</t>
  </si>
  <si>
    <t>0317 04746835 0019</t>
  </si>
  <si>
    <t>Ahmed Harib Saif Hamed Al Darai</t>
  </si>
  <si>
    <t>0431 02794432 0019</t>
  </si>
  <si>
    <t>Sami Salim Said Al Hasmi</t>
  </si>
  <si>
    <t>AHMED HUMAID BADIYA AL BUSAIDI</t>
  </si>
  <si>
    <t>Ahmed Humaid Badiya Al Busaidi</t>
  </si>
  <si>
    <t>0377 01846374 0012</t>
  </si>
  <si>
    <t>L  D  D</t>
  </si>
  <si>
    <t>Al Sulaimi Ali Humaid Al Handi</t>
  </si>
  <si>
    <t>0421 04749529 0013</t>
  </si>
  <si>
    <t>SAID SALIM SULAIMAN</t>
  </si>
  <si>
    <t>Manu Moonnanappallil</t>
  </si>
  <si>
    <t>0443 04749822 0017</t>
  </si>
  <si>
    <t>O T</t>
  </si>
  <si>
    <t>SUHAIL SALIM SULAIMAN SAID AL GAHAFFI</t>
  </si>
  <si>
    <t>DRIVING THE VEHICLE SINE 01.06.16</t>
  </si>
  <si>
    <t>KHALIFA SALIM</t>
  </si>
  <si>
    <t>Muhammad Zakaullah Taj Mohd</t>
  </si>
  <si>
    <t>Habibullah Khan</t>
  </si>
  <si>
    <t>Muhammad Rafique Malik</t>
  </si>
  <si>
    <t>0435 04781319 0018</t>
  </si>
  <si>
    <t>Said Saleem Sulaiman Al Mukhaibi</t>
  </si>
  <si>
    <t>KHALIFA SALIM RASHID AL DARAI</t>
  </si>
  <si>
    <t>exp reimb</t>
  </si>
  <si>
    <t>0443 04627644 0015</t>
  </si>
  <si>
    <t>0443 04749971 0018</t>
  </si>
  <si>
    <t>SAUD SALIM GHASI AL WAHAIBI</t>
  </si>
  <si>
    <t>Saud Salim Ghasi</t>
  </si>
  <si>
    <t>0421 04733366 0011</t>
  </si>
  <si>
    <t>Abdullah Amour Saleem Al Junaibi</t>
  </si>
  <si>
    <t>0030 10119313</t>
  </si>
  <si>
    <t>Nazmul Hassan</t>
  </si>
  <si>
    <t>0327 04494051 0016</t>
  </si>
  <si>
    <t>EID BONUS &amp; O T</t>
  </si>
  <si>
    <t xml:space="preserve">AHMED SAID MATAR </t>
  </si>
  <si>
    <t>AHMED SAID MATAR AL DARI</t>
  </si>
  <si>
    <t>Ahmed Said Matar Al Darai</t>
  </si>
  <si>
    <t xml:space="preserve">Banaras Khan Muhammad Nawas  </t>
  </si>
  <si>
    <t>0443 04749992 0015</t>
  </si>
  <si>
    <t>Ummed Singh</t>
  </si>
  <si>
    <t>0443 04835685 0012</t>
  </si>
  <si>
    <t>Abdullah Salim Ali Al Darai</t>
  </si>
  <si>
    <t>AHMED HAMOOD NEW QLM</t>
  </si>
  <si>
    <t>Mohd Altaf Khan</t>
  </si>
  <si>
    <t>0443 04835742  0011</t>
  </si>
  <si>
    <t>0101 1278837 001</t>
  </si>
  <si>
    <t>4 hours per day</t>
  </si>
  <si>
    <t>ONE DAY SALARY</t>
  </si>
  <si>
    <t>hsbc</t>
  </si>
  <si>
    <t>oman arab</t>
  </si>
  <si>
    <t>Bdhofar</t>
  </si>
  <si>
    <t>triall</t>
  </si>
  <si>
    <t>Ohousing</t>
  </si>
  <si>
    <t>other</t>
  </si>
  <si>
    <t>Bank Muscat</t>
  </si>
  <si>
    <t>Bank sohar</t>
  </si>
  <si>
    <t>0377023923240017</t>
  </si>
  <si>
    <t>MOHAMED GANAM</t>
  </si>
  <si>
    <t>HATHEM ABDULLA</t>
  </si>
  <si>
    <t>Mohd Ghanim Hamood</t>
  </si>
  <si>
    <t>0377 04528507 0013</t>
  </si>
  <si>
    <t>Hatem Abdullah Salim</t>
  </si>
  <si>
    <t>AHMED OBAID MAKTOUM</t>
  </si>
  <si>
    <t>Ahmed Obaid Maktoum</t>
  </si>
  <si>
    <t>0377 02782101 0012</t>
  </si>
  <si>
    <t>Medical Reimb</t>
  </si>
  <si>
    <t>0377 008343870014</t>
  </si>
  <si>
    <t>B/M</t>
  </si>
  <si>
    <t>ADAM</t>
  </si>
  <si>
    <t>Jithendran Appenath</t>
  </si>
  <si>
    <t>0389 00739885 0027</t>
  </si>
  <si>
    <t>Saleem Salim Hamood Al Darai</t>
  </si>
  <si>
    <t>0377 02875009 0016</t>
  </si>
  <si>
    <t>Mahfood Al Hamdi Thanaf</t>
  </si>
  <si>
    <t>0377 00770613 0011</t>
  </si>
  <si>
    <t>264 071812 160</t>
  </si>
  <si>
    <t>Jalan Bani</t>
  </si>
  <si>
    <t>KHALID SULTAN</t>
  </si>
  <si>
    <t>X</t>
  </si>
  <si>
    <t xml:space="preserve">Khalid Sultan Amur </t>
  </si>
  <si>
    <t>0431 04984468 0011</t>
  </si>
  <si>
    <t>Digits</t>
  </si>
  <si>
    <t>Present</t>
  </si>
  <si>
    <t>REST Days</t>
  </si>
  <si>
    <t>Absent</t>
  </si>
  <si>
    <t>Ahmed Hamood Al Saghir Al Darai</t>
  </si>
  <si>
    <t>MOHD AHMED</t>
  </si>
  <si>
    <t>INCR DIFF FOR  JAN 17</t>
  </si>
  <si>
    <t>EXP REINBURSE</t>
  </si>
  <si>
    <t>penalty for late coming</t>
  </si>
  <si>
    <t>Penalty for late coming</t>
  </si>
  <si>
    <t>GONE FOR COURSE</t>
  </si>
  <si>
    <t>MOHD HAMED HUMAID KHALIFIN AL KHAMISI</t>
  </si>
  <si>
    <t>SALIM MOHD NASSER AL GHEFEILI</t>
  </si>
  <si>
    <t>Mohammed Hamed Humaid</t>
  </si>
  <si>
    <t>0431 04984375 0016</t>
  </si>
  <si>
    <t>Salim Mohd Nasser Al Ghefeili</t>
  </si>
  <si>
    <t>BADOR FALAH SAID HAMED AL DARII</t>
  </si>
  <si>
    <t>Bador Falah Said Hamed Al Dari</t>
  </si>
  <si>
    <t>0377 04862387 0011</t>
  </si>
  <si>
    <t>0377 05028352 0015</t>
  </si>
  <si>
    <t>MALIK SALEEM</t>
  </si>
  <si>
    <t>Renjith K</t>
  </si>
  <si>
    <t>Renjith K.P</t>
  </si>
  <si>
    <t>0101 1339420 001</t>
  </si>
  <si>
    <t xml:space="preserve">Malik Saleem Abdullah Said </t>
  </si>
  <si>
    <t>0377 04433078 0028</t>
  </si>
  <si>
    <t>Ibrahim Mohd Saleem</t>
  </si>
  <si>
    <t>0431 00737034 0031</t>
  </si>
  <si>
    <t>Bacha Meha Abul Bashar</t>
  </si>
  <si>
    <t>0431 05091563 0019</t>
  </si>
  <si>
    <t>ABDULLA SALAM</t>
  </si>
  <si>
    <t>ALI DHIBAN</t>
  </si>
  <si>
    <t>KHALID MOHD</t>
  </si>
  <si>
    <t>ABDULLAH SALIM HAMOOD AL WAHIBI</t>
  </si>
  <si>
    <t>Abdulla Salim Hamood Al Wahibi</t>
  </si>
  <si>
    <t>0421 01461059 0028</t>
  </si>
  <si>
    <t>Bariya</t>
  </si>
  <si>
    <t>Khalid Mohd Abdullah</t>
  </si>
  <si>
    <t>0384 00560613 0019</t>
  </si>
  <si>
    <t>Wanql</t>
  </si>
  <si>
    <t>ALI DHIBAN HAMUDA AL DARAI</t>
  </si>
  <si>
    <t>Ali Dhiban Hamuda Al Darai</t>
  </si>
  <si>
    <t>0377 00769459 0038</t>
  </si>
  <si>
    <t>HAMED MOHD HAMOOD RASHID</t>
  </si>
  <si>
    <t>Hamed Mohammed Hamood Rashid Al Darai</t>
  </si>
  <si>
    <t>Sanaw</t>
  </si>
  <si>
    <t>Ibrahim</t>
  </si>
  <si>
    <t>SVC GHALA</t>
  </si>
  <si>
    <t>ALI HUMAID RASHID ALDARAI</t>
  </si>
  <si>
    <t>HUMAID RASHID AL DARI</t>
  </si>
  <si>
    <t>SPECIAL ALLOWANCE</t>
  </si>
  <si>
    <t>0389 04864329 0017</t>
  </si>
  <si>
    <t>0421 00237152 0017</t>
  </si>
  <si>
    <t>Umair Maithullah</t>
  </si>
  <si>
    <t>0202 05061642 0018</t>
  </si>
  <si>
    <t>037700791559 0011</t>
  </si>
  <si>
    <t>EID BONUS &amp; OT</t>
  </si>
  <si>
    <t>FOR LATE COMIMG A/L</t>
  </si>
  <si>
    <t>0389 05134349 0015</t>
  </si>
  <si>
    <t>Shajahan</t>
  </si>
  <si>
    <t>T.Allow</t>
  </si>
  <si>
    <t>S.S.Amt</t>
  </si>
  <si>
    <t>HAMID HAMED SAID AL DARAI</t>
  </si>
  <si>
    <t>Mohammed Hulait Hamood</t>
  </si>
  <si>
    <t>0129 24382 0084 013</t>
  </si>
  <si>
    <t>Ali Humaid Rashid</t>
  </si>
  <si>
    <t>Rajendran Vasu</t>
  </si>
  <si>
    <t>0443 05091882 0019</t>
  </si>
  <si>
    <t>LAHMOODI SALIM HAMED AL DUREY</t>
  </si>
  <si>
    <t>MAZIN SALIM SULAIMAN SAID  AL NUKHAILI</t>
  </si>
  <si>
    <t>SHAJAHAN</t>
  </si>
  <si>
    <t>Ahmed Mubarak Hareb</t>
  </si>
  <si>
    <t>0377 05098696 0017</t>
  </si>
  <si>
    <t>0377 00822289 0026</t>
  </si>
  <si>
    <t>Lahmoodi Salim Hamed</t>
  </si>
  <si>
    <t>0395 04889061 0017</t>
  </si>
  <si>
    <t>Mazin Salim Sulaiman</t>
  </si>
  <si>
    <t>0377 00771517 0018</t>
  </si>
  <si>
    <t>IBRAHIM SULAIMAN HARIB AL DARAAI</t>
  </si>
  <si>
    <t>0202 05120827 0015</t>
  </si>
  <si>
    <t>Hareendran</t>
  </si>
  <si>
    <t>HAMID HAMED</t>
  </si>
  <si>
    <t>DRIVER SINCE 22.05.17</t>
  </si>
  <si>
    <t>A=107.928</t>
  </si>
  <si>
    <t>B=151.092</t>
  </si>
  <si>
    <t>C=178.056</t>
  </si>
  <si>
    <t>D=221.220</t>
  </si>
  <si>
    <t>658.296/4 =164.574=160</t>
  </si>
  <si>
    <t>434 JAMAL RASHID</t>
  </si>
  <si>
    <t>SALARY DETAILS OF SALAR FOR THE MONTH JULY 17 &amp; AUG 17</t>
  </si>
  <si>
    <t xml:space="preserve">JULY 17 WORKED 10 DAYS ABSENT 7 DAYS 14 DAYS R/D </t>
  </si>
  <si>
    <t>TOTAL SALARY TO PAY 21 DAYS</t>
  </si>
  <si>
    <t>(348.320+44 DA)</t>
  </si>
  <si>
    <t xml:space="preserve">AUG 17 WORKED 3 DAYS 3 DAYS R/DAYS AB SENT 14 DAYS </t>
  </si>
  <si>
    <t>11 DAYS R/DAYS ( HE WORKED ONLY 3 DAYS SO r/d ALLOWED</t>
  </si>
  <si>
    <t>FOR 3 DAYS</t>
  </si>
  <si>
    <t>TOTAL TO 6 DAYS</t>
  </si>
  <si>
    <t>( 113.8 + 12 DA )</t>
  </si>
  <si>
    <t xml:space="preserve">TOTA TO PAY </t>
  </si>
  <si>
    <t>PAID IN JULY</t>
  </si>
  <si>
    <t>( 470.492+20.322+173.8=664.614 )</t>
  </si>
  <si>
    <t>AUG 17 PAID</t>
  </si>
  <si>
    <t>( DA PAID FOR 8 DAYS ACTUAL TO PAY FOR 3 DAYS )</t>
  </si>
  <si>
    <t>TOTAL PAID FOR JULY &amp; AUG 17</t>
  </si>
  <si>
    <t>EXCESS PAID</t>
  </si>
  <si>
    <t>Hamid Hamed Said Al Darai</t>
  </si>
  <si>
    <t>Salim P Babu</t>
  </si>
  <si>
    <t>0368 05112730 0015</t>
  </si>
  <si>
    <t>Salman A</t>
  </si>
  <si>
    <t>0463 051008060013</t>
  </si>
  <si>
    <t>Sabeerudeen</t>
  </si>
  <si>
    <t>0347 04337921 0016</t>
  </si>
  <si>
    <t xml:space="preserve">EID BONUS </t>
  </si>
  <si>
    <t>EID BONUS&amp; O T</t>
  </si>
  <si>
    <t>EXP REIMBURSE</t>
  </si>
  <si>
    <t>0377 051814520011</t>
  </si>
  <si>
    <t>Khan Mohd Siraj</t>
  </si>
  <si>
    <t>0443 05186020 0011</t>
  </si>
  <si>
    <t>MOTIB ABDULLAH</t>
  </si>
  <si>
    <t>Motib Abdullah</t>
  </si>
  <si>
    <t>RASHID SAIF HUMAID AL DARAI</t>
  </si>
  <si>
    <t>Rashid Saif Humaid Al Darai</t>
  </si>
  <si>
    <t>FARQ</t>
  </si>
  <si>
    <t>Ali Hamed Yasir Al Durai</t>
  </si>
  <si>
    <t>ALI HAMED YASIR AL DURAI</t>
  </si>
  <si>
    <t>Younis Salim Hamood Hamed AL Darai</t>
  </si>
  <si>
    <t>YOUNIS SALIM HAMOOD HAMED AL DARAI</t>
  </si>
  <si>
    <t xml:space="preserve">Ahsan Ali </t>
  </si>
  <si>
    <t>RASHID SAIF (HELPER)</t>
  </si>
  <si>
    <t>ALI HAMED (HELPER)</t>
  </si>
  <si>
    <t>YOUNES SALEM (09.10.2017)</t>
  </si>
  <si>
    <t>ALLOW OMANI</t>
  </si>
  <si>
    <t>minus</t>
  </si>
  <si>
    <t xml:space="preserve">IMTIAZ </t>
  </si>
  <si>
    <t>VISHNU MURUKAN ANITHA</t>
  </si>
  <si>
    <t>Vishnu Murukan Anitha</t>
  </si>
  <si>
    <t>0443 05186069 0019</t>
  </si>
  <si>
    <t>FALAH SAID HAMED</t>
  </si>
  <si>
    <t>Falah Said Hamed</t>
  </si>
  <si>
    <t>Suhail Abdullah</t>
  </si>
  <si>
    <t>H</t>
  </si>
  <si>
    <t>Umar Sarwar Khan</t>
  </si>
  <si>
    <t>Sana Ullah Khan</t>
  </si>
  <si>
    <t>0202 05192726 0013</t>
  </si>
  <si>
    <t>0377 01253734 0013</t>
  </si>
  <si>
    <t>0378 01267203 0017</t>
  </si>
  <si>
    <t>0443 04524885 0023</t>
  </si>
  <si>
    <t>0202 05193066 0014</t>
  </si>
  <si>
    <t>0327 04664586 0024</t>
  </si>
  <si>
    <t>0328 01584392 0025</t>
  </si>
  <si>
    <t>YUNIES FALAH SAID HAMED</t>
  </si>
  <si>
    <t>AJAY GOPI PANICKER</t>
  </si>
  <si>
    <t>TARA SING SHINGARA SINGH</t>
  </si>
  <si>
    <t>Yunies Fakah Said Hamed</t>
  </si>
  <si>
    <t>0377 04208398 0019</t>
  </si>
  <si>
    <t>Ajay Gopi Panicker</t>
  </si>
  <si>
    <t>0202 05192535 0015</t>
  </si>
  <si>
    <t>Harpreet Singh Kashmeer Singh</t>
  </si>
  <si>
    <t xml:space="preserve">Tara Singh </t>
  </si>
  <si>
    <t>0443 04532847 0019</t>
  </si>
  <si>
    <t>RATEESH KUMAR RAVEENDRAN</t>
  </si>
  <si>
    <t>Ratheesh Kumar Raveendran</t>
  </si>
  <si>
    <t>0202 05192492 0012</t>
  </si>
  <si>
    <t>PAY SLIP FOR THE MONTH OF NVOEMBER 2017</t>
  </si>
  <si>
    <t>Hilal Salim Rashid</t>
  </si>
  <si>
    <t>0377 02794551 0021</t>
  </si>
  <si>
    <t>MOHAMMED SHAAFAR SAID AL DARAI</t>
  </si>
  <si>
    <t>Mohammed Shaafar Said Al Darai</t>
  </si>
  <si>
    <t>0372 00144732 0013</t>
  </si>
  <si>
    <t>SAUD SALIM SAID MANSOOR AL HASHMI</t>
  </si>
  <si>
    <t>Saud Salim Said Al Hashmi</t>
  </si>
  <si>
    <t>0377 04121399 0015</t>
  </si>
  <si>
    <t>SUHAIL ANDULLAH HAREB</t>
  </si>
  <si>
    <t>JASSIM NASSER</t>
  </si>
  <si>
    <t>1018 286868 017</t>
  </si>
  <si>
    <t>NBO</t>
  </si>
  <si>
    <t>ESCORT ALLOW</t>
  </si>
  <si>
    <t xml:space="preserve">Sabrina Mohammed Al Yahyai </t>
  </si>
  <si>
    <t>Nasser Khamis Salam Sulaimi</t>
  </si>
  <si>
    <t>0368 00697101 0035</t>
  </si>
  <si>
    <t>Ahmed Salim Khalifa</t>
  </si>
  <si>
    <t>0377 01732236 0015</t>
  </si>
  <si>
    <t>JASSAM NASSAR</t>
  </si>
  <si>
    <t>Jassim Nasser Abdulla Al Darai</t>
  </si>
  <si>
    <t>0377 05037611 0011</t>
  </si>
  <si>
    <t>Imtiaz Ahmed Khan</t>
  </si>
  <si>
    <t>0332 01196243 0029</t>
  </si>
  <si>
    <t>SICK LEAVE (BASIC ONLY)</t>
  </si>
  <si>
    <t>AHMED HAMOOD ABDULLAH AL DARAI</t>
  </si>
  <si>
    <t>FOREMAN</t>
  </si>
  <si>
    <t>AMHED HAMOOD</t>
  </si>
  <si>
    <t>Ahmed Hamood Abdullah Al Darai</t>
  </si>
  <si>
    <t>0372 05022501 0017</t>
  </si>
  <si>
    <t>OMR 82/- TO OMAN HOUSING BANK</t>
  </si>
  <si>
    <t>5005 33362301</t>
  </si>
  <si>
    <t>Payment type code</t>
  </si>
  <si>
    <t>Payment type</t>
  </si>
  <si>
    <t>Debit Account Number</t>
  </si>
  <si>
    <t>Debit Account Country</t>
  </si>
  <si>
    <t>Debit Account Currency</t>
  </si>
  <si>
    <t>Employer CR NO</t>
  </si>
  <si>
    <t>Payer CR-NO</t>
  </si>
  <si>
    <t>Salary Year</t>
  </si>
  <si>
    <t>Salary Month</t>
  </si>
  <si>
    <t>Batch Reference</t>
  </si>
  <si>
    <t>Value Date</t>
  </si>
  <si>
    <t>Payment Set Code</t>
  </si>
  <si>
    <t>Instruction ID</t>
  </si>
  <si>
    <t>Employee Id Type</t>
  </si>
  <si>
    <t>Employee Id</t>
  </si>
  <si>
    <t>Reference number</t>
  </si>
  <si>
    <t>Transaction currency</t>
  </si>
  <si>
    <t>Employee IBAN</t>
  </si>
  <si>
    <t>Employee Name</t>
  </si>
  <si>
    <t>Employee BIC</t>
  </si>
  <si>
    <t>Salary Frequency</t>
  </si>
  <si>
    <t>No of working days</t>
  </si>
  <si>
    <t>Net Salary</t>
  </si>
  <si>
    <t>Basic Salary</t>
  </si>
  <si>
    <t>Extra Income</t>
  </si>
  <si>
    <t>Deductions</t>
  </si>
  <si>
    <t>Social Security Deductions</t>
  </si>
  <si>
    <t>WPSOM</t>
  </si>
  <si>
    <t>SALARY</t>
  </si>
  <si>
    <t>276052768001</t>
  </si>
  <si>
    <t>OM</t>
  </si>
  <si>
    <t>OMR</t>
  </si>
  <si>
    <t>W01</t>
  </si>
  <si>
    <t>C</t>
  </si>
  <si>
    <t>228009908160</t>
  </si>
  <si>
    <t xml:space="preserve">Sulaim Ali Hareb </t>
  </si>
  <si>
    <t>BBMEOMRX</t>
  </si>
  <si>
    <t>M</t>
  </si>
  <si>
    <t>228005773160</t>
  </si>
  <si>
    <t xml:space="preserve">Al Hamdi Thanaf </t>
  </si>
  <si>
    <t>P</t>
  </si>
  <si>
    <t>K3688840</t>
  </si>
  <si>
    <t>230009433160</t>
  </si>
  <si>
    <t>R0304439</t>
  </si>
  <si>
    <t>230009359160</t>
  </si>
  <si>
    <t>H5970498</t>
  </si>
  <si>
    <t>228020145160</t>
  </si>
  <si>
    <t>Sulaiman Bachu</t>
  </si>
  <si>
    <t>227010923160</t>
  </si>
  <si>
    <t>Sultan Abdullah</t>
  </si>
  <si>
    <t>228023297160</t>
  </si>
  <si>
    <t>Abdulla Salim</t>
  </si>
  <si>
    <t>P6552820</t>
  </si>
  <si>
    <t>230010704160</t>
  </si>
  <si>
    <t>Satheesan Ganapati</t>
  </si>
  <si>
    <t>230010977160</t>
  </si>
  <si>
    <t>228023230160</t>
  </si>
  <si>
    <t>Mohd Musalam</t>
  </si>
  <si>
    <t>M6994430</t>
  </si>
  <si>
    <t>230011116160</t>
  </si>
  <si>
    <t>Suresh Alumparambil</t>
  </si>
  <si>
    <t>228025599160</t>
  </si>
  <si>
    <t>Hamed Rashid Tannaf</t>
  </si>
  <si>
    <t>232013672160</t>
  </si>
  <si>
    <t>221047863160</t>
  </si>
  <si>
    <t>Hamed Abdullah Ali</t>
  </si>
  <si>
    <t>228004826160</t>
  </si>
  <si>
    <t>228029997160</t>
  </si>
  <si>
    <t xml:space="preserve">Ahmed Ghalib Hamood </t>
  </si>
  <si>
    <t>232016063160</t>
  </si>
  <si>
    <t xml:space="preserve">Mohd Humaid Ali </t>
  </si>
  <si>
    <t>228016721160</t>
  </si>
  <si>
    <t xml:space="preserve">Amour Harhosh </t>
  </si>
  <si>
    <t>228012340160</t>
  </si>
  <si>
    <t>J6418336</t>
  </si>
  <si>
    <t>230017337160</t>
  </si>
  <si>
    <t>M Vinod Kumar</t>
  </si>
  <si>
    <t>230017485160</t>
  </si>
  <si>
    <t>K3696270</t>
  </si>
  <si>
    <t>230029480160</t>
  </si>
  <si>
    <t>L4539472</t>
  </si>
  <si>
    <t>230019333160</t>
  </si>
  <si>
    <t>H8850883</t>
  </si>
  <si>
    <t>230021271160</t>
  </si>
  <si>
    <t>Sandeep V S</t>
  </si>
  <si>
    <t>L1176232</t>
  </si>
  <si>
    <t>276025004160</t>
  </si>
  <si>
    <t xml:space="preserve">Anwar Hussain </t>
  </si>
  <si>
    <t>228025557160</t>
  </si>
  <si>
    <t>P9490765</t>
  </si>
  <si>
    <t>230023350160</t>
  </si>
  <si>
    <t>R4799128</t>
  </si>
  <si>
    <t>276027067160</t>
  </si>
  <si>
    <t xml:space="preserve">Ramesh Chandra </t>
  </si>
  <si>
    <t>J4222314</t>
  </si>
  <si>
    <t>203041769160</t>
  </si>
  <si>
    <t>Sabu</t>
  </si>
  <si>
    <t>228047924160</t>
  </si>
  <si>
    <t>L3318182</t>
  </si>
  <si>
    <t>230024630160</t>
  </si>
  <si>
    <t>234039980160</t>
  </si>
  <si>
    <t>221056047160</t>
  </si>
  <si>
    <t>Ali Nasser Ali</t>
  </si>
  <si>
    <t>228017075160</t>
  </si>
  <si>
    <t>228017257160</t>
  </si>
  <si>
    <t>J4222715</t>
  </si>
  <si>
    <t>230032229160</t>
  </si>
  <si>
    <t>Madanlal Rathore</t>
  </si>
  <si>
    <t>228047254160</t>
  </si>
  <si>
    <t>261017131001</t>
  </si>
  <si>
    <t>R4802040</t>
  </si>
  <si>
    <t>230037251160</t>
  </si>
  <si>
    <t>Sajith Rajendra Kurup</t>
  </si>
  <si>
    <t>L8356639</t>
  </si>
  <si>
    <t>230037350160</t>
  </si>
  <si>
    <t>J5561720</t>
  </si>
  <si>
    <t>230037343160</t>
  </si>
  <si>
    <t>R2390336</t>
  </si>
  <si>
    <t>230037954160</t>
  </si>
  <si>
    <t xml:space="preserve">Krishnankutty Suresh </t>
  </si>
  <si>
    <t>H6680012</t>
  </si>
  <si>
    <t>230037970160</t>
  </si>
  <si>
    <t>BF0404822</t>
  </si>
  <si>
    <t>230038952160</t>
  </si>
  <si>
    <t>228037677160</t>
  </si>
  <si>
    <t>Mohd Humaid</t>
  </si>
  <si>
    <t>232019539160</t>
  </si>
  <si>
    <t>Mahmood Salim</t>
  </si>
  <si>
    <t>221062508160</t>
  </si>
  <si>
    <t>232028621160</t>
  </si>
  <si>
    <t>228055158160</t>
  </si>
  <si>
    <t>08754154</t>
  </si>
  <si>
    <t>208123984160</t>
  </si>
  <si>
    <t>L9529461</t>
  </si>
  <si>
    <t>276004462160</t>
  </si>
  <si>
    <t>Suresh Kumar</t>
  </si>
  <si>
    <t>G8910347</t>
  </si>
  <si>
    <t>230039000160</t>
  </si>
  <si>
    <t>J3529742</t>
  </si>
  <si>
    <t>276007689160</t>
  </si>
  <si>
    <t>PKVasudevan</t>
  </si>
  <si>
    <t>230008104160</t>
  </si>
  <si>
    <t>G9972187</t>
  </si>
  <si>
    <t>276029139160</t>
  </si>
  <si>
    <t>07946509</t>
  </si>
  <si>
    <t>K5684290</t>
  </si>
  <si>
    <t>230042350160</t>
  </si>
  <si>
    <t>Sathyaseelan</t>
  </si>
  <si>
    <t>Z2067013</t>
  </si>
  <si>
    <t>276052545160</t>
  </si>
  <si>
    <t>L1317519</t>
  </si>
  <si>
    <t>276031762160</t>
  </si>
  <si>
    <t>Ziyaul Khan</t>
  </si>
  <si>
    <t>220107759160</t>
  </si>
  <si>
    <t>Inad Mohd Said</t>
  </si>
  <si>
    <t>K0754801</t>
  </si>
  <si>
    <t>230028169160</t>
  </si>
  <si>
    <t>Abdul Rahim</t>
  </si>
  <si>
    <t>228064028160</t>
  </si>
  <si>
    <t>R2398205</t>
  </si>
  <si>
    <t>276058872160</t>
  </si>
  <si>
    <t xml:space="preserve">Shine </t>
  </si>
  <si>
    <t>Majid Abdullah</t>
  </si>
  <si>
    <t>228066486160</t>
  </si>
  <si>
    <t xml:space="preserve">Hamed Hamuda </t>
  </si>
  <si>
    <t>221071350160</t>
  </si>
  <si>
    <t>228067120160</t>
  </si>
  <si>
    <t>Nasser Said Salim</t>
  </si>
  <si>
    <t>222078610160</t>
  </si>
  <si>
    <t>220110415160</t>
  </si>
  <si>
    <t>Badar Obaid Abdoon</t>
  </si>
  <si>
    <t>228065603160</t>
  </si>
  <si>
    <t>Motib Abdulla</t>
  </si>
  <si>
    <t>228005708160</t>
  </si>
  <si>
    <t>01011153556002</t>
  </si>
  <si>
    <t>BDOFOMRU</t>
  </si>
  <si>
    <t>01011158189001</t>
  </si>
  <si>
    <t>Salim Omair Hamood</t>
  </si>
  <si>
    <t>01011087912001</t>
  </si>
  <si>
    <t>01011175387001</t>
  </si>
  <si>
    <t>Said Ahmed</t>
  </si>
  <si>
    <t>01011205503001</t>
  </si>
  <si>
    <t xml:space="preserve">Ahmed Abdulla </t>
  </si>
  <si>
    <t>01011194931001</t>
  </si>
  <si>
    <t xml:space="preserve">Hamdan Maiyoof </t>
  </si>
  <si>
    <t>01011268111001</t>
  </si>
  <si>
    <t>Saleh Humaid</t>
  </si>
  <si>
    <t>01011278837001</t>
  </si>
  <si>
    <t xml:space="preserve">Ahmed Hamood </t>
  </si>
  <si>
    <t>J3760145</t>
  </si>
  <si>
    <t>01011339420001</t>
  </si>
  <si>
    <t>Renjith KP</t>
  </si>
  <si>
    <t>Younis Salim Hamood</t>
  </si>
  <si>
    <t>003010119313</t>
  </si>
  <si>
    <t>Abdullah Amour Saleem</t>
  </si>
  <si>
    <t>BSHROMRU</t>
  </si>
  <si>
    <t>BMUSOMRX</t>
  </si>
  <si>
    <t>0302009572290014</t>
  </si>
  <si>
    <t>0375006885770016</t>
  </si>
  <si>
    <t>0376008261000018</t>
  </si>
  <si>
    <t>0377007625970015</t>
  </si>
  <si>
    <t xml:space="preserve">Al Habib Nasser </t>
  </si>
  <si>
    <t>0377007638260017</t>
  </si>
  <si>
    <t>0377007904320012</t>
  </si>
  <si>
    <t>0377008229800014</t>
  </si>
  <si>
    <t>01193332</t>
  </si>
  <si>
    <t>0378008082790011</t>
  </si>
  <si>
    <t>0377007628090024</t>
  </si>
  <si>
    <t>0377007697890016</t>
  </si>
  <si>
    <t>0377007631760014</t>
  </si>
  <si>
    <t>0377007698660022</t>
  </si>
  <si>
    <t>0377008512810018</t>
  </si>
  <si>
    <t>0377008233630018</t>
  </si>
  <si>
    <t>0377007903950012</t>
  </si>
  <si>
    <t>03350868</t>
  </si>
  <si>
    <t>0431007360870016</t>
  </si>
  <si>
    <t>0377007700650021</t>
  </si>
  <si>
    <t>0379006740940015</t>
  </si>
  <si>
    <t>0377007629750017</t>
  </si>
  <si>
    <t>0328007389990018</t>
  </si>
  <si>
    <t>0412004262330017</t>
  </si>
  <si>
    <t>0129222090084019</t>
  </si>
  <si>
    <t>0377012537150017</t>
  </si>
  <si>
    <t>J4223781</t>
  </si>
  <si>
    <t>0440011165710014</t>
  </si>
  <si>
    <t>L4908058</t>
  </si>
  <si>
    <t>0440012663710017</t>
  </si>
  <si>
    <t>0377014856040017</t>
  </si>
  <si>
    <t>0313016110310018</t>
  </si>
  <si>
    <t>0378016098070011</t>
  </si>
  <si>
    <t>0389004150200027</t>
  </si>
  <si>
    <t>0431018479880011</t>
  </si>
  <si>
    <t>0133171810084011</t>
  </si>
  <si>
    <t>0372001633430015</t>
  </si>
  <si>
    <t>0389012638980019</t>
  </si>
  <si>
    <t>0377018462980017</t>
  </si>
  <si>
    <t>06620102</t>
  </si>
  <si>
    <t>0377014054720012</t>
  </si>
  <si>
    <t>0372019460050013</t>
  </si>
  <si>
    <t>0377017323420011</t>
  </si>
  <si>
    <t>0129245460084016</t>
  </si>
  <si>
    <t>0377007627670019</t>
  </si>
  <si>
    <t>0443011875490022</t>
  </si>
  <si>
    <t>0357017084720017</t>
  </si>
  <si>
    <t>0377014052420011</t>
  </si>
  <si>
    <t>P0044842</t>
  </si>
  <si>
    <t>0342018369000018</t>
  </si>
  <si>
    <t>0377019968260011</t>
  </si>
  <si>
    <t>0377018463620017</t>
  </si>
  <si>
    <t>0129245600084018</t>
  </si>
  <si>
    <t>J0455946</t>
  </si>
  <si>
    <t>0443021746280017</t>
  </si>
  <si>
    <t>K3418487</t>
  </si>
  <si>
    <t>0327011888220025</t>
  </si>
  <si>
    <t>0376022469320019</t>
  </si>
  <si>
    <t>R2382823</t>
  </si>
  <si>
    <t>0443017289820038</t>
  </si>
  <si>
    <t>R2379158</t>
  </si>
  <si>
    <t>0443022146090016</t>
  </si>
  <si>
    <t>M5716903</t>
  </si>
  <si>
    <t>0443022145510011</t>
  </si>
  <si>
    <t>K8313319</t>
  </si>
  <si>
    <t>0443022145120019</t>
  </si>
  <si>
    <t>L1757550</t>
  </si>
  <si>
    <t>0443022147640017</t>
  </si>
  <si>
    <t>BQ0383447</t>
  </si>
  <si>
    <t>0377023925500016</t>
  </si>
  <si>
    <t>0377019967640015</t>
  </si>
  <si>
    <t>H5973944</t>
  </si>
  <si>
    <t>0303000861070018</t>
  </si>
  <si>
    <t>K8207001</t>
  </si>
  <si>
    <t>0443024880480013</t>
  </si>
  <si>
    <t>ZG4107912</t>
  </si>
  <si>
    <t>0347020921490012</t>
  </si>
  <si>
    <t>K8700671</t>
  </si>
  <si>
    <t>0443024882040018</t>
  </si>
  <si>
    <t>N8144383</t>
  </si>
  <si>
    <t xml:space="preserve">Raghu </t>
  </si>
  <si>
    <t>0443026347010016</t>
  </si>
  <si>
    <t>0378024151030011</t>
  </si>
  <si>
    <t>0129280810084019</t>
  </si>
  <si>
    <t>0377007712710027</t>
  </si>
  <si>
    <t>H4170898</t>
  </si>
  <si>
    <t>0443026652120018</t>
  </si>
  <si>
    <t>K6448065</t>
  </si>
  <si>
    <t>0443026652110012</t>
  </si>
  <si>
    <t>0377007915590011</t>
  </si>
  <si>
    <t>0389021209640012</t>
  </si>
  <si>
    <t>09439647</t>
  </si>
  <si>
    <t>0431027942730015</t>
  </si>
  <si>
    <t>0431013726400018</t>
  </si>
  <si>
    <t>0377022125830011</t>
  </si>
  <si>
    <t>0377027891110014</t>
  </si>
  <si>
    <t>0377021184500018</t>
  </si>
  <si>
    <t>0431028584220014</t>
  </si>
  <si>
    <t>L5663458</t>
  </si>
  <si>
    <t>0443028577180018</t>
  </si>
  <si>
    <t>J3214038</t>
  </si>
  <si>
    <t>0443028576820016</t>
  </si>
  <si>
    <t>0377024434480017</t>
  </si>
  <si>
    <t>0377028679370018</t>
  </si>
  <si>
    <t>0377019969540018</t>
  </si>
  <si>
    <t>0377041290300013</t>
  </si>
  <si>
    <t>0377019271530018</t>
  </si>
  <si>
    <t>0377041181580014</t>
  </si>
  <si>
    <t>0443041527490015</t>
  </si>
  <si>
    <t>0377041181460019</t>
  </si>
  <si>
    <t>M3350319</t>
  </si>
  <si>
    <t>0443041527330018</t>
  </si>
  <si>
    <t>BA0776851</t>
  </si>
  <si>
    <t>0329042275430019</t>
  </si>
  <si>
    <t>0377012537120013</t>
  </si>
  <si>
    <t>0377042000650012</t>
  </si>
  <si>
    <t>0387017347470018</t>
  </si>
  <si>
    <t>0368023686590011</t>
  </si>
  <si>
    <t>0376023973700015</t>
  </si>
  <si>
    <t>0377019969240014</t>
  </si>
  <si>
    <t>RB4118262</t>
  </si>
  <si>
    <t>0327043357060014</t>
  </si>
  <si>
    <t>L3316939</t>
  </si>
  <si>
    <t>0035281170084017</t>
  </si>
  <si>
    <t>0389043654650013</t>
  </si>
  <si>
    <t>0377041213680016</t>
  </si>
  <si>
    <t>HJ1014121</t>
  </si>
  <si>
    <t>0421040837150017</t>
  </si>
  <si>
    <t>CD1222952</t>
  </si>
  <si>
    <t>0327043793370018</t>
  </si>
  <si>
    <t>N1134938</t>
  </si>
  <si>
    <t>0317044264140016</t>
  </si>
  <si>
    <t>Z2927472</t>
  </si>
  <si>
    <t>0317024417030028</t>
  </si>
  <si>
    <t>L5915862</t>
  </si>
  <si>
    <t>0327043358100017</t>
  </si>
  <si>
    <t>J3797325</t>
  </si>
  <si>
    <t>0327043357700013</t>
  </si>
  <si>
    <t>K4002347</t>
  </si>
  <si>
    <t>0327043361630011</t>
  </si>
  <si>
    <t>0377044276080018</t>
  </si>
  <si>
    <t>0378027723640017</t>
  </si>
  <si>
    <t>0389043865650017</t>
  </si>
  <si>
    <t>M9418247</t>
  </si>
  <si>
    <t>0440045402640017</t>
  </si>
  <si>
    <t>K7432701</t>
  </si>
  <si>
    <t>0325001304750017</t>
  </si>
  <si>
    <t>J6972697</t>
  </si>
  <si>
    <t>0443045326860014</t>
  </si>
  <si>
    <t>0421002492350027</t>
  </si>
  <si>
    <t>CZ9822332</t>
  </si>
  <si>
    <t>0327047265620019</t>
  </si>
  <si>
    <t>0377021923880013</t>
  </si>
  <si>
    <t>0443046276440015</t>
  </si>
  <si>
    <t>0431027944320019</t>
  </si>
  <si>
    <t>0377018463740012</t>
  </si>
  <si>
    <t>0421047495290013</t>
  </si>
  <si>
    <t>L6571305</t>
  </si>
  <si>
    <t>0443047498220017</t>
  </si>
  <si>
    <t>AG2744433</t>
  </si>
  <si>
    <t>0435047813180012</t>
  </si>
  <si>
    <t>MN4104173</t>
  </si>
  <si>
    <t>0443047499710018</t>
  </si>
  <si>
    <t>AZ9562142</t>
  </si>
  <si>
    <t>0435047813190018</t>
  </si>
  <si>
    <t>BJ0292319</t>
  </si>
  <si>
    <t>0327044940510016</t>
  </si>
  <si>
    <t>PC4100383</t>
  </si>
  <si>
    <t>0443047499920015</t>
  </si>
  <si>
    <t>J1819227</t>
  </si>
  <si>
    <t>0443048356850012</t>
  </si>
  <si>
    <t>PG4100212</t>
  </si>
  <si>
    <t>0443048357420011</t>
  </si>
  <si>
    <t>0377027821010012</t>
  </si>
  <si>
    <t>0377045285070013</t>
  </si>
  <si>
    <t>L9554830</t>
  </si>
  <si>
    <t>0389007398850027</t>
  </si>
  <si>
    <t>0377028750090016</t>
  </si>
  <si>
    <t>0377007706130011</t>
  </si>
  <si>
    <t>0431049844680011</t>
  </si>
  <si>
    <t>0431049843750016</t>
  </si>
  <si>
    <t>0377048623870011</t>
  </si>
  <si>
    <t>L6682053</t>
  </si>
  <si>
    <t>0377050283520015</t>
  </si>
  <si>
    <t>0377044330780028</t>
  </si>
  <si>
    <t>0431007370340031</t>
  </si>
  <si>
    <t>BB0483452</t>
  </si>
  <si>
    <t>0431050915630019</t>
  </si>
  <si>
    <t>0421014610590028</t>
  </si>
  <si>
    <t>0377007694590038</t>
  </si>
  <si>
    <t>0384005606130019</t>
  </si>
  <si>
    <t>0389048643290017</t>
  </si>
  <si>
    <t>0421002371520017</t>
  </si>
  <si>
    <t>AJ0492792</t>
  </si>
  <si>
    <t>0202050616420018</t>
  </si>
  <si>
    <t>Z3033041</t>
  </si>
  <si>
    <t>0389051343490015</t>
  </si>
  <si>
    <t>01234283</t>
  </si>
  <si>
    <t>0129243820084013</t>
  </si>
  <si>
    <t>Z3402945</t>
  </si>
  <si>
    <t>0443050918820019</t>
  </si>
  <si>
    <t>0377050986960017</t>
  </si>
  <si>
    <t>0377008222890026</t>
  </si>
  <si>
    <t>0377007715170018</t>
  </si>
  <si>
    <t>0395048890610017</t>
  </si>
  <si>
    <t>J6373088</t>
  </si>
  <si>
    <t>0202051208270015</t>
  </si>
  <si>
    <t>0368051127300015</t>
  </si>
  <si>
    <t>Z3376438</t>
  </si>
  <si>
    <t>0463051008060013</t>
  </si>
  <si>
    <t>Z3339386</t>
  </si>
  <si>
    <t>0347043379210016</t>
  </si>
  <si>
    <t>0377051814520011</t>
  </si>
  <si>
    <t>SH4107173</t>
  </si>
  <si>
    <t>Khan Mohamed siraj</t>
  </si>
  <si>
    <t>0443051860200011</t>
  </si>
  <si>
    <t>0378012672030017</t>
  </si>
  <si>
    <t>0443045248850023</t>
  </si>
  <si>
    <t>0202051930660014</t>
  </si>
  <si>
    <t>R1131179</t>
  </si>
  <si>
    <t>0443051860690019</t>
  </si>
  <si>
    <t>SN4105943</t>
  </si>
  <si>
    <t>0202051927260013</t>
  </si>
  <si>
    <t>0377012537340013</t>
  </si>
  <si>
    <t>JM1805702</t>
  </si>
  <si>
    <t>0327046645860024</t>
  </si>
  <si>
    <t>0377042083980019</t>
  </si>
  <si>
    <t>H5624105</t>
  </si>
  <si>
    <t>0202051925350015</t>
  </si>
  <si>
    <t>P4916985</t>
  </si>
  <si>
    <t>0328015843920025</t>
  </si>
  <si>
    <t>N0460457</t>
  </si>
  <si>
    <t>0443045328470019</t>
  </si>
  <si>
    <t>L0002149</t>
  </si>
  <si>
    <t>0202051924920012</t>
  </si>
  <si>
    <t>0377027945510021</t>
  </si>
  <si>
    <t>0372001447320013</t>
  </si>
  <si>
    <t>0377041213990015</t>
  </si>
  <si>
    <t>0368006971010035</t>
  </si>
  <si>
    <t>0377017322360015</t>
  </si>
  <si>
    <t>0377050376110011</t>
  </si>
  <si>
    <t>JZ4118002</t>
  </si>
  <si>
    <t>0332011962430029</t>
  </si>
  <si>
    <t>0372050225010017</t>
  </si>
  <si>
    <t>Emp.no</t>
  </si>
  <si>
    <t>Emp.ID Type</t>
  </si>
  <si>
    <t>Emp.ID Number</t>
  </si>
  <si>
    <t>Emp. Name</t>
  </si>
  <si>
    <t>Bank Name</t>
  </si>
  <si>
    <t>Account Number</t>
  </si>
  <si>
    <t>Salary Freq.</t>
  </si>
  <si>
    <t>No. Of Working Days</t>
  </si>
  <si>
    <t>Extra Hours</t>
  </si>
  <si>
    <t>Social Security</t>
  </si>
  <si>
    <t>a2923737</t>
  </si>
  <si>
    <t>a2883470</t>
  </si>
  <si>
    <t>A2927416</t>
  </si>
  <si>
    <t>0104 1261236001</t>
  </si>
  <si>
    <t>01041261236001</t>
  </si>
  <si>
    <t>0389004040970016</t>
  </si>
  <si>
    <t>0443007084060027</t>
  </si>
  <si>
    <t>0327043692880018</t>
  </si>
  <si>
    <t>ALI  HAMED SALIM AL DARAI</t>
  </si>
  <si>
    <t>Humaid Mohd Hareb</t>
  </si>
  <si>
    <t>221 073182 160</t>
  </si>
  <si>
    <t>Ali Hamed Salim Al Duree</t>
  </si>
  <si>
    <t>0377 01587110 0014</t>
  </si>
  <si>
    <t>Ali Hamed Salim</t>
  </si>
  <si>
    <t>0377015871100014</t>
  </si>
  <si>
    <t>A2040353</t>
  </si>
  <si>
    <t>230031502160</t>
  </si>
  <si>
    <t>MANA SAID RASHID AL DARAI</t>
  </si>
  <si>
    <t>AHMED MUSLEM NASSER AL DARAI</t>
  </si>
  <si>
    <t>Satheesh Kumar</t>
  </si>
  <si>
    <t>0329 02138041 0018</t>
  </si>
  <si>
    <t>BOWSHER</t>
  </si>
  <si>
    <t>Satheesh Kumar Vasudevan</t>
  </si>
  <si>
    <t>0329021380410018</t>
  </si>
  <si>
    <t>J0463568</t>
  </si>
  <si>
    <t>S4683958</t>
  </si>
  <si>
    <t>Jamaludheen Ummer Rawther</t>
  </si>
  <si>
    <t>0327023841490014</t>
  </si>
  <si>
    <t>Ahmed Musalem Nasser Al Darai</t>
  </si>
  <si>
    <t>0377017606930024</t>
  </si>
  <si>
    <t>MANA SAID RASHID AMER AL DARAI</t>
  </si>
  <si>
    <t>AHMED MUSELIEM</t>
  </si>
  <si>
    <t>Ahmed Musallem Salem Nasser Al Darai</t>
  </si>
  <si>
    <t>0378008424900019</t>
  </si>
  <si>
    <t>firq nizwa</t>
  </si>
  <si>
    <t>Hamid Hamed Said Al Darii</t>
  </si>
  <si>
    <t>Mana Said Rashid</t>
  </si>
  <si>
    <t>01011268711002</t>
  </si>
  <si>
    <t xml:space="preserve">Mana Said </t>
  </si>
  <si>
    <t>ALLOW.</t>
  </si>
  <si>
    <t>(Resigned)</t>
  </si>
  <si>
    <t>exp</t>
  </si>
  <si>
    <t>Daljeet Singh</t>
  </si>
  <si>
    <t>0328 02631648 0027</t>
  </si>
  <si>
    <t>0378041230700024</t>
  </si>
  <si>
    <t>Balkar Singh</t>
  </si>
  <si>
    <t>M0713620</t>
  </si>
  <si>
    <t>J3651836</t>
  </si>
  <si>
    <t>06780598</t>
  </si>
  <si>
    <t>J3757056</t>
  </si>
  <si>
    <t>228 025557 160</t>
  </si>
  <si>
    <t>228 047924 160</t>
  </si>
  <si>
    <t>230 024630 160</t>
  </si>
  <si>
    <t>228 065603160</t>
  </si>
  <si>
    <t>228 005708160</t>
  </si>
  <si>
    <t>221 066574 035</t>
  </si>
  <si>
    <t>FOOD EXP</t>
  </si>
  <si>
    <t>ABHILASH MOHANAN PILLAI</t>
  </si>
  <si>
    <t>SREEKUMAR SREEDHARAN</t>
  </si>
  <si>
    <t>SALIM HAMOOD SAID AL MAHARBI</t>
  </si>
  <si>
    <t>OBAID SULTAN</t>
  </si>
  <si>
    <t>HAITHAM SALIM MANAKHAR AL DARAI</t>
  </si>
  <si>
    <t>0377 00834387 0014</t>
  </si>
  <si>
    <t>KHALID RASHID HARIB SALIM AL DARAI</t>
  </si>
  <si>
    <t>Thanveer Khan</t>
  </si>
  <si>
    <t>0327 04335812 0018</t>
  </si>
  <si>
    <t>Salim Hamood Said Al Maharbi</t>
  </si>
  <si>
    <t>0421 01644079 0014</t>
  </si>
  <si>
    <t>Obaid Sultan Ahmed Al Gahaffi</t>
  </si>
  <si>
    <t>0421 01647043 0028</t>
  </si>
  <si>
    <t>Haitham Salim Manakhar al Darai</t>
  </si>
  <si>
    <t>0377 04843349 0018</t>
  </si>
  <si>
    <t>Khalid Rashid Harib Salim Al Darai</t>
  </si>
  <si>
    <t>0389 04864316 0016</t>
  </si>
  <si>
    <t>SALIM HAMOOD</t>
  </si>
  <si>
    <t>HAITHAM SALIM</t>
  </si>
  <si>
    <t>KHALID RASHID</t>
  </si>
  <si>
    <t>0327043358120018</t>
  </si>
  <si>
    <t>0421016440790014</t>
  </si>
  <si>
    <t>0421016470430028</t>
  </si>
  <si>
    <t>0377048433490018</t>
  </si>
  <si>
    <t>0328026316480027</t>
  </si>
  <si>
    <t>0389048643160016</t>
  </si>
  <si>
    <t>QN4105253</t>
  </si>
  <si>
    <t>ded refunded</t>
  </si>
  <si>
    <t>june salary</t>
  </si>
  <si>
    <t>SALARY FOR JUNE 18</t>
  </si>
  <si>
    <t>OBAID SULTAN AHMED AL GAHAFFI</t>
  </si>
  <si>
    <t>AHMED DHABIB</t>
  </si>
  <si>
    <t>AHMED DHABIB RASHID AL DARAI</t>
  </si>
  <si>
    <t>Muhammad Ikramullah Khan</t>
  </si>
  <si>
    <t>0202 05368851 0013</t>
  </si>
  <si>
    <t>Abhilash Mohanan Pillai</t>
  </si>
  <si>
    <t>0443 05318781 0018</t>
  </si>
  <si>
    <t>Sreekumar Sreedharan</t>
  </si>
  <si>
    <t>0443 05318757 0017</t>
  </si>
  <si>
    <t>SALARY DIFF FOR JULY 18</t>
  </si>
  <si>
    <t xml:space="preserve">Ahmed Mubarak </t>
  </si>
  <si>
    <t>L1248076</t>
  </si>
  <si>
    <t>0443053187570017</t>
  </si>
  <si>
    <t>TAHER SAID ABDULLAH AL DARAI</t>
  </si>
  <si>
    <t>WALEED HUMAID HAMED AL JUNAIBI</t>
  </si>
  <si>
    <t>221073182160</t>
  </si>
  <si>
    <t>G7432802</t>
  </si>
  <si>
    <t>Ahmed Dhabib Rashid</t>
  </si>
  <si>
    <t>Umer Daraz</t>
  </si>
  <si>
    <t>01011 279669 001</t>
  </si>
  <si>
    <t>01011279669001</t>
  </si>
  <si>
    <t>Taher Said Abdullah</t>
  </si>
  <si>
    <t>Taher Said Abdullah Al Darai</t>
  </si>
  <si>
    <t>0377 01161570 0017</t>
  </si>
  <si>
    <t>0377011615700017</t>
  </si>
  <si>
    <t>YASIR ALI AMUR ALI AL AMRI</t>
  </si>
  <si>
    <t>AG7911832</t>
  </si>
  <si>
    <t>OMR 91/- BANK MUSCAT HOUSING LOAN ACCOUNT</t>
  </si>
  <si>
    <t>OMR 80/- TO BANK MUSCAT HOUSING LOAN</t>
  </si>
  <si>
    <t>Muhammad Ikramullah</t>
  </si>
  <si>
    <t>0202053688510013</t>
  </si>
  <si>
    <t>ER4139251</t>
  </si>
  <si>
    <t>30.09.18</t>
  </si>
  <si>
    <t>medical</t>
  </si>
  <si>
    <t>13 days basic</t>
  </si>
  <si>
    <t>tpt allow</t>
  </si>
  <si>
    <t>0377 02868091 0018</t>
  </si>
  <si>
    <t>0377028680910018</t>
  </si>
  <si>
    <t>ABDULLA SOUD</t>
  </si>
  <si>
    <t>SALIM SAID SULAIMAN</t>
  </si>
  <si>
    <t>Salim Said Sulaiman</t>
  </si>
  <si>
    <t>0415009844410018</t>
  </si>
  <si>
    <t>Ibra</t>
  </si>
  <si>
    <t>JOGINDER SINGH</t>
  </si>
  <si>
    <t>MOHD.FAISAL MUASUDEEN</t>
  </si>
  <si>
    <t>cola</t>
  </si>
  <si>
    <t>resigned</t>
  </si>
  <si>
    <t>01011015015002</t>
  </si>
  <si>
    <t>Bank Dhofar</t>
  </si>
  <si>
    <t>Abdullah Al Rashidi</t>
  </si>
  <si>
    <t>FDTC SAL OCT 18</t>
  </si>
  <si>
    <t>10</t>
  </si>
  <si>
    <t>Food Exp.Sep'18</t>
  </si>
  <si>
    <t>Resigned</t>
  </si>
  <si>
    <t>5 DAYS SALARY</t>
  </si>
  <si>
    <t>CONVEYANCE</t>
  </si>
  <si>
    <t>0431018433480019</t>
  </si>
  <si>
    <t>changed to bm</t>
  </si>
  <si>
    <t>ABDUL AZIZ</t>
  </si>
  <si>
    <t>HAMOOD NASSER ALI AL DARI</t>
  </si>
  <si>
    <t>ABDUL AZIZ AL DARAI</t>
  </si>
  <si>
    <t>HAMOOD NASSER</t>
  </si>
  <si>
    <t>hamood nasser</t>
  </si>
  <si>
    <t>0431043924350014</t>
  </si>
  <si>
    <t>PARDEEP KUMAR</t>
  </si>
  <si>
    <t>MOHD. FAISAL</t>
  </si>
  <si>
    <t>0318027732930021</t>
  </si>
  <si>
    <t>GHALA</t>
  </si>
  <si>
    <t>037202212360018</t>
  </si>
  <si>
    <t>MOHAMED FAISAL</t>
  </si>
  <si>
    <t>Joginder Singh</t>
  </si>
  <si>
    <t>Z3339043</t>
  </si>
  <si>
    <t>J7298203</t>
  </si>
  <si>
    <t>Hamood Nasser</t>
  </si>
  <si>
    <t>Salim Said</t>
  </si>
  <si>
    <t>0372022012360018</t>
  </si>
  <si>
    <t>0431052665930014</t>
  </si>
  <si>
    <t>Abdul Aziz</t>
  </si>
  <si>
    <t>ONE DAY SALARY SEP</t>
  </si>
  <si>
    <t>0327018780760028</t>
  </si>
  <si>
    <t>ABDUL MAJEED</t>
  </si>
  <si>
    <t>AHMED MAYOUF</t>
  </si>
  <si>
    <t>MOHAMMED MASOUD</t>
  </si>
  <si>
    <t>01010870052002</t>
  </si>
  <si>
    <t>MOHD. SALIM AL MASOUDI</t>
  </si>
  <si>
    <t>IBRA</t>
  </si>
  <si>
    <t>MOHAMMED MASOUDI</t>
  </si>
  <si>
    <t xml:space="preserve">0377 05236145 0013 </t>
  </si>
  <si>
    <t>Abdul Majeed</t>
  </si>
  <si>
    <t xml:space="preserve">0389 05454293 0015 </t>
  </si>
  <si>
    <t>Pardeep</t>
  </si>
  <si>
    <t>Ahmed Mayouf</t>
  </si>
  <si>
    <t>S2274884</t>
  </si>
  <si>
    <t>MOHAMMAD MAQSAD SIDDIQUE</t>
  </si>
  <si>
    <t>0443053190000019</t>
  </si>
  <si>
    <t>changed to bm from January onwards</t>
  </si>
  <si>
    <t>Tahir Mohammed</t>
  </si>
  <si>
    <t>Changed to Methaq finance</t>
  </si>
  <si>
    <t>ZAID KHALIFA</t>
  </si>
  <si>
    <t>taher mohammed</t>
  </si>
  <si>
    <t>CHANGED TO BM</t>
  </si>
  <si>
    <t>Zaid Khalifa</t>
  </si>
  <si>
    <t>0431028030180018</t>
  </si>
  <si>
    <t>0421047333660011</t>
  </si>
  <si>
    <t>Maqsad Siddique</t>
  </si>
  <si>
    <t>P0718772</t>
  </si>
  <si>
    <t>0377023925200028</t>
  </si>
  <si>
    <t>Dalmik Mohammed</t>
  </si>
  <si>
    <t>changed to bm from feb19 onwards</t>
  </si>
  <si>
    <t>SUMER SINGH</t>
  </si>
  <si>
    <t>ANIL KUMAR KUDUR</t>
  </si>
  <si>
    <t>0317026574550011</t>
  </si>
  <si>
    <t>Anil Kumar</t>
  </si>
  <si>
    <t>0377011615850019</t>
  </si>
  <si>
    <t>1.00hrs</t>
  </si>
  <si>
    <t>3 hours per day</t>
  </si>
  <si>
    <t>0443053190480018</t>
  </si>
  <si>
    <t>Sumer Singh</t>
  </si>
  <si>
    <t>G1115759</t>
  </si>
  <si>
    <t>N5137337</t>
  </si>
  <si>
    <t>01113522</t>
  </si>
  <si>
    <t>TAHA ABDUL MAJEED</t>
  </si>
  <si>
    <t>IBRAHIM MOHAMMED AL WAHAIBI</t>
  </si>
  <si>
    <t>Taha Abdul Majeed</t>
  </si>
  <si>
    <t>0443053190880019</t>
  </si>
  <si>
    <t>HAMED MOHAMMED</t>
  </si>
  <si>
    <t>IBRAHIM KHALFAN</t>
  </si>
  <si>
    <t>0357006853400013</t>
  </si>
  <si>
    <t>Hamed Mohd.</t>
  </si>
  <si>
    <t>0377023250890022</t>
  </si>
  <si>
    <t xml:space="preserve">IBRAHIM KHALFAN SAID SULTAN AL DARII </t>
  </si>
  <si>
    <t>0431025000870021</t>
  </si>
  <si>
    <t>0378019005210012</t>
  </si>
  <si>
    <t>MOHAMMED OBAID MAKTOUM AL DARAI</t>
  </si>
  <si>
    <t xml:space="preserve">Mohammed Obaid Maktoum </t>
  </si>
  <si>
    <t>Khalifa Salim Rashid</t>
  </si>
  <si>
    <t>Ibrahim Khalfan</t>
  </si>
  <si>
    <t>JAN AND FEB OT PAID</t>
  </si>
  <si>
    <t>MAQSAD</t>
  </si>
  <si>
    <t>loan</t>
  </si>
  <si>
    <t>IBRAHIM MOHD.AL WAHAIBI</t>
  </si>
  <si>
    <t>S1194243</t>
  </si>
  <si>
    <t>Ibrahim Wahaibi</t>
  </si>
  <si>
    <t>MARCH MONTH SALARY</t>
  </si>
  <si>
    <t>Basic Salary Diff for MARCH 17</t>
  </si>
  <si>
    <t>BUS TKT</t>
  </si>
  <si>
    <t>PAY SLIP FOR THE MONTH OF MAY 2019</t>
  </si>
  <si>
    <t>YASEEN MOHAMMED</t>
  </si>
  <si>
    <t>DEEPAK RAMACHANDRAN PILLAI</t>
  </si>
  <si>
    <t>0205047098090017</t>
  </si>
  <si>
    <t>RAJEEV MURALIDHARAN</t>
  </si>
  <si>
    <t>SHIJU MOHANAN</t>
  </si>
  <si>
    <t>1.5 HRS PER DAY</t>
  </si>
  <si>
    <t>HAMOOD MOHAMMED</t>
  </si>
  <si>
    <t>0395029094670038</t>
  </si>
  <si>
    <t>BE0321156</t>
  </si>
  <si>
    <t>Mohammed Yasin</t>
  </si>
  <si>
    <t>0377044884360023</t>
  </si>
  <si>
    <t>Deepak Ramachandran Pillai</t>
  </si>
  <si>
    <t>Z4764630</t>
  </si>
  <si>
    <t>ZAHIR AHMED ABDULLAH MOHAMMED AL WAHIEBI</t>
  </si>
  <si>
    <t>Hamood Mohd</t>
  </si>
  <si>
    <t>TAHA</t>
  </si>
  <si>
    <t>Mohammad Omar Farhad</t>
  </si>
  <si>
    <t>0443053188000017</t>
  </si>
  <si>
    <t>0377050375800014</t>
  </si>
  <si>
    <t>Mohammed Omar Farhar</t>
  </si>
  <si>
    <t>BM0045144</t>
  </si>
  <si>
    <t>Hamed Mohammed</t>
  </si>
  <si>
    <t>OLD PASI</t>
  </si>
  <si>
    <t>DIFF</t>
  </si>
  <si>
    <t>Hamed Maayouf</t>
  </si>
  <si>
    <t>HAMED MAYOUF</t>
  </si>
  <si>
    <t>MOHAMMED OBAID MAKTOUM</t>
  </si>
  <si>
    <t>mohamed Zakaullah</t>
  </si>
  <si>
    <t>YADHUKRISHNAN</t>
  </si>
  <si>
    <t>0443051751770018</t>
  </si>
  <si>
    <t>Yadu Krishnan</t>
  </si>
  <si>
    <t>YADU KRISHNAN</t>
  </si>
  <si>
    <t>P5398934</t>
  </si>
  <si>
    <t>Shiju Mohanan</t>
  </si>
  <si>
    <t>0443053191530011</t>
  </si>
  <si>
    <t>RAJIV MURALIDHARAN</t>
  </si>
  <si>
    <t>Sick Leave
Article 66 of the OLL provides that, subject to the provisions of the Social Insurance Law, an employee is entitled to sick leave for one or more periods which shall not exceed ten weeks in a year regardless of whether the leave is divided or continuous. Sick leave salary entitlements will be granted in the following manner: 
First two weeks leave: full pay
Following two weeks leave: paid ¾ of the full salary
Following two weeks leave: paid ½ of the full salary
Following four weeks leave: paid ¼ of the full salary</t>
  </si>
  <si>
    <t>june month hsbc</t>
  </si>
  <si>
    <t>SALAM SULAIM ali AL HINAI</t>
  </si>
  <si>
    <t>TRANSFEREED TO hsbc</t>
  </si>
  <si>
    <t>MAJHAD AHMED</t>
  </si>
  <si>
    <t>MOHAMMED MAINUDHIN</t>
  </si>
  <si>
    <t>0202055974670012</t>
  </si>
  <si>
    <t>Mohammed Main Uddin</t>
  </si>
  <si>
    <t>0431 01162615 0011</t>
  </si>
  <si>
    <t>0395054130430011</t>
  </si>
  <si>
    <t>0431007144410043</t>
  </si>
  <si>
    <t>MOHAMMED HAMED MOHAMMED AL DARAI</t>
  </si>
  <si>
    <t>MOHAMMED HAMED MOHAMMED ALI AL DARAI</t>
  </si>
  <si>
    <t>0443055637290012</t>
  </si>
  <si>
    <t>Salam Silaim</t>
  </si>
  <si>
    <t>Majhad Ahmed</t>
  </si>
  <si>
    <t>Mohammed Hamed</t>
  </si>
  <si>
    <t>0431011626150011</t>
  </si>
  <si>
    <t>Rajeev Muralidharan</t>
  </si>
  <si>
    <t>SALAM SULIEYUM AL HINAI</t>
  </si>
  <si>
    <t>MOHAMMED AHMED</t>
  </si>
  <si>
    <t>T4504358</t>
  </si>
  <si>
    <t>K1687528</t>
  </si>
  <si>
    <t>BT0164488</t>
  </si>
  <si>
    <t>228065801160</t>
  </si>
  <si>
    <t xml:space="preserve"> Sabaya</t>
  </si>
  <si>
    <t xml:space="preserve">SOCIAL SECURITY DIIFF </t>
  </si>
  <si>
    <t>SOCIAL SECURITY DIFF.</t>
  </si>
  <si>
    <t>SOCIAL SECURITY DIFF</t>
  </si>
  <si>
    <t>SOCIAL SECURITY diff.</t>
  </si>
  <si>
    <t>WINCH OT MAY</t>
  </si>
  <si>
    <t>FOOD BILL MAY</t>
  </si>
  <si>
    <t>0431007405840024</t>
  </si>
  <si>
    <t>0389028708960022</t>
  </si>
  <si>
    <t>HUMAID SULAIMAN ALI AL DARAI</t>
  </si>
  <si>
    <t>Humaid Sulaiman</t>
  </si>
  <si>
    <t>Obaid Ali Hareb Al Darai</t>
  </si>
  <si>
    <t>0377014856250011</t>
  </si>
  <si>
    <t>Changed to BM from July NOC Available</t>
  </si>
  <si>
    <t xml:space="preserve">Obaid Ali </t>
  </si>
  <si>
    <t>MAFOOD MOHAMMED SALIM</t>
  </si>
  <si>
    <t>AMJAD HARIB</t>
  </si>
  <si>
    <t>MOHAMMED SAIF</t>
  </si>
  <si>
    <t>GRATUITY 2007 TO 31.12.2018</t>
  </si>
  <si>
    <t>PAY SLIP FOR THE MONTH OF JUJY 2019</t>
  </si>
  <si>
    <t>MAFOOD MOHAMMED SALIM -LVD</t>
  </si>
  <si>
    <t>0377007541520038</t>
  </si>
  <si>
    <t>0376046698470012</t>
  </si>
  <si>
    <t>AMAL SURESH</t>
  </si>
  <si>
    <t>0443055667360015</t>
  </si>
  <si>
    <t>Mafood Mohammed</t>
  </si>
  <si>
    <t>Amal Suresh</t>
  </si>
  <si>
    <t>Amjad Harib</t>
  </si>
  <si>
    <t>N9882737</t>
  </si>
  <si>
    <t>0377007705620015</t>
  </si>
  <si>
    <t>Mohamed Saif</t>
  </si>
  <si>
    <t>PAY SLIP FOR THE MONTH OF JULY 2019</t>
  </si>
  <si>
    <t>WINCH OT JUNE</t>
  </si>
  <si>
    <t>MEDICAL BILL</t>
  </si>
  <si>
    <t>FOOD EXP- JUNE</t>
  </si>
  <si>
    <t>changed to bm letter avlble from Aug2019</t>
  </si>
  <si>
    <t>TAHER GARIB</t>
  </si>
  <si>
    <t>0377007705870038</t>
  </si>
  <si>
    <t>Thaher Garib</t>
  </si>
  <si>
    <t>Said Saleem</t>
  </si>
  <si>
    <t>0470045048410014</t>
  </si>
  <si>
    <t>GHANM SABAYAH MOHAMMED AL MUKHANINI</t>
  </si>
  <si>
    <t>0443055667510017</t>
  </si>
  <si>
    <t>GANAM SABAYAH</t>
  </si>
  <si>
    <t>HAMED MAKTHOUM -05.08.2019</t>
  </si>
  <si>
    <t>HAMED MAKTUM</t>
  </si>
  <si>
    <t>230 031502 160</t>
  </si>
  <si>
    <t>Ganam Sabaya</t>
  </si>
  <si>
    <t>Hamed Maktum</t>
  </si>
  <si>
    <t>0377007891620027</t>
  </si>
  <si>
    <t>Eid bonus</t>
  </si>
  <si>
    <t>PAY SLIP FOR THE MONTH OF AUGUST 2019</t>
  </si>
  <si>
    <t>JUNE OT</t>
  </si>
  <si>
    <t>FOOD EXP.JULY</t>
  </si>
  <si>
    <t>oman arab bank</t>
  </si>
  <si>
    <t>3142644512700</t>
  </si>
  <si>
    <t>01041231577001</t>
  </si>
  <si>
    <t>ARUN RAJ</t>
  </si>
  <si>
    <t>NAWAZ ALI</t>
  </si>
  <si>
    <t>0378052409220019</t>
  </si>
  <si>
    <t>OMABOMRU</t>
  </si>
  <si>
    <t>Nawaz Ali</t>
  </si>
  <si>
    <t>MOHAMMED RAMZAN</t>
  </si>
  <si>
    <t>0135174780084013</t>
  </si>
  <si>
    <t>Mohammed Ramzan</t>
  </si>
  <si>
    <t>CL9211261</t>
  </si>
  <si>
    <t>AUGUST AND SEP OT TO PAY IN OCTOBER 2019</t>
  </si>
  <si>
    <t>0377012538760024</t>
  </si>
  <si>
    <t>Mohd Hamood</t>
  </si>
  <si>
    <t>changed to bank muscat from october 2019.</t>
  </si>
  <si>
    <t>MOHAMMED HAMOOD</t>
  </si>
  <si>
    <t>0389020745460012</t>
  </si>
  <si>
    <t>Guru Pratap Singh</t>
  </si>
  <si>
    <t>0408011225830018</t>
  </si>
  <si>
    <t>Ravipal Singh</t>
  </si>
  <si>
    <t xml:space="preserve">Gurupratap </t>
  </si>
  <si>
    <t>T0680337</t>
  </si>
  <si>
    <t>J5559893</t>
  </si>
  <si>
    <t>Arun Raj</t>
  </si>
  <si>
    <t>0443057188600012</t>
  </si>
  <si>
    <t>Sherry Koshy</t>
  </si>
  <si>
    <t>Zahir Shaqsy</t>
  </si>
  <si>
    <t>Zahir Ahmed</t>
  </si>
  <si>
    <t>0619500053540002</t>
  </si>
  <si>
    <t xml:space="preserve">Mohd Hinai </t>
  </si>
  <si>
    <t>BMUSOMRXISL</t>
  </si>
  <si>
    <t>P1385311</t>
  </si>
  <si>
    <t>N2329651</t>
  </si>
  <si>
    <t>0327043770740015</t>
  </si>
  <si>
    <t>humaid salam khalifa</t>
  </si>
  <si>
    <t>Santhosh Ravindran</t>
  </si>
  <si>
    <t>0443056400910012</t>
  </si>
  <si>
    <t>Sharafudheen</t>
  </si>
  <si>
    <t>0443022147110029</t>
  </si>
  <si>
    <t>0332046822660014</t>
  </si>
  <si>
    <t>Nishad GP</t>
  </si>
  <si>
    <t>N2771179</t>
  </si>
  <si>
    <t>0443057581190012</t>
  </si>
  <si>
    <t>M9907134</t>
  </si>
  <si>
    <t>Febin George</t>
  </si>
  <si>
    <t>0202057502020017</t>
  </si>
  <si>
    <t>M6523398</t>
  </si>
  <si>
    <t>Rajesh Rajappan</t>
  </si>
  <si>
    <t>0202057525500016</t>
  </si>
  <si>
    <t>T7393072</t>
  </si>
  <si>
    <t>Ranvir Singh</t>
  </si>
  <si>
    <t>0443022217150023</t>
  </si>
  <si>
    <t>P0036376</t>
  </si>
  <si>
    <t>Vinod Kumar</t>
  </si>
  <si>
    <t>0443057581480018</t>
  </si>
  <si>
    <t>M9865003</t>
  </si>
  <si>
    <t>M3351490</t>
  </si>
  <si>
    <t>P3112378</t>
  </si>
  <si>
    <t>P2208811</t>
  </si>
  <si>
    <t>Malkit Singh</t>
  </si>
  <si>
    <t>0403054236000012</t>
  </si>
  <si>
    <t>Shoukat Ali</t>
  </si>
  <si>
    <t>TC1803562</t>
  </si>
  <si>
    <t>0442027517550013</t>
  </si>
  <si>
    <t>U0130763</t>
  </si>
  <si>
    <t>Balwir Singh</t>
  </si>
  <si>
    <t>T6687391</t>
  </si>
  <si>
    <t>Sreeraj Mekkara</t>
  </si>
  <si>
    <t>L1761969</t>
  </si>
  <si>
    <t>Santhosh Nandanan</t>
  </si>
  <si>
    <t>Suresh Verma</t>
  </si>
  <si>
    <t>L8325876</t>
  </si>
  <si>
    <t>0378007913530015</t>
  </si>
  <si>
    <t>S1906813</t>
  </si>
  <si>
    <t>Roy Xaviour</t>
  </si>
  <si>
    <t>0202057525000013</t>
  </si>
  <si>
    <t xml:space="preserve">Rajesh Aikkara </t>
  </si>
  <si>
    <t>J0289058</t>
  </si>
  <si>
    <t>0202057502010011</t>
  </si>
  <si>
    <t>S5920915</t>
  </si>
  <si>
    <t>TK4110953</t>
  </si>
  <si>
    <t>Sher Mohd</t>
  </si>
  <si>
    <t>0452046266740015</t>
  </si>
  <si>
    <t>Bhupinder Singh</t>
  </si>
  <si>
    <t>OTHMAN KHASIB</t>
  </si>
  <si>
    <t>0443057622170013</t>
  </si>
  <si>
    <t>0389017146420028</t>
  </si>
  <si>
    <t>MEETHAQ</t>
  </si>
  <si>
    <t>Pardeep Singh</t>
  </si>
  <si>
    <t>0443056400920018</t>
  </si>
  <si>
    <t>R2580314</t>
  </si>
  <si>
    <t>0418053448670018</t>
  </si>
  <si>
    <t>N1913931</t>
  </si>
  <si>
    <t>0372051625100011</t>
  </si>
  <si>
    <t>paid with Loan on 26.12.2019</t>
  </si>
  <si>
    <t>SOCIAL SECURITY -AUG TO OCT</t>
  </si>
  <si>
    <t>PAY SLIP FOR THE MONTH OF DECEMBER 2019</t>
  </si>
  <si>
    <t>OVERTIME</t>
  </si>
  <si>
    <t>0318012428270026</t>
  </si>
  <si>
    <t>SOCIAL SECURITY diff</t>
  </si>
  <si>
    <t>others</t>
  </si>
  <si>
    <t>DETAILS OF O T AND D A FOR THE MONTH OF JANUARY 2020</t>
  </si>
  <si>
    <t>SALAM HAMDAN</t>
  </si>
  <si>
    <t>Salam Hamdan</t>
  </si>
  <si>
    <t xml:space="preserve">SALAM HAMDAN </t>
  </si>
  <si>
    <t>0374057692300012</t>
  </si>
  <si>
    <t>SALIM HAMID AL DARAI</t>
  </si>
  <si>
    <t>01011150961003</t>
  </si>
  <si>
    <t>0377052361450013</t>
  </si>
  <si>
    <t>Othman Khasib</t>
  </si>
  <si>
    <t>0389054542930015</t>
  </si>
  <si>
    <t>bank Dhofar</t>
  </si>
  <si>
    <t>Sohar</t>
  </si>
  <si>
    <t>shaqs1</t>
  </si>
  <si>
    <t>HSBC</t>
  </si>
  <si>
    <t>PAY SLIP FOR THE MONTH OF JANUARY'2020</t>
  </si>
  <si>
    <t xml:space="preserve">                                               Attendence &amp; O T for the month of  Febraury'2020                                                                                       </t>
  </si>
  <si>
    <t>FEBRUARY</t>
  </si>
  <si>
    <t>O.T Hrs</t>
  </si>
  <si>
    <t>AB</t>
  </si>
  <si>
    <t>SL</t>
  </si>
  <si>
    <t>AL</t>
  </si>
  <si>
    <t>CL</t>
  </si>
  <si>
    <t>RESIGNED</t>
  </si>
  <si>
    <t>CML</t>
  </si>
  <si>
    <t>R</t>
  </si>
  <si>
    <t>L</t>
  </si>
  <si>
    <t>TOTAL O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</si>
</sst>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0"/>
    <numFmt numFmtId="167" formatCode="###,###,##0.000"/>
    <numFmt numFmtId="168" formatCode="[$-409]d/mmm/yyyy;@"/>
    <numFmt numFmtId="169" formatCode="&quot;0&quot;0"/>
  </numFmts>
  <fonts count="131" x14ac:knownFonts="1">
    <font>
      <sz val="10"/>
      <name val="Arial"/>
      <charset val="178"/>
    </font>
    <font>
      <sz val="11"/>
      <color theme="1"/>
      <name val="Calibri"/>
      <family val="2"/>
      <scheme val="minor"/>
    </font>
    <font>
      <sz val="16"/>
      <name val="Arial"/>
      <family val="2"/>
      <charset val="178"/>
    </font>
    <font>
      <u/>
      <sz val="16"/>
      <name val="Arial"/>
      <family val="2"/>
      <charset val="178"/>
    </font>
    <font>
      <sz val="12"/>
      <name val="Arial"/>
      <family val="2"/>
      <charset val="178"/>
    </font>
    <font>
      <b/>
      <sz val="10"/>
      <name val="Arial"/>
      <family val="2"/>
      <charset val="178"/>
    </font>
    <font>
      <b/>
      <sz val="16"/>
      <name val="Arial"/>
      <family val="2"/>
      <charset val="178"/>
    </font>
    <font>
      <b/>
      <u/>
      <sz val="16"/>
      <color indexed="12"/>
      <name val="Arial"/>
      <family val="2"/>
      <charset val="178"/>
    </font>
    <font>
      <sz val="8"/>
      <name val="Arial"/>
      <family val="2"/>
      <charset val="178"/>
    </font>
    <font>
      <b/>
      <sz val="16"/>
      <color indexed="12"/>
      <name val="Arial"/>
      <family val="2"/>
      <charset val="178"/>
    </font>
    <font>
      <sz val="8"/>
      <color indexed="8"/>
      <name val="Arial"/>
      <family val="2"/>
      <charset val="178"/>
    </font>
    <font>
      <b/>
      <sz val="8"/>
      <color indexed="8"/>
      <name val="Arial"/>
      <family val="2"/>
      <charset val="178"/>
    </font>
    <font>
      <sz val="14"/>
      <name val="Arial"/>
      <family val="2"/>
      <charset val="178"/>
    </font>
    <font>
      <b/>
      <u/>
      <sz val="16"/>
      <name val="Arial"/>
      <family val="2"/>
      <charset val="178"/>
    </font>
    <font>
      <sz val="10"/>
      <color indexed="8"/>
      <name val="Arial"/>
      <family val="2"/>
      <charset val="178"/>
    </font>
    <font>
      <b/>
      <sz val="14"/>
      <name val="Arial"/>
      <family val="2"/>
      <charset val="178"/>
    </font>
    <font>
      <sz val="16"/>
      <color indexed="8"/>
      <name val="Arial"/>
      <family val="2"/>
      <charset val="178"/>
    </font>
    <font>
      <b/>
      <u/>
      <sz val="16"/>
      <color indexed="8"/>
      <name val="Arial"/>
      <family val="2"/>
      <charset val="178"/>
    </font>
    <font>
      <b/>
      <sz val="8"/>
      <color indexed="10"/>
      <name val="Arial"/>
      <family val="2"/>
      <charset val="178"/>
    </font>
    <font>
      <b/>
      <sz val="8"/>
      <name val="Arial"/>
      <family val="2"/>
      <charset val="178"/>
    </font>
    <font>
      <b/>
      <sz val="12"/>
      <color indexed="12"/>
      <name val="Arial"/>
      <family val="2"/>
      <charset val="178"/>
    </font>
    <font>
      <sz val="12"/>
      <color indexed="12"/>
      <name val="Arial"/>
      <family val="2"/>
      <charset val="178"/>
    </font>
    <font>
      <sz val="10"/>
      <color indexed="12"/>
      <name val="Arial"/>
      <family val="2"/>
      <charset val="178"/>
    </font>
    <font>
      <sz val="8"/>
      <name val="Arial"/>
      <family val="2"/>
    </font>
    <font>
      <b/>
      <sz val="10"/>
      <name val="Arial"/>
      <family val="2"/>
    </font>
    <font>
      <b/>
      <sz val="12"/>
      <color indexed="12"/>
      <name val="Arial"/>
      <family val="2"/>
    </font>
    <font>
      <b/>
      <sz val="8"/>
      <color indexed="10"/>
      <name val="Arial"/>
      <family val="2"/>
    </font>
    <font>
      <b/>
      <sz val="8"/>
      <name val="Arial"/>
      <family val="2"/>
    </font>
    <font>
      <b/>
      <sz val="8"/>
      <color indexed="8"/>
      <name val="Arial"/>
      <family val="2"/>
    </font>
    <font>
      <b/>
      <sz val="12"/>
      <color indexed="59"/>
      <name val="Arial"/>
      <family val="2"/>
      <charset val="178"/>
    </font>
    <font>
      <b/>
      <sz val="11"/>
      <name val="Arial"/>
      <family val="2"/>
    </font>
    <font>
      <sz val="10"/>
      <color indexed="10"/>
      <name val="Arial"/>
      <family val="2"/>
    </font>
    <font>
      <b/>
      <sz val="8"/>
      <color indexed="12"/>
      <name val="Arial"/>
      <family val="2"/>
    </font>
    <font>
      <b/>
      <sz val="9"/>
      <color indexed="10"/>
      <name val="Arial"/>
      <family val="2"/>
    </font>
    <font>
      <sz val="8"/>
      <name val="Arial"/>
      <family val="2"/>
    </font>
    <font>
      <sz val="10"/>
      <color indexed="12"/>
      <name val="Arial"/>
      <family val="2"/>
    </font>
    <font>
      <b/>
      <sz val="9"/>
      <color indexed="12"/>
      <name val="Arial"/>
      <family val="2"/>
    </font>
    <font>
      <sz val="10"/>
      <color indexed="12"/>
      <name val="Arial"/>
      <family val="2"/>
    </font>
    <font>
      <b/>
      <sz val="9"/>
      <color indexed="12"/>
      <name val="Arial"/>
      <family val="2"/>
    </font>
    <font>
      <sz val="8"/>
      <color indexed="10"/>
      <name val="Arial"/>
      <family val="2"/>
      <charset val="178"/>
    </font>
    <font>
      <sz val="10"/>
      <color indexed="10"/>
      <name val="Arial"/>
      <family val="2"/>
      <charset val="178"/>
    </font>
    <font>
      <b/>
      <sz val="10"/>
      <color indexed="10"/>
      <name val="Arial"/>
      <family val="2"/>
    </font>
    <font>
      <b/>
      <sz val="10"/>
      <color indexed="12"/>
      <name val="Arial"/>
      <family val="2"/>
    </font>
    <font>
      <b/>
      <sz val="9"/>
      <color indexed="10"/>
      <name val="Arial"/>
      <family val="2"/>
      <charset val="178"/>
    </font>
    <font>
      <b/>
      <sz val="16"/>
      <name val="Arial"/>
      <family val="2"/>
    </font>
    <font>
      <sz val="14"/>
      <name val="Arial"/>
      <family val="2"/>
    </font>
    <font>
      <b/>
      <sz val="14"/>
      <name val="Arial"/>
      <family val="2"/>
    </font>
    <font>
      <b/>
      <sz val="11"/>
      <color indexed="12"/>
      <name val="Arial"/>
      <family val="2"/>
      <charset val="178"/>
    </font>
    <font>
      <b/>
      <sz val="12"/>
      <name val="Arial"/>
      <family val="2"/>
    </font>
    <font>
      <sz val="10"/>
      <color indexed="14"/>
      <name val="Arial"/>
      <family val="2"/>
    </font>
    <font>
      <sz val="8"/>
      <color indexed="14"/>
      <name val="Arial"/>
      <family val="2"/>
    </font>
    <font>
      <b/>
      <sz val="12"/>
      <color indexed="8"/>
      <name val="Arial"/>
      <family val="2"/>
    </font>
    <font>
      <sz val="8"/>
      <color indexed="10"/>
      <name val="Arial"/>
      <family val="2"/>
    </font>
    <font>
      <sz val="10"/>
      <color indexed="8"/>
      <name val="Arial"/>
      <family val="2"/>
    </font>
    <font>
      <b/>
      <u/>
      <sz val="12"/>
      <color indexed="8"/>
      <name val="Arial"/>
      <family val="2"/>
    </font>
    <font>
      <sz val="9"/>
      <color indexed="8"/>
      <name val="Arial"/>
      <family val="2"/>
    </font>
    <font>
      <b/>
      <sz val="9"/>
      <color indexed="8"/>
      <name val="Arial"/>
      <family val="2"/>
    </font>
    <font>
      <b/>
      <sz val="10"/>
      <color indexed="8"/>
      <name val="Arial"/>
      <family val="2"/>
    </font>
    <font>
      <sz val="8"/>
      <color indexed="8"/>
      <name val="Arial"/>
      <family val="2"/>
    </font>
    <font>
      <b/>
      <sz val="12"/>
      <color indexed="8"/>
      <name val="Arial"/>
      <family val="2"/>
    </font>
    <font>
      <sz val="10"/>
      <color indexed="8"/>
      <name val="Arial"/>
      <family val="2"/>
    </font>
    <font>
      <b/>
      <sz val="9"/>
      <name val="Arial"/>
      <family val="2"/>
    </font>
    <font>
      <b/>
      <sz val="9"/>
      <color indexed="8"/>
      <name val="Arial"/>
      <family val="2"/>
    </font>
    <font>
      <b/>
      <sz val="9"/>
      <color indexed="8"/>
      <name val="Arial"/>
      <family val="2"/>
      <charset val="178"/>
    </font>
    <font>
      <b/>
      <sz val="9"/>
      <name val="Arial"/>
      <family val="2"/>
      <charset val="178"/>
    </font>
    <font>
      <sz val="10"/>
      <color indexed="16"/>
      <name val="Arial"/>
      <family val="2"/>
    </font>
    <font>
      <b/>
      <sz val="8.5"/>
      <color indexed="10"/>
      <name val="Arial"/>
      <family val="2"/>
      <charset val="178"/>
    </font>
    <font>
      <b/>
      <sz val="9"/>
      <color indexed="14"/>
      <name val="Arial"/>
      <family val="2"/>
    </font>
    <font>
      <sz val="12"/>
      <name val="Arial"/>
      <family val="2"/>
    </font>
    <font>
      <sz val="10"/>
      <name val="Arial"/>
      <family val="2"/>
    </font>
    <font>
      <b/>
      <sz val="9"/>
      <color theme="1"/>
      <name val="Arial"/>
      <family val="2"/>
    </font>
    <font>
      <sz val="10"/>
      <color rgb="FFFF0000"/>
      <name val="Arial"/>
      <family val="2"/>
    </font>
    <font>
      <b/>
      <sz val="9"/>
      <color rgb="FFFF0000"/>
      <name val="Arial"/>
      <family val="2"/>
      <charset val="178"/>
    </font>
    <font>
      <b/>
      <sz val="9"/>
      <color rgb="FF0000CC"/>
      <name val="Arial"/>
      <family val="2"/>
    </font>
    <font>
      <sz val="10"/>
      <color rgb="FF0000CC"/>
      <name val="Arial"/>
      <family val="2"/>
    </font>
    <font>
      <b/>
      <sz val="9"/>
      <color indexed="13"/>
      <name val="Arial"/>
      <family val="2"/>
    </font>
    <font>
      <b/>
      <sz val="9"/>
      <color rgb="FFFF00FF"/>
      <name val="Arial"/>
      <family val="2"/>
    </font>
    <font>
      <b/>
      <sz val="9"/>
      <color indexed="18"/>
      <name val="Arial"/>
      <family val="2"/>
    </font>
    <font>
      <b/>
      <sz val="8"/>
      <color rgb="FFFF0000"/>
      <name val="Arial"/>
      <family val="2"/>
    </font>
    <font>
      <b/>
      <sz val="9"/>
      <color rgb="FFFF0000"/>
      <name val="Arial"/>
      <family val="2"/>
    </font>
    <font>
      <b/>
      <sz val="9"/>
      <color rgb="FFFF00FF"/>
      <name val="Arial"/>
      <family val="2"/>
      <charset val="178"/>
    </font>
    <font>
      <b/>
      <sz val="10"/>
      <color rgb="FFFF0000"/>
      <name val="Arial"/>
      <family val="2"/>
    </font>
    <font>
      <b/>
      <sz val="9"/>
      <color theme="1"/>
      <name val="Arial"/>
      <family val="2"/>
      <charset val="178"/>
    </font>
    <font>
      <sz val="10"/>
      <color rgb="FFFFFF00"/>
      <name val="Arial"/>
      <family val="2"/>
    </font>
    <font>
      <b/>
      <sz val="10"/>
      <color rgb="FF0000CC"/>
      <name val="Arial"/>
      <family val="2"/>
    </font>
    <font>
      <b/>
      <sz val="10"/>
      <color indexed="18"/>
      <name val="Arial"/>
      <family val="2"/>
    </font>
    <font>
      <sz val="9"/>
      <name val="Arial"/>
      <family val="2"/>
    </font>
    <font>
      <sz val="9"/>
      <color rgb="FF0000CC"/>
      <name val="Arial"/>
      <family val="2"/>
    </font>
    <font>
      <b/>
      <sz val="7"/>
      <color rgb="FFFF0000"/>
      <name val="Arial"/>
      <family val="2"/>
    </font>
    <font>
      <sz val="10"/>
      <color rgb="FF0000FF"/>
      <name val="Arial"/>
      <family val="2"/>
    </font>
    <font>
      <sz val="9"/>
      <color indexed="81"/>
      <name val="Tahoma"/>
      <family val="2"/>
    </font>
    <font>
      <b/>
      <sz val="9"/>
      <color indexed="81"/>
      <name val="Tahoma"/>
      <family val="2"/>
    </font>
    <font>
      <sz val="10"/>
      <color rgb="FF00B050"/>
      <name val="Arial"/>
      <family val="2"/>
    </font>
    <font>
      <b/>
      <u/>
      <sz val="10"/>
      <name val="Arial"/>
      <family val="2"/>
    </font>
    <font>
      <b/>
      <sz val="11"/>
      <color rgb="FFFF0000"/>
      <name val="Arial"/>
      <family val="2"/>
    </font>
    <font>
      <b/>
      <sz val="8"/>
      <color rgb="FF0000FF"/>
      <name val="Arial"/>
      <family val="2"/>
    </font>
    <font>
      <b/>
      <sz val="11"/>
      <color rgb="FF0000CC"/>
      <name val="Arial"/>
      <family val="2"/>
    </font>
    <font>
      <b/>
      <sz val="11"/>
      <color theme="1"/>
      <name val="Calibri"/>
      <family val="2"/>
      <scheme val="minor"/>
    </font>
    <font>
      <b/>
      <sz val="11"/>
      <color rgb="FFFF0000"/>
      <name val="Calibri"/>
      <family val="2"/>
      <scheme val="minor"/>
    </font>
    <font>
      <b/>
      <sz val="8"/>
      <color rgb="FF0000CC"/>
      <name val="Arial"/>
      <family val="2"/>
    </font>
    <font>
      <b/>
      <sz val="10"/>
      <color rgb="FFFF00FF"/>
      <name val="Arial"/>
      <family val="2"/>
    </font>
    <font>
      <b/>
      <sz val="10"/>
      <color theme="8" tint="-0.249977111117893"/>
      <name val="Arial"/>
      <family val="2"/>
    </font>
    <font>
      <b/>
      <sz val="11"/>
      <name val="Calibri"/>
      <family val="2"/>
      <scheme val="minor"/>
    </font>
    <font>
      <b/>
      <sz val="10"/>
      <color rgb="FF00B0F0"/>
      <name val="Arial"/>
      <family val="2"/>
    </font>
    <font>
      <sz val="8"/>
      <color rgb="FFFF0000"/>
      <name val="Arial"/>
      <family val="2"/>
    </font>
    <font>
      <b/>
      <sz val="12"/>
      <color rgb="FF222222"/>
      <name val="Times New Roman"/>
      <family val="1"/>
    </font>
    <font>
      <sz val="12"/>
      <color theme="1"/>
      <name val="Times New Roman"/>
      <family val="1"/>
    </font>
    <font>
      <b/>
      <sz val="14"/>
      <color rgb="FFFF0000"/>
      <name val="Arial"/>
      <family val="2"/>
    </font>
    <font>
      <sz val="10"/>
      <color theme="1"/>
      <name val="Arial"/>
      <family val="2"/>
    </font>
    <font>
      <b/>
      <sz val="10"/>
      <color rgb="FFFF0000"/>
      <name val="Arial"/>
      <family val="2"/>
      <charset val="178"/>
    </font>
    <font>
      <b/>
      <sz val="12"/>
      <color theme="1"/>
      <name val="Arial"/>
      <family val="2"/>
    </font>
    <font>
      <sz val="8"/>
      <color rgb="FFFF0000"/>
      <name val="Arial"/>
      <family val="2"/>
      <charset val="178"/>
    </font>
    <font>
      <sz val="11"/>
      <name val="Calibri"/>
      <family val="2"/>
    </font>
    <font>
      <b/>
      <sz val="16"/>
      <color indexed="8"/>
      <name val="Arial"/>
      <family val="2"/>
      <charset val="178"/>
    </font>
    <font>
      <u/>
      <sz val="12"/>
      <name val="Arial"/>
      <family val="2"/>
      <charset val="178"/>
    </font>
    <font>
      <b/>
      <u/>
      <sz val="12"/>
      <color indexed="8"/>
      <name val="Arial"/>
      <family val="2"/>
      <charset val="178"/>
    </font>
    <font>
      <sz val="12"/>
      <name val="Calibri"/>
      <family val="2"/>
    </font>
    <font>
      <b/>
      <sz val="10"/>
      <color rgb="FF0000FF"/>
      <name val="Arial"/>
      <family val="2"/>
    </font>
    <font>
      <sz val="11"/>
      <color theme="1"/>
      <name val="Times New Roman"/>
      <family val="1"/>
    </font>
    <font>
      <b/>
      <sz val="11"/>
      <name val="Times New Roman"/>
      <family val="1"/>
    </font>
    <font>
      <sz val="11"/>
      <name val="Times New Roman"/>
      <family val="1"/>
    </font>
    <font>
      <sz val="11"/>
      <color indexed="8"/>
      <name val="Times New Roman"/>
      <family val="1"/>
    </font>
    <font>
      <sz val="11"/>
      <color rgb="FFFF0000"/>
      <name val="Times New Roman"/>
      <family val="1"/>
    </font>
    <font>
      <sz val="6"/>
      <color indexed="81"/>
      <name val="Tahoma"/>
      <family val="2"/>
    </font>
    <font>
      <b/>
      <sz val="14"/>
      <color indexed="8"/>
      <name val="Arial"/>
      <family val="2"/>
      <charset val="178"/>
    </font>
    <font>
      <b/>
      <sz val="12"/>
      <color rgb="FFFF0000"/>
      <name val="Arial"/>
      <family val="2"/>
    </font>
    <font>
      <sz val="14"/>
      <color rgb="FFFF0000"/>
      <name val="Arial"/>
      <family val="2"/>
    </font>
    <font>
      <sz val="9"/>
      <color indexed="81"/>
      <name val="Tahoma"/>
      <charset val="1"/>
    </font>
    <font>
      <b/>
      <sz val="9"/>
      <color indexed="81"/>
      <name val="Tahoma"/>
      <charset val="1"/>
    </font>
    <font>
      <b/>
      <sz val="6"/>
      <color indexed="81"/>
      <name val="Tahoma"/>
      <family val="2"/>
    </font>
    <font>
      <b/>
      <sz val="9"/>
      <color rgb="FF0000FF"/>
      <name val="Arial"/>
      <family val="2"/>
    </font>
  </fonts>
  <fills count="25">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00FF"/>
        <bgColor indexed="64"/>
      </patternFill>
    </fill>
    <fill>
      <patternFill patternType="solid">
        <fgColor theme="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0000CC"/>
        <bgColor indexed="64"/>
      </patternFill>
    </fill>
    <fill>
      <patternFill patternType="solid">
        <fgColor rgb="FF00B0F0"/>
        <bgColor indexed="64"/>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rgb="FFFFC000"/>
        <bgColor indexed="64"/>
      </patternFill>
    </fill>
    <fill>
      <patternFill patternType="solid">
        <fgColor rgb="FFFFCCFF"/>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bottom style="thin">
        <color theme="8"/>
      </bottom>
      <diagonal/>
    </border>
    <border>
      <left/>
      <right style="thin">
        <color theme="8"/>
      </right>
      <top/>
      <bottom style="thin">
        <color theme="8"/>
      </bottom>
      <diagonal/>
    </border>
    <border>
      <left/>
      <right style="thin">
        <color theme="8"/>
      </right>
      <top/>
      <bottom/>
      <diagonal/>
    </border>
    <border>
      <left style="thin">
        <color theme="8"/>
      </left>
      <right/>
      <top/>
      <bottom style="thin">
        <color theme="8"/>
      </bottom>
      <diagonal/>
    </border>
    <border>
      <left style="thin">
        <color indexed="64"/>
      </left>
      <right style="thin">
        <color theme="8"/>
      </right>
      <top style="thin">
        <color indexed="64"/>
      </top>
      <bottom style="thin">
        <color indexed="64"/>
      </bottom>
      <diagonal/>
    </border>
    <border>
      <left style="thin">
        <color theme="8"/>
      </left>
      <right style="thin">
        <color theme="8"/>
      </right>
      <top/>
      <bottom/>
      <diagonal/>
    </border>
  </borders>
  <cellStyleXfs count="2">
    <xf numFmtId="0" fontId="0" fillId="0" borderId="0"/>
    <xf numFmtId="0" fontId="69" fillId="0" borderId="0"/>
  </cellStyleXfs>
  <cellXfs count="1111">
    <xf numFmtId="0" fontId="0" fillId="0" borderId="0" xfId="0"/>
    <xf numFmtId="0" fontId="2" fillId="0" borderId="0" xfId="0" applyFont="1"/>
    <xf numFmtId="0" fontId="3" fillId="0" borderId="0" xfId="0" applyFont="1"/>
    <xf numFmtId="164"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1" xfId="0" applyBorder="1"/>
    <xf numFmtId="0" fontId="5" fillId="0" borderId="0" xfId="0" applyFont="1"/>
    <xf numFmtId="0" fontId="6" fillId="0" borderId="1" xfId="0" applyFont="1" applyBorder="1" applyAlignment="1">
      <alignment horizontal="center"/>
    </xf>
    <xf numFmtId="0" fontId="2" fillId="0" borderId="1" xfId="0" applyFont="1" applyBorder="1" applyAlignment="1">
      <alignment horizontal="center"/>
    </xf>
    <xf numFmtId="0" fontId="2" fillId="0" borderId="1" xfId="0" applyFont="1" applyBorder="1"/>
    <xf numFmtId="164" fontId="2" fillId="0" borderId="1" xfId="0" applyNumberFormat="1" applyFont="1" applyBorder="1"/>
    <xf numFmtId="0" fontId="6" fillId="0" borderId="0" xfId="0" applyFont="1"/>
    <xf numFmtId="0" fontId="4" fillId="0" borderId="0" xfId="0" applyFont="1"/>
    <xf numFmtId="0" fontId="8" fillId="0" borderId="0" xfId="0" applyFont="1"/>
    <xf numFmtId="0" fontId="8" fillId="0" borderId="1" xfId="0" applyFont="1" applyBorder="1"/>
    <xf numFmtId="164" fontId="8" fillId="0" borderId="1" xfId="0" applyNumberFormat="1" applyFont="1" applyBorder="1"/>
    <xf numFmtId="0" fontId="8" fillId="0" borderId="0" xfId="0" applyFont="1" applyAlignment="1">
      <alignment horizontal="center"/>
    </xf>
    <xf numFmtId="0" fontId="11" fillId="0" borderId="1" xfId="0" applyFont="1" applyBorder="1" applyAlignment="1">
      <alignment horizontal="center"/>
    </xf>
    <xf numFmtId="164" fontId="13" fillId="0" borderId="0" xfId="0" applyNumberFormat="1" applyFont="1"/>
    <xf numFmtId="0" fontId="14" fillId="0" borderId="0" xfId="0" applyFont="1"/>
    <xf numFmtId="0" fontId="14" fillId="0" borderId="0" xfId="0" applyFont="1" applyAlignment="1">
      <alignment horizontal="center"/>
    </xf>
    <xf numFmtId="0" fontId="10" fillId="0" borderId="0" xfId="0" applyFont="1"/>
    <xf numFmtId="164" fontId="3" fillId="0" borderId="0" xfId="0" applyNumberFormat="1" applyFont="1"/>
    <xf numFmtId="0" fontId="15" fillId="0" borderId="1" xfId="0" applyFont="1" applyBorder="1" applyAlignment="1">
      <alignment horizontal="center"/>
    </xf>
    <xf numFmtId="0" fontId="12" fillId="0" borderId="0" xfId="0" applyFont="1"/>
    <xf numFmtId="0" fontId="3" fillId="0" borderId="0" xfId="0" applyFont="1" applyAlignment="1">
      <alignment horizontal="center"/>
    </xf>
    <xf numFmtId="0" fontId="7" fillId="0" borderId="0" xfId="0" applyFont="1"/>
    <xf numFmtId="164" fontId="19" fillId="0" borderId="1" xfId="0" applyNumberFormat="1" applyFont="1" applyBorder="1"/>
    <xf numFmtId="0" fontId="20" fillId="0" borderId="0" xfId="0" applyFont="1"/>
    <xf numFmtId="0" fontId="21" fillId="0" borderId="0" xfId="0" applyFont="1"/>
    <xf numFmtId="0" fontId="22" fillId="0" borderId="0" xfId="0" applyFont="1"/>
    <xf numFmtId="0" fontId="19" fillId="0" borderId="1" xfId="0" applyFont="1" applyBorder="1"/>
    <xf numFmtId="0" fontId="20" fillId="0" borderId="0" xfId="0" applyNumberFormat="1" applyFont="1" applyAlignment="1">
      <alignment horizontal="center"/>
    </xf>
    <xf numFmtId="0" fontId="24" fillId="0" borderId="1" xfId="0" applyFont="1" applyBorder="1"/>
    <xf numFmtId="0" fontId="25" fillId="0" borderId="0" xfId="0" applyNumberFormat="1" applyFont="1" applyAlignment="1"/>
    <xf numFmtId="0" fontId="26" fillId="0" borderId="1" xfId="0" applyFont="1" applyBorder="1" applyAlignment="1">
      <alignment horizontal="center"/>
    </xf>
    <xf numFmtId="0" fontId="26" fillId="0" borderId="0" xfId="0" applyFont="1"/>
    <xf numFmtId="164" fontId="27" fillId="0" borderId="1" xfId="0" applyNumberFormat="1" applyFont="1" applyBorder="1"/>
    <xf numFmtId="0" fontId="29" fillId="0" borderId="0" xfId="0" applyFont="1"/>
    <xf numFmtId="0" fontId="29" fillId="0" borderId="0" xfId="0" applyFont="1" applyAlignment="1">
      <alignment horizontal="center"/>
    </xf>
    <xf numFmtId="0" fontId="24" fillId="0" borderId="1" xfId="0" applyFont="1" applyBorder="1" applyAlignment="1">
      <alignment horizontal="center"/>
    </xf>
    <xf numFmtId="0" fontId="31" fillId="0" borderId="0" xfId="0" applyFont="1"/>
    <xf numFmtId="0" fontId="27" fillId="0" borderId="1" xfId="0" applyFont="1" applyBorder="1" applyAlignment="1">
      <alignment horizontal="center"/>
    </xf>
    <xf numFmtId="0" fontId="33" fillId="0" borderId="1" xfId="0" applyFont="1" applyBorder="1" applyAlignment="1">
      <alignment horizontal="center"/>
    </xf>
    <xf numFmtId="0" fontId="27" fillId="0" borderId="1" xfId="0" applyFont="1" applyBorder="1"/>
    <xf numFmtId="0" fontId="26" fillId="0" borderId="0" xfId="0" applyFont="1" applyAlignment="1">
      <alignment horizontal="center"/>
    </xf>
    <xf numFmtId="0" fontId="30" fillId="0" borderId="0" xfId="0" applyFont="1" applyAlignment="1"/>
    <xf numFmtId="0" fontId="0" fillId="0" borderId="0" xfId="0" applyAlignment="1"/>
    <xf numFmtId="0" fontId="27" fillId="0" borderId="0" xfId="0" applyFont="1"/>
    <xf numFmtId="0" fontId="32" fillId="0" borderId="0" xfId="0" applyFont="1" applyAlignment="1">
      <alignment horizontal="center"/>
    </xf>
    <xf numFmtId="0" fontId="33" fillId="0" borderId="1" xfId="0" applyFont="1" applyFill="1" applyBorder="1" applyAlignment="1">
      <alignment horizontal="center"/>
    </xf>
    <xf numFmtId="0" fontId="11" fillId="0" borderId="0" xfId="0" applyFont="1" applyBorder="1"/>
    <xf numFmtId="0" fontId="11" fillId="0" borderId="0" xfId="0" applyFont="1" applyBorder="1" applyAlignment="1">
      <alignment horizontal="center"/>
    </xf>
    <xf numFmtId="0" fontId="36" fillId="0" borderId="0" xfId="0" applyFont="1" applyBorder="1"/>
    <xf numFmtId="0" fontId="25" fillId="0" borderId="0" xfId="0" applyFont="1"/>
    <xf numFmtId="0" fontId="0" fillId="0" borderId="0" xfId="0" applyFill="1"/>
    <xf numFmtId="164" fontId="8" fillId="0" borderId="0" xfId="0" applyNumberFormat="1" applyFont="1"/>
    <xf numFmtId="0" fontId="27" fillId="0" borderId="1" xfId="0" applyFont="1" applyFill="1" applyBorder="1"/>
    <xf numFmtId="0" fontId="37" fillId="0" borderId="0" xfId="0" applyFont="1"/>
    <xf numFmtId="0" fontId="37" fillId="0" borderId="0" xfId="0" applyFont="1" applyFill="1"/>
    <xf numFmtId="164" fontId="26" fillId="0" borderId="1" xfId="0" applyNumberFormat="1" applyFont="1" applyBorder="1"/>
    <xf numFmtId="0" fontId="27" fillId="0" borderId="0" xfId="0" applyFont="1" applyAlignment="1">
      <alignment horizontal="center"/>
    </xf>
    <xf numFmtId="0" fontId="41" fillId="0" borderId="0" xfId="0" applyFont="1"/>
    <xf numFmtId="0" fontId="24" fillId="0" borderId="0" xfId="0" applyFont="1"/>
    <xf numFmtId="0" fontId="26" fillId="0" borderId="0" xfId="0" applyFont="1" applyAlignment="1"/>
    <xf numFmtId="0" fontId="32" fillId="0" borderId="0" xfId="0" applyFont="1"/>
    <xf numFmtId="0" fontId="0" fillId="0" borderId="0" xfId="0" applyAlignment="1">
      <alignment horizontal="left"/>
    </xf>
    <xf numFmtId="0" fontId="34" fillId="0" borderId="0" xfId="0" applyFont="1"/>
    <xf numFmtId="0" fontId="34" fillId="0" borderId="0" xfId="0" applyFont="1" applyAlignment="1">
      <alignment horizontal="center"/>
    </xf>
    <xf numFmtId="0" fontId="4" fillId="0" borderId="0" xfId="0" applyFont="1" applyAlignment="1">
      <alignment horizontal="center"/>
    </xf>
    <xf numFmtId="0" fontId="44" fillId="0" borderId="0" xfId="0" applyFont="1"/>
    <xf numFmtId="0" fontId="45" fillId="0" borderId="0" xfId="0" applyFont="1"/>
    <xf numFmtId="0" fontId="46" fillId="0" borderId="0" xfId="0" applyFont="1"/>
    <xf numFmtId="0" fontId="44" fillId="0" borderId="1" xfId="0" applyFont="1" applyBorder="1" applyAlignment="1">
      <alignment horizontal="center"/>
    </xf>
    <xf numFmtId="0" fontId="45" fillId="0" borderId="1" xfId="0" applyFont="1" applyBorder="1" applyAlignment="1">
      <alignment horizontal="center"/>
    </xf>
    <xf numFmtId="0" fontId="45" fillId="0" borderId="1" xfId="0" applyFont="1" applyBorder="1"/>
    <xf numFmtId="0" fontId="42" fillId="0" borderId="0" xfId="0" applyFont="1" applyAlignment="1">
      <alignment horizontal="center"/>
    </xf>
    <xf numFmtId="0" fontId="42" fillId="0" borderId="0" xfId="0" applyFont="1"/>
    <xf numFmtId="0" fontId="27" fillId="0" borderId="0" xfId="0" applyFont="1" applyFill="1"/>
    <xf numFmtId="164" fontId="27" fillId="0" borderId="1" xfId="0" applyNumberFormat="1" applyFont="1" applyBorder="1" applyAlignment="1">
      <alignment horizontal="center"/>
    </xf>
    <xf numFmtId="0" fontId="27" fillId="0" borderId="1" xfId="0" applyFont="1" applyFill="1" applyBorder="1" applyAlignment="1">
      <alignment horizontal="center"/>
    </xf>
    <xf numFmtId="0" fontId="48" fillId="0" borderId="1" xfId="0" applyFont="1" applyBorder="1" applyAlignment="1">
      <alignment horizontal="center"/>
    </xf>
    <xf numFmtId="0" fontId="48" fillId="0" borderId="1" xfId="0" applyFont="1" applyBorder="1"/>
    <xf numFmtId="164" fontId="48" fillId="0" borderId="1" xfId="0" applyNumberFormat="1" applyFont="1" applyBorder="1"/>
    <xf numFmtId="0" fontId="35" fillId="0" borderId="0" xfId="0" applyFont="1" applyAlignment="1">
      <alignment horizontal="center"/>
    </xf>
    <xf numFmtId="0" fontId="50" fillId="0" borderId="0" xfId="0" applyFont="1"/>
    <xf numFmtId="0" fontId="49" fillId="0" borderId="0" xfId="0" applyFont="1"/>
    <xf numFmtId="0" fontId="0" fillId="0" borderId="19" xfId="0" applyBorder="1"/>
    <xf numFmtId="0" fontId="51" fillId="0" borderId="1" xfId="0" applyFont="1" applyBorder="1" applyAlignment="1">
      <alignment horizontal="center"/>
    </xf>
    <xf numFmtId="0" fontId="51" fillId="0" borderId="1" xfId="0" applyFont="1" applyBorder="1"/>
    <xf numFmtId="164" fontId="51" fillId="0" borderId="1" xfId="0" applyNumberFormat="1" applyFont="1" applyBorder="1"/>
    <xf numFmtId="0" fontId="51" fillId="0" borderId="1" xfId="0" applyFont="1" applyBorder="1" applyAlignment="1">
      <alignment horizontal="left"/>
    </xf>
    <xf numFmtId="0" fontId="48" fillId="0" borderId="1" xfId="0" applyFont="1" applyBorder="1" applyAlignment="1">
      <alignment horizontal="left"/>
    </xf>
    <xf numFmtId="0" fontId="48" fillId="0" borderId="20" xfId="0" applyFont="1" applyBorder="1" applyAlignment="1">
      <alignment horizontal="center"/>
    </xf>
    <xf numFmtId="0" fontId="48" fillId="0" borderId="1" xfId="0" applyFont="1" applyBorder="1" applyAlignment="1">
      <alignment horizontal="right"/>
    </xf>
    <xf numFmtId="0" fontId="31" fillId="0" borderId="0" xfId="0" applyFont="1" applyFill="1"/>
    <xf numFmtId="0" fontId="12" fillId="0" borderId="0" xfId="0" applyFont="1" applyAlignment="1">
      <alignment horizontal="center"/>
    </xf>
    <xf numFmtId="0" fontId="8" fillId="0" borderId="0" xfId="0" applyFont="1" applyFill="1"/>
    <xf numFmtId="164" fontId="8" fillId="0" borderId="0" xfId="0" applyNumberFormat="1" applyFont="1" applyFill="1"/>
    <xf numFmtId="0" fontId="0" fillId="0" borderId="0" xfId="0" applyAlignment="1">
      <alignment wrapText="1"/>
    </xf>
    <xf numFmtId="0" fontId="43" fillId="0" borderId="1" xfId="0" applyFont="1" applyBorder="1" applyAlignment="1">
      <alignment horizontal="center" wrapText="1"/>
    </xf>
    <xf numFmtId="0" fontId="8" fillId="0" borderId="0" xfId="0" applyFont="1" applyAlignment="1">
      <alignment wrapText="1"/>
    </xf>
    <xf numFmtId="0" fontId="31" fillId="0" borderId="0" xfId="0" applyFont="1" applyAlignment="1">
      <alignment horizontal="center"/>
    </xf>
    <xf numFmtId="0" fontId="48" fillId="0" borderId="1" xfId="0" applyFont="1" applyBorder="1" applyAlignment="1"/>
    <xf numFmtId="0" fontId="34" fillId="0" borderId="0" xfId="0" applyFont="1" applyAlignment="1">
      <alignment horizontal="left"/>
    </xf>
    <xf numFmtId="0" fontId="23" fillId="0" borderId="0" xfId="0" applyFont="1"/>
    <xf numFmtId="0" fontId="52" fillId="0" borderId="0" xfId="0" applyFont="1" applyAlignment="1">
      <alignment horizontal="center"/>
    </xf>
    <xf numFmtId="0" fontId="53" fillId="0" borderId="3" xfId="0" applyFont="1" applyBorder="1"/>
    <xf numFmtId="0" fontId="53" fillId="0" borderId="4" xfId="0" applyFont="1" applyBorder="1"/>
    <xf numFmtId="0" fontId="53" fillId="0" borderId="5" xfId="0" applyFont="1" applyBorder="1"/>
    <xf numFmtId="0" fontId="53" fillId="0" borderId="6" xfId="0" applyFont="1" applyBorder="1"/>
    <xf numFmtId="0" fontId="53" fillId="0" borderId="0" xfId="0" applyFont="1" applyBorder="1"/>
    <xf numFmtId="0" fontId="53" fillId="0" borderId="7" xfId="0" applyFont="1" applyBorder="1"/>
    <xf numFmtId="0" fontId="53" fillId="0" borderId="0" xfId="0" applyFont="1" applyBorder="1" applyAlignment="1">
      <alignment horizontal="center"/>
    </xf>
    <xf numFmtId="0" fontId="56" fillId="0" borderId="0" xfId="0" applyFont="1" applyBorder="1" applyAlignment="1">
      <alignment horizontal="left"/>
    </xf>
    <xf numFmtId="0" fontId="55" fillId="0" borderId="0" xfId="0" applyFont="1" applyBorder="1" applyAlignment="1">
      <alignment horizontal="center"/>
    </xf>
    <xf numFmtId="0" fontId="55" fillId="0" borderId="0" xfId="0" applyFont="1" applyBorder="1" applyAlignment="1">
      <alignment horizontal="left"/>
    </xf>
    <xf numFmtId="0" fontId="56" fillId="0" borderId="0" xfId="0" applyFont="1" applyBorder="1"/>
    <xf numFmtId="0" fontId="53" fillId="0" borderId="0" xfId="0" applyFont="1" applyBorder="1" applyAlignment="1">
      <alignment horizontal="left"/>
    </xf>
    <xf numFmtId="0" fontId="56" fillId="0" borderId="8" xfId="0" applyFont="1" applyBorder="1"/>
    <xf numFmtId="0" fontId="53" fillId="0" borderId="8" xfId="0" applyFont="1" applyBorder="1" applyAlignment="1">
      <alignment horizontal="left"/>
    </xf>
    <xf numFmtId="0" fontId="55" fillId="0" borderId="8" xfId="0" applyFont="1" applyBorder="1" applyAlignment="1">
      <alignment horizontal="left"/>
    </xf>
    <xf numFmtId="0" fontId="57" fillId="0" borderId="9" xfId="0" applyFont="1" applyBorder="1"/>
    <xf numFmtId="0" fontId="57" fillId="0" borderId="10" xfId="0" applyFont="1" applyBorder="1"/>
    <xf numFmtId="0" fontId="57" fillId="0" borderId="11" xfId="0" applyFont="1" applyBorder="1"/>
    <xf numFmtId="0" fontId="53" fillId="0" borderId="12" xfId="0" applyFont="1" applyBorder="1"/>
    <xf numFmtId="0" fontId="53" fillId="0" borderId="1" xfId="0" applyFont="1" applyBorder="1"/>
    <xf numFmtId="0" fontId="53" fillId="0" borderId="1" xfId="0" applyFont="1" applyBorder="1" applyAlignment="1">
      <alignment horizontal="center"/>
    </xf>
    <xf numFmtId="0" fontId="53" fillId="0" borderId="13" xfId="0" applyFont="1" applyBorder="1"/>
    <xf numFmtId="0" fontId="53" fillId="0" borderId="14" xfId="0" applyFont="1" applyBorder="1"/>
    <xf numFmtId="164" fontId="53" fillId="0" borderId="1" xfId="0" applyNumberFormat="1" applyFont="1" applyBorder="1"/>
    <xf numFmtId="164" fontId="53" fillId="0" borderId="23" xfId="0" applyNumberFormat="1" applyFont="1" applyBorder="1"/>
    <xf numFmtId="164" fontId="53" fillId="0" borderId="24" xfId="0" applyNumberFormat="1" applyFont="1" applyBorder="1"/>
    <xf numFmtId="0" fontId="53" fillId="0" borderId="25" xfId="0" applyFont="1" applyBorder="1"/>
    <xf numFmtId="0" fontId="53" fillId="0" borderId="23" xfId="0" applyFont="1" applyBorder="1"/>
    <xf numFmtId="164" fontId="57" fillId="0" borderId="23" xfId="0" applyNumberFormat="1" applyFont="1" applyBorder="1"/>
    <xf numFmtId="0" fontId="53" fillId="0" borderId="26" xfId="0" applyFont="1" applyBorder="1"/>
    <xf numFmtId="0" fontId="53" fillId="0" borderId="0" xfId="0" applyFont="1" applyBorder="1" applyAlignment="1">
      <alignment horizontal="right"/>
    </xf>
    <xf numFmtId="0" fontId="53" fillId="0" borderId="15" xfId="0" applyFont="1" applyBorder="1"/>
    <xf numFmtId="0" fontId="53" fillId="0" borderId="16" xfId="0" applyFont="1" applyBorder="1"/>
    <xf numFmtId="0" fontId="53" fillId="0" borderId="17" xfId="0" applyFont="1" applyBorder="1"/>
    <xf numFmtId="0" fontId="58" fillId="0" borderId="0" xfId="0" applyFont="1" applyBorder="1" applyAlignment="1">
      <alignment horizontal="center"/>
    </xf>
    <xf numFmtId="0" fontId="56" fillId="0" borderId="8" xfId="0" applyFont="1" applyBorder="1" applyAlignment="1">
      <alignment horizontal="left"/>
    </xf>
    <xf numFmtId="0" fontId="57" fillId="0" borderId="1" xfId="0" applyFont="1" applyBorder="1"/>
    <xf numFmtId="164" fontId="53" fillId="0" borderId="27" xfId="0" applyNumberFormat="1" applyFont="1" applyBorder="1"/>
    <xf numFmtId="164" fontId="53" fillId="0" borderId="28" xfId="0" applyNumberFormat="1" applyFont="1" applyBorder="1"/>
    <xf numFmtId="164" fontId="57" fillId="0" borderId="0" xfId="0" applyNumberFormat="1" applyFont="1" applyBorder="1"/>
    <xf numFmtId="0" fontId="55" fillId="0" borderId="0" xfId="0" applyFont="1" applyBorder="1"/>
    <xf numFmtId="0" fontId="53" fillId="0" borderId="8" xfId="0" applyFont="1" applyBorder="1"/>
    <xf numFmtId="0" fontId="53" fillId="0" borderId="0" xfId="0" applyFont="1"/>
    <xf numFmtId="0" fontId="57" fillId="0" borderId="29" xfId="0" applyFont="1" applyBorder="1"/>
    <xf numFmtId="0" fontId="57" fillId="0" borderId="27" xfId="0" applyFont="1" applyBorder="1"/>
    <xf numFmtId="0" fontId="57" fillId="0" borderId="28" xfId="0" applyFont="1" applyBorder="1"/>
    <xf numFmtId="0" fontId="53" fillId="0" borderId="2" xfId="0" applyFont="1" applyBorder="1"/>
    <xf numFmtId="0" fontId="53" fillId="0" borderId="18" xfId="0" applyFont="1" applyBorder="1"/>
    <xf numFmtId="164" fontId="53" fillId="0" borderId="2" xfId="0" applyNumberFormat="1" applyFont="1" applyBorder="1"/>
    <xf numFmtId="164" fontId="53" fillId="0" borderId="1" xfId="0" applyNumberFormat="1" applyFont="1" applyBorder="1" applyAlignment="1">
      <alignment horizontal="right"/>
    </xf>
    <xf numFmtId="164" fontId="53" fillId="0" borderId="0" xfId="0" applyNumberFormat="1" applyFont="1" applyBorder="1"/>
    <xf numFmtId="0" fontId="57" fillId="0" borderId="30" xfId="0" applyFont="1" applyBorder="1"/>
    <xf numFmtId="0" fontId="57" fillId="0" borderId="8" xfId="0" applyFont="1" applyBorder="1"/>
    <xf numFmtId="0" fontId="57" fillId="0" borderId="31" xfId="0" applyFont="1" applyBorder="1"/>
    <xf numFmtId="0" fontId="53" fillId="0" borderId="1" xfId="0" applyFont="1" applyBorder="1" applyAlignment="1">
      <alignment horizontal="left"/>
    </xf>
    <xf numFmtId="0" fontId="53" fillId="0" borderId="24" xfId="0" applyFont="1" applyBorder="1"/>
    <xf numFmtId="0" fontId="55" fillId="0" borderId="8" xfId="0" applyFont="1" applyBorder="1" applyAlignment="1">
      <alignment horizontal="center"/>
    </xf>
    <xf numFmtId="0" fontId="57" fillId="0" borderId="10" xfId="0" applyFont="1" applyBorder="1" applyAlignment="1">
      <alignment horizontal="left"/>
    </xf>
    <xf numFmtId="0" fontId="57" fillId="0" borderId="11" xfId="0" applyFont="1" applyBorder="1" applyAlignment="1">
      <alignment horizontal="left"/>
    </xf>
    <xf numFmtId="0" fontId="53" fillId="0" borderId="28" xfId="0" applyFont="1" applyBorder="1"/>
    <xf numFmtId="164" fontId="57" fillId="0" borderId="1" xfId="0" applyNumberFormat="1" applyFont="1" applyBorder="1"/>
    <xf numFmtId="0" fontId="53" fillId="0" borderId="8" xfId="0" applyFont="1" applyBorder="1" applyAlignment="1">
      <alignment horizontal="center"/>
    </xf>
    <xf numFmtId="0" fontId="55" fillId="0" borderId="8" xfId="0" applyFont="1" applyBorder="1"/>
    <xf numFmtId="164" fontId="53" fillId="0" borderId="1" xfId="0" applyNumberFormat="1" applyFont="1" applyBorder="1" applyAlignment="1"/>
    <xf numFmtId="0" fontId="53" fillId="0" borderId="20" xfId="0" applyFont="1" applyBorder="1"/>
    <xf numFmtId="0" fontId="53" fillId="0" borderId="33" xfId="0" applyFont="1" applyBorder="1"/>
    <xf numFmtId="0" fontId="55" fillId="0" borderId="0" xfId="0" applyFont="1" applyBorder="1" applyAlignment="1"/>
    <xf numFmtId="0" fontId="53" fillId="0" borderId="0" xfId="0" applyFont="1" applyBorder="1" applyAlignment="1"/>
    <xf numFmtId="0" fontId="56" fillId="0" borderId="1" xfId="0" applyFont="1" applyBorder="1" applyAlignment="1">
      <alignment horizontal="center"/>
    </xf>
    <xf numFmtId="0" fontId="56" fillId="0" borderId="8" xfId="0" applyFont="1" applyBorder="1" applyAlignment="1">
      <alignment horizontal="center"/>
    </xf>
    <xf numFmtId="0" fontId="55" fillId="0" borderId="1" xfId="0" applyFont="1" applyBorder="1" applyAlignment="1">
      <alignment horizontal="center"/>
    </xf>
    <xf numFmtId="0" fontId="53" fillId="0" borderId="0" xfId="0" applyFont="1" applyFill="1" applyBorder="1"/>
    <xf numFmtId="164" fontId="27" fillId="0" borderId="0" xfId="0" applyNumberFormat="1" applyFont="1" applyAlignment="1">
      <alignment horizontal="right"/>
    </xf>
    <xf numFmtId="164" fontId="32" fillId="0" borderId="0" xfId="0" applyNumberFormat="1" applyFont="1" applyAlignment="1">
      <alignment horizontal="right"/>
    </xf>
    <xf numFmtId="0" fontId="60" fillId="0" borderId="1" xfId="0" applyFont="1" applyBorder="1"/>
    <xf numFmtId="164" fontId="60" fillId="0" borderId="1" xfId="0" applyNumberFormat="1" applyFont="1" applyBorder="1"/>
    <xf numFmtId="0" fontId="0" fillId="2" borderId="0" xfId="0" applyFill="1"/>
    <xf numFmtId="0" fontId="61" fillId="0" borderId="1" xfId="0" applyFont="1" applyFill="1" applyBorder="1"/>
    <xf numFmtId="0" fontId="0" fillId="3" borderId="0" xfId="0" applyFill="1"/>
    <xf numFmtId="0" fontId="63" fillId="0" borderId="1" xfId="0" applyFont="1" applyBorder="1"/>
    <xf numFmtId="0" fontId="63" fillId="0" borderId="1" xfId="0" applyFont="1" applyBorder="1" applyAlignment="1">
      <alignment horizontal="center"/>
    </xf>
    <xf numFmtId="164" fontId="63" fillId="0" borderId="1" xfId="0" applyNumberFormat="1" applyFont="1" applyBorder="1"/>
    <xf numFmtId="164" fontId="64" fillId="0" borderId="1" xfId="0" applyNumberFormat="1" applyFont="1" applyBorder="1"/>
    <xf numFmtId="164" fontId="63" fillId="0" borderId="1" xfId="0" applyNumberFormat="1" applyFont="1" applyFill="1" applyBorder="1"/>
    <xf numFmtId="0" fontId="64" fillId="0" borderId="1" xfId="0" applyFont="1" applyBorder="1"/>
    <xf numFmtId="164" fontId="64" fillId="0" borderId="1" xfId="0" applyNumberFormat="1" applyFont="1" applyFill="1" applyBorder="1"/>
    <xf numFmtId="0" fontId="55" fillId="0" borderId="1" xfId="0" applyFont="1" applyBorder="1"/>
    <xf numFmtId="0" fontId="0" fillId="0" borderId="0" xfId="0" applyFill="1" applyBorder="1"/>
    <xf numFmtId="0" fontId="65" fillId="0" borderId="0" xfId="0" applyFont="1" applyFill="1"/>
    <xf numFmtId="0" fontId="65" fillId="0" borderId="0" xfId="0" applyFont="1" applyFill="1" applyBorder="1"/>
    <xf numFmtId="0" fontId="53" fillId="0" borderId="3" xfId="0" applyFont="1" applyFill="1" applyBorder="1"/>
    <xf numFmtId="0" fontId="53" fillId="0" borderId="4" xfId="0" applyFont="1" applyFill="1" applyBorder="1"/>
    <xf numFmtId="0" fontId="53" fillId="0" borderId="5" xfId="0" applyFont="1" applyFill="1" applyBorder="1"/>
    <xf numFmtId="0" fontId="53" fillId="0" borderId="6" xfId="0" applyFont="1" applyFill="1" applyBorder="1"/>
    <xf numFmtId="0" fontId="53" fillId="0" borderId="7" xfId="0" applyFont="1" applyFill="1" applyBorder="1"/>
    <xf numFmtId="0" fontId="53" fillId="0" borderId="0" xfId="0" applyFont="1" applyFill="1" applyBorder="1" applyAlignment="1">
      <alignment horizontal="center"/>
    </xf>
    <xf numFmtId="0" fontId="55" fillId="0" borderId="0" xfId="0" applyFont="1" applyFill="1" applyBorder="1" applyAlignment="1">
      <alignment horizontal="center"/>
    </xf>
    <xf numFmtId="0" fontId="56" fillId="0" borderId="0" xfId="0" applyFont="1" applyFill="1" applyBorder="1" applyAlignment="1">
      <alignment horizontal="left"/>
    </xf>
    <xf numFmtId="0" fontId="56" fillId="0" borderId="1" xfId="0" applyFont="1" applyFill="1" applyBorder="1" applyAlignment="1">
      <alignment horizontal="center"/>
    </xf>
    <xf numFmtId="0" fontId="56" fillId="0" borderId="0" xfId="0" applyFont="1" applyFill="1" applyBorder="1"/>
    <xf numFmtId="0" fontId="56" fillId="0" borderId="8" xfId="0" applyFont="1" applyFill="1" applyBorder="1"/>
    <xf numFmtId="0" fontId="53" fillId="0" borderId="8" xfId="0" applyFont="1" applyFill="1" applyBorder="1" applyAlignment="1">
      <alignment horizontal="center"/>
    </xf>
    <xf numFmtId="0" fontId="53" fillId="0" borderId="8" xfId="0" applyFont="1" applyFill="1" applyBorder="1"/>
    <xf numFmtId="0" fontId="56" fillId="0" borderId="8" xfId="0" applyFont="1" applyFill="1" applyBorder="1" applyAlignment="1">
      <alignment horizontal="center"/>
    </xf>
    <xf numFmtId="0" fontId="57" fillId="0" borderId="9" xfId="0" applyFont="1" applyFill="1" applyBorder="1"/>
    <xf numFmtId="0" fontId="57" fillId="0" borderId="10" xfId="0" applyFont="1" applyFill="1" applyBorder="1"/>
    <xf numFmtId="0" fontId="57" fillId="0" borderId="11" xfId="0" applyFont="1" applyFill="1" applyBorder="1"/>
    <xf numFmtId="0" fontId="53" fillId="0" borderId="12" xfId="0" applyFont="1" applyFill="1" applyBorder="1"/>
    <xf numFmtId="0" fontId="53" fillId="0" borderId="1" xfId="0" applyFont="1" applyFill="1" applyBorder="1"/>
    <xf numFmtId="0" fontId="53" fillId="0" borderId="1" xfId="0" applyFont="1" applyFill="1" applyBorder="1" applyAlignment="1">
      <alignment horizontal="center"/>
    </xf>
    <xf numFmtId="0" fontId="53" fillId="0" borderId="13" xfId="0" applyFont="1" applyFill="1" applyBorder="1"/>
    <xf numFmtId="0" fontId="53" fillId="0" borderId="14" xfId="0" applyFont="1" applyFill="1" applyBorder="1"/>
    <xf numFmtId="164" fontId="53" fillId="0" borderId="1" xfId="0" applyNumberFormat="1" applyFont="1" applyFill="1" applyBorder="1"/>
    <xf numFmtId="0" fontId="57" fillId="0" borderId="1" xfId="0" applyFont="1" applyFill="1" applyBorder="1"/>
    <xf numFmtId="164" fontId="53" fillId="0" borderId="23" xfId="0" applyNumberFormat="1" applyFont="1" applyFill="1" applyBorder="1"/>
    <xf numFmtId="164" fontId="53" fillId="0" borderId="24" xfId="0" applyNumberFormat="1" applyFont="1" applyFill="1" applyBorder="1"/>
    <xf numFmtId="0" fontId="53" fillId="0" borderId="25" xfId="0" applyFont="1" applyFill="1" applyBorder="1"/>
    <xf numFmtId="0" fontId="53" fillId="0" borderId="23" xfId="0" applyFont="1" applyFill="1" applyBorder="1"/>
    <xf numFmtId="164" fontId="57" fillId="0" borderId="23" xfId="0" applyNumberFormat="1" applyFont="1" applyFill="1" applyBorder="1"/>
    <xf numFmtId="0" fontId="53" fillId="0" borderId="26" xfId="0" applyFont="1" applyFill="1" applyBorder="1"/>
    <xf numFmtId="0" fontId="53" fillId="0" borderId="15" xfId="0" applyFont="1" applyFill="1" applyBorder="1"/>
    <xf numFmtId="0" fontId="53" fillId="0" borderId="16" xfId="0" applyFont="1" applyFill="1" applyBorder="1"/>
    <xf numFmtId="0" fontId="53" fillId="0" borderId="17" xfId="0" applyFont="1" applyFill="1" applyBorder="1"/>
    <xf numFmtId="164" fontId="66" fillId="0" borderId="1" xfId="0" applyNumberFormat="1" applyFont="1" applyBorder="1"/>
    <xf numFmtId="0" fontId="62" fillId="0" borderId="8" xfId="0" applyFont="1" applyBorder="1" applyAlignment="1">
      <alignment horizontal="center"/>
    </xf>
    <xf numFmtId="0" fontId="24" fillId="2" borderId="1" xfId="0" applyFont="1" applyFill="1" applyBorder="1" applyAlignment="1">
      <alignment horizontal="center"/>
    </xf>
    <xf numFmtId="164" fontId="64" fillId="0" borderId="2" xfId="0" applyNumberFormat="1" applyFont="1" applyBorder="1"/>
    <xf numFmtId="164" fontId="63" fillId="0" borderId="2" xfId="0" applyNumberFormat="1" applyFont="1" applyBorder="1"/>
    <xf numFmtId="164" fontId="8" fillId="0" borderId="2" xfId="0" applyNumberFormat="1" applyFont="1" applyBorder="1"/>
    <xf numFmtId="164" fontId="27" fillId="4" borderId="0" xfId="0" applyNumberFormat="1" applyFont="1" applyFill="1" applyAlignment="1">
      <alignment horizontal="right"/>
    </xf>
    <xf numFmtId="164" fontId="33" fillId="0" borderId="1" xfId="0" applyNumberFormat="1" applyFont="1" applyBorder="1"/>
    <xf numFmtId="164" fontId="62" fillId="0" borderId="1" xfId="0" applyNumberFormat="1" applyFont="1" applyBorder="1"/>
    <xf numFmtId="164" fontId="62" fillId="0" borderId="1" xfId="0" applyNumberFormat="1" applyFont="1" applyFill="1" applyBorder="1"/>
    <xf numFmtId="164" fontId="62" fillId="0" borderId="2" xfId="0" applyNumberFormat="1" applyFont="1" applyBorder="1"/>
    <xf numFmtId="0" fontId="16" fillId="0" borderId="0" xfId="0" applyFont="1" applyBorder="1" applyAlignment="1">
      <alignment horizontal="center"/>
    </xf>
    <xf numFmtId="0" fontId="0" fillId="0" borderId="0" xfId="0" applyBorder="1"/>
    <xf numFmtId="0" fontId="2" fillId="0" borderId="0" xfId="0" applyFont="1" applyBorder="1" applyAlignment="1">
      <alignment horizontal="center"/>
    </xf>
    <xf numFmtId="0" fontId="30" fillId="0" borderId="36" xfId="0" applyFont="1" applyFill="1" applyBorder="1" applyAlignment="1"/>
    <xf numFmtId="0" fontId="38" fillId="0" borderId="0" xfId="0" applyFont="1" applyBorder="1"/>
    <xf numFmtId="0" fontId="67" fillId="0" borderId="0" xfId="0" applyFont="1" applyBorder="1"/>
    <xf numFmtId="0" fontId="67" fillId="0" borderId="0" xfId="0" applyFont="1" applyBorder="1" applyAlignment="1">
      <alignment horizontal="left"/>
    </xf>
    <xf numFmtId="0" fontId="17" fillId="0" borderId="1" xfId="0" applyFont="1" applyBorder="1" applyAlignment="1">
      <alignment horizontal="center"/>
    </xf>
    <xf numFmtId="0" fontId="48" fillId="0" borderId="0" xfId="0" applyFont="1" applyBorder="1" applyAlignment="1">
      <alignment horizontal="center"/>
    </xf>
    <xf numFmtId="0" fontId="38" fillId="0" borderId="0" xfId="0" applyFont="1" applyBorder="1" applyAlignment="1">
      <alignment horizontal="center"/>
    </xf>
    <xf numFmtId="0" fontId="67" fillId="0" borderId="0" xfId="0" applyFont="1" applyBorder="1" applyAlignment="1">
      <alignment horizontal="center"/>
    </xf>
    <xf numFmtId="164" fontId="26" fillId="0" borderId="0" xfId="0" applyNumberFormat="1" applyFont="1" applyAlignment="1">
      <alignment horizontal="right"/>
    </xf>
    <xf numFmtId="0" fontId="48" fillId="0" borderId="1" xfId="0" applyFont="1" applyFill="1" applyBorder="1"/>
    <xf numFmtId="164" fontId="63" fillId="0" borderId="1" xfId="0" applyNumberFormat="1" applyFont="1" applyBorder="1" applyAlignment="1">
      <alignment horizontal="center"/>
    </xf>
    <xf numFmtId="164" fontId="43" fillId="0" borderId="1" xfId="0" applyNumberFormat="1" applyFont="1" applyBorder="1" applyAlignment="1">
      <alignment horizontal="center"/>
    </xf>
    <xf numFmtId="164" fontId="64" fillId="0" borderId="1" xfId="0" applyNumberFormat="1" applyFont="1" applyBorder="1" applyAlignment="1">
      <alignment horizontal="center"/>
    </xf>
    <xf numFmtId="164" fontId="64" fillId="0" borderId="1" xfId="0" applyNumberFormat="1" applyFont="1" applyFill="1" applyBorder="1" applyAlignment="1">
      <alignment horizontal="center"/>
    </xf>
    <xf numFmtId="164" fontId="64" fillId="0" borderId="2" xfId="0" applyNumberFormat="1" applyFont="1" applyBorder="1" applyAlignment="1">
      <alignment horizontal="center"/>
    </xf>
    <xf numFmtId="164" fontId="66" fillId="0" borderId="1" xfId="0" applyNumberFormat="1" applyFont="1" applyBorder="1" applyAlignment="1">
      <alignment horizontal="center"/>
    </xf>
    <xf numFmtId="164" fontId="19" fillId="0" borderId="1" xfId="0" applyNumberFormat="1" applyFont="1" applyBorder="1" applyAlignment="1">
      <alignment horizontal="center"/>
    </xf>
    <xf numFmtId="164" fontId="8" fillId="0" borderId="1"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69" fillId="0" borderId="0" xfId="0" applyFont="1"/>
    <xf numFmtId="0" fontId="70" fillId="0" borderId="1" xfId="0" applyFont="1" applyFill="1" applyBorder="1" applyAlignment="1">
      <alignment horizontal="center"/>
    </xf>
    <xf numFmtId="0" fontId="68" fillId="0" borderId="0" xfId="0" applyFont="1" applyFill="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64" fontId="72" fillId="0" borderId="1" xfId="0" applyNumberFormat="1" applyFont="1" applyBorder="1" applyAlignment="1">
      <alignment horizontal="center"/>
    </xf>
    <xf numFmtId="164" fontId="61" fillId="0" borderId="1" xfId="0" applyNumberFormat="1" applyFont="1" applyBorder="1"/>
    <xf numFmtId="0" fontId="74" fillId="0" borderId="0" xfId="0" applyFont="1" applyFill="1"/>
    <xf numFmtId="0" fontId="61" fillId="0" borderId="1" xfId="0" applyFont="1" applyFill="1" applyBorder="1" applyAlignment="1">
      <alignment horizontal="center"/>
    </xf>
    <xf numFmtId="0" fontId="61" fillId="0" borderId="1" xfId="0" applyFont="1" applyBorder="1"/>
    <xf numFmtId="0" fontId="44" fillId="0" borderId="1" xfId="0" applyFont="1" applyBorder="1"/>
    <xf numFmtId="0" fontId="53" fillId="0" borderId="1" xfId="0" applyFont="1" applyBorder="1" applyAlignment="1">
      <alignment horizontal="center"/>
    </xf>
    <xf numFmtId="0" fontId="61" fillId="0" borderId="1" xfId="0" applyFont="1" applyBorder="1" applyAlignment="1">
      <alignment horizontal="center"/>
    </xf>
    <xf numFmtId="0" fontId="61" fillId="0" borderId="1" xfId="0" applyFont="1" applyFill="1" applyBorder="1" applyAlignment="1">
      <alignment horizontal="right"/>
    </xf>
    <xf numFmtId="0" fontId="56" fillId="0" borderId="1" xfId="0" applyFont="1" applyBorder="1"/>
    <xf numFmtId="0" fontId="67" fillId="0" borderId="1" xfId="0" applyFont="1" applyBorder="1"/>
    <xf numFmtId="0" fontId="67" fillId="5" borderId="1" xfId="0" applyFont="1" applyFill="1" applyBorder="1" applyAlignment="1">
      <alignment horizontal="center"/>
    </xf>
    <xf numFmtId="0" fontId="67" fillId="0" borderId="1" xfId="0" applyFont="1" applyBorder="1" applyAlignment="1">
      <alignment horizontal="center"/>
    </xf>
    <xf numFmtId="0" fontId="61" fillId="2" borderId="1" xfId="0" applyFont="1" applyFill="1" applyBorder="1" applyAlignment="1">
      <alignment horizontal="center"/>
    </xf>
    <xf numFmtId="164" fontId="61" fillId="2" borderId="1" xfId="0" applyNumberFormat="1" applyFont="1" applyFill="1" applyBorder="1"/>
    <xf numFmtId="0" fontId="56" fillId="0" borderId="1" xfId="0" applyFont="1" applyFill="1" applyBorder="1"/>
    <xf numFmtId="0" fontId="67" fillId="0" borderId="1" xfId="0" applyFont="1" applyFill="1" applyBorder="1"/>
    <xf numFmtId="0" fontId="61" fillId="0" borderId="21" xfId="0" applyFont="1" applyBorder="1" applyAlignment="1">
      <alignment horizontal="center"/>
    </xf>
    <xf numFmtId="164" fontId="61" fillId="0" borderId="21" xfId="0" applyNumberFormat="1" applyFont="1" applyBorder="1"/>
    <xf numFmtId="0" fontId="56" fillId="4" borderId="1" xfId="0" applyFont="1" applyFill="1" applyBorder="1" applyAlignment="1">
      <alignment horizontal="center"/>
    </xf>
    <xf numFmtId="164" fontId="61" fillId="4" borderId="1" xfId="0" applyNumberFormat="1" applyFont="1" applyFill="1" applyBorder="1"/>
    <xf numFmtId="0" fontId="61" fillId="4" borderId="1" xfId="0" applyFont="1" applyFill="1" applyBorder="1" applyAlignment="1">
      <alignment horizontal="center"/>
    </xf>
    <xf numFmtId="0" fontId="75" fillId="2" borderId="1" xfId="0" applyFont="1" applyFill="1" applyBorder="1" applyAlignment="1">
      <alignment horizontal="center"/>
    </xf>
    <xf numFmtId="164" fontId="75" fillId="2" borderId="1" xfId="0" applyNumberFormat="1" applyFont="1" applyFill="1" applyBorder="1"/>
    <xf numFmtId="0" fontId="61" fillId="6" borderId="1" xfId="0" applyFont="1" applyFill="1" applyBorder="1" applyAlignment="1">
      <alignment horizontal="center"/>
    </xf>
    <xf numFmtId="164" fontId="61" fillId="6" borderId="1" xfId="0" applyNumberFormat="1" applyFont="1" applyFill="1" applyBorder="1"/>
    <xf numFmtId="0" fontId="77" fillId="0" borderId="1" xfId="0" applyFont="1" applyFill="1" applyBorder="1" applyAlignment="1">
      <alignment horizontal="center"/>
    </xf>
    <xf numFmtId="0" fontId="76" fillId="0" borderId="1" xfId="0" applyFont="1" applyFill="1" applyBorder="1"/>
    <xf numFmtId="0" fontId="76" fillId="0" borderId="1" xfId="0" applyFont="1" applyBorder="1" applyAlignment="1">
      <alignment horizontal="center"/>
    </xf>
    <xf numFmtId="0" fontId="55" fillId="0" borderId="0" xfId="0" applyFont="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6" fillId="0" borderId="0" xfId="0" applyFont="1" applyBorder="1" applyAlignment="1">
      <alignment horizontal="left"/>
    </xf>
    <xf numFmtId="164" fontId="69" fillId="0" borderId="1" xfId="0" applyNumberFormat="1" applyFont="1" applyBorder="1"/>
    <xf numFmtId="0" fontId="27" fillId="0" borderId="1" xfId="0" applyFont="1" applyBorder="1" applyAlignment="1">
      <alignment horizontal="center"/>
    </xf>
    <xf numFmtId="0" fontId="69" fillId="0" borderId="1" xfId="0" applyFont="1" applyBorder="1" applyAlignment="1">
      <alignment horizontal="center"/>
    </xf>
    <xf numFmtId="0" fontId="69" fillId="0" borderId="1" xfId="0"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0" fillId="6" borderId="0" xfId="0" applyFill="1"/>
    <xf numFmtId="0" fontId="76" fillId="0" borderId="0" xfId="0" applyFont="1" applyBorder="1"/>
    <xf numFmtId="164" fontId="79" fillId="0" borderId="1" xfId="0" applyNumberFormat="1" applyFont="1" applyBorder="1"/>
    <xf numFmtId="0" fontId="26" fillId="6" borderId="1" xfId="0" applyFont="1" applyFill="1" applyBorder="1" applyAlignment="1">
      <alignment horizontal="center"/>
    </xf>
    <xf numFmtId="0" fontId="78" fillId="6" borderId="1" xfId="0" applyFont="1" applyFill="1" applyBorder="1" applyAlignment="1">
      <alignment horizontal="center"/>
    </xf>
    <xf numFmtId="0" fontId="80" fillId="0" borderId="1" xfId="0" applyFont="1" applyBorder="1"/>
    <xf numFmtId="0" fontId="80" fillId="0" borderId="1" xfId="0" applyFont="1" applyFill="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34" fillId="0" borderId="0" xfId="0" applyFont="1" applyAlignment="1"/>
    <xf numFmtId="0" fontId="20" fillId="7" borderId="0" xfId="0" applyFont="1" applyFill="1"/>
    <xf numFmtId="0" fontId="14" fillId="7" borderId="0" xfId="0" applyFont="1" applyFill="1"/>
    <xf numFmtId="0" fontId="43" fillId="7" borderId="1" xfId="0" applyFont="1" applyFill="1" applyBorder="1" applyAlignment="1">
      <alignment horizontal="center" wrapText="1"/>
    </xf>
    <xf numFmtId="164" fontId="63" fillId="7" borderId="1" xfId="0" applyNumberFormat="1" applyFont="1" applyFill="1" applyBorder="1"/>
    <xf numFmtId="164" fontId="66" fillId="7" borderId="1" xfId="0" applyNumberFormat="1" applyFont="1" applyFill="1" applyBorder="1"/>
    <xf numFmtId="164" fontId="19" fillId="7" borderId="1" xfId="0" applyNumberFormat="1" applyFont="1" applyFill="1" applyBorder="1"/>
    <xf numFmtId="0" fontId="8" fillId="7" borderId="1" xfId="0" applyFont="1" applyFill="1" applyBorder="1"/>
    <xf numFmtId="0" fontId="8" fillId="7" borderId="0" xfId="0" applyFont="1" applyFill="1"/>
    <xf numFmtId="0" fontId="26" fillId="7" borderId="0" xfId="0" applyFont="1" applyFill="1"/>
    <xf numFmtId="0" fontId="32" fillId="7" borderId="0" xfId="0" applyFont="1" applyFill="1"/>
    <xf numFmtId="0" fontId="41" fillId="7" borderId="0" xfId="0" applyFont="1" applyFill="1"/>
    <xf numFmtId="0" fontId="27" fillId="7" borderId="0" xfId="0" applyFont="1" applyFill="1"/>
    <xf numFmtId="0" fontId="34" fillId="7" borderId="0" xfId="0" applyFont="1" applyFill="1"/>
    <xf numFmtId="0" fontId="0" fillId="7" borderId="0" xfId="0" applyFill="1"/>
    <xf numFmtId="0" fontId="76" fillId="0" borderId="1" xfId="0" applyFont="1" applyFill="1" applyBorder="1" applyAlignment="1">
      <alignment horizontal="center"/>
    </xf>
    <xf numFmtId="0" fontId="79" fillId="6" borderId="1" xfId="0" applyFont="1" applyFill="1" applyBorder="1" applyAlignment="1">
      <alignment horizontal="center"/>
    </xf>
    <xf numFmtId="0" fontId="81" fillId="0" borderId="0" xfId="0" applyFont="1"/>
    <xf numFmtId="0" fontId="82" fillId="0" borderId="1" xfId="0" applyFont="1" applyFill="1" applyBorder="1" applyAlignment="1">
      <alignment horizontal="center"/>
    </xf>
    <xf numFmtId="0" fontId="82" fillId="6" borderId="1"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64" fontId="71" fillId="0" borderId="1" xfId="0" applyNumberFormat="1" applyFont="1" applyBorder="1"/>
    <xf numFmtId="164" fontId="63" fillId="0" borderId="33" xfId="0" applyNumberFormat="1" applyFont="1" applyBorder="1"/>
    <xf numFmtId="164" fontId="62" fillId="0" borderId="33" xfId="0" applyNumberFormat="1" applyFont="1" applyBorder="1"/>
    <xf numFmtId="164" fontId="33" fillId="0" borderId="33" xfId="0" applyNumberFormat="1" applyFont="1" applyBorder="1"/>
    <xf numFmtId="164" fontId="62" fillId="0" borderId="33" xfId="0" applyNumberFormat="1" applyFont="1" applyFill="1" applyBorder="1"/>
    <xf numFmtId="164" fontId="62" fillId="0" borderId="34" xfId="0" applyNumberFormat="1" applyFont="1" applyBorder="1"/>
    <xf numFmtId="164" fontId="79" fillId="0" borderId="33" xfId="0" applyNumberFormat="1" applyFont="1" applyBorder="1"/>
    <xf numFmtId="164" fontId="8" fillId="0" borderId="0" xfId="0" applyNumberFormat="1" applyFont="1" applyBorder="1"/>
    <xf numFmtId="164" fontId="8" fillId="0" borderId="0" xfId="0" applyNumberFormat="1" applyFont="1" applyFill="1" applyBorder="1"/>
    <xf numFmtId="164" fontId="50" fillId="0" borderId="0" xfId="0" applyNumberFormat="1" applyFont="1" applyBorder="1"/>
    <xf numFmtId="164" fontId="50" fillId="0" borderId="0" xfId="0" applyNumberFormat="1" applyFont="1"/>
    <xf numFmtId="0" fontId="81" fillId="0" borderId="20" xfId="0" applyFont="1" applyFill="1" applyBorder="1" applyAlignment="1">
      <alignment horizontal="center"/>
    </xf>
    <xf numFmtId="0" fontId="57" fillId="0" borderId="1" xfId="0" applyFont="1" applyBorder="1" applyAlignment="1">
      <alignment horizontal="center"/>
    </xf>
    <xf numFmtId="0" fontId="46" fillId="0" borderId="0" xfId="0" applyFont="1" applyFill="1" applyBorder="1"/>
    <xf numFmtId="0" fontId="46" fillId="0" borderId="0" xfId="0" applyFont="1" applyFill="1" applyBorder="1" applyAlignment="1">
      <alignment horizontal="center"/>
    </xf>
    <xf numFmtId="0" fontId="68" fillId="0" borderId="0" xfId="0" applyFont="1"/>
    <xf numFmtId="0" fontId="68" fillId="0" borderId="0" xfId="0" applyFont="1" applyBorder="1"/>
    <xf numFmtId="0" fontId="48" fillId="0" borderId="0" xfId="0" applyFont="1" applyFill="1" applyBorder="1" applyAlignment="1">
      <alignment horizontal="center"/>
    </xf>
    <xf numFmtId="0" fontId="48" fillId="0" borderId="0" xfId="0" applyFont="1" applyAlignment="1">
      <alignment horizontal="center"/>
    </xf>
    <xf numFmtId="0" fontId="48" fillId="0" borderId="0" xfId="0" applyFont="1" applyFill="1" applyBorder="1"/>
    <xf numFmtId="0" fontId="48" fillId="0" borderId="0" xfId="0" applyFont="1" applyBorder="1"/>
    <xf numFmtId="0" fontId="69" fillId="0" borderId="0" xfId="0" applyFont="1" applyFill="1"/>
    <xf numFmtId="0" fontId="69" fillId="0" borderId="0" xfId="0" applyFont="1" applyFill="1" applyBorder="1"/>
    <xf numFmtId="0" fontId="46" fillId="0" borderId="0" xfId="0" applyFont="1" applyFill="1"/>
    <xf numFmtId="0" fontId="24" fillId="0" borderId="0" xfId="0" applyFont="1" applyBorder="1" applyAlignment="1">
      <alignment horizontal="center"/>
    </xf>
    <xf numFmtId="0" fontId="24" fillId="0" borderId="22" xfId="0" applyFont="1" applyBorder="1" applyAlignment="1">
      <alignment horizontal="center"/>
    </xf>
    <xf numFmtId="0" fontId="24" fillId="0" borderId="1" xfId="0" applyFont="1" applyBorder="1" applyAlignment="1"/>
    <xf numFmtId="0" fontId="69" fillId="0" borderId="0" xfId="0" applyFont="1" applyBorder="1"/>
    <xf numFmtId="0" fontId="24" fillId="0" borderId="0" xfId="0" applyFont="1" applyFill="1" applyBorder="1" applyAlignment="1">
      <alignment horizontal="center"/>
    </xf>
    <xf numFmtId="0" fontId="64" fillId="0" borderId="1" xfId="0" applyFont="1" applyFill="1" applyBorder="1" applyAlignment="1">
      <alignment horizontal="center"/>
    </xf>
    <xf numFmtId="0" fontId="28" fillId="0" borderId="1" xfId="0" applyFont="1" applyBorder="1"/>
    <xf numFmtId="0" fontId="78" fillId="0" borderId="0" xfId="0" applyFont="1" applyBorder="1"/>
    <xf numFmtId="0" fontId="53" fillId="0" borderId="36" xfId="0" applyFont="1" applyBorder="1" applyAlignment="1">
      <alignment horizontal="center"/>
    </xf>
    <xf numFmtId="0" fontId="53" fillId="0" borderId="36" xfId="0" applyFont="1" applyBorder="1"/>
    <xf numFmtId="0" fontId="28" fillId="0" borderId="23" xfId="0" applyFont="1" applyBorder="1"/>
    <xf numFmtId="0" fontId="48" fillId="0" borderId="1" xfId="0" applyFont="1" applyFill="1" applyBorder="1" applyAlignment="1">
      <alignment horizontal="center"/>
    </xf>
    <xf numFmtId="0" fontId="57" fillId="0" borderId="1" xfId="0" applyFont="1" applyBorder="1" applyAlignment="1">
      <alignment horizontal="center"/>
    </xf>
    <xf numFmtId="0" fontId="73" fillId="0" borderId="1" xfId="0" applyFont="1" applyFill="1" applyBorder="1" applyAlignment="1">
      <alignment horizontal="center"/>
    </xf>
    <xf numFmtId="0" fontId="85" fillId="0" borderId="20" xfId="0" applyFont="1" applyFill="1" applyBorder="1" applyAlignment="1">
      <alignment horizontal="center"/>
    </xf>
    <xf numFmtId="0" fontId="24" fillId="0" borderId="0" xfId="0" applyFont="1" applyAlignment="1">
      <alignment horizontal="center"/>
    </xf>
    <xf numFmtId="0" fontId="85" fillId="0" borderId="32" xfId="0" applyFont="1" applyFill="1" applyBorder="1" applyAlignment="1">
      <alignment horizontal="center"/>
    </xf>
    <xf numFmtId="0" fontId="24" fillId="0" borderId="2" xfId="0" applyFont="1" applyBorder="1" applyAlignment="1">
      <alignment horizontal="center"/>
    </xf>
    <xf numFmtId="0" fontId="85" fillId="0" borderId="20" xfId="0" applyFont="1" applyFill="1" applyBorder="1" applyAlignment="1"/>
    <xf numFmtId="0" fontId="24" fillId="0" borderId="0" xfId="0" applyFont="1" applyAlignment="1"/>
    <xf numFmtId="0" fontId="24" fillId="0" borderId="0" xfId="0" applyFont="1" applyFill="1"/>
    <xf numFmtId="0" fontId="69" fillId="0" borderId="0" xfId="0" applyFont="1" applyAlignment="1">
      <alignment horizontal="left"/>
    </xf>
    <xf numFmtId="0" fontId="84" fillId="0" borderId="0" xfId="0" applyFont="1" applyFill="1"/>
    <xf numFmtId="0" fontId="69" fillId="2" borderId="0" xfId="0" applyFont="1" applyFill="1"/>
    <xf numFmtId="0" fontId="24" fillId="2" borderId="0" xfId="0" applyFont="1" applyFill="1"/>
    <xf numFmtId="0" fontId="35" fillId="0" borderId="0" xfId="0" applyFont="1" applyFill="1"/>
    <xf numFmtId="0" fontId="86" fillId="0" borderId="1" xfId="0" applyFont="1" applyBorder="1" applyAlignment="1">
      <alignment horizontal="center"/>
    </xf>
    <xf numFmtId="0" fontId="33" fillId="2" borderId="1" xfId="0" applyFont="1" applyFill="1" applyBorder="1" applyAlignment="1">
      <alignment horizontal="center"/>
    </xf>
    <xf numFmtId="0" fontId="61" fillId="0" borderId="18" xfId="0" applyFont="1" applyFill="1" applyBorder="1"/>
    <xf numFmtId="0" fontId="56" fillId="0" borderId="2" xfId="0" applyFont="1" applyFill="1" applyBorder="1" applyAlignment="1">
      <alignment horizontal="center"/>
    </xf>
    <xf numFmtId="0" fontId="33" fillId="6" borderId="1" xfId="0" applyFont="1" applyFill="1" applyBorder="1" applyAlignment="1">
      <alignment horizontal="center"/>
    </xf>
    <xf numFmtId="0" fontId="86" fillId="0" borderId="0" xfId="0" applyFont="1"/>
    <xf numFmtId="0" fontId="61" fillId="0" borderId="0" xfId="0" applyFont="1" applyFill="1"/>
    <xf numFmtId="0" fontId="87" fillId="0" borderId="0" xfId="0" applyFont="1" applyFill="1"/>
    <xf numFmtId="0" fontId="36" fillId="0" borderId="0" xfId="0" applyFont="1" applyAlignment="1">
      <alignment horizontal="center"/>
    </xf>
    <xf numFmtId="0" fontId="73" fillId="0" borderId="0" xfId="0" applyFont="1" applyFill="1" applyAlignment="1">
      <alignment horizontal="center"/>
    </xf>
    <xf numFmtId="0" fontId="33" fillId="0" borderId="0" xfId="0" applyFont="1" applyAlignment="1">
      <alignment horizontal="center"/>
    </xf>
    <xf numFmtId="0" fontId="72" fillId="6" borderId="1" xfId="0" applyFont="1" applyFill="1" applyBorder="1" applyAlignment="1">
      <alignment horizontal="center"/>
    </xf>
    <xf numFmtId="0" fontId="30" fillId="0" borderId="33" xfId="0" applyFont="1" applyFill="1" applyBorder="1" applyAlignment="1"/>
    <xf numFmtId="164" fontId="5" fillId="0" borderId="1" xfId="0" applyNumberFormat="1" applyFont="1" applyFill="1" applyBorder="1"/>
    <xf numFmtId="0" fontId="61" fillId="10" borderId="1"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61" fillId="0" borderId="0" xfId="0" applyFont="1"/>
    <xf numFmtId="0" fontId="61" fillId="0" borderId="0" xfId="0" applyFont="1" applyFill="1" applyBorder="1"/>
    <xf numFmtId="0" fontId="73" fillId="0" borderId="0" xfId="0" applyFont="1" applyFill="1" applyBorder="1" applyAlignment="1">
      <alignment horizontal="center"/>
    </xf>
    <xf numFmtId="164" fontId="63" fillId="11" borderId="1" xfId="0" applyNumberFormat="1" applyFont="1" applyFill="1" applyBorder="1"/>
    <xf numFmtId="164" fontId="64" fillId="11" borderId="1" xfId="0" applyNumberFormat="1" applyFont="1" applyFill="1" applyBorder="1"/>
    <xf numFmtId="164" fontId="72" fillId="11" borderId="1" xfId="0" applyNumberFormat="1" applyFont="1" applyFill="1" applyBorder="1"/>
    <xf numFmtId="164" fontId="63" fillId="11" borderId="2" xfId="0" applyNumberFormat="1" applyFont="1" applyFill="1" applyBorder="1"/>
    <xf numFmtId="164" fontId="61" fillId="11" borderId="1" xfId="0" applyNumberFormat="1" applyFont="1" applyFill="1" applyBorder="1"/>
    <xf numFmtId="0" fontId="20" fillId="0" borderId="0" xfId="0" applyFont="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78" fillId="0" borderId="0" xfId="0" applyFont="1"/>
    <xf numFmtId="0" fontId="4" fillId="6" borderId="0" xfId="0" applyFont="1" applyFill="1"/>
    <xf numFmtId="0" fontId="46" fillId="0" borderId="1" xfId="0" applyFont="1" applyBorder="1" applyAlignment="1"/>
    <xf numFmtId="0" fontId="46" fillId="0" borderId="1" xfId="0" applyFont="1" applyBorder="1" applyAlignment="1">
      <alignment horizontal="center"/>
    </xf>
    <xf numFmtId="164" fontId="46" fillId="0" borderId="1" xfId="0" applyNumberFormat="1" applyFont="1" applyBorder="1"/>
    <xf numFmtId="0" fontId="71" fillId="0" borderId="0" xfId="0" applyFont="1" applyBorder="1"/>
    <xf numFmtId="164" fontId="27" fillId="6" borderId="0" xfId="0" applyNumberFormat="1" applyFont="1" applyFill="1" applyAlignment="1">
      <alignment horizontal="right"/>
    </xf>
    <xf numFmtId="0" fontId="78" fillId="7" borderId="0" xfId="0" applyFont="1" applyFill="1" applyAlignment="1"/>
    <xf numFmtId="17" fontId="48" fillId="6" borderId="0" xfId="0" applyNumberFormat="1" applyFont="1" applyFill="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61" fillId="0" borderId="0" xfId="0" applyFont="1" applyAlignment="1">
      <alignment horizontal="center"/>
    </xf>
    <xf numFmtId="0" fontId="86" fillId="0" borderId="0" xfId="0" applyFont="1" applyAlignment="1">
      <alignment horizontal="center"/>
    </xf>
    <xf numFmtId="0" fontId="78" fillId="7" borderId="0" xfId="0" applyFont="1" applyFill="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88" fillId="10" borderId="1" xfId="0" applyFont="1" applyFill="1" applyBorder="1" applyAlignment="1">
      <alignment horizontal="center"/>
    </xf>
    <xf numFmtId="164" fontId="32" fillId="0" borderId="0" xfId="0" applyNumberFormat="1" applyFont="1"/>
    <xf numFmtId="164" fontId="26" fillId="0" borderId="0" xfId="0" applyNumberFormat="1" applyFont="1"/>
    <xf numFmtId="164" fontId="42" fillId="0" borderId="0" xfId="0" applyNumberFormat="1" applyFont="1"/>
    <xf numFmtId="164" fontId="27" fillId="0" borderId="0" xfId="0" applyNumberFormat="1" applyFont="1"/>
    <xf numFmtId="164" fontId="56" fillId="0" borderId="1" xfId="0" applyNumberFormat="1" applyFont="1" applyBorder="1"/>
    <xf numFmtId="164" fontId="64" fillId="14" borderId="1" xfId="0" applyNumberFormat="1" applyFont="1" applyFill="1" applyBorder="1"/>
    <xf numFmtId="164" fontId="61" fillId="12" borderId="1" xfId="0" applyNumberFormat="1" applyFont="1" applyFill="1" applyBorder="1"/>
    <xf numFmtId="164" fontId="63" fillId="14" borderId="1" xfId="0" applyNumberFormat="1" applyFont="1" applyFill="1" applyBorder="1"/>
    <xf numFmtId="0" fontId="41" fillId="0" borderId="1" xfId="0" applyFont="1" applyFill="1" applyBorder="1" applyAlignment="1">
      <alignment horizontal="center"/>
    </xf>
    <xf numFmtId="164" fontId="61" fillId="0" borderId="1" xfId="0" applyNumberFormat="1" applyFont="1" applyBorder="1" applyAlignment="1">
      <alignment horizontal="right"/>
    </xf>
    <xf numFmtId="0" fontId="76" fillId="0" borderId="1" xfId="0" applyFont="1" applyBorder="1"/>
    <xf numFmtId="0" fontId="48" fillId="0" borderId="0" xfId="0" applyFont="1"/>
    <xf numFmtId="0" fontId="81" fillId="0" borderId="0" xfId="0" applyFont="1" applyAlignment="1">
      <alignment horizontal="center"/>
    </xf>
    <xf numFmtId="164" fontId="46" fillId="0" borderId="27" xfId="0" applyNumberFormat="1"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64" fontId="62" fillId="6" borderId="1" xfId="0" applyNumberFormat="1" applyFont="1" applyFill="1" applyBorder="1"/>
    <xf numFmtId="164" fontId="64" fillId="6" borderId="1" xfId="0" applyNumberFormat="1" applyFont="1" applyFill="1" applyBorder="1"/>
    <xf numFmtId="0" fontId="24" fillId="8" borderId="1" xfId="0" applyFont="1" applyFill="1" applyBorder="1" applyAlignment="1"/>
    <xf numFmtId="0" fontId="24" fillId="8" borderId="0" xfId="0" applyFont="1" applyFill="1" applyAlignment="1"/>
    <xf numFmtId="0" fontId="34" fillId="8" borderId="0" xfId="0" applyFont="1" applyFill="1" applyAlignment="1"/>
    <xf numFmtId="164" fontId="0" fillId="0" borderId="1" xfId="0" applyNumberFormat="1" applyBorder="1"/>
    <xf numFmtId="0" fontId="4" fillId="6" borderId="0" xfId="0" applyFont="1" applyFill="1" applyAlignment="1">
      <alignment horizontal="center"/>
    </xf>
    <xf numFmtId="0" fontId="67" fillId="0" borderId="1" xfId="0" applyFont="1" applyFill="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83" fillId="0" borderId="0" xfId="0" applyFont="1" applyFill="1"/>
    <xf numFmtId="0" fontId="4" fillId="0" borderId="0" xfId="0" applyFont="1" applyFill="1" applyAlignment="1">
      <alignment horizontal="center"/>
    </xf>
    <xf numFmtId="0" fontId="89" fillId="0" borderId="0" xfId="0" applyFont="1" applyFill="1"/>
    <xf numFmtId="164" fontId="79" fillId="6" borderId="1" xfId="0" applyNumberFormat="1" applyFont="1" applyFill="1" applyBorder="1"/>
    <xf numFmtId="0" fontId="81" fillId="16" borderId="20"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61" fillId="0" borderId="2"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71" fillId="0" borderId="0" xfId="0" applyFont="1" applyAlignment="1">
      <alignment horizontal="center"/>
    </xf>
    <xf numFmtId="0" fontId="35" fillId="8" borderId="0" xfId="0" applyFont="1" applyFill="1" applyAlignment="1">
      <alignment horizontal="center"/>
    </xf>
    <xf numFmtId="0" fontId="92" fillId="0" borderId="0" xfId="0" applyFont="1" applyAlignment="1">
      <alignment horizontal="center"/>
    </xf>
    <xf numFmtId="0" fontId="93" fillId="0" borderId="0" xfId="0" applyFont="1"/>
    <xf numFmtId="0" fontId="73" fillId="0" borderId="21" xfId="0" applyFont="1" applyFill="1" applyBorder="1" applyAlignment="1">
      <alignment horizontal="center"/>
    </xf>
    <xf numFmtId="0" fontId="84" fillId="0" borderId="0" xfId="0" applyFont="1" applyFill="1" applyBorder="1"/>
    <xf numFmtId="0" fontId="84" fillId="0" borderId="0" xfId="0" applyFont="1" applyBorder="1"/>
    <xf numFmtId="0" fontId="74" fillId="0" borderId="0" xfId="0" applyFont="1" applyFill="1" applyBorder="1"/>
    <xf numFmtId="0" fontId="74" fillId="0" borderId="0" xfId="0" applyFont="1" applyBorder="1"/>
    <xf numFmtId="0" fontId="35" fillId="0" borderId="0" xfId="0" applyFont="1" applyFill="1" applyBorder="1"/>
    <xf numFmtId="0" fontId="35" fillId="0" borderId="0" xfId="0" applyFont="1" applyBorder="1"/>
    <xf numFmtId="0" fontId="37" fillId="0" borderId="0" xfId="0" applyFont="1" applyFill="1" applyBorder="1"/>
    <xf numFmtId="0" fontId="37" fillId="0" borderId="0" xfId="0" applyFont="1" applyBorder="1"/>
    <xf numFmtId="0" fontId="61" fillId="0" borderId="0" xfId="0" applyFont="1" applyFill="1" applyBorder="1" applyAlignment="1">
      <alignment horizontal="center"/>
    </xf>
    <xf numFmtId="0" fontId="61" fillId="0" borderId="0" xfId="0" applyFont="1" applyBorder="1" applyAlignment="1">
      <alignment horizontal="center"/>
    </xf>
    <xf numFmtId="164" fontId="61" fillId="0" borderId="1" xfId="0" applyNumberFormat="1" applyFont="1" applyFill="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23" fillId="0" borderId="0" xfId="0" applyFont="1" applyAlignment="1">
      <alignment horizontal="center"/>
    </xf>
    <xf numFmtId="164" fontId="62" fillId="17" borderId="1" xfId="0" applyNumberFormat="1" applyFont="1" applyFill="1" applyBorder="1"/>
    <xf numFmtId="164" fontId="62" fillId="15" borderId="1" xfId="0" applyNumberFormat="1" applyFont="1" applyFill="1" applyBorder="1"/>
    <xf numFmtId="164" fontId="61" fillId="17" borderId="1" xfId="0" applyNumberFormat="1" applyFont="1" applyFill="1" applyBorder="1"/>
    <xf numFmtId="0" fontId="69" fillId="0" borderId="0" xfId="0" applyFont="1" applyAlignment="1">
      <alignment horizontal="center"/>
    </xf>
    <xf numFmtId="0" fontId="68" fillId="0" borderId="1" xfId="0" applyFont="1" applyBorder="1"/>
    <xf numFmtId="0" fontId="30" fillId="0" borderId="1" xfId="0" applyFont="1" applyBorder="1" applyAlignment="1"/>
    <xf numFmtId="0" fontId="30" fillId="0" borderId="1" xfId="0" applyFont="1" applyBorder="1" applyAlignment="1">
      <alignment horizontal="center"/>
    </xf>
    <xf numFmtId="164" fontId="30" fillId="0" borderId="1" xfId="0" applyNumberFormat="1" applyFont="1" applyBorder="1" applyAlignment="1">
      <alignment horizontal="right"/>
    </xf>
    <xf numFmtId="0" fontId="30" fillId="0" borderId="1" xfId="0" applyFont="1" applyBorder="1"/>
    <xf numFmtId="164" fontId="30" fillId="0" borderId="1" xfId="0" applyNumberFormat="1" applyFont="1" applyBorder="1"/>
    <xf numFmtId="0" fontId="61" fillId="0" borderId="0" xfId="0" applyFont="1" applyBorder="1"/>
    <xf numFmtId="0" fontId="70" fillId="0" borderId="0" xfId="0" applyFont="1" applyFill="1" applyBorder="1" applyAlignment="1">
      <alignment horizontal="center"/>
    </xf>
    <xf numFmtId="164" fontId="61" fillId="0" borderId="1" xfId="0" applyNumberFormat="1" applyFont="1" applyBorder="1" applyAlignment="1">
      <alignment horizontal="center"/>
    </xf>
    <xf numFmtId="164" fontId="64" fillId="18" borderId="1" xfId="0" applyNumberFormat="1" applyFont="1" applyFill="1" applyBorder="1"/>
    <xf numFmtId="0" fontId="46" fillId="0" borderId="1" xfId="0" applyFont="1" applyBorder="1"/>
    <xf numFmtId="0" fontId="74" fillId="0" borderId="0" xfId="0" applyFont="1" applyAlignment="1">
      <alignment horizontal="center"/>
    </xf>
    <xf numFmtId="0" fontId="73" fillId="0" borderId="0" xfId="0" applyFont="1" applyFill="1" applyBorder="1"/>
    <xf numFmtId="164" fontId="56" fillId="6" borderId="1" xfId="0" applyNumberFormat="1" applyFont="1" applyFill="1" applyBorder="1"/>
    <xf numFmtId="164" fontId="24" fillId="0" borderId="27" xfId="0" applyNumberFormat="1" applyFont="1" applyBorder="1"/>
    <xf numFmtId="164" fontId="24" fillId="0" borderId="1" xfId="0" applyNumberFormat="1" applyFont="1" applyBorder="1"/>
    <xf numFmtId="164" fontId="94" fillId="0" borderId="0" xfId="0" applyNumberFormat="1" applyFont="1" applyAlignment="1">
      <alignment horizontal="righ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64" fontId="8" fillId="8" borderId="0" xfId="0" applyNumberFormat="1" applyFont="1" applyFill="1"/>
    <xf numFmtId="164" fontId="71" fillId="0" borderId="0" xfId="0" applyNumberFormat="1" applyFont="1" applyAlignment="1">
      <alignment horizontal="center"/>
    </xf>
    <xf numFmtId="49" fontId="48" fillId="0" borderId="1" xfId="0" applyNumberFormat="1" applyFont="1" applyBorder="1" applyAlignment="1">
      <alignment horizontal="center"/>
    </xf>
    <xf numFmtId="0" fontId="24" fillId="19" borderId="1" xfId="0" applyFont="1" applyFill="1" applyBorder="1" applyAlignment="1">
      <alignment horizontal="center"/>
    </xf>
    <xf numFmtId="0" fontId="69" fillId="0" borderId="0" xfId="0" applyFont="1" applyBorder="1" applyAlignment="1">
      <alignment horizontal="center"/>
    </xf>
    <xf numFmtId="0" fontId="68" fillId="0" borderId="1" xfId="0" applyFont="1" applyBorder="1" applyAlignment="1">
      <alignment horizontal="center"/>
    </xf>
    <xf numFmtId="0" fontId="68" fillId="0" borderId="1" xfId="0" applyFont="1" applyFill="1" applyBorder="1"/>
    <xf numFmtId="0" fontId="64" fillId="0" borderId="21" xfId="0" applyFont="1" applyBorder="1" applyAlignment="1">
      <alignment wrapText="1"/>
    </xf>
    <xf numFmtId="0" fontId="61" fillId="0" borderId="2" xfId="0" applyFont="1" applyBorder="1"/>
    <xf numFmtId="0" fontId="35" fillId="0" borderId="0" xfId="0" applyFont="1" applyFill="1" applyAlignment="1">
      <alignment horizontal="center"/>
    </xf>
    <xf numFmtId="0" fontId="81" fillId="0" borderId="0" xfId="0" applyFont="1" applyFill="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81" fillId="8" borderId="0" xfId="0" applyFont="1" applyFill="1" applyAlignment="1">
      <alignment horizontal="center"/>
    </xf>
    <xf numFmtId="0" fontId="97" fillId="0" borderId="1" xfId="0" applyFont="1" applyBorder="1"/>
    <xf numFmtId="0" fontId="98" fillId="0" borderId="1" xfId="0" applyFont="1" applyBorder="1"/>
    <xf numFmtId="164" fontId="35" fillId="0" borderId="0" xfId="0" applyNumberFormat="1" applyFont="1" applyAlignment="1">
      <alignment horizontal="center"/>
    </xf>
    <xf numFmtId="164" fontId="24" fillId="0" borderId="0" xfId="0" applyNumberFormat="1" applyFont="1" applyAlignment="1">
      <alignment horizontal="right"/>
    </xf>
    <xf numFmtId="164" fontId="61" fillId="0" borderId="0" xfId="0" applyNumberFormat="1" applyFont="1" applyAlignment="1">
      <alignment horizontal="right"/>
    </xf>
    <xf numFmtId="164" fontId="81" fillId="0" borderId="0" xfId="0" applyNumberFormat="1" applyFont="1" applyAlignment="1">
      <alignment horizontal="right"/>
    </xf>
    <xf numFmtId="164" fontId="27" fillId="0" borderId="0" xfId="0" applyNumberFormat="1" applyFont="1" applyFill="1" applyAlignment="1">
      <alignment horizontal="right"/>
    </xf>
    <xf numFmtId="164" fontId="0" fillId="0" borderId="0" xfId="0" applyNumberFormat="1" applyAlignment="1">
      <alignment horizontal="right"/>
    </xf>
    <xf numFmtId="164" fontId="31" fillId="0" borderId="0" xfId="0" applyNumberFormat="1" applyFont="1" applyAlignment="1">
      <alignment horizontal="right"/>
    </xf>
    <xf numFmtId="164" fontId="35" fillId="0" borderId="0" xfId="0" applyNumberFormat="1" applyFont="1" applyAlignment="1">
      <alignment horizontal="right"/>
    </xf>
    <xf numFmtId="164" fontId="72" fillId="0" borderId="1" xfId="0" applyNumberFormat="1" applyFont="1" applyFill="1" applyBorder="1"/>
    <xf numFmtId="0" fontId="53" fillId="0" borderId="1" xfId="0" applyFont="1" applyBorder="1" applyAlignment="1">
      <alignment horizontal="center"/>
    </xf>
    <xf numFmtId="0" fontId="71" fillId="0" borderId="0" xfId="0" applyFont="1" applyFill="1" applyBorder="1"/>
    <xf numFmtId="0" fontId="42" fillId="6" borderId="38" xfId="0" applyFont="1" applyFill="1" applyBorder="1"/>
    <xf numFmtId="0" fontId="42" fillId="6" borderId="39" xfId="0" applyFont="1" applyFill="1" applyBorder="1"/>
    <xf numFmtId="0" fontId="42" fillId="8" borderId="40" xfId="0" applyFont="1" applyFill="1" applyBorder="1" applyAlignment="1">
      <alignment horizontal="center"/>
    </xf>
    <xf numFmtId="0" fontId="100" fillId="0" borderId="2" xfId="0" applyFont="1" applyBorder="1"/>
    <xf numFmtId="0" fontId="101" fillId="0" borderId="2" xfId="0" applyFont="1" applyBorder="1"/>
    <xf numFmtId="0" fontId="85" fillId="13" borderId="20" xfId="0" applyFont="1" applyFill="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30" fillId="0" borderId="0" xfId="0" applyFont="1" applyFill="1" applyBorder="1" applyAlignment="1"/>
    <xf numFmtId="0" fontId="101" fillId="0" borderId="32" xfId="0" applyFont="1" applyBorder="1"/>
    <xf numFmtId="0" fontId="101" fillId="0" borderId="19" xfId="0" applyFont="1" applyBorder="1"/>
    <xf numFmtId="0" fontId="101" fillId="0" borderId="0" xfId="0" applyFont="1" applyBorder="1"/>
    <xf numFmtId="0" fontId="61" fillId="7" borderId="1" xfId="0" applyFont="1" applyFill="1" applyBorder="1"/>
    <xf numFmtId="0" fontId="63" fillId="7" borderId="1" xfId="0" applyFont="1" applyFill="1" applyBorder="1"/>
    <xf numFmtId="0" fontId="61" fillId="7" borderId="1" xfId="0" applyFont="1" applyFill="1" applyBorder="1" applyAlignment="1">
      <alignment horizontal="center"/>
    </xf>
    <xf numFmtId="164" fontId="48" fillId="0" borderId="0" xfId="0" applyNumberFormat="1" applyFont="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64" fontId="48" fillId="0" borderId="0" xfId="0" applyNumberFormat="1" applyFont="1" applyBorder="1"/>
    <xf numFmtId="0" fontId="15" fillId="0" borderId="0" xfId="0" applyFont="1" applyBorder="1" applyAlignment="1">
      <alignment horizontal="center"/>
    </xf>
    <xf numFmtId="164" fontId="51" fillId="0" borderId="0" xfId="0" applyNumberFormat="1" applyFont="1" applyBorder="1"/>
    <xf numFmtId="0" fontId="82" fillId="7" borderId="1" xfId="0" applyFont="1" applyFill="1" applyBorder="1" applyAlignment="1">
      <alignment horizontal="center"/>
    </xf>
    <xf numFmtId="0" fontId="79" fillId="7" borderId="1" xfId="0" applyFont="1" applyFill="1" applyBorder="1" applyAlignment="1">
      <alignment horizontal="center"/>
    </xf>
    <xf numFmtId="164" fontId="64" fillId="7" borderId="1" xfId="0" applyNumberFormat="1" applyFont="1" applyFill="1" applyBorder="1" applyAlignment="1">
      <alignment horizontal="center"/>
    </xf>
    <xf numFmtId="164" fontId="61" fillId="7" borderId="1" xfId="0" applyNumberFormat="1" applyFont="1" applyFill="1" applyBorder="1"/>
    <xf numFmtId="164" fontId="62" fillId="20" borderId="1" xfId="0" applyNumberFormat="1" applyFont="1" applyFill="1" applyBorder="1"/>
    <xf numFmtId="164" fontId="61" fillId="20" borderId="1" xfId="0" applyNumberFormat="1" applyFont="1" applyFill="1" applyBorder="1"/>
    <xf numFmtId="164" fontId="78" fillId="0" borderId="0" xfId="0" applyNumberFormat="1" applyFont="1" applyAlignment="1">
      <alignment horizontal="right"/>
    </xf>
    <xf numFmtId="0" fontId="95" fillId="0" borderId="0" xfId="0" applyFont="1" applyFill="1" applyBorder="1" applyAlignment="1">
      <alignment horizontal="center"/>
    </xf>
    <xf numFmtId="0" fontId="86" fillId="0" borderId="0" xfId="0" applyFont="1" applyFill="1"/>
    <xf numFmtId="0" fontId="53" fillId="0" borderId="1" xfId="0" applyFont="1" applyBorder="1" applyAlignment="1">
      <alignment horizontal="center"/>
    </xf>
    <xf numFmtId="0" fontId="71" fillId="0" borderId="0" xfId="0" applyFont="1" applyFill="1"/>
    <xf numFmtId="0" fontId="74" fillId="0" borderId="0" xfId="0" applyFont="1" applyFill="1" applyAlignment="1">
      <alignment horizontal="center"/>
    </xf>
    <xf numFmtId="0" fontId="61" fillId="0" borderId="0" xfId="0" applyFont="1" applyFill="1" applyBorder="1" applyAlignment="1">
      <alignment horizontal="right"/>
    </xf>
    <xf numFmtId="164" fontId="61" fillId="0" borderId="0" xfId="0" applyNumberFormat="1" applyFont="1" applyBorder="1"/>
    <xf numFmtId="164" fontId="61" fillId="4" borderId="0" xfId="0" applyNumberFormat="1" applyFont="1" applyFill="1" applyBorder="1"/>
    <xf numFmtId="0" fontId="33" fillId="6" borderId="0" xfId="0" applyFont="1" applyFill="1" applyBorder="1" applyAlignment="1">
      <alignment horizontal="center"/>
    </xf>
    <xf numFmtId="0" fontId="61" fillId="0" borderId="20" xfId="0" applyFont="1" applyBorder="1" applyAlignment="1">
      <alignment horizontal="center"/>
    </xf>
    <xf numFmtId="0" fontId="27" fillId="0" borderId="20" xfId="0" applyFont="1" applyBorder="1" applyAlignment="1">
      <alignment horizontal="center"/>
    </xf>
    <xf numFmtId="164" fontId="72" fillId="0" borderId="1" xfId="0" applyNumberFormat="1" applyFont="1" applyBorder="1"/>
    <xf numFmtId="0" fontId="80" fillId="0" borderId="21" xfId="0" applyFont="1" applyBorder="1" applyAlignment="1">
      <alignment wrapText="1"/>
    </xf>
    <xf numFmtId="0" fontId="86" fillId="0" borderId="0" xfId="0" applyFont="1" applyBorder="1"/>
    <xf numFmtId="0" fontId="102" fillId="0" borderId="1" xfId="0" applyFont="1" applyBorder="1" applyAlignment="1">
      <alignment horizontal="center"/>
    </xf>
    <xf numFmtId="165" fontId="61" fillId="0" borderId="1" xfId="0" applyNumberFormat="1" applyFont="1" applyBorder="1"/>
    <xf numFmtId="1" fontId="61" fillId="0" borderId="1" xfId="0" applyNumberFormat="1" applyFont="1" applyBorder="1" applyAlignment="1">
      <alignment horizontal="center"/>
    </xf>
    <xf numFmtId="0" fontId="103" fillId="0" borderId="2" xfId="0" applyFont="1" applyBorder="1"/>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0" fillId="0" borderId="1" xfId="0" applyBorder="1" applyAlignment="1">
      <alignment horizontal="center"/>
    </xf>
    <xf numFmtId="0" fontId="34" fillId="16" borderId="0" xfId="0" applyFont="1" applyFill="1" applyAlignment="1">
      <alignment horizontal="center"/>
    </xf>
    <xf numFmtId="0" fontId="41" fillId="0" borderId="0" xfId="0" applyFont="1" applyFill="1" applyAlignment="1"/>
    <xf numFmtId="0" fontId="69" fillId="0" borderId="0" xfId="0" applyFont="1" applyFill="1" applyAlignment="1">
      <alignment horizontal="left"/>
    </xf>
    <xf numFmtId="0" fontId="34" fillId="0" borderId="0" xfId="0" applyFont="1" applyFill="1"/>
    <xf numFmtId="0" fontId="42" fillId="2" borderId="16" xfId="0" applyFont="1" applyFill="1" applyBorder="1" applyAlignment="1"/>
    <xf numFmtId="0" fontId="24" fillId="2" borderId="0" xfId="0" applyFont="1" applyFill="1" applyAlignment="1">
      <alignment horizontal="left"/>
    </xf>
    <xf numFmtId="17" fontId="23" fillId="0" borderId="0" xfId="0" applyNumberFormat="1" applyFont="1"/>
    <xf numFmtId="164" fontId="23" fillId="0" borderId="0" xfId="0" applyNumberFormat="1" applyFont="1"/>
    <xf numFmtId="164" fontId="78" fillId="0" borderId="0" xfId="0" applyNumberFormat="1" applyFont="1"/>
    <xf numFmtId="0" fontId="53" fillId="0" borderId="1" xfId="0" applyFont="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 fontId="48" fillId="0" borderId="1" xfId="0" applyNumberFormat="1" applyFont="1" applyBorder="1" applyAlignment="1">
      <alignment horizontal="center"/>
    </xf>
    <xf numFmtId="49" fontId="30" fillId="0" borderId="1" xfId="0" applyNumberFormat="1" applyFont="1" applyBorder="1" applyAlignment="1">
      <alignment horizontal="center"/>
    </xf>
    <xf numFmtId="0" fontId="105" fillId="0" borderId="0" xfId="0" applyFont="1"/>
    <xf numFmtId="49" fontId="0" fillId="0" borderId="0" xfId="0" applyNumberFormat="1"/>
    <xf numFmtId="0" fontId="61" fillId="0" borderId="1" xfId="1" applyFont="1" applyFill="1" applyBorder="1"/>
    <xf numFmtId="0" fontId="64" fillId="7" borderId="1" xfId="0" applyFont="1" applyFill="1" applyBorder="1"/>
    <xf numFmtId="1" fontId="76" fillId="0" borderId="1" xfId="0" applyNumberFormat="1" applyFont="1" applyBorder="1" applyAlignment="1">
      <alignment horizontal="center"/>
    </xf>
    <xf numFmtId="0" fontId="27" fillId="6" borderId="1" xfId="0" applyFont="1" applyFill="1" applyBorder="1"/>
    <xf numFmtId="0" fontId="61" fillId="6" borderId="1" xfId="0" applyFont="1" applyFill="1" applyBorder="1"/>
    <xf numFmtId="0" fontId="76" fillId="0" borderId="2" xfId="0" applyFont="1" applyBorder="1"/>
    <xf numFmtId="0" fontId="99" fillId="7" borderId="1"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98" fillId="6" borderId="1" xfId="0" applyFont="1" applyFill="1" applyBorder="1" applyAlignment="1">
      <alignment horizontal="center"/>
    </xf>
    <xf numFmtId="0" fontId="79" fillId="6" borderId="2" xfId="0" applyFont="1" applyFill="1" applyBorder="1" applyAlignment="1">
      <alignment horizontal="center"/>
    </xf>
    <xf numFmtId="0" fontId="81" fillId="0" borderId="0" xfId="0" applyFont="1" applyBorder="1"/>
    <xf numFmtId="0" fontId="61" fillId="0" borderId="2" xfId="0" applyFont="1" applyBorder="1" applyAlignment="1">
      <alignment horizontal="center"/>
    </xf>
    <xf numFmtId="0" fontId="95" fillId="7" borderId="21" xfId="0" applyFont="1" applyFill="1" applyBorder="1" applyAlignment="1">
      <alignment horizontal="center"/>
    </xf>
    <xf numFmtId="17" fontId="48" fillId="2" borderId="0" xfId="0" applyNumberFormat="1" applyFont="1" applyFill="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61" fillId="0" borderId="21" xfId="1" applyFont="1" applyFill="1" applyBorder="1"/>
    <xf numFmtId="0" fontId="79" fillId="6" borderId="21" xfId="0" applyFont="1" applyFill="1" applyBorder="1" applyAlignment="1">
      <alignment horizontal="center"/>
    </xf>
    <xf numFmtId="164" fontId="30" fillId="0" borderId="0" xfId="0" applyNumberFormat="1" applyFont="1" applyBorder="1" applyAlignment="1">
      <alignment horizontal="right"/>
    </xf>
    <xf numFmtId="164" fontId="30" fillId="0" borderId="0" xfId="0" applyNumberFormat="1" applyFont="1" applyBorder="1"/>
    <xf numFmtId="164" fontId="46" fillId="0" borderId="0" xfId="0" applyNumberFormat="1" applyFont="1" applyBorder="1"/>
    <xf numFmtId="164" fontId="61" fillId="6" borderId="0" xfId="0" applyNumberFormat="1" applyFont="1" applyFill="1" applyBorder="1"/>
    <xf numFmtId="164" fontId="30" fillId="6" borderId="0" xfId="0" applyNumberFormat="1" applyFont="1" applyFill="1" applyBorder="1"/>
    <xf numFmtId="1" fontId="0" fillId="0" borderId="0" xfId="0" applyNumberFormat="1"/>
    <xf numFmtId="0" fontId="97" fillId="7" borderId="0" xfId="0" applyFont="1" applyFill="1"/>
    <xf numFmtId="0" fontId="97" fillId="7" borderId="0" xfId="0" applyFont="1" applyFill="1" applyAlignment="1">
      <alignment horizontal="center"/>
    </xf>
    <xf numFmtId="0" fontId="97" fillId="7" borderId="0" xfId="0" applyFont="1" applyFill="1" applyBorder="1" applyAlignment="1">
      <alignment horizontal="center"/>
    </xf>
    <xf numFmtId="49" fontId="69" fillId="7" borderId="0" xfId="0" applyNumberFormat="1" applyFont="1" applyFill="1" applyProtection="1">
      <protection locked="0"/>
    </xf>
    <xf numFmtId="0" fontId="0" fillId="7" borderId="0" xfId="0" applyFill="1" applyAlignment="1">
      <alignment horizontal="center"/>
    </xf>
    <xf numFmtId="0" fontId="0" fillId="7" borderId="0" xfId="0" applyFill="1" applyAlignment="1" applyProtection="1">
      <alignment horizontal="center"/>
      <protection locked="0"/>
    </xf>
    <xf numFmtId="0" fontId="0" fillId="7" borderId="0" xfId="0" applyFill="1" applyBorder="1" applyAlignment="1">
      <alignment horizontal="center"/>
    </xf>
    <xf numFmtId="49" fontId="0" fillId="7" borderId="0" xfId="0" applyNumberFormat="1" applyFill="1" applyProtection="1">
      <protection locked="0"/>
    </xf>
    <xf numFmtId="0" fontId="0" fillId="0" borderId="0" xfId="0" applyAlignment="1" applyProtection="1">
      <alignment horizontal="center"/>
      <protection locked="0"/>
    </xf>
    <xf numFmtId="164" fontId="0" fillId="7" borderId="0" xfId="0" applyNumberFormat="1" applyFill="1"/>
    <xf numFmtId="0" fontId="69" fillId="7" borderId="0" xfId="0" applyFont="1" applyFill="1" applyBorder="1" applyProtection="1">
      <protection locked="0"/>
    </xf>
    <xf numFmtId="0" fontId="69" fillId="7" borderId="0" xfId="0" applyFont="1" applyFill="1"/>
    <xf numFmtId="0" fontId="0" fillId="0" borderId="0" xfId="0" applyFill="1" applyAlignment="1" applyProtection="1">
      <alignment horizontal="center"/>
      <protection locked="0"/>
    </xf>
    <xf numFmtId="0" fontId="0" fillId="0" borderId="0" xfId="0" applyFill="1" applyAlignment="1">
      <alignment horizontal="center"/>
    </xf>
    <xf numFmtId="49" fontId="0" fillId="7" borderId="0" xfId="0" applyNumberFormat="1" applyFill="1" applyBorder="1" applyAlignment="1">
      <alignment horizontal="center"/>
    </xf>
    <xf numFmtId="0" fontId="69" fillId="7" borderId="0" xfId="0" applyFont="1" applyFill="1" applyAlignment="1" applyProtection="1">
      <alignment horizontal="center"/>
      <protection locked="0"/>
    </xf>
    <xf numFmtId="0" fontId="69" fillId="7" borderId="0" xfId="0" applyFont="1" applyFill="1" applyProtection="1">
      <protection locked="0"/>
    </xf>
    <xf numFmtId="0" fontId="0" fillId="21" borderId="42" xfId="0" applyFont="1" applyFill="1" applyBorder="1"/>
    <xf numFmtId="0" fontId="0" fillId="0" borderId="44" xfId="0" applyFont="1" applyFill="1" applyBorder="1"/>
    <xf numFmtId="0" fontId="0" fillId="21" borderId="44" xfId="0" applyFont="1" applyFill="1" applyBorder="1"/>
    <xf numFmtId="0" fontId="0" fillId="7" borderId="43" xfId="0" applyFont="1" applyFill="1" applyBorder="1" applyAlignment="1">
      <alignment horizontal="center"/>
    </xf>
    <xf numFmtId="0" fontId="0" fillId="7" borderId="46" xfId="0" applyFont="1" applyFill="1" applyBorder="1" applyAlignment="1">
      <alignment horizontal="center"/>
    </xf>
    <xf numFmtId="0" fontId="0" fillId="21" borderId="1" xfId="0" applyFont="1" applyFill="1" applyBorder="1" applyAlignment="1">
      <alignment horizontal="center"/>
    </xf>
    <xf numFmtId="0" fontId="0" fillId="21" borderId="42" xfId="0" applyFont="1" applyFill="1" applyBorder="1" applyAlignment="1">
      <alignment horizontal="center"/>
    </xf>
    <xf numFmtId="0" fontId="0" fillId="21" borderId="44" xfId="0" applyFont="1" applyFill="1" applyBorder="1" applyAlignment="1">
      <alignment horizontal="center"/>
    </xf>
    <xf numFmtId="0" fontId="0" fillId="0" borderId="44" xfId="0" applyFont="1" applyFill="1" applyBorder="1" applyAlignment="1">
      <alignment horizontal="center"/>
    </xf>
    <xf numFmtId="0" fontId="0" fillId="0" borderId="45" xfId="0" applyFont="1" applyFill="1" applyBorder="1" applyAlignment="1">
      <alignment horizontal="center"/>
    </xf>
    <xf numFmtId="0" fontId="0" fillId="21" borderId="47" xfId="0" applyFont="1" applyFill="1" applyBorder="1" applyAlignment="1">
      <alignment horizontal="center"/>
    </xf>
    <xf numFmtId="0" fontId="0" fillId="21" borderId="41" xfId="0" applyFont="1" applyFill="1" applyBorder="1" applyAlignment="1">
      <alignment horizontal="center"/>
    </xf>
    <xf numFmtId="0" fontId="0" fillId="0" borderId="43" xfId="0" applyFont="1" applyFill="1" applyBorder="1" applyAlignment="1">
      <alignment horizontal="center"/>
    </xf>
    <xf numFmtId="0" fontId="0" fillId="21" borderId="43" xfId="0" applyFont="1" applyFill="1" applyBorder="1" applyAlignment="1">
      <alignment horizontal="center"/>
    </xf>
    <xf numFmtId="0" fontId="0" fillId="0" borderId="44" xfId="0" applyFont="1" applyBorder="1" applyAlignment="1">
      <alignment horizontal="center"/>
    </xf>
    <xf numFmtId="0" fontId="0" fillId="21" borderId="46" xfId="0" applyFont="1" applyFill="1" applyBorder="1" applyAlignment="1">
      <alignment horizontal="center"/>
    </xf>
    <xf numFmtId="0" fontId="106" fillId="21" borderId="42" xfId="0" applyFont="1" applyFill="1" applyBorder="1" applyAlignment="1" applyProtection="1">
      <alignment horizontal="center"/>
    </xf>
    <xf numFmtId="166" fontId="0" fillId="21" borderId="42" xfId="0" applyNumberFormat="1" applyFont="1" applyFill="1" applyBorder="1" applyAlignment="1" applyProtection="1">
      <alignment horizontal="center"/>
    </xf>
    <xf numFmtId="164" fontId="106" fillId="21" borderId="42" xfId="0" applyNumberFormat="1" applyFont="1" applyFill="1" applyBorder="1" applyAlignment="1" applyProtection="1">
      <alignment horizontal="center"/>
    </xf>
    <xf numFmtId="167" fontId="0" fillId="0" borderId="44" xfId="0" applyNumberFormat="1" applyFont="1" applyFill="1" applyBorder="1" applyAlignment="1" applyProtection="1">
      <alignment horizontal="center"/>
    </xf>
    <xf numFmtId="0" fontId="0" fillId="0" borderId="44" xfId="0" applyFill="1" applyBorder="1" applyAlignment="1">
      <alignment horizontal="center"/>
    </xf>
    <xf numFmtId="0" fontId="0" fillId="21" borderId="43" xfId="0" applyFill="1" applyBorder="1" applyAlignment="1">
      <alignment horizontal="center"/>
    </xf>
    <xf numFmtId="0" fontId="69" fillId="21" borderId="44" xfId="0" applyFont="1" applyFill="1" applyBorder="1" applyAlignment="1">
      <alignment horizontal="center"/>
    </xf>
    <xf numFmtId="0" fontId="69" fillId="0" borderId="43" xfId="0" applyFont="1" applyFill="1" applyBorder="1" applyAlignment="1">
      <alignment horizontal="center"/>
    </xf>
    <xf numFmtId="0" fontId="69" fillId="0" borderId="44" xfId="0" applyFont="1" applyFill="1" applyBorder="1" applyAlignment="1">
      <alignment horizontal="center"/>
    </xf>
    <xf numFmtId="0" fontId="0" fillId="21" borderId="48" xfId="0" applyFont="1" applyFill="1" applyBorder="1" applyAlignment="1">
      <alignment horizontal="center"/>
    </xf>
    <xf numFmtId="0" fontId="0" fillId="21" borderId="45" xfId="0" applyFont="1" applyFill="1" applyBorder="1" applyAlignment="1">
      <alignment horizontal="center"/>
    </xf>
    <xf numFmtId="0" fontId="0" fillId="21" borderId="45" xfId="0" applyFill="1" applyBorder="1" applyAlignment="1">
      <alignment horizontal="center"/>
    </xf>
    <xf numFmtId="0" fontId="0" fillId="21" borderId="44" xfId="0" applyFill="1" applyBorder="1" applyAlignment="1">
      <alignment horizontal="center"/>
    </xf>
    <xf numFmtId="0" fontId="69" fillId="7" borderId="0" xfId="0" applyFont="1" applyFill="1" applyAlignment="1">
      <alignment horizontal="center"/>
    </xf>
    <xf numFmtId="49" fontId="69" fillId="7" borderId="0" xfId="0" applyNumberFormat="1" applyFont="1" applyFill="1" applyAlignment="1">
      <alignment horizontal="center"/>
    </xf>
    <xf numFmtId="0" fontId="69" fillId="0" borderId="0" xfId="0" applyFont="1" applyAlignment="1" applyProtection="1">
      <alignment horizontal="center"/>
      <protection locked="0"/>
    </xf>
    <xf numFmtId="49" fontId="69" fillId="0" borderId="0" xfId="0" applyNumberFormat="1" applyFont="1"/>
    <xf numFmtId="0" fontId="61" fillId="0" borderId="18" xfId="1" applyFont="1" applyFill="1" applyBorder="1"/>
    <xf numFmtId="0" fontId="79" fillId="6" borderId="1" xfId="1" applyFont="1" applyFill="1" applyBorder="1" applyAlignment="1">
      <alignment horizontal="center"/>
    </xf>
    <xf numFmtId="0" fontId="107" fillId="0" borderId="1" xfId="0"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0" fillId="0" borderId="0" xfId="0" applyFont="1" applyAlignment="1">
      <alignment horizontal="center"/>
    </xf>
    <xf numFmtId="0" fontId="68" fillId="0" borderId="0" xfId="0" applyFont="1" applyBorder="1" applyAlignment="1">
      <alignment horizontal="center"/>
    </xf>
    <xf numFmtId="0" fontId="68" fillId="0" borderId="0" xfId="0" applyFont="1" applyFill="1" applyBorder="1"/>
    <xf numFmtId="164" fontId="0" fillId="0" borderId="0" xfId="0" applyNumberFormat="1" applyBorder="1"/>
    <xf numFmtId="0" fontId="104" fillId="0" borderId="0" xfId="0" applyFont="1" applyBorder="1"/>
    <xf numFmtId="164" fontId="81" fillId="0" borderId="0" xfId="0" applyNumberFormat="1" applyFont="1" applyBorder="1"/>
    <xf numFmtId="0" fontId="81" fillId="6" borderId="2" xfId="0" applyFont="1" applyFill="1" applyBorder="1" applyAlignment="1">
      <alignment horizontal="center"/>
    </xf>
    <xf numFmtId="0" fontId="0" fillId="7" borderId="0" xfId="0" applyFill="1" applyBorder="1"/>
    <xf numFmtId="0" fontId="61" fillId="0" borderId="1" xfId="1" applyFont="1" applyFill="1" applyBorder="1" applyAlignment="1">
      <alignment horizontal="center"/>
    </xf>
    <xf numFmtId="0" fontId="0" fillId="0" borderId="0" xfId="0" applyFill="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95" fillId="10" borderId="33" xfId="0" applyFont="1" applyFill="1" applyBorder="1" applyAlignment="1">
      <alignment horizontal="center"/>
    </xf>
    <xf numFmtId="0" fontId="78" fillId="10" borderId="33" xfId="0" applyFont="1" applyFill="1" applyBorder="1" applyAlignment="1">
      <alignment horizontal="center"/>
    </xf>
    <xf numFmtId="0" fontId="88" fillId="10" borderId="33" xfId="0" applyFont="1" applyFill="1" applyBorder="1" applyAlignment="1">
      <alignment horizontal="center"/>
    </xf>
    <xf numFmtId="0" fontId="88" fillId="10" borderId="24" xfId="0" applyFont="1" applyFill="1" applyBorder="1" applyAlignment="1">
      <alignment horizontal="center"/>
    </xf>
    <xf numFmtId="0" fontId="76" fillId="0" borderId="2" xfId="0" applyFont="1" applyBorder="1" applyAlignment="1">
      <alignment horizontal="center"/>
    </xf>
    <xf numFmtId="0" fontId="53" fillId="0" borderId="1" xfId="0" applyFont="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1" fillId="0" borderId="0" xfId="0" applyFont="1" applyAlignment="1">
      <alignment horizontal="center"/>
    </xf>
    <xf numFmtId="0" fontId="1" fillId="0" borderId="0" xfId="0" applyFont="1"/>
    <xf numFmtId="0" fontId="0" fillId="21" borderId="42" xfId="0" applyFont="1" applyFill="1" applyBorder="1" applyAlignment="1">
      <alignment horizontal="left"/>
    </xf>
    <xf numFmtId="0" fontId="0" fillId="21" borderId="44" xfId="0" applyFont="1" applyFill="1" applyBorder="1" applyAlignment="1">
      <alignment horizontal="left"/>
    </xf>
    <xf numFmtId="0" fontId="0" fillId="0" borderId="44" xfId="0" applyFont="1" applyFill="1" applyBorder="1" applyAlignment="1">
      <alignment horizontal="left"/>
    </xf>
    <xf numFmtId="49" fontId="0" fillId="0" borderId="44" xfId="0" applyNumberFormat="1" applyFont="1" applyFill="1" applyBorder="1" applyAlignment="1">
      <alignment horizontal="left"/>
    </xf>
    <xf numFmtId="0" fontId="69" fillId="0" borderId="1" xfId="0" applyFont="1" applyBorder="1" applyAlignment="1">
      <alignment horizontal="left"/>
    </xf>
    <xf numFmtId="49" fontId="0" fillId="21" borderId="44" xfId="0" applyNumberFormat="1" applyFont="1" applyFill="1" applyBorder="1" applyAlignment="1">
      <alignment horizontal="left"/>
    </xf>
    <xf numFmtId="49" fontId="0" fillId="21" borderId="45" xfId="0" applyNumberFormat="1" applyFont="1" applyFill="1" applyBorder="1" applyAlignment="1">
      <alignment horizontal="left"/>
    </xf>
    <xf numFmtId="0" fontId="69" fillId="0" borderId="0" xfId="0" applyFont="1" applyFill="1" applyBorder="1" applyAlignment="1">
      <alignment horizontal="left"/>
    </xf>
    <xf numFmtId="0" fontId="1" fillId="0" borderId="0" xfId="0" applyFont="1" applyAlignment="1">
      <alignment horizontal="left"/>
    </xf>
    <xf numFmtId="0" fontId="61" fillId="0" borderId="2" xfId="1" applyFont="1" applyFill="1" applyBorder="1"/>
    <xf numFmtId="0" fontId="0" fillId="7" borderId="0" xfId="0" applyFont="1" applyFill="1" applyBorder="1" applyAlignment="1">
      <alignment horizontal="center"/>
    </xf>
    <xf numFmtId="0" fontId="69" fillId="0" borderId="0" xfId="0" applyFont="1" applyFill="1" applyBorder="1" applyAlignment="1">
      <alignment horizontal="center"/>
    </xf>
    <xf numFmtId="49" fontId="0" fillId="0" borderId="45" xfId="0" applyNumberFormat="1" applyFont="1" applyFill="1" applyBorder="1" applyAlignment="1">
      <alignment horizontal="left"/>
    </xf>
    <xf numFmtId="0" fontId="69" fillId="0" borderId="0" xfId="0" applyFont="1" applyBorder="1" applyAlignment="1">
      <alignment horizontal="left"/>
    </xf>
    <xf numFmtId="0" fontId="81" fillId="6" borderId="1" xfId="0" applyFont="1" applyFill="1" applyBorder="1" applyAlignment="1">
      <alignment horizontal="center"/>
    </xf>
    <xf numFmtId="0" fontId="108" fillId="0" borderId="0" xfId="0" applyFont="1" applyAlignment="1">
      <alignment horizontal="center"/>
    </xf>
    <xf numFmtId="164" fontId="109" fillId="0" borderId="1" xfId="0" applyNumberFormat="1" applyFont="1" applyBorder="1"/>
    <xf numFmtId="164" fontId="81" fillId="0" borderId="1" xfId="0" applyNumberFormat="1" applyFont="1" applyBorder="1"/>
    <xf numFmtId="0" fontId="79" fillId="0" borderId="1" xfId="0" applyFont="1" applyBorder="1" applyAlignment="1">
      <alignment horizontal="center"/>
    </xf>
    <xf numFmtId="167" fontId="0" fillId="6" borderId="44" xfId="0" applyNumberFormat="1" applyFont="1" applyFill="1" applyBorder="1" applyAlignment="1" applyProtection="1">
      <alignment horizontal="center"/>
    </xf>
    <xf numFmtId="0" fontId="61" fillId="0" borderId="2" xfId="0" applyFont="1" applyFill="1" applyBorder="1"/>
    <xf numFmtId="0" fontId="61" fillId="0" borderId="0" xfId="1" applyFont="1" applyFill="1" applyBorder="1"/>
    <xf numFmtId="0" fontId="110" fillId="0" borderId="1" xfId="0" applyFont="1" applyFill="1" applyBorder="1" applyAlignment="1">
      <alignment horizontal="center"/>
    </xf>
    <xf numFmtId="0" fontId="48" fillId="0" borderId="1" xfId="1" applyFont="1" applyFill="1" applyBorder="1"/>
    <xf numFmtId="0" fontId="30" fillId="6" borderId="1" xfId="0" applyFont="1" applyFill="1" applyBorder="1" applyAlignment="1"/>
    <xf numFmtId="0" fontId="30" fillId="6" borderId="1" xfId="0" applyFont="1" applyFill="1" applyBorder="1" applyAlignment="1">
      <alignment horizontal="center"/>
    </xf>
    <xf numFmtId="0" fontId="42" fillId="0" borderId="0" xfId="0" applyFont="1" applyAlignment="1">
      <alignment horizontal="center"/>
    </xf>
    <xf numFmtId="0" fontId="69" fillId="0" borderId="0" xfId="0" applyFont="1" applyFill="1" applyAlignment="1">
      <alignment horizontal="center"/>
    </xf>
    <xf numFmtId="0" fontId="41" fillId="0" borderId="0" xfId="0" applyFont="1" applyFill="1" applyAlignment="1">
      <alignment horizontal="center"/>
    </xf>
    <xf numFmtId="0" fontId="61" fillId="7" borderId="2" xfId="0" applyFont="1" applyFill="1" applyBorder="1"/>
    <xf numFmtId="0" fontId="111" fillId="6" borderId="0" xfId="0" applyFont="1" applyFill="1"/>
    <xf numFmtId="0" fontId="26" fillId="7" borderId="1" xfId="0" applyFont="1" applyFill="1" applyBorder="1" applyAlignment="1">
      <alignment horizontal="center"/>
    </xf>
    <xf numFmtId="0" fontId="11" fillId="7" borderId="1" xfId="0" applyFont="1" applyFill="1" applyBorder="1" applyAlignment="1">
      <alignment horizontal="center"/>
    </xf>
    <xf numFmtId="164" fontId="8" fillId="7" borderId="1" xfId="0" applyNumberFormat="1" applyFont="1" applyFill="1" applyBorder="1"/>
    <xf numFmtId="0" fontId="2" fillId="7" borderId="1" xfId="0" applyFont="1" applyFill="1" applyBorder="1" applyAlignment="1">
      <alignment horizontal="center"/>
    </xf>
    <xf numFmtId="164" fontId="2" fillId="7" borderId="1" xfId="0" applyNumberFormat="1" applyFont="1" applyFill="1" applyBorder="1"/>
    <xf numFmtId="164" fontId="8" fillId="7" borderId="1" xfId="0" applyNumberFormat="1" applyFont="1" applyFill="1" applyBorder="1" applyAlignment="1">
      <alignment horizontal="center"/>
    </xf>
    <xf numFmtId="0" fontId="26" fillId="7" borderId="1" xfId="0" applyFont="1" applyFill="1" applyBorder="1"/>
    <xf numFmtId="0" fontId="8" fillId="7" borderId="1" xfId="0" applyFont="1" applyFill="1" applyBorder="1" applyAlignment="1">
      <alignment horizontal="center"/>
    </xf>
    <xf numFmtId="0" fontId="0" fillId="7" borderId="1" xfId="0" applyFill="1" applyBorder="1"/>
    <xf numFmtId="0" fontId="8" fillId="7" borderId="0" xfId="0" applyFont="1" applyFill="1" applyAlignment="1">
      <alignment horizontal="center"/>
    </xf>
    <xf numFmtId="0" fontId="2" fillId="7" borderId="0" xfId="0" applyFont="1" applyFill="1" applyBorder="1" applyAlignment="1">
      <alignment horizontal="center"/>
    </xf>
    <xf numFmtId="164" fontId="2" fillId="7" borderId="0" xfId="0" applyNumberFormat="1" applyFont="1" applyFill="1" applyBorder="1"/>
    <xf numFmtId="0" fontId="78" fillId="7" borderId="0" xfId="0" applyFont="1" applyFill="1" applyBorder="1"/>
    <xf numFmtId="0" fontId="78" fillId="7" borderId="0" xfId="0" applyFont="1" applyFill="1" applyBorder="1" applyAlignment="1">
      <alignment horizontal="center"/>
    </xf>
    <xf numFmtId="164" fontId="78" fillId="7" borderId="0" xfId="0" applyNumberFormat="1" applyFont="1" applyFill="1" applyBorder="1"/>
    <xf numFmtId="17" fontId="78" fillId="7" borderId="0" xfId="0" applyNumberFormat="1" applyFont="1" applyFill="1" applyBorder="1"/>
    <xf numFmtId="164" fontId="78" fillId="7" borderId="0" xfId="0" applyNumberFormat="1" applyFont="1" applyFill="1" applyBorder="1" applyAlignment="1">
      <alignment horizontal="right"/>
    </xf>
    <xf numFmtId="0" fontId="78" fillId="7" borderId="0" xfId="0" applyFont="1" applyFill="1" applyBorder="1" applyAlignment="1"/>
    <xf numFmtId="164" fontId="78" fillId="7" borderId="0" xfId="0" applyNumberFormat="1" applyFont="1" applyFill="1" applyBorder="1" applyAlignment="1"/>
    <xf numFmtId="0" fontId="26" fillId="7" borderId="0" xfId="0" applyFont="1" applyFill="1" applyAlignment="1"/>
    <xf numFmtId="0" fontId="26" fillId="7" borderId="0" xfId="0" applyFont="1" applyFill="1" applyAlignment="1">
      <alignment horizontal="center"/>
    </xf>
    <xf numFmtId="0" fontId="78" fillId="7" borderId="0" xfId="0" applyFont="1" applyFill="1" applyAlignment="1">
      <alignment horizontal="center"/>
    </xf>
    <xf numFmtId="0" fontId="72" fillId="7" borderId="1" xfId="0" applyFont="1" applyFill="1" applyBorder="1" applyAlignment="1">
      <alignment horizontal="center"/>
    </xf>
    <xf numFmtId="164" fontId="78" fillId="7" borderId="0" xfId="0" applyNumberFormat="1" applyFont="1" applyFill="1"/>
    <xf numFmtId="0" fontId="62" fillId="7" borderId="1" xfId="0" applyFont="1" applyFill="1" applyBorder="1"/>
    <xf numFmtId="164" fontId="78" fillId="7" borderId="0" xfId="0" applyNumberFormat="1" applyFont="1" applyFill="1" applyAlignment="1"/>
    <xf numFmtId="0" fontId="11" fillId="7" borderId="1" xfId="0" applyFont="1" applyFill="1" applyBorder="1"/>
    <xf numFmtId="0" fontId="64" fillId="7" borderId="2" xfId="0" applyFont="1" applyFill="1" applyBorder="1"/>
    <xf numFmtId="0" fontId="64" fillId="7" borderId="21" xfId="0" applyFont="1" applyFill="1" applyBorder="1" applyAlignment="1">
      <alignment wrapText="1"/>
    </xf>
    <xf numFmtId="0" fontId="61" fillId="7" borderId="2" xfId="1" applyFont="1" applyFill="1" applyBorder="1"/>
    <xf numFmtId="0" fontId="61" fillId="7" borderId="1" xfId="1" applyFont="1" applyFill="1" applyBorder="1"/>
    <xf numFmtId="0" fontId="18" fillId="7" borderId="1" xfId="0" applyFont="1" applyFill="1" applyBorder="1"/>
    <xf numFmtId="0" fontId="32" fillId="7" borderId="0" xfId="0" applyFont="1" applyFill="1" applyAlignment="1">
      <alignment horizontal="center"/>
    </xf>
    <xf numFmtId="164" fontId="24" fillId="0" borderId="0" xfId="0" applyNumberFormat="1" applyFont="1"/>
    <xf numFmtId="0" fontId="48" fillId="7" borderId="1" xfId="0" applyFont="1" applyFill="1" applyBorder="1"/>
    <xf numFmtId="0" fontId="48" fillId="7" borderId="1" xfId="0" applyFont="1" applyFill="1" applyBorder="1" applyAlignment="1">
      <alignment horizontal="center"/>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61" fillId="16" borderId="1" xfId="0" applyFont="1" applyFill="1" applyBorder="1"/>
    <xf numFmtId="0" fontId="79" fillId="6" borderId="18" xfId="1" applyFont="1" applyFill="1" applyBorder="1" applyAlignment="1">
      <alignment horizontal="center"/>
    </xf>
    <xf numFmtId="0" fontId="63" fillId="7" borderId="1" xfId="0" applyFont="1" applyFill="1" applyBorder="1" applyAlignment="1">
      <alignment horizontal="center"/>
    </xf>
    <xf numFmtId="164" fontId="64" fillId="0" borderId="21" xfId="0" applyNumberFormat="1" applyFont="1" applyBorder="1"/>
    <xf numFmtId="164" fontId="63" fillId="0" borderId="21" xfId="0" applyNumberFormat="1" applyFont="1" applyBorder="1"/>
    <xf numFmtId="164" fontId="63" fillId="7" borderId="21" xfId="0" applyNumberFormat="1" applyFont="1" applyFill="1" applyBorder="1"/>
    <xf numFmtId="164" fontId="64" fillId="0" borderId="21" xfId="0" applyNumberFormat="1" applyFont="1" applyBorder="1" applyAlignment="1">
      <alignment horizontal="center"/>
    </xf>
    <xf numFmtId="0" fontId="61" fillId="7" borderId="0" xfId="0" applyFont="1" applyFill="1" applyBorder="1"/>
    <xf numFmtId="0" fontId="79" fillId="6" borderId="18" xfId="0" applyFont="1" applyFill="1" applyBorder="1" applyAlignment="1">
      <alignment horizontal="center"/>
    </xf>
    <xf numFmtId="0" fontId="112" fillId="0" borderId="0" xfId="0" applyFont="1"/>
    <xf numFmtId="0" fontId="78" fillId="7" borderId="0" xfId="0" applyFont="1" applyFill="1" applyBorder="1" applyAlignment="1">
      <alignment horizontal="center"/>
    </xf>
    <xf numFmtId="0" fontId="29" fillId="7" borderId="0" xfId="0" applyFont="1" applyFill="1" applyAlignment="1">
      <alignment horizontal="center"/>
    </xf>
    <xf numFmtId="0" fontId="14" fillId="7" borderId="0" xfId="0" applyFont="1" applyFill="1" applyAlignment="1">
      <alignment horizontal="center"/>
    </xf>
    <xf numFmtId="0" fontId="64" fillId="7" borderId="1" xfId="0" applyFont="1" applyFill="1" applyBorder="1" applyAlignment="1">
      <alignment horizontal="center"/>
    </xf>
    <xf numFmtId="0" fontId="24" fillId="7" borderId="1" xfId="0" applyFont="1" applyFill="1" applyBorder="1" applyAlignment="1">
      <alignment horizontal="center"/>
    </xf>
    <xf numFmtId="0" fontId="81" fillId="7" borderId="1" xfId="0" applyFont="1" applyFill="1" applyBorder="1" applyAlignment="1">
      <alignment horizontal="center"/>
    </xf>
    <xf numFmtId="0" fontId="109" fillId="7" borderId="1" xfId="0" applyFont="1" applyFill="1" applyBorder="1" applyAlignment="1">
      <alignment horizontal="center"/>
    </xf>
    <xf numFmtId="0" fontId="96" fillId="7" borderId="1" xfId="0" applyFont="1" applyFill="1" applyBorder="1" applyAlignment="1">
      <alignment horizontal="center"/>
    </xf>
    <xf numFmtId="0" fontId="82" fillId="7" borderId="2" xfId="0" applyFont="1" applyFill="1" applyBorder="1" applyAlignment="1">
      <alignment horizontal="center"/>
    </xf>
    <xf numFmtId="0" fontId="70" fillId="7" borderId="1" xfId="0" applyFont="1" applyFill="1" applyBorder="1" applyAlignment="1">
      <alignment horizontal="center"/>
    </xf>
    <xf numFmtId="0" fontId="79" fillId="7" borderId="2" xfId="0" applyFont="1" applyFill="1" applyBorder="1" applyAlignment="1">
      <alignment horizontal="center"/>
    </xf>
    <xf numFmtId="0" fontId="61" fillId="7" borderId="2" xfId="0" applyFont="1" applyFill="1" applyBorder="1" applyAlignment="1">
      <alignment horizontal="center"/>
    </xf>
    <xf numFmtId="0" fontId="24" fillId="7" borderId="2" xfId="0" applyFont="1" applyFill="1" applyBorder="1" applyAlignment="1">
      <alignment horizontal="center"/>
    </xf>
    <xf numFmtId="0" fontId="70" fillId="7" borderId="2" xfId="0" applyFont="1" applyFill="1" applyBorder="1" applyAlignment="1">
      <alignment horizontal="center"/>
    </xf>
    <xf numFmtId="0" fontId="19" fillId="7" borderId="1" xfId="0" applyFont="1" applyFill="1" applyBorder="1" applyAlignment="1">
      <alignment horizontal="center"/>
    </xf>
    <xf numFmtId="0" fontId="27" fillId="7" borderId="1" xfId="0" applyFont="1" applyFill="1" applyBorder="1" applyAlignment="1">
      <alignment horizontal="center"/>
    </xf>
    <xf numFmtId="0" fontId="42" fillId="7" borderId="0" xfId="0" applyFont="1" applyFill="1" applyAlignment="1">
      <alignment horizontal="center"/>
    </xf>
    <xf numFmtId="0" fontId="27" fillId="7" borderId="0" xfId="0" applyFont="1" applyFill="1" applyAlignment="1">
      <alignment horizontal="center"/>
    </xf>
    <xf numFmtId="0" fontId="34" fillId="7" borderId="0" xfId="0" applyFont="1" applyFill="1" applyAlignment="1">
      <alignment horizontal="center"/>
    </xf>
    <xf numFmtId="49" fontId="112" fillId="0" borderId="0" xfId="0" applyNumberFormat="1" applyFont="1"/>
    <xf numFmtId="0" fontId="103" fillId="0" borderId="0" xfId="0" applyFont="1" applyBorder="1"/>
    <xf numFmtId="164" fontId="64" fillId="7" borderId="1" xfId="0" applyNumberFormat="1" applyFont="1" applyFill="1" applyBorder="1"/>
    <xf numFmtId="164" fontId="27" fillId="7" borderId="0" xfId="0" applyNumberFormat="1" applyFont="1" applyFill="1" applyAlignment="1">
      <alignment horizontal="right"/>
    </xf>
    <xf numFmtId="164" fontId="113" fillId="0" borderId="1" xfId="0" applyNumberFormat="1" applyFont="1" applyBorder="1"/>
    <xf numFmtId="49" fontId="69" fillId="0" borderId="0" xfId="0" applyNumberFormat="1" applyFont="1" applyAlignment="1">
      <alignment horizontal="center"/>
    </xf>
    <xf numFmtId="0" fontId="95" fillId="10" borderId="34" xfId="0" applyFont="1" applyFill="1" applyBorder="1" applyAlignment="1">
      <alignment horizontal="center"/>
    </xf>
    <xf numFmtId="0" fontId="70" fillId="7" borderId="2" xfId="0" applyFont="1" applyFill="1" applyBorder="1"/>
    <xf numFmtId="0" fontId="114" fillId="0" borderId="0" xfId="0" applyFont="1"/>
    <xf numFmtId="0" fontId="115" fillId="0" borderId="0" xfId="0" applyFont="1"/>
    <xf numFmtId="0" fontId="68" fillId="0" borderId="0" xfId="0" applyFont="1" applyAlignment="1">
      <alignment horizontal="center"/>
    </xf>
    <xf numFmtId="0" fontId="48" fillId="6" borderId="0" xfId="0" applyFont="1" applyFill="1"/>
    <xf numFmtId="164" fontId="68" fillId="0" borderId="0" xfId="0" applyNumberFormat="1" applyFont="1"/>
    <xf numFmtId="0" fontId="116" fillId="0" borderId="0" xfId="0" applyFont="1"/>
    <xf numFmtId="167" fontId="68" fillId="0" borderId="44" xfId="0" applyNumberFormat="1" applyFont="1" applyFill="1" applyBorder="1" applyAlignment="1" applyProtection="1">
      <alignment horizontal="center"/>
    </xf>
    <xf numFmtId="2" fontId="0" fillId="0" borderId="0" xfId="0" applyNumberFormat="1" applyAlignment="1">
      <alignment horizontal="right"/>
    </xf>
    <xf numFmtId="164" fontId="71" fillId="7" borderId="0" xfId="0" applyNumberFormat="1" applyFont="1" applyFill="1" applyAlignment="1">
      <alignment horizontal="right"/>
    </xf>
    <xf numFmtId="164" fontId="79" fillId="0" borderId="0" xfId="0" applyNumberFormat="1"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49" fontId="1" fillId="7" borderId="0" xfId="0" applyNumberFormat="1" applyFont="1" applyFill="1"/>
    <xf numFmtId="49" fontId="0" fillId="0" borderId="0" xfId="0" applyNumberFormat="1" applyProtection="1">
      <protection locked="0"/>
    </xf>
    <xf numFmtId="164" fontId="61" fillId="0" borderId="0" xfId="0" applyNumberFormat="1" applyFont="1" applyFill="1" applyBorder="1"/>
    <xf numFmtId="164" fontId="27" fillId="0" borderId="0" xfId="0" applyNumberFormat="1" applyFont="1" applyBorder="1"/>
    <xf numFmtId="0" fontId="71" fillId="7" borderId="0" xfId="0" applyFont="1" applyFill="1" applyAlignment="1">
      <alignment horizontal="center"/>
    </xf>
    <xf numFmtId="0" fontId="95" fillId="7" borderId="1" xfId="0" applyFont="1" applyFill="1" applyBorder="1" applyAlignment="1">
      <alignment horizontal="center"/>
    </xf>
    <xf numFmtId="164" fontId="119" fillId="0" borderId="1" xfId="0" applyNumberFormat="1" applyFont="1" applyBorder="1"/>
    <xf numFmtId="0" fontId="120" fillId="0" borderId="1" xfId="0" applyFont="1" applyBorder="1"/>
    <xf numFmtId="49" fontId="120" fillId="0" borderId="1" xfId="0" applyNumberFormat="1" applyFont="1" applyBorder="1" applyAlignment="1">
      <alignment horizontal="center"/>
    </xf>
    <xf numFmtId="0" fontId="120" fillId="0" borderId="1" xfId="0" applyFont="1" applyBorder="1" applyProtection="1">
      <protection locked="0"/>
    </xf>
    <xf numFmtId="0" fontId="120" fillId="0" borderId="1" xfId="0" applyFont="1" applyBorder="1" applyAlignment="1">
      <alignment horizontal="center"/>
    </xf>
    <xf numFmtId="0" fontId="121" fillId="0" borderId="1" xfId="0" applyFont="1" applyBorder="1" applyAlignment="1">
      <alignment horizontal="center"/>
    </xf>
    <xf numFmtId="0" fontId="121" fillId="0" borderId="1" xfId="0" applyFont="1" applyFill="1" applyBorder="1" applyAlignment="1">
      <alignment horizontal="center"/>
    </xf>
    <xf numFmtId="0" fontId="120" fillId="0" borderId="1" xfId="0" applyFont="1" applyBorder="1" applyAlignment="1"/>
    <xf numFmtId="0" fontId="121" fillId="14" borderId="1" xfId="0" applyFont="1" applyFill="1" applyBorder="1" applyAlignment="1">
      <alignment horizontal="center"/>
    </xf>
    <xf numFmtId="0" fontId="121" fillId="0" borderId="1" xfId="0" applyFont="1" applyBorder="1"/>
    <xf numFmtId="0" fontId="120" fillId="0" borderId="1" xfId="0" applyFont="1" applyFill="1" applyBorder="1" applyAlignment="1">
      <alignment horizontal="center"/>
    </xf>
    <xf numFmtId="0" fontId="120" fillId="0" borderId="1" xfId="0" applyFont="1" applyFill="1" applyBorder="1"/>
    <xf numFmtId="0" fontId="120" fillId="6" borderId="1" xfId="0" applyFont="1" applyFill="1" applyBorder="1" applyAlignment="1">
      <alignment horizontal="center"/>
    </xf>
    <xf numFmtId="0" fontId="121" fillId="6" borderId="1" xfId="0" applyFont="1" applyFill="1" applyBorder="1"/>
    <xf numFmtId="49" fontId="120" fillId="6" borderId="1" xfId="0" applyNumberFormat="1" applyFont="1" applyFill="1" applyBorder="1" applyAlignment="1">
      <alignment horizontal="center"/>
    </xf>
    <xf numFmtId="0" fontId="120" fillId="0" borderId="1" xfId="0" applyFont="1" applyFill="1" applyBorder="1" applyAlignment="1"/>
    <xf numFmtId="49" fontId="120" fillId="0" borderId="1" xfId="0" applyNumberFormat="1" applyFont="1" applyFill="1" applyBorder="1" applyAlignment="1">
      <alignment horizontal="center"/>
    </xf>
    <xf numFmtId="0" fontId="122" fillId="7" borderId="1" xfId="0" applyFont="1" applyFill="1" applyBorder="1" applyAlignment="1">
      <alignment horizontal="center"/>
    </xf>
    <xf numFmtId="0" fontId="120" fillId="7" borderId="1" xfId="0" applyFont="1" applyFill="1" applyBorder="1"/>
    <xf numFmtId="0" fontId="120" fillId="0" borderId="1" xfId="1" applyFont="1" applyFill="1" applyBorder="1" applyAlignment="1">
      <alignment wrapText="1"/>
    </xf>
    <xf numFmtId="0" fontId="28" fillId="0" borderId="20" xfId="0"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49" fontId="120" fillId="0" borderId="1" xfId="0" applyNumberFormat="1" applyFont="1" applyBorder="1" applyAlignment="1" applyProtection="1">
      <alignment horizontal="center"/>
      <protection locked="0"/>
    </xf>
    <xf numFmtId="0" fontId="78" fillId="0" borderId="1" xfId="0" applyFont="1" applyBorder="1"/>
    <xf numFmtId="0" fontId="78" fillId="0" borderId="18" xfId="0" applyFont="1" applyBorder="1"/>
    <xf numFmtId="0" fontId="61" fillId="0" borderId="0" xfId="1" applyFont="1" applyFill="1" applyBorder="1" applyAlignment="1">
      <alignment horizontal="center"/>
    </xf>
    <xf numFmtId="0" fontId="0" fillId="0" borderId="19" xfId="0" applyFill="1" applyBorder="1" applyAlignment="1">
      <alignment horizontal="center"/>
    </xf>
    <xf numFmtId="0" fontId="79" fillId="6" borderId="19" xfId="0" applyFont="1" applyFill="1" applyBorder="1" applyAlignment="1">
      <alignment horizontal="center"/>
    </xf>
    <xf numFmtId="0" fontId="117" fillId="7" borderId="1" xfId="0" applyFont="1" applyFill="1" applyBorder="1" applyAlignment="1">
      <alignment horizontal="center"/>
    </xf>
    <xf numFmtId="0" fontId="86" fillId="0" borderId="1" xfId="0" applyFont="1" applyBorder="1"/>
    <xf numFmtId="0" fontId="0" fillId="7" borderId="44" xfId="0" applyFont="1" applyFill="1" applyBorder="1" applyAlignment="1">
      <alignment horizontal="center"/>
    </xf>
    <xf numFmtId="49" fontId="0" fillId="7" borderId="44" xfId="0" applyNumberFormat="1" applyFont="1" applyFill="1" applyBorder="1" applyAlignment="1">
      <alignment horizontal="left"/>
    </xf>
    <xf numFmtId="0" fontId="106" fillId="22" borderId="42" xfId="0" applyFont="1" applyFill="1" applyBorder="1" applyAlignment="1" applyProtection="1">
      <alignment horizontal="center"/>
    </xf>
    <xf numFmtId="166" fontId="0" fillId="22" borderId="42" xfId="0" applyNumberFormat="1" applyFont="1" applyFill="1" applyBorder="1" applyAlignment="1" applyProtection="1">
      <alignment horizontal="center"/>
    </xf>
    <xf numFmtId="49" fontId="69" fillId="0" borderId="0" xfId="0" applyNumberFormat="1" applyFont="1" applyAlignment="1">
      <alignment horizontal="left" wrapText="1"/>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1" xfId="0" applyFont="1" applyBorder="1" applyAlignment="1">
      <alignment horizontal="center"/>
    </xf>
    <xf numFmtId="0" fontId="53" fillId="0" borderId="0"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49" fontId="69" fillId="0" borderId="44" xfId="0" applyNumberFormat="1" applyFont="1" applyFill="1" applyBorder="1" applyAlignment="1">
      <alignment horizontal="left"/>
    </xf>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49" fontId="69" fillId="0" borderId="0" xfId="0" applyNumberFormat="1" applyFont="1" applyProtection="1">
      <protection locked="0"/>
    </xf>
    <xf numFmtId="0" fontId="0" fillId="0" borderId="0" xfId="0" applyProtection="1">
      <protection locked="0"/>
    </xf>
    <xf numFmtId="49" fontId="69" fillId="0" borderId="0" xfId="0" applyNumberFormat="1" applyFont="1" applyAlignment="1" applyProtection="1">
      <alignment wrapText="1"/>
      <protection locked="0"/>
    </xf>
    <xf numFmtId="164" fontId="5" fillId="0" borderId="1" xfId="0" applyNumberFormat="1" applyFont="1" applyBorder="1"/>
    <xf numFmtId="0" fontId="78" fillId="7" borderId="1" xfId="0" applyFont="1" applyFill="1" applyBorder="1" applyAlignment="1">
      <alignment horizontal="center"/>
    </xf>
    <xf numFmtId="0" fontId="8" fillId="0" borderId="0" xfId="0" applyFont="1" applyAlignment="1">
      <alignment horizontal="center"/>
    </xf>
    <xf numFmtId="2" fontId="53" fillId="0" borderId="1" xfId="0" applyNumberFormat="1" applyFont="1" applyBorder="1"/>
    <xf numFmtId="0" fontId="53" fillId="0" borderId="0" xfId="0" applyFont="1" applyBorder="1" applyAlignment="1">
      <alignment horizontal="center"/>
    </xf>
    <xf numFmtId="0" fontId="53" fillId="0" borderId="1" xfId="0" applyFont="1" applyBorder="1" applyAlignment="1">
      <alignment horizontal="center"/>
    </xf>
    <xf numFmtId="0" fontId="55" fillId="0" borderId="0" xfId="0" applyFont="1" applyBorder="1" applyAlignment="1">
      <alignment horizontal="center"/>
    </xf>
    <xf numFmtId="0" fontId="56" fillId="0" borderId="0" xfId="0" applyFont="1" applyBorder="1" applyAlignment="1">
      <alignment horizontal="left"/>
    </xf>
    <xf numFmtId="1" fontId="53" fillId="0" borderId="1" xfId="0" applyNumberFormat="1" applyFont="1" applyBorder="1" applyAlignment="1">
      <alignment horizontal="center"/>
    </xf>
    <xf numFmtId="0" fontId="95" fillId="7" borderId="20" xfId="0" applyFont="1" applyFill="1" applyBorder="1" applyAlignment="1">
      <alignment horizontal="center"/>
    </xf>
    <xf numFmtId="0" fontId="95" fillId="7" borderId="24" xfId="0" applyFont="1" applyFill="1" applyBorder="1" applyAlignment="1">
      <alignment horizontal="center"/>
    </xf>
    <xf numFmtId="0" fontId="95" fillId="7" borderId="34" xfId="0" applyFont="1" applyFill="1" applyBorder="1" applyAlignment="1">
      <alignment horizontal="center"/>
    </xf>
    <xf numFmtId="0" fontId="95" fillId="7" borderId="33" xfId="0" applyFont="1" applyFill="1" applyBorder="1" applyAlignment="1">
      <alignment horizontal="center"/>
    </xf>
    <xf numFmtId="0" fontId="95" fillId="7" borderId="13" xfId="0" applyFont="1" applyFill="1" applyBorder="1" applyAlignment="1">
      <alignment horizontal="center"/>
    </xf>
    <xf numFmtId="0" fontId="86" fillId="6" borderId="1" xfId="0" applyFont="1" applyFill="1" applyBorder="1" applyAlignment="1">
      <alignment horizontal="center"/>
    </xf>
    <xf numFmtId="0" fontId="56" fillId="6" borderId="1" xfId="0" applyFont="1" applyFill="1" applyBorder="1"/>
    <xf numFmtId="0" fontId="56" fillId="6" borderId="1" xfId="0" applyFont="1" applyFill="1" applyBorder="1" applyAlignment="1">
      <alignment horizontal="center"/>
    </xf>
    <xf numFmtId="0" fontId="103" fillId="6" borderId="2" xfId="0" applyFont="1" applyFill="1" applyBorder="1"/>
    <xf numFmtId="0" fontId="101" fillId="6" borderId="19" xfId="0" applyFont="1" applyFill="1" applyBorder="1"/>
    <xf numFmtId="0" fontId="85" fillId="6" borderId="22" xfId="0" applyFont="1" applyFill="1" applyBorder="1" applyAlignment="1">
      <alignment horizontal="center"/>
    </xf>
    <xf numFmtId="0" fontId="24" fillId="6" borderId="21" xfId="0" applyFont="1" applyFill="1" applyBorder="1" applyAlignment="1">
      <alignment horizontal="center"/>
    </xf>
    <xf numFmtId="0" fontId="24" fillId="6" borderId="0" xfId="0" applyFont="1" applyFill="1" applyAlignment="1">
      <alignment horizontal="center"/>
    </xf>
    <xf numFmtId="0" fontId="34" fillId="6" borderId="0" xfId="0" applyFont="1" applyFill="1" applyAlignment="1">
      <alignment horizontal="center"/>
    </xf>
    <xf numFmtId="0" fontId="100" fillId="6" borderId="2" xfId="0" applyFont="1" applyFill="1" applyBorder="1"/>
    <xf numFmtId="0" fontId="24" fillId="6" borderId="1" xfId="0" applyFont="1" applyFill="1" applyBorder="1" applyAlignment="1">
      <alignment horizontal="center"/>
    </xf>
    <xf numFmtId="164" fontId="72" fillId="6" borderId="1" xfId="0" applyNumberFormat="1" applyFont="1" applyFill="1" applyBorder="1"/>
    <xf numFmtId="164" fontId="63" fillId="6" borderId="1" xfId="0" applyNumberFormat="1" applyFont="1" applyFill="1" applyBorder="1"/>
    <xf numFmtId="164" fontId="72" fillId="7" borderId="1" xfId="0" applyNumberFormat="1" applyFont="1" applyFill="1" applyBorder="1"/>
    <xf numFmtId="0" fontId="120" fillId="23" borderId="1" xfId="0" applyFont="1" applyFill="1" applyBorder="1" applyAlignment="1">
      <alignment horizontal="center"/>
    </xf>
    <xf numFmtId="49" fontId="120" fillId="23" borderId="1" xfId="0" applyNumberFormat="1" applyFont="1" applyFill="1" applyBorder="1" applyAlignment="1">
      <alignment horizontal="center"/>
    </xf>
    <xf numFmtId="164" fontId="120" fillId="0" borderId="1" xfId="0" applyNumberFormat="1" applyFont="1" applyBorder="1" applyAlignment="1">
      <alignment horizontal="center"/>
    </xf>
    <xf numFmtId="169" fontId="0" fillId="0" borderId="1" xfId="0" applyNumberFormat="1" applyBorder="1" applyAlignment="1" applyProtection="1">
      <alignment horizontal="center"/>
      <protection locked="0"/>
    </xf>
    <xf numFmtId="164" fontId="118" fillId="7" borderId="1" xfId="0" applyNumberFormat="1" applyFont="1" applyFill="1" applyBorder="1" applyAlignment="1">
      <alignment horizontal="center"/>
    </xf>
    <xf numFmtId="164" fontId="69" fillId="0" borderId="1" xfId="0" applyNumberFormat="1" applyFont="1" applyBorder="1" applyAlignment="1">
      <alignment horizontal="center"/>
    </xf>
    <xf numFmtId="164" fontId="69" fillId="0" borderId="1" xfId="0" applyNumberFormat="1" applyFont="1" applyBorder="1" applyAlignment="1" applyProtection="1">
      <alignment horizontal="center"/>
      <protection locked="0"/>
    </xf>
    <xf numFmtId="164" fontId="0" fillId="0" borderId="1" xfId="0" applyNumberFormat="1" applyBorder="1" applyAlignment="1" applyProtection="1">
      <alignment horizontal="center"/>
      <protection locked="0"/>
    </xf>
    <xf numFmtId="164" fontId="69" fillId="0" borderId="1" xfId="0" applyNumberFormat="1" applyFont="1" applyBorder="1" applyAlignment="1" applyProtection="1">
      <alignment horizontal="center" wrapText="1"/>
      <protection locked="0"/>
    </xf>
    <xf numFmtId="164" fontId="0" fillId="0" borderId="1" xfId="0" applyNumberFormat="1" applyBorder="1" applyAlignment="1">
      <alignment horizontal="center"/>
    </xf>
    <xf numFmtId="164" fontId="1" fillId="0" borderId="1" xfId="0" applyNumberFormat="1" applyFont="1" applyBorder="1" applyAlignment="1">
      <alignment horizontal="center"/>
    </xf>
    <xf numFmtId="164" fontId="120" fillId="23" borderId="1" xfId="0" applyNumberFormat="1" applyFont="1" applyFill="1" applyBorder="1" applyAlignment="1">
      <alignment horizontal="center"/>
    </xf>
    <xf numFmtId="164" fontId="120" fillId="6" borderId="1" xfId="0" applyNumberFormat="1" applyFont="1" applyFill="1" applyBorder="1" applyAlignment="1">
      <alignment horizontal="center"/>
    </xf>
    <xf numFmtId="169" fontId="120" fillId="23" borderId="1" xfId="0" applyNumberFormat="1" applyFont="1" applyFill="1" applyBorder="1" applyAlignment="1">
      <alignment horizontal="center"/>
    </xf>
    <xf numFmtId="0" fontId="120" fillId="0" borderId="1" xfId="0" applyFont="1" applyFill="1" applyBorder="1" applyAlignment="1">
      <alignment horizontal="left"/>
    </xf>
    <xf numFmtId="164" fontId="120" fillId="0" borderId="1" xfId="0" applyNumberFormat="1" applyFont="1" applyBorder="1" applyAlignment="1">
      <alignment horizontal="left"/>
    </xf>
    <xf numFmtId="164" fontId="68" fillId="0" borderId="1" xfId="0" applyNumberFormat="1" applyFont="1" applyBorder="1" applyAlignment="1">
      <alignment horizontal="left"/>
    </xf>
    <xf numFmtId="164" fontId="69" fillId="0" borderId="1" xfId="0" applyNumberFormat="1" applyFont="1" applyBorder="1" applyAlignment="1">
      <alignment horizontal="left"/>
    </xf>
    <xf numFmtId="169" fontId="69" fillId="0" borderId="1" xfId="0" applyNumberFormat="1" applyFont="1" applyBorder="1" applyAlignment="1">
      <alignment horizontal="center"/>
    </xf>
    <xf numFmtId="0" fontId="120" fillId="23" borderId="1" xfId="0" applyFont="1" applyFill="1" applyBorder="1"/>
    <xf numFmtId="164" fontId="8" fillId="23" borderId="0" xfId="0" applyNumberFormat="1" applyFont="1" applyFill="1"/>
    <xf numFmtId="164" fontId="26" fillId="23" borderId="1" xfId="0" applyNumberFormat="1" applyFont="1" applyFill="1" applyBorder="1"/>
    <xf numFmtId="164" fontId="0" fillId="0" borderId="0" xfId="0" applyNumberFormat="1" applyAlignment="1">
      <alignment horizontal="center"/>
    </xf>
    <xf numFmtId="169" fontId="69" fillId="0" borderId="0" xfId="0" applyNumberFormat="1" applyFont="1" applyAlignment="1">
      <alignment horizontal="left"/>
    </xf>
    <xf numFmtId="164" fontId="61" fillId="0" borderId="1" xfId="0" applyNumberFormat="1" applyFont="1" applyFill="1" applyBorder="1" applyAlignment="1">
      <alignment horizontal="right"/>
    </xf>
    <xf numFmtId="165" fontId="61" fillId="0" borderId="1" xfId="0" applyNumberFormat="1" applyFont="1" applyBorder="1" applyAlignment="1">
      <alignment horizontal="right"/>
    </xf>
    <xf numFmtId="0" fontId="27" fillId="0" borderId="1" xfId="0" applyFont="1" applyBorder="1" applyAlignment="1">
      <alignment horizontal="right"/>
    </xf>
    <xf numFmtId="164" fontId="27" fillId="0" borderId="1" xfId="0" applyNumberFormat="1" applyFont="1" applyBorder="1" applyAlignment="1">
      <alignment horizontal="right"/>
    </xf>
    <xf numFmtId="0" fontId="27" fillId="0" borderId="0" xfId="0" applyFont="1" applyAlignment="1">
      <alignment horizontal="right"/>
    </xf>
    <xf numFmtId="0" fontId="0" fillId="0" borderId="0" xfId="0" applyAlignment="1">
      <alignment horizontal="right"/>
    </xf>
    <xf numFmtId="164" fontId="124" fillId="24" borderId="1" xfId="0" applyNumberFormat="1" applyFont="1" applyFill="1" applyBorder="1"/>
    <xf numFmtId="164" fontId="63" fillId="24" borderId="1" xfId="0" applyNumberFormat="1" applyFont="1" applyFill="1" applyBorder="1"/>
    <xf numFmtId="0" fontId="43" fillId="11" borderId="1" xfId="0" applyFont="1" applyFill="1" applyBorder="1" applyAlignment="1">
      <alignment horizontal="center" wrapText="1"/>
    </xf>
    <xf numFmtId="164" fontId="72" fillId="24" borderId="1" xfId="0" applyNumberFormat="1" applyFont="1" applyFill="1" applyBorder="1"/>
    <xf numFmtId="0" fontId="125" fillId="0" borderId="1" xfId="0" applyFont="1" applyBorder="1" applyAlignment="1">
      <alignment horizontal="center"/>
    </xf>
    <xf numFmtId="0" fontId="125" fillId="0" borderId="1" xfId="0" applyFont="1" applyBorder="1"/>
    <xf numFmtId="164" fontId="126" fillId="0" borderId="1" xfId="0" applyNumberFormat="1" applyFont="1" applyBorder="1"/>
    <xf numFmtId="0" fontId="126" fillId="0" borderId="1" xfId="0" applyFont="1" applyBorder="1"/>
    <xf numFmtId="0" fontId="79" fillId="6" borderId="0" xfId="1" applyFont="1" applyFill="1" applyBorder="1" applyAlignment="1">
      <alignment horizontal="center"/>
    </xf>
    <xf numFmtId="0" fontId="61" fillId="0" borderId="19" xfId="0" applyFont="1" applyFill="1" applyBorder="1" applyAlignment="1">
      <alignment horizontal="center"/>
    </xf>
    <xf numFmtId="0" fontId="61" fillId="0" borderId="18" xfId="0" applyFont="1" applyFill="1" applyBorder="1" applyAlignment="1">
      <alignment horizontal="center"/>
    </xf>
    <xf numFmtId="0" fontId="130" fillId="7" borderId="1" xfId="0" applyFont="1" applyFill="1" applyBorder="1" applyAlignment="1">
      <alignment horizontal="center"/>
    </xf>
    <xf numFmtId="0" fontId="79" fillId="10" borderId="1" xfId="0" applyFont="1" applyFill="1" applyBorder="1" applyAlignment="1">
      <alignment horizontal="center"/>
    </xf>
    <xf numFmtId="0" fontId="61" fillId="7" borderId="1" xfId="0" applyFont="1" applyFill="1" applyBorder="1" applyAlignment="1"/>
    <xf numFmtId="0" fontId="73" fillId="7" borderId="1" xfId="0" applyFont="1" applyFill="1" applyBorder="1" applyAlignment="1">
      <alignment horizontal="center"/>
    </xf>
    <xf numFmtId="0" fontId="95" fillId="6" borderId="1" xfId="0" applyFont="1" applyFill="1" applyBorder="1" applyAlignment="1">
      <alignment horizontal="center"/>
    </xf>
    <xf numFmtId="0" fontId="78" fillId="6" borderId="33" xfId="0" applyFont="1" applyFill="1" applyBorder="1" applyAlignment="1">
      <alignment horizontal="center"/>
    </xf>
    <xf numFmtId="0" fontId="95" fillId="11" borderId="1" xfId="0" applyFont="1" applyFill="1" applyBorder="1" applyAlignment="1">
      <alignment horizontal="center"/>
    </xf>
    <xf numFmtId="0" fontId="95" fillId="11" borderId="33" xfId="0" applyFont="1" applyFill="1" applyBorder="1" applyAlignment="1">
      <alignment horizontal="center"/>
    </xf>
    <xf numFmtId="0" fontId="95" fillId="11" borderId="20" xfId="0" applyFont="1" applyFill="1" applyBorder="1" applyAlignment="1">
      <alignment horizontal="center"/>
    </xf>
    <xf numFmtId="0" fontId="95" fillId="6" borderId="20" xfId="0" applyFont="1" applyFill="1" applyBorder="1" applyAlignment="1">
      <alignment horizontal="center"/>
    </xf>
    <xf numFmtId="0" fontId="95" fillId="6" borderId="33" xfId="0" applyFont="1" applyFill="1" applyBorder="1" applyAlignment="1">
      <alignment horizontal="center"/>
    </xf>
    <xf numFmtId="0" fontId="61" fillId="0" borderId="35" xfId="0" applyFont="1" applyBorder="1" applyAlignment="1">
      <alignment horizontal="center"/>
    </xf>
    <xf numFmtId="0" fontId="57" fillId="0" borderId="20" xfId="0" applyFont="1" applyBorder="1" applyAlignment="1">
      <alignment horizontal="center"/>
    </xf>
    <xf numFmtId="0" fontId="57" fillId="0" borderId="36" xfId="0" applyFont="1" applyBorder="1" applyAlignment="1">
      <alignment horizontal="center"/>
    </xf>
    <xf numFmtId="0" fontId="57" fillId="0" borderId="23" xfId="0" applyFont="1" applyBorder="1" applyAlignment="1">
      <alignment horizontal="center"/>
    </xf>
    <xf numFmtId="0" fontId="54" fillId="0" borderId="0" xfId="0" applyFont="1" applyBorder="1" applyAlignment="1">
      <alignment horizontal="center"/>
    </xf>
    <xf numFmtId="0" fontId="53" fillId="0" borderId="0" xfId="0" applyFont="1" applyBorder="1" applyAlignment="1">
      <alignment horizontal="center"/>
    </xf>
    <xf numFmtId="0" fontId="56" fillId="0" borderId="0" xfId="0" applyFont="1" applyBorder="1" applyAlignment="1">
      <alignment horizontal="center"/>
    </xf>
    <xf numFmtId="0" fontId="53" fillId="0" borderId="1" xfId="0" applyFont="1" applyBorder="1" applyAlignment="1">
      <alignment horizontal="center"/>
    </xf>
    <xf numFmtId="0" fontId="53" fillId="0" borderId="23" xfId="0" applyFont="1" applyBorder="1" applyAlignment="1">
      <alignment horizontal="right"/>
    </xf>
    <xf numFmtId="0" fontId="55" fillId="0" borderId="1" xfId="0" applyFont="1" applyBorder="1" applyAlignment="1">
      <alignment horizontal="center"/>
    </xf>
    <xf numFmtId="0" fontId="53" fillId="0" borderId="20" xfId="0" applyFont="1" applyBorder="1" applyAlignment="1">
      <alignment horizontal="center"/>
    </xf>
    <xf numFmtId="0" fontId="53" fillId="0" borderId="33" xfId="0" applyFont="1" applyBorder="1" applyAlignment="1">
      <alignment horizontal="center"/>
    </xf>
    <xf numFmtId="0" fontId="53" fillId="0" borderId="23" xfId="0" applyFont="1" applyFill="1" applyBorder="1" applyAlignment="1">
      <alignment horizontal="right"/>
    </xf>
    <xf numFmtId="0" fontId="56" fillId="0" borderId="0" xfId="0" applyFont="1" applyFill="1" applyBorder="1" applyAlignment="1">
      <alignment horizontal="center"/>
    </xf>
    <xf numFmtId="0" fontId="55" fillId="0" borderId="0" xfId="0" applyFont="1" applyBorder="1" applyAlignment="1">
      <alignment horizontal="center"/>
    </xf>
    <xf numFmtId="0" fontId="55" fillId="0" borderId="0" xfId="0" applyFont="1" applyBorder="1" applyAlignment="1">
      <alignment horizontal="left"/>
    </xf>
    <xf numFmtId="0" fontId="59" fillId="0" borderId="0" xfId="0" applyFont="1" applyBorder="1" applyAlignment="1">
      <alignment horizontal="center"/>
    </xf>
    <xf numFmtId="0" fontId="53" fillId="0" borderId="37" xfId="0" applyFont="1" applyBorder="1" applyAlignment="1">
      <alignment horizontal="right"/>
    </xf>
    <xf numFmtId="0" fontId="57" fillId="0" borderId="27" xfId="0" applyFont="1" applyBorder="1" applyAlignment="1">
      <alignment horizontal="center"/>
    </xf>
    <xf numFmtId="0" fontId="58" fillId="0" borderId="0" xfId="0" applyFont="1" applyBorder="1" applyAlignment="1">
      <alignment horizontal="center"/>
    </xf>
    <xf numFmtId="0" fontId="57" fillId="0" borderId="29" xfId="0" applyFont="1" applyBorder="1" applyAlignment="1">
      <alignment horizontal="center"/>
    </xf>
    <xf numFmtId="0" fontId="53" fillId="0" borderId="0" xfId="0" applyFont="1" applyBorder="1" applyAlignment="1">
      <alignment horizontal="left"/>
    </xf>
    <xf numFmtId="0" fontId="53" fillId="0" borderId="0" xfId="0" applyFont="1" applyBorder="1" applyAlignment="1">
      <alignment horizontal="right"/>
    </xf>
    <xf numFmtId="0" fontId="56" fillId="0" borderId="0" xfId="0" applyFont="1" applyBorder="1" applyAlignment="1">
      <alignment horizontal="left"/>
    </xf>
    <xf numFmtId="0" fontId="53" fillId="0" borderId="1" xfId="0" applyFont="1" applyFill="1" applyBorder="1" applyAlignment="1">
      <alignment horizontal="center"/>
    </xf>
    <xf numFmtId="0" fontId="57" fillId="0" borderId="20" xfId="0" applyFont="1" applyFill="1" applyBorder="1" applyAlignment="1">
      <alignment horizontal="center"/>
    </xf>
    <xf numFmtId="0" fontId="57" fillId="0" borderId="36" xfId="0" applyFont="1" applyFill="1" applyBorder="1" applyAlignment="1">
      <alignment horizontal="center"/>
    </xf>
    <xf numFmtId="0" fontId="57" fillId="0" borderId="23" xfId="0" applyFont="1" applyFill="1" applyBorder="1" applyAlignment="1">
      <alignment horizontal="center"/>
    </xf>
    <xf numFmtId="0" fontId="54" fillId="0" borderId="0" xfId="0" applyFont="1" applyFill="1" applyBorder="1" applyAlignment="1">
      <alignment horizontal="center"/>
    </xf>
    <xf numFmtId="0" fontId="58" fillId="0" borderId="1" xfId="0" applyFont="1" applyBorder="1" applyAlignment="1">
      <alignment horizontal="center"/>
    </xf>
    <xf numFmtId="0" fontId="8" fillId="0" borderId="0" xfId="0" applyFont="1" applyAlignment="1">
      <alignment horizontal="center"/>
    </xf>
    <xf numFmtId="0" fontId="78" fillId="7" borderId="0" xfId="0" applyFont="1" applyFill="1" applyBorder="1" applyAlignment="1">
      <alignment horizontal="center"/>
    </xf>
    <xf numFmtId="0" fontId="42" fillId="0" borderId="0" xfId="0" applyFont="1" applyAlignment="1">
      <alignment horizontal="center"/>
    </xf>
    <xf numFmtId="17" fontId="47" fillId="0" borderId="0" xfId="0" applyNumberFormat="1" applyFont="1" applyAlignment="1">
      <alignment horizontal="center"/>
    </xf>
    <xf numFmtId="0" fontId="8" fillId="7" borderId="0" xfId="0" applyFont="1" applyFill="1" applyAlignment="1">
      <alignment horizontal="center" wrapText="1"/>
    </xf>
    <xf numFmtId="0" fontId="119" fillId="0" borderId="1" xfId="0" applyFont="1" applyBorder="1" applyAlignment="1">
      <alignment horizontal="right"/>
    </xf>
    <xf numFmtId="168" fontId="68" fillId="6" borderId="35" xfId="0" applyNumberFormat="1" applyFont="1" applyFill="1" applyBorder="1" applyAlignment="1">
      <alignment horizontal="center"/>
    </xf>
    <xf numFmtId="0" fontId="7" fillId="0" borderId="0" xfId="0" applyFont="1" applyAlignment="1">
      <alignment horizontal="center"/>
    </xf>
    <xf numFmtId="0" fontId="17" fillId="0" borderId="0" xfId="0" applyFont="1" applyAlignment="1">
      <alignment horizontal="center"/>
    </xf>
    <xf numFmtId="0" fontId="20" fillId="0" borderId="0" xfId="0" applyNumberFormat="1" applyFont="1" applyAlignment="1">
      <alignment horizontal="center"/>
    </xf>
    <xf numFmtId="0" fontId="95" fillId="6" borderId="20" xfId="0" applyFont="1" applyFill="1" applyBorder="1" applyAlignment="1">
      <alignment horizontal="center"/>
    </xf>
    <xf numFmtId="0" fontId="95" fillId="6" borderId="36" xfId="0" applyFont="1" applyFill="1" applyBorder="1" applyAlignment="1">
      <alignment horizontal="center"/>
    </xf>
    <xf numFmtId="0" fontId="95" fillId="6" borderId="33" xfId="0" applyFont="1" applyFill="1" applyBorder="1" applyAlignment="1">
      <alignment horizontal="center"/>
    </xf>
    <xf numFmtId="0" fontId="30" fillId="0" borderId="20" xfId="0" applyFont="1" applyBorder="1" applyAlignment="1">
      <alignment horizontal="center"/>
    </xf>
    <xf numFmtId="0" fontId="0" fillId="0" borderId="36" xfId="0" applyBorder="1"/>
    <xf numFmtId="17" fontId="30" fillId="9" borderId="36" xfId="0" applyNumberFormat="1" applyFont="1" applyFill="1" applyBorder="1" applyAlignment="1">
      <alignment horizontal="center"/>
    </xf>
    <xf numFmtId="0" fontId="24" fillId="8" borderId="19" xfId="0" applyFont="1" applyFill="1" applyBorder="1" applyAlignment="1">
      <alignment horizontal="center"/>
    </xf>
    <xf numFmtId="0" fontId="24" fillId="8" borderId="0" xfId="0" applyFont="1" applyFill="1" applyBorder="1" applyAlignment="1">
      <alignment horizontal="center"/>
    </xf>
    <xf numFmtId="0" fontId="24" fillId="0" borderId="19" xfId="0" applyFont="1" applyFill="1" applyBorder="1" applyAlignment="1">
      <alignment horizontal="center"/>
    </xf>
    <xf numFmtId="0" fontId="24" fillId="0" borderId="0" xfId="0" applyFont="1" applyFill="1" applyBorder="1" applyAlignment="1">
      <alignment horizontal="center"/>
    </xf>
    <xf numFmtId="0" fontId="27" fillId="8" borderId="19" xfId="0" applyFont="1" applyFill="1" applyBorder="1" applyAlignment="1">
      <alignment horizontal="center"/>
    </xf>
    <xf numFmtId="0" fontId="27" fillId="8" borderId="0" xfId="0" applyFont="1" applyFill="1" applyBorder="1" applyAlignment="1">
      <alignment horizontal="center"/>
    </xf>
    <xf numFmtId="0" fontId="9" fillId="0" borderId="0" xfId="0" applyFont="1" applyAlignment="1">
      <alignment horizontal="center"/>
    </xf>
    <xf numFmtId="0" fontId="63" fillId="6" borderId="1" xfId="0" applyFont="1" applyFill="1" applyBorder="1" applyAlignment="1">
      <alignment horizontal="center"/>
    </xf>
    <xf numFmtId="0" fontId="64" fillId="6" borderId="1" xfId="0" applyFont="1" applyFill="1" applyBorder="1"/>
    <xf numFmtId="0" fontId="61" fillId="6" borderId="1" xfId="1" applyFont="1" applyFill="1" applyBorder="1"/>
    <xf numFmtId="0" fontId="70" fillId="6" borderId="1" xfId="0" applyFont="1" applyFill="1" applyBorder="1" applyAlignment="1">
      <alignment horizontal="center"/>
    </xf>
    <xf numFmtId="0" fontId="95" fillId="24" borderId="1" xfId="0" applyFont="1" applyFill="1" applyBorder="1" applyAlignment="1">
      <alignment horizontal="center"/>
    </xf>
    <xf numFmtId="0" fontId="88" fillId="11" borderId="24" xfId="0" applyFont="1" applyFill="1" applyBorder="1" applyAlignment="1">
      <alignment horizontal="center"/>
    </xf>
    <xf numFmtId="0" fontId="86" fillId="0" borderId="0" xfId="0" applyFont="1" applyBorder="1" applyAlignment="1">
      <alignment horizontal="center"/>
    </xf>
    <xf numFmtId="0" fontId="81" fillId="0" borderId="0" xfId="0" applyFont="1" applyBorder="1" applyAlignment="1">
      <alignment horizontal="center"/>
    </xf>
    <xf numFmtId="0" fontId="81" fillId="11" borderId="1" xfId="0" applyFont="1" applyFill="1" applyBorder="1" applyAlignment="1">
      <alignment horizontal="center"/>
    </xf>
  </cellXfs>
  <cellStyles count="2">
    <cellStyle name="Normal" xfId="0" builtinId="0"/>
    <cellStyle name="Normal 2" xfId="1"/>
  </cellStyles>
  <dxfs count="1729">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ont>
        <color rgb="FF9C0006"/>
      </font>
      <fill>
        <patternFill>
          <bgColor rgb="FFFFC7CE"/>
        </patternFill>
      </fill>
    </dxf>
    <dxf>
      <font>
        <color rgb="FF9C0006"/>
      </font>
      <fill>
        <patternFill>
          <bgColor rgb="FFFFC7CE"/>
        </patternFill>
      </fill>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font>
        <condense val="0"/>
        <extend val="0"/>
        <color rgb="FF9C0006"/>
      </font>
    </dxf>
    <dxf>
      <font>
        <condense val="0"/>
        <extend val="0"/>
        <color rgb="FF9C0006"/>
      </font>
    </dxf>
    <dxf>
      <numFmt numFmtId="170" formatCode="\R"/>
    </dxf>
    <dxf>
      <numFmt numFmtId="170" formatCode="\R"/>
    </dxf>
    <dxf>
      <font>
        <condense val="0"/>
        <extend val="0"/>
        <color rgb="FF9C0006"/>
      </font>
    </dxf>
    <dxf>
      <numFmt numFmtId="170" formatCode="\R"/>
    </dxf>
    <dxf>
      <numFmt numFmtId="170" formatCode="\R"/>
    </dxf>
    <dxf>
      <font>
        <condense val="0"/>
        <extend val="0"/>
        <color rgb="FF9C0006"/>
      </font>
    </dxf>
    <dxf>
      <numFmt numFmtId="170" formatCode="\R"/>
    </dxf>
    <dxf>
      <font>
        <condense val="0"/>
        <extend val="0"/>
        <color rgb="FF9C0006"/>
      </font>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font>
        <condense val="0"/>
        <extend val="0"/>
        <color rgb="FF9C0006"/>
      </font>
    </dxf>
    <dxf>
      <font>
        <condense val="0"/>
        <extend val="0"/>
        <color rgb="FF9C0006"/>
      </font>
    </dxf>
    <dxf>
      <numFmt numFmtId="170" formatCode="\R"/>
    </dxf>
    <dxf>
      <font>
        <condense val="0"/>
        <extend val="0"/>
        <color rgb="FF9C0006"/>
      </font>
    </dxf>
    <dxf>
      <font>
        <condense val="0"/>
        <extend val="0"/>
        <color rgb="FF9C0006"/>
      </font>
    </dxf>
    <dxf>
      <font>
        <condense val="0"/>
        <extend val="0"/>
        <color rgb="FF9C0006"/>
      </font>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numFmt numFmtId="170" formatCode="\R"/>
    </dxf>
    <dxf>
      <numFmt numFmtId="170" formatCode="\R"/>
    </dxf>
    <dxf>
      <font>
        <condense val="0"/>
        <extend val="0"/>
        <color rgb="FF9C0006"/>
      </font>
    </dxf>
    <dxf>
      <numFmt numFmtId="170" formatCode="\R"/>
    </dxf>
    <dxf>
      <numFmt numFmtId="170" formatCode="\R"/>
    </dxf>
    <dxf>
      <font>
        <condense val="0"/>
        <extend val="0"/>
        <color rgb="FF9C0006"/>
      </font>
    </dxf>
    <dxf>
      <numFmt numFmtId="170" formatCode="\R"/>
    </dxf>
    <dxf>
      <font>
        <condense val="0"/>
        <extend val="0"/>
        <color rgb="FF9C0006"/>
      </font>
    </dxf>
    <dxf>
      <numFmt numFmtId="170" formatCode="\R"/>
    </dxf>
    <dxf>
      <font>
        <condense val="0"/>
        <extend val="0"/>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numFmt numFmtId="171" formatCode="&quot;N/A&quot;"/>
    </dxf>
    <dxf>
      <numFmt numFmtId="171" formatCode="&quot;N/A&quot;"/>
    </dxf>
    <dxf>
      <numFmt numFmtId="171" formatCode="&quot;N/A&quot;"/>
    </dxf>
    <dxf>
      <numFmt numFmtId="171" formatCode="&quot;N/A&quot;"/>
    </dxf>
    <dxf>
      <numFmt numFmtId="171" formatCode="&quot;N/A&quot;"/>
    </dxf>
    <dxf>
      <numFmt numFmtId="171" formatCode="&quot;N/A&quot;"/>
    </dxf>
    <dxf>
      <fill>
        <patternFill>
          <bgColor rgb="FFFF0000"/>
        </patternFill>
      </fill>
    </dxf>
    <dxf>
      <fill>
        <patternFill>
          <bgColor rgb="FFFF0000"/>
        </patternFill>
      </fill>
    </dxf>
    <dxf>
      <numFmt numFmtId="171" formatCode="&quot;N/A&quot;"/>
    </dxf>
  </dxfs>
  <tableStyles count="0" defaultTableStyle="TableStyleMedium9" defaultPivotStyle="PivotStyleLight16"/>
  <colors>
    <mruColors>
      <color rgb="FFFFCCFF"/>
      <color rgb="FF0000CC"/>
      <color rgb="FFFF00FF"/>
      <color rgb="FF99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457200</xdr:colOff>
      <xdr:row>0</xdr:row>
      <xdr:rowOff>0</xdr:rowOff>
    </xdr:from>
    <xdr:to>
      <xdr:col>1</xdr:col>
      <xdr:colOff>866775</xdr:colOff>
      <xdr:row>0</xdr:row>
      <xdr:rowOff>0</xdr:rowOff>
    </xdr:to>
    <xdr:sp macro="" textlink="">
      <xdr:nvSpPr>
        <xdr:cNvPr id="1025" name="WordArt 1"/>
        <xdr:cNvSpPr>
          <a:spLocks noChangeArrowheads="1" noChangeShapeType="1" noTextEdit="1"/>
        </xdr:cNvSpPr>
      </xdr:nvSpPr>
      <xdr:spPr bwMode="auto">
        <a:xfrm>
          <a:off x="723900" y="0"/>
          <a:ext cx="409575" cy="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457200</xdr:colOff>
      <xdr:row>2</xdr:row>
      <xdr:rowOff>38100</xdr:rowOff>
    </xdr:from>
    <xdr:to>
      <xdr:col>1</xdr:col>
      <xdr:colOff>866775</xdr:colOff>
      <xdr:row>2</xdr:row>
      <xdr:rowOff>209550</xdr:rowOff>
    </xdr:to>
    <xdr:sp macro="" textlink="">
      <xdr:nvSpPr>
        <xdr:cNvPr id="3075" name="WordArt 3"/>
        <xdr:cNvSpPr>
          <a:spLocks noChangeArrowheads="1" noChangeShapeType="1" noTextEdit="1"/>
        </xdr:cNvSpPr>
      </xdr:nvSpPr>
      <xdr:spPr bwMode="auto">
        <a:xfrm>
          <a:off x="1066800" y="361950"/>
          <a:ext cx="409575" cy="123825"/>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0</xdr:row>
      <xdr:rowOff>38100</xdr:rowOff>
    </xdr:from>
    <xdr:to>
      <xdr:col>1</xdr:col>
      <xdr:colOff>866775</xdr:colOff>
      <xdr:row>0</xdr:row>
      <xdr:rowOff>209550</xdr:rowOff>
    </xdr:to>
    <xdr:sp macro="" textlink="">
      <xdr:nvSpPr>
        <xdr:cNvPr id="5121" name="WordArt 1"/>
        <xdr:cNvSpPr>
          <a:spLocks noChangeArrowheads="1" noChangeShapeType="1" noTextEdit="1"/>
        </xdr:cNvSpPr>
      </xdr:nvSpPr>
      <xdr:spPr bwMode="auto">
        <a:xfrm>
          <a:off x="1123950" y="38100"/>
          <a:ext cx="409575" cy="17145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495300</xdr:colOff>
      <xdr:row>0</xdr:row>
      <xdr:rowOff>0</xdr:rowOff>
    </xdr:from>
    <xdr:to>
      <xdr:col>1</xdr:col>
      <xdr:colOff>904875</xdr:colOff>
      <xdr:row>0</xdr:row>
      <xdr:rowOff>238125</xdr:rowOff>
    </xdr:to>
    <xdr:sp macro="" textlink="">
      <xdr:nvSpPr>
        <xdr:cNvPr id="4097" name="WordArt 1"/>
        <xdr:cNvSpPr>
          <a:spLocks noChangeArrowheads="1" noChangeShapeType="1" noTextEdit="1"/>
        </xdr:cNvSpPr>
      </xdr:nvSpPr>
      <xdr:spPr bwMode="auto">
        <a:xfrm>
          <a:off x="1095375" y="0"/>
          <a:ext cx="409575" cy="238125"/>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5</xdr:row>
      <xdr:rowOff>38100</xdr:rowOff>
    </xdr:from>
    <xdr:to>
      <xdr:col>0</xdr:col>
      <xdr:colOff>219075</xdr:colOff>
      <xdr:row>5</xdr:row>
      <xdr:rowOff>209550</xdr:rowOff>
    </xdr:to>
    <xdr:sp macro="" textlink="">
      <xdr:nvSpPr>
        <xdr:cNvPr id="13313" name="WordArt 1"/>
        <xdr:cNvSpPr>
          <a:spLocks noChangeArrowheads="1" noChangeShapeType="1" noTextEdit="1"/>
        </xdr:cNvSpPr>
      </xdr:nvSpPr>
      <xdr:spPr bwMode="auto">
        <a:xfrm>
          <a:off x="219075" y="981075"/>
          <a:ext cx="0" cy="17145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38100</xdr:rowOff>
    </xdr:from>
    <xdr:to>
      <xdr:col>0</xdr:col>
      <xdr:colOff>0</xdr:colOff>
      <xdr:row>0</xdr:row>
      <xdr:rowOff>209550</xdr:rowOff>
    </xdr:to>
    <xdr:sp macro="" textlink="">
      <xdr:nvSpPr>
        <xdr:cNvPr id="11265" name="WordArt 1"/>
        <xdr:cNvSpPr>
          <a:spLocks noChangeArrowheads="1" noChangeShapeType="1" noTextEdit="1"/>
        </xdr:cNvSpPr>
      </xdr:nvSpPr>
      <xdr:spPr bwMode="auto">
        <a:xfrm>
          <a:off x="0" y="38100"/>
          <a:ext cx="0" cy="15240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457200</xdr:colOff>
      <xdr:row>0</xdr:row>
      <xdr:rowOff>38100</xdr:rowOff>
    </xdr:from>
    <xdr:to>
      <xdr:col>1</xdr:col>
      <xdr:colOff>561975</xdr:colOff>
      <xdr:row>0</xdr:row>
      <xdr:rowOff>209550</xdr:rowOff>
    </xdr:to>
    <xdr:sp macro="" textlink="">
      <xdr:nvSpPr>
        <xdr:cNvPr id="2049" name="WordArt 1"/>
        <xdr:cNvSpPr>
          <a:spLocks noChangeArrowheads="1" noChangeShapeType="1" noTextEdit="1"/>
        </xdr:cNvSpPr>
      </xdr:nvSpPr>
      <xdr:spPr bwMode="auto">
        <a:xfrm>
          <a:off x="457200" y="38100"/>
          <a:ext cx="104775" cy="17145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0</xdr:row>
      <xdr:rowOff>38100</xdr:rowOff>
    </xdr:from>
    <xdr:to>
      <xdr:col>1</xdr:col>
      <xdr:colOff>866775</xdr:colOff>
      <xdr:row>0</xdr:row>
      <xdr:rowOff>209550</xdr:rowOff>
    </xdr:to>
    <xdr:sp macro="" textlink="">
      <xdr:nvSpPr>
        <xdr:cNvPr id="9217" name="WordArt 1"/>
        <xdr:cNvSpPr>
          <a:spLocks noChangeArrowheads="1" noChangeShapeType="1" noTextEdit="1"/>
        </xdr:cNvSpPr>
      </xdr:nvSpPr>
      <xdr:spPr bwMode="auto">
        <a:xfrm>
          <a:off x="1314450" y="38100"/>
          <a:ext cx="409575" cy="17145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457200</xdr:colOff>
      <xdr:row>0</xdr:row>
      <xdr:rowOff>38100</xdr:rowOff>
    </xdr:from>
    <xdr:to>
      <xdr:col>1</xdr:col>
      <xdr:colOff>866775</xdr:colOff>
      <xdr:row>0</xdr:row>
      <xdr:rowOff>209550</xdr:rowOff>
    </xdr:to>
    <xdr:sp macro="" textlink="">
      <xdr:nvSpPr>
        <xdr:cNvPr id="7169" name="WordArt 1"/>
        <xdr:cNvSpPr>
          <a:spLocks noChangeArrowheads="1" noChangeShapeType="1" noTextEdit="1"/>
        </xdr:cNvSpPr>
      </xdr:nvSpPr>
      <xdr:spPr bwMode="auto">
        <a:xfrm>
          <a:off x="1343025" y="38100"/>
          <a:ext cx="409575" cy="171450"/>
        </a:xfrm>
        <a:prstGeom prst="rect">
          <a:avLst/>
        </a:prstGeom>
      </xdr:spPr>
      <xdr:txBody>
        <a:bodyPr wrap="none" fromWordArt="1">
          <a:prstTxWarp prst="textPlain">
            <a:avLst>
              <a:gd name="adj" fmla="val 50000"/>
            </a:avLst>
          </a:prstTxWarp>
        </a:bodyPr>
        <a:lstStyle/>
        <a:p>
          <a:pPr algn="ctr" rtl="0"/>
          <a:r>
            <a:rPr lang="en-US" sz="1200" b="1" kern="10" spc="0">
              <a:ln w="9525">
                <a:solidFill>
                  <a:srgbClr val="000000"/>
                </a:solidFill>
                <a:round/>
                <a:headEnd/>
                <a:tailEnd/>
              </a:ln>
              <a:solidFill>
                <a:srgbClr val="FF0000"/>
              </a:solidFill>
              <a:effectLst/>
              <a:latin typeface="Arial"/>
              <a:cs typeface="Arial"/>
            </a:rPr>
            <a:t>FDTC</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285750</xdr:colOff>
      <xdr:row>11</xdr:row>
      <xdr:rowOff>19050</xdr:rowOff>
    </xdr:from>
    <xdr:to>
      <xdr:col>1</xdr:col>
      <xdr:colOff>438150</xdr:colOff>
      <xdr:row>12</xdr:row>
      <xdr:rowOff>9525</xdr:rowOff>
    </xdr:to>
    <xdr:sp macro="" textlink="">
      <xdr:nvSpPr>
        <xdr:cNvPr id="6146" name="WordArt 2"/>
        <xdr:cNvSpPr>
          <a:spLocks noChangeArrowheads="1" noChangeShapeType="1" noTextEdit="1"/>
        </xdr:cNvSpPr>
      </xdr:nvSpPr>
      <xdr:spPr bwMode="auto">
        <a:xfrm>
          <a:off x="1504950" y="1828800"/>
          <a:ext cx="152400" cy="152400"/>
        </a:xfrm>
        <a:prstGeom prst="rect">
          <a:avLst/>
        </a:prstGeom>
      </xdr:spPr>
      <xdr:txBody>
        <a:bodyPr wrap="none" fromWordArt="1">
          <a:prstTxWarp prst="textPlain">
            <a:avLst>
              <a:gd name="adj" fmla="val 50000"/>
            </a:avLst>
          </a:prstTxWarp>
        </a:bodyPr>
        <a:lstStyle/>
        <a:p>
          <a:pPr algn="ctr" rtl="0"/>
          <a:endParaRPr lang="en-US" sz="1200" b="1" kern="10" spc="0">
            <a:ln w="9525">
              <a:solidFill>
                <a:srgbClr val="000000"/>
              </a:solidFill>
              <a:round/>
              <a:headEnd/>
              <a:tailEnd/>
            </a:ln>
            <a:solidFill>
              <a:srgbClr val="FF0000"/>
            </a:solidFill>
            <a:effectLst/>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ARY%20BACKUP/Salary%20for%20Jan%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ARY%20BACKUP/Salary%20for%20Feb%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KPKT5UWU/BMCT%20MARCH%2018%20SALA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Dtls"/>
      <sheetName val="W.SLIP"/>
      <sheetName val="Total display"/>
      <sheetName val="Sheet1"/>
      <sheetName val="NBO"/>
      <sheetName val="BANK MCT AL AHLI"/>
      <sheetName val="exp."/>
      <sheetName val="jan-02"/>
      <sheetName val="Sheet2"/>
      <sheetName val="OIB"/>
      <sheetName val="COM.BANK"/>
      <sheetName val="OMAN ARAB"/>
      <sheetName val="BANK DHOFAR"/>
      <sheetName val="TRIAL"/>
      <sheetName val="other"/>
    </sheetNames>
    <sheetDataSet>
      <sheetData sheetId="0">
        <row r="47">
          <cell r="Q47">
            <v>1.5349999999999999</v>
          </cell>
        </row>
        <row r="59">
          <cell r="Q59">
            <v>1.48</v>
          </cell>
        </row>
        <row r="60">
          <cell r="Q60">
            <v>1.5349999999999999</v>
          </cell>
        </row>
        <row r="62">
          <cell r="Q62">
            <v>1.43</v>
          </cell>
        </row>
        <row r="64">
          <cell r="Q64">
            <v>1.5349999999999999</v>
          </cell>
        </row>
        <row r="66">
          <cell r="Q66">
            <v>1.43</v>
          </cell>
        </row>
        <row r="69">
          <cell r="D69">
            <v>22</v>
          </cell>
        </row>
        <row r="70">
          <cell r="D70">
            <v>23</v>
          </cell>
        </row>
        <row r="75">
          <cell r="D75">
            <v>16</v>
          </cell>
        </row>
        <row r="76">
          <cell r="D76">
            <v>22</v>
          </cell>
        </row>
        <row r="79">
          <cell r="D79">
            <v>38</v>
          </cell>
        </row>
        <row r="80">
          <cell r="D80">
            <v>6</v>
          </cell>
        </row>
        <row r="81">
          <cell r="D81">
            <v>19</v>
          </cell>
        </row>
        <row r="82">
          <cell r="D82">
            <v>16</v>
          </cell>
        </row>
        <row r="83">
          <cell r="D83">
            <v>28</v>
          </cell>
        </row>
        <row r="85">
          <cell r="D85">
            <v>16</v>
          </cell>
        </row>
        <row r="86">
          <cell r="D86">
            <v>1</v>
          </cell>
        </row>
        <row r="87">
          <cell r="D87">
            <v>0</v>
          </cell>
        </row>
        <row r="88">
          <cell r="D88">
            <v>6</v>
          </cell>
        </row>
        <row r="89">
          <cell r="D89">
            <v>0</v>
          </cell>
        </row>
        <row r="91">
          <cell r="D91">
            <v>23</v>
          </cell>
        </row>
        <row r="92">
          <cell r="D92">
            <v>8</v>
          </cell>
        </row>
        <row r="95">
          <cell r="D95">
            <v>5</v>
          </cell>
        </row>
        <row r="96">
          <cell r="D96">
            <v>2</v>
          </cell>
        </row>
        <row r="97">
          <cell r="D97">
            <v>2</v>
          </cell>
        </row>
        <row r="99">
          <cell r="D99">
            <v>13</v>
          </cell>
        </row>
        <row r="101">
          <cell r="D101">
            <v>15</v>
          </cell>
        </row>
        <row r="103">
          <cell r="D103">
            <v>8</v>
          </cell>
        </row>
        <row r="104">
          <cell r="D104">
            <v>30</v>
          </cell>
        </row>
        <row r="106">
          <cell r="D106">
            <v>21</v>
          </cell>
        </row>
        <row r="109">
          <cell r="D109">
            <v>10</v>
          </cell>
        </row>
        <row r="110">
          <cell r="D110">
            <v>16</v>
          </cell>
        </row>
        <row r="111">
          <cell r="D111">
            <v>15</v>
          </cell>
        </row>
        <row r="112">
          <cell r="D112">
            <v>1</v>
          </cell>
        </row>
        <row r="119">
          <cell r="D119">
            <v>13</v>
          </cell>
        </row>
        <row r="120">
          <cell r="D120">
            <v>19</v>
          </cell>
        </row>
        <row r="125">
          <cell r="D125">
            <v>5</v>
          </cell>
        </row>
        <row r="126">
          <cell r="D126">
            <v>24</v>
          </cell>
        </row>
        <row r="127">
          <cell r="D127">
            <v>5</v>
          </cell>
        </row>
        <row r="128">
          <cell r="D128">
            <v>4</v>
          </cell>
        </row>
        <row r="130">
          <cell r="D130">
            <v>4</v>
          </cell>
        </row>
        <row r="131">
          <cell r="D131">
            <v>7</v>
          </cell>
        </row>
        <row r="132">
          <cell r="D132">
            <v>48</v>
          </cell>
        </row>
        <row r="134">
          <cell r="D134">
            <v>13</v>
          </cell>
        </row>
        <row r="135">
          <cell r="D135">
            <v>10</v>
          </cell>
        </row>
        <row r="136">
          <cell r="D136">
            <v>26</v>
          </cell>
        </row>
        <row r="137">
          <cell r="D137">
            <v>10</v>
          </cell>
        </row>
        <row r="138">
          <cell r="D138">
            <v>16</v>
          </cell>
        </row>
        <row r="141">
          <cell r="D141">
            <v>10</v>
          </cell>
        </row>
        <row r="142">
          <cell r="D142">
            <v>22</v>
          </cell>
        </row>
        <row r="143">
          <cell r="D143">
            <v>22</v>
          </cell>
        </row>
        <row r="148">
          <cell r="D148">
            <v>18</v>
          </cell>
        </row>
        <row r="149">
          <cell r="D149">
            <v>26</v>
          </cell>
        </row>
        <row r="150">
          <cell r="D150">
            <v>4</v>
          </cell>
        </row>
        <row r="151">
          <cell r="D151">
            <v>0</v>
          </cell>
        </row>
        <row r="153">
          <cell r="D153">
            <v>5</v>
          </cell>
        </row>
        <row r="158">
          <cell r="D158">
            <v>14</v>
          </cell>
        </row>
        <row r="160">
          <cell r="D160">
            <v>6</v>
          </cell>
        </row>
        <row r="161">
          <cell r="D161">
            <v>16</v>
          </cell>
        </row>
        <row r="162">
          <cell r="D162">
            <v>26</v>
          </cell>
        </row>
        <row r="163">
          <cell r="D163">
            <v>5</v>
          </cell>
        </row>
        <row r="164">
          <cell r="D164">
            <v>35</v>
          </cell>
        </row>
        <row r="167">
          <cell r="D167">
            <v>28</v>
          </cell>
        </row>
        <row r="171">
          <cell r="D171">
            <v>12</v>
          </cell>
        </row>
        <row r="175">
          <cell r="D175">
            <v>12</v>
          </cell>
        </row>
        <row r="179">
          <cell r="D179">
            <v>24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Dtls"/>
      <sheetName val="W.SLIP"/>
      <sheetName val="Total display"/>
      <sheetName val="Sheet1"/>
      <sheetName val="NBO"/>
      <sheetName val="BANK MCT AL AHLI"/>
      <sheetName val="exp."/>
      <sheetName val="jan-02"/>
      <sheetName val="Sheet2"/>
      <sheetName val="OIB"/>
      <sheetName val="COM.BANK"/>
      <sheetName val="OMAN ARAB"/>
      <sheetName val="BANK DHOFAR"/>
      <sheetName val="TRIAL"/>
      <sheetName val="other"/>
    </sheetNames>
    <sheetDataSet>
      <sheetData sheetId="0">
        <row r="69">
          <cell r="D69">
            <v>4</v>
          </cell>
        </row>
        <row r="70">
          <cell r="D70">
            <v>8</v>
          </cell>
        </row>
        <row r="74">
          <cell r="D74">
            <v>8</v>
          </cell>
        </row>
        <row r="75">
          <cell r="D75">
            <v>11</v>
          </cell>
        </row>
        <row r="78">
          <cell r="D78">
            <v>18</v>
          </cell>
        </row>
        <row r="79">
          <cell r="D79">
            <v>1</v>
          </cell>
        </row>
        <row r="80">
          <cell r="D80">
            <v>15</v>
          </cell>
        </row>
        <row r="81">
          <cell r="D81">
            <v>6</v>
          </cell>
        </row>
        <row r="82">
          <cell r="D82">
            <v>3</v>
          </cell>
        </row>
        <row r="84">
          <cell r="D84">
            <v>6</v>
          </cell>
        </row>
        <row r="85">
          <cell r="D85">
            <v>1</v>
          </cell>
        </row>
        <row r="86">
          <cell r="D86">
            <v>2</v>
          </cell>
        </row>
        <row r="87">
          <cell r="D87">
            <v>6</v>
          </cell>
        </row>
        <row r="88">
          <cell r="D88">
            <v>1</v>
          </cell>
        </row>
        <row r="91">
          <cell r="D91">
            <v>5</v>
          </cell>
        </row>
        <row r="94">
          <cell r="D94">
            <v>1</v>
          </cell>
        </row>
        <row r="95">
          <cell r="D95">
            <v>0</v>
          </cell>
        </row>
        <row r="96">
          <cell r="D96">
            <v>0</v>
          </cell>
        </row>
        <row r="98">
          <cell r="D98">
            <v>1</v>
          </cell>
        </row>
        <row r="100">
          <cell r="D100">
            <v>3</v>
          </cell>
        </row>
        <row r="102">
          <cell r="D102">
            <v>0</v>
          </cell>
        </row>
        <row r="103">
          <cell r="D103">
            <v>7</v>
          </cell>
        </row>
        <row r="105">
          <cell r="D105">
            <v>10</v>
          </cell>
        </row>
        <row r="108">
          <cell r="D108">
            <v>8</v>
          </cell>
        </row>
        <row r="109">
          <cell r="D109">
            <v>2</v>
          </cell>
        </row>
        <row r="110">
          <cell r="D110">
            <v>0</v>
          </cell>
        </row>
        <row r="111">
          <cell r="D111">
            <v>0</v>
          </cell>
        </row>
        <row r="118">
          <cell r="D118">
            <v>2</v>
          </cell>
        </row>
        <row r="119">
          <cell r="D119">
            <v>4</v>
          </cell>
        </row>
        <row r="122">
          <cell r="D122">
            <v>3</v>
          </cell>
        </row>
        <row r="123">
          <cell r="D123">
            <v>6</v>
          </cell>
        </row>
        <row r="124">
          <cell r="D124">
            <v>0</v>
          </cell>
        </row>
        <row r="125">
          <cell r="D125">
            <v>0</v>
          </cell>
        </row>
        <row r="127">
          <cell r="D127">
            <v>4</v>
          </cell>
        </row>
        <row r="128">
          <cell r="D128">
            <v>3</v>
          </cell>
        </row>
        <row r="129">
          <cell r="D129">
            <v>30</v>
          </cell>
        </row>
        <row r="131">
          <cell r="D131">
            <v>6</v>
          </cell>
        </row>
        <row r="132">
          <cell r="D132">
            <v>0</v>
          </cell>
        </row>
        <row r="133">
          <cell r="D133">
            <v>10</v>
          </cell>
        </row>
        <row r="134">
          <cell r="D134">
            <v>0</v>
          </cell>
        </row>
        <row r="135">
          <cell r="D135">
            <v>5</v>
          </cell>
        </row>
        <row r="138">
          <cell r="D138">
            <v>0</v>
          </cell>
        </row>
        <row r="139">
          <cell r="D139">
            <v>4</v>
          </cell>
        </row>
        <row r="140">
          <cell r="D140">
            <v>8</v>
          </cell>
        </row>
        <row r="145">
          <cell r="D145">
            <v>6</v>
          </cell>
        </row>
        <row r="146">
          <cell r="D146">
            <v>6</v>
          </cell>
        </row>
        <row r="147">
          <cell r="D147">
            <v>3</v>
          </cell>
        </row>
        <row r="148">
          <cell r="D148">
            <v>0</v>
          </cell>
        </row>
        <row r="150">
          <cell r="D150">
            <v>0</v>
          </cell>
        </row>
        <row r="155">
          <cell r="D155">
            <v>0</v>
          </cell>
        </row>
        <row r="157">
          <cell r="D157">
            <v>6</v>
          </cell>
        </row>
        <row r="158">
          <cell r="D158">
            <v>5</v>
          </cell>
        </row>
        <row r="159">
          <cell r="D159">
            <v>4</v>
          </cell>
        </row>
        <row r="160">
          <cell r="D160">
            <v>3</v>
          </cell>
        </row>
        <row r="161">
          <cell r="D161">
            <v>21</v>
          </cell>
        </row>
        <row r="164">
          <cell r="D164">
            <v>9</v>
          </cell>
        </row>
        <row r="168">
          <cell r="D168">
            <v>6</v>
          </cell>
        </row>
        <row r="172">
          <cell r="D172">
            <v>4</v>
          </cell>
        </row>
        <row r="175">
          <cell r="D175">
            <v>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structions"/>
      <sheetName val="WPS"/>
      <sheetName val="Welcome"/>
      <sheetName val="Auth"/>
      <sheetName val="BMCT MARCH 18 SALARY"/>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621"/>
  <sheetViews>
    <sheetView zoomScale="115" zoomScaleNormal="115" workbookViewId="0">
      <pane ySplit="2" topLeftCell="A15" activePane="bottomLeft" state="frozen"/>
      <selection activeCell="AA21" sqref="AA21"/>
      <selection pane="bottomLeft" activeCell="L263" sqref="L263"/>
    </sheetView>
  </sheetViews>
  <sheetFormatPr defaultRowHeight="12.75" x14ac:dyDescent="0.2"/>
  <cols>
    <col min="1" max="1" width="4" style="4" customWidth="1"/>
    <col min="2" max="2" width="29.42578125" customWidth="1"/>
    <col min="3" max="3" width="4.85546875" customWidth="1"/>
    <col min="4" max="4" width="7.42578125" style="4" customWidth="1"/>
    <col min="5" max="5" width="7.140625" style="1026" customWidth="1"/>
    <col min="6" max="6" width="9" customWidth="1"/>
    <col min="7" max="7" width="8" customWidth="1"/>
    <col min="8" max="8" width="6.42578125" customWidth="1"/>
    <col min="9" max="9" width="8.5703125" customWidth="1"/>
    <col min="10" max="16" width="10.5703125" customWidth="1"/>
    <col min="17" max="17" width="11" customWidth="1"/>
    <col min="18" max="18" width="17.85546875" customWidth="1"/>
    <col min="19" max="19" width="11.85546875" customWidth="1"/>
    <col min="20" max="20" width="9.85546875" customWidth="1"/>
    <col min="21" max="21" width="6.85546875" customWidth="1"/>
    <col min="22" max="22" width="7.5703125" customWidth="1"/>
    <col min="23" max="25" width="9.140625" customWidth="1"/>
  </cols>
  <sheetData>
    <row r="1" spans="1:26" ht="11.45" customHeight="1" x14ac:dyDescent="0.2">
      <c r="A1" s="1049" t="s">
        <v>2096</v>
      </c>
      <c r="B1" s="1049"/>
      <c r="C1" s="1049"/>
      <c r="D1" s="1049"/>
      <c r="E1" s="1049"/>
      <c r="F1" s="1049"/>
      <c r="G1" s="1049"/>
      <c r="H1" s="1049"/>
      <c r="I1" s="1049"/>
      <c r="J1" s="1049"/>
      <c r="K1" s="513"/>
      <c r="L1" s="513"/>
      <c r="M1" s="513"/>
      <c r="N1" s="513"/>
      <c r="O1" s="513"/>
      <c r="P1" s="513"/>
    </row>
    <row r="2" spans="1:26" ht="11.45" customHeight="1" x14ac:dyDescent="0.2">
      <c r="A2" s="276" t="s">
        <v>114</v>
      </c>
      <c r="B2" s="276" t="s">
        <v>38</v>
      </c>
      <c r="C2" s="279" t="s">
        <v>115</v>
      </c>
      <c r="D2" s="275" t="s">
        <v>2113</v>
      </c>
      <c r="E2" s="280" t="s">
        <v>117</v>
      </c>
      <c r="F2" s="275" t="s">
        <v>118</v>
      </c>
      <c r="G2" s="275" t="s">
        <v>119</v>
      </c>
      <c r="H2" s="275" t="s">
        <v>117</v>
      </c>
      <c r="I2" s="275" t="s">
        <v>120</v>
      </c>
      <c r="J2" s="280" t="s">
        <v>116</v>
      </c>
      <c r="K2" s="280" t="s">
        <v>1059</v>
      </c>
      <c r="L2" s="280" t="s">
        <v>1060</v>
      </c>
      <c r="M2" s="615" t="s">
        <v>1901</v>
      </c>
      <c r="N2" s="615" t="s">
        <v>1902</v>
      </c>
      <c r="O2" s="615"/>
      <c r="P2" s="615"/>
    </row>
    <row r="3" spans="1:26" ht="11.45" customHeight="1" x14ac:dyDescent="0.2">
      <c r="A3" s="279">
        <v>1</v>
      </c>
      <c r="B3" s="276" t="s">
        <v>121</v>
      </c>
      <c r="C3" s="176">
        <v>113</v>
      </c>
      <c r="D3" s="279">
        <f>Sheet2!AJ3</f>
        <v>20</v>
      </c>
      <c r="E3" s="464">
        <f t="shared" ref="E3:E59" si="0">U3</f>
        <v>1.9079691780821917</v>
      </c>
      <c r="F3" s="273">
        <f t="shared" ref="F3:F47" si="1">D3*E3</f>
        <v>38.159383561643835</v>
      </c>
      <c r="G3" s="279">
        <f>Sheet2!AK3</f>
        <v>14</v>
      </c>
      <c r="H3" s="273">
        <v>4</v>
      </c>
      <c r="I3" s="273">
        <f t="shared" ref="I3:I47" si="2">G3*H3</f>
        <v>56</v>
      </c>
      <c r="J3" s="273">
        <f t="shared" ref="J3:J22" si="3">F3+I3</f>
        <v>94.159383561643835</v>
      </c>
      <c r="K3" s="273">
        <v>20</v>
      </c>
      <c r="L3" s="273">
        <v>43.569000000000003</v>
      </c>
      <c r="M3" s="273">
        <v>42.076999999999998</v>
      </c>
      <c r="N3" s="616">
        <f>L3-M3</f>
        <v>1.4920000000000044</v>
      </c>
      <c r="O3" s="616"/>
      <c r="P3" s="616"/>
      <c r="Q3" s="180"/>
      <c r="R3" s="180"/>
      <c r="T3" s="568">
        <v>371.41800000000001</v>
      </c>
      <c r="U3" s="3">
        <f t="shared" ref="U3:U50" si="4">T3*12/365/8*125%</f>
        <v>1.9079691780821917</v>
      </c>
      <c r="V3" s="4">
        <v>212</v>
      </c>
      <c r="W3" s="273">
        <v>1.6</v>
      </c>
      <c r="X3" s="3">
        <f t="shared" ref="X3:X14" si="5">E3-W3</f>
        <v>0.3079691780821916</v>
      </c>
      <c r="Y3" s="4">
        <v>83</v>
      </c>
      <c r="Z3" s="3">
        <f t="shared" ref="Z3:Z50" si="6">X3*Y3</f>
        <v>25.561441780821902</v>
      </c>
    </row>
    <row r="4" spans="1:26" ht="11.45" customHeight="1" x14ac:dyDescent="0.2">
      <c r="A4" s="279">
        <v>2</v>
      </c>
      <c r="B4" s="276" t="s">
        <v>26</v>
      </c>
      <c r="C4" s="44">
        <v>116</v>
      </c>
      <c r="D4" s="279">
        <f>Sheet2!AJ4</f>
        <v>0</v>
      </c>
      <c r="E4" s="464">
        <f t="shared" si="0"/>
        <v>0</v>
      </c>
      <c r="F4" s="273">
        <f t="shared" si="1"/>
        <v>0</v>
      </c>
      <c r="G4" s="279">
        <f>Sheet2!AK4</f>
        <v>0</v>
      </c>
      <c r="H4" s="273">
        <v>4</v>
      </c>
      <c r="I4" s="273">
        <f t="shared" si="2"/>
        <v>0</v>
      </c>
      <c r="J4" s="273">
        <f t="shared" si="3"/>
        <v>0</v>
      </c>
      <c r="K4" s="273">
        <v>20</v>
      </c>
      <c r="L4" s="315">
        <v>0</v>
      </c>
      <c r="M4" s="315">
        <v>0</v>
      </c>
      <c r="N4" s="616">
        <f t="shared" ref="N4:N65" si="7">L4-M4</f>
        <v>0</v>
      </c>
      <c r="O4" s="616"/>
      <c r="P4" s="616"/>
      <c r="Q4" s="180"/>
      <c r="R4" s="180"/>
      <c r="T4" s="568"/>
      <c r="U4" s="3">
        <f t="shared" si="4"/>
        <v>0</v>
      </c>
      <c r="V4" s="4">
        <v>220</v>
      </c>
      <c r="W4" s="273">
        <v>1.64</v>
      </c>
      <c r="X4" s="3">
        <f t="shared" si="5"/>
        <v>-1.64</v>
      </c>
      <c r="Y4" s="4">
        <v>11</v>
      </c>
      <c r="Z4" s="3">
        <f t="shared" si="6"/>
        <v>-18.04</v>
      </c>
    </row>
    <row r="5" spans="1:26" ht="11.45" customHeight="1" x14ac:dyDescent="0.2">
      <c r="A5" s="279">
        <v>3</v>
      </c>
      <c r="B5" s="276" t="s">
        <v>122</v>
      </c>
      <c r="C5" s="176">
        <v>120</v>
      </c>
      <c r="D5" s="279">
        <f>Sheet2!AJ5</f>
        <v>0</v>
      </c>
      <c r="E5" s="464">
        <f t="shared" si="0"/>
        <v>1.9079691780821917</v>
      </c>
      <c r="F5" s="273">
        <f t="shared" si="1"/>
        <v>0</v>
      </c>
      <c r="G5" s="279">
        <f>Sheet2!AK5</f>
        <v>0</v>
      </c>
      <c r="H5" s="273">
        <v>4</v>
      </c>
      <c r="I5" s="273">
        <f t="shared" si="2"/>
        <v>0</v>
      </c>
      <c r="J5" s="273">
        <f t="shared" si="3"/>
        <v>0</v>
      </c>
      <c r="K5" s="273">
        <v>20</v>
      </c>
      <c r="L5" s="273">
        <v>43.57</v>
      </c>
      <c r="M5" s="273">
        <v>42.076999999999998</v>
      </c>
      <c r="N5" s="616">
        <f t="shared" si="7"/>
        <v>1.4930000000000021</v>
      </c>
      <c r="O5" s="616"/>
      <c r="P5" s="616"/>
      <c r="Q5" s="180"/>
      <c r="R5" s="180"/>
      <c r="T5" s="568">
        <v>371.41800000000001</v>
      </c>
      <c r="U5" s="3">
        <f t="shared" si="4"/>
        <v>1.9079691780821917</v>
      </c>
      <c r="V5" s="4">
        <v>212</v>
      </c>
      <c r="W5" s="273">
        <v>1.6</v>
      </c>
      <c r="X5" s="3">
        <f t="shared" si="5"/>
        <v>0.3079691780821916</v>
      </c>
      <c r="Y5" s="4">
        <v>19</v>
      </c>
      <c r="Z5" s="3">
        <f t="shared" si="6"/>
        <v>5.8514143835616403</v>
      </c>
    </row>
    <row r="6" spans="1:26" ht="11.45" customHeight="1" x14ac:dyDescent="0.2">
      <c r="A6" s="279">
        <v>4</v>
      </c>
      <c r="B6" s="276" t="s">
        <v>123</v>
      </c>
      <c r="C6" s="176">
        <v>123</v>
      </c>
      <c r="D6" s="279"/>
      <c r="E6" s="464"/>
      <c r="F6" s="273"/>
      <c r="G6" s="279"/>
      <c r="H6" s="273"/>
      <c r="I6" s="273"/>
      <c r="J6" s="273"/>
      <c r="K6" s="273"/>
      <c r="L6" s="273"/>
      <c r="M6" s="273"/>
      <c r="N6" s="616"/>
      <c r="O6" s="616"/>
      <c r="P6" s="616"/>
      <c r="Q6" s="180"/>
      <c r="R6" s="180"/>
      <c r="T6" s="569">
        <v>313.017</v>
      </c>
      <c r="U6" s="3">
        <f t="shared" si="4"/>
        <v>1.6079640410958904</v>
      </c>
      <c r="V6" s="103">
        <v>180</v>
      </c>
      <c r="W6" s="273">
        <v>1.43</v>
      </c>
      <c r="X6" s="3">
        <f t="shared" si="5"/>
        <v>-1.43</v>
      </c>
      <c r="Y6" s="4">
        <v>15</v>
      </c>
      <c r="Z6" s="3">
        <f t="shared" si="6"/>
        <v>-21.45</v>
      </c>
    </row>
    <row r="7" spans="1:26" ht="11.45" customHeight="1" x14ac:dyDescent="0.2">
      <c r="A7" s="279">
        <v>5</v>
      </c>
      <c r="B7" s="276" t="s">
        <v>124</v>
      </c>
      <c r="C7" s="176">
        <v>125</v>
      </c>
      <c r="D7" s="279">
        <f>Sheet2!AJ6</f>
        <v>76</v>
      </c>
      <c r="E7" s="464">
        <f t="shared" si="0"/>
        <v>1.8513544520547944</v>
      </c>
      <c r="F7" s="273">
        <f t="shared" si="1"/>
        <v>140.70293835616437</v>
      </c>
      <c r="G7" s="279">
        <f>Sheet2!AK6</f>
        <v>0</v>
      </c>
      <c r="H7" s="273">
        <v>4</v>
      </c>
      <c r="I7" s="273">
        <f>G7*H7</f>
        <v>0</v>
      </c>
      <c r="J7" s="273">
        <f t="shared" si="3"/>
        <v>140.70293835616437</v>
      </c>
      <c r="K7" s="273">
        <v>20</v>
      </c>
      <c r="L7" s="273">
        <v>43.148000000000003</v>
      </c>
      <c r="M7" s="273">
        <v>41.698999999999998</v>
      </c>
      <c r="N7" s="616">
        <f t="shared" si="7"/>
        <v>1.4490000000000052</v>
      </c>
      <c r="O7" s="616"/>
      <c r="P7" s="616"/>
      <c r="Q7" s="180"/>
      <c r="R7" s="180"/>
      <c r="T7" s="568">
        <v>360.39699999999999</v>
      </c>
      <c r="U7" s="3">
        <f t="shared" si="4"/>
        <v>1.8513544520547944</v>
      </c>
      <c r="V7" s="4">
        <v>203</v>
      </c>
      <c r="W7" s="273">
        <v>1.55</v>
      </c>
      <c r="X7" s="3">
        <f t="shared" si="5"/>
        <v>0.30135445205479439</v>
      </c>
      <c r="Y7" s="4">
        <v>83</v>
      </c>
      <c r="Z7" s="3">
        <f t="shared" si="6"/>
        <v>25.012419520547933</v>
      </c>
    </row>
    <row r="8" spans="1:26" ht="11.45" customHeight="1" x14ac:dyDescent="0.2">
      <c r="A8" s="279">
        <v>7</v>
      </c>
      <c r="B8" s="276" t="s">
        <v>97</v>
      </c>
      <c r="C8" s="44">
        <v>132</v>
      </c>
      <c r="D8" s="279">
        <f>Sheet2!AJ7</f>
        <v>5</v>
      </c>
      <c r="E8" s="464">
        <f t="shared" si="0"/>
        <v>1.8513544520547944</v>
      </c>
      <c r="F8" s="273">
        <f t="shared" si="1"/>
        <v>9.2567722602739728</v>
      </c>
      <c r="G8" s="279">
        <f>Sheet2!AK7</f>
        <v>0</v>
      </c>
      <c r="H8" s="273">
        <v>4</v>
      </c>
      <c r="I8" s="273">
        <f t="shared" si="2"/>
        <v>0</v>
      </c>
      <c r="J8" s="273">
        <f t="shared" si="3"/>
        <v>9.2567722602739728</v>
      </c>
      <c r="K8" s="273">
        <v>20</v>
      </c>
      <c r="L8" s="273">
        <v>42.795999999999999</v>
      </c>
      <c r="M8" s="273">
        <v>41.348999999999997</v>
      </c>
      <c r="N8" s="616">
        <f t="shared" si="7"/>
        <v>1.4470000000000027</v>
      </c>
      <c r="O8" s="616"/>
      <c r="P8" s="616"/>
      <c r="Q8" s="180"/>
      <c r="R8" s="180"/>
      <c r="T8" s="568">
        <v>360.39699999999999</v>
      </c>
      <c r="U8" s="3">
        <f t="shared" si="4"/>
        <v>1.8513544520547944</v>
      </c>
      <c r="V8" s="4">
        <v>203</v>
      </c>
      <c r="W8" s="273">
        <v>1.55</v>
      </c>
      <c r="X8" s="3">
        <f t="shared" si="5"/>
        <v>0.30135445205479439</v>
      </c>
      <c r="Y8" s="4">
        <v>16</v>
      </c>
      <c r="Z8" s="3">
        <f t="shared" si="6"/>
        <v>4.8216712328767102</v>
      </c>
    </row>
    <row r="9" spans="1:26" ht="11.45" customHeight="1" x14ac:dyDescent="0.2">
      <c r="A9" s="279">
        <v>9</v>
      </c>
      <c r="B9" s="276" t="s">
        <v>125</v>
      </c>
      <c r="C9" s="44">
        <v>136</v>
      </c>
      <c r="D9" s="279">
        <f>Sheet2!AJ8</f>
        <v>0</v>
      </c>
      <c r="E9" s="464">
        <f t="shared" si="0"/>
        <v>1.7059006849315068</v>
      </c>
      <c r="F9" s="273">
        <f t="shared" si="1"/>
        <v>0</v>
      </c>
      <c r="G9" s="279">
        <f>Sheet2!AK8</f>
        <v>0</v>
      </c>
      <c r="H9" s="273">
        <v>2</v>
      </c>
      <c r="I9" s="273">
        <f t="shared" si="2"/>
        <v>0</v>
      </c>
      <c r="J9" s="273">
        <f t="shared" si="3"/>
        <v>0</v>
      </c>
      <c r="K9" s="273">
        <v>20</v>
      </c>
      <c r="L9" s="273">
        <v>32.345999999999997</v>
      </c>
      <c r="M9" s="273">
        <v>29.611000000000001</v>
      </c>
      <c r="N9" s="616">
        <f t="shared" si="7"/>
        <v>2.7349999999999959</v>
      </c>
      <c r="O9" s="616"/>
      <c r="P9" s="616"/>
      <c r="Q9" s="180"/>
      <c r="R9" s="180"/>
      <c r="T9" s="569">
        <v>332.08199999999999</v>
      </c>
      <c r="U9" s="3">
        <f t="shared" si="4"/>
        <v>1.7059006849315068</v>
      </c>
      <c r="V9" s="103">
        <v>180</v>
      </c>
      <c r="W9" s="273">
        <v>1.43</v>
      </c>
      <c r="X9" s="3">
        <f t="shared" si="5"/>
        <v>0.27590068493150688</v>
      </c>
      <c r="Y9" s="4">
        <v>30</v>
      </c>
      <c r="Z9" s="3">
        <f t="shared" si="6"/>
        <v>8.2770205479452059</v>
      </c>
    </row>
    <row r="10" spans="1:26" ht="11.45" customHeight="1" x14ac:dyDescent="0.2">
      <c r="A10" s="279">
        <v>10</v>
      </c>
      <c r="B10" s="276" t="s">
        <v>126</v>
      </c>
      <c r="C10" s="44">
        <v>138</v>
      </c>
      <c r="D10" s="279">
        <f>Sheet2!AJ9</f>
        <v>7</v>
      </c>
      <c r="E10" s="464">
        <f t="shared" si="0"/>
        <v>1.8828390410958904</v>
      </c>
      <c r="F10" s="273">
        <f t="shared" si="1"/>
        <v>13.179873287671233</v>
      </c>
      <c r="G10" s="279">
        <f>Sheet2!AK9</f>
        <v>0</v>
      </c>
      <c r="H10" s="273">
        <v>4</v>
      </c>
      <c r="I10" s="273">
        <f t="shared" si="2"/>
        <v>0</v>
      </c>
      <c r="J10" s="273">
        <f t="shared" si="3"/>
        <v>13.179873287671233</v>
      </c>
      <c r="K10" s="273">
        <v>20</v>
      </c>
      <c r="L10" s="273">
        <v>43.226999999999997</v>
      </c>
      <c r="M10" s="273">
        <v>41.752000000000002</v>
      </c>
      <c r="N10" s="616">
        <f t="shared" si="7"/>
        <v>1.4749999999999943</v>
      </c>
      <c r="O10" s="616"/>
      <c r="P10" s="616"/>
      <c r="Q10" s="180"/>
      <c r="R10" s="180"/>
      <c r="T10" s="568">
        <v>366.52600000000001</v>
      </c>
      <c r="U10" s="3">
        <f t="shared" si="4"/>
        <v>1.8828390410958904</v>
      </c>
      <c r="V10" s="4">
        <v>208</v>
      </c>
      <c r="W10" s="273">
        <v>1.58</v>
      </c>
      <c r="X10" s="3">
        <f t="shared" si="5"/>
        <v>0.30283904109589033</v>
      </c>
      <c r="Y10" s="4">
        <v>26</v>
      </c>
      <c r="Z10" s="3">
        <f t="shared" si="6"/>
        <v>7.8738150684931485</v>
      </c>
    </row>
    <row r="11" spans="1:26" ht="11.45" customHeight="1" x14ac:dyDescent="0.2">
      <c r="A11" s="279">
        <v>11</v>
      </c>
      <c r="B11" s="281" t="s">
        <v>127</v>
      </c>
      <c r="C11" s="44">
        <v>139</v>
      </c>
      <c r="D11" s="279">
        <f>Sheet2!AJ10</f>
        <v>2</v>
      </c>
      <c r="E11" s="464">
        <f t="shared" si="0"/>
        <v>1.8513544520547944</v>
      </c>
      <c r="F11" s="273">
        <f t="shared" si="1"/>
        <v>3.7027089041095889</v>
      </c>
      <c r="G11" s="279">
        <f>Sheet2!AK10</f>
        <v>0</v>
      </c>
      <c r="H11" s="273">
        <v>4</v>
      </c>
      <c r="I11" s="273">
        <f t="shared" si="2"/>
        <v>0</v>
      </c>
      <c r="J11" s="273">
        <f t="shared" si="3"/>
        <v>3.7027089041095889</v>
      </c>
      <c r="K11" s="273">
        <v>20</v>
      </c>
      <c r="L11" s="273">
        <v>42.097999999999999</v>
      </c>
      <c r="M11" s="273">
        <v>40.649000000000001</v>
      </c>
      <c r="N11" s="616">
        <f t="shared" si="7"/>
        <v>1.4489999999999981</v>
      </c>
      <c r="O11" s="616"/>
      <c r="P11" s="616"/>
      <c r="Q11" s="180"/>
      <c r="R11" s="180"/>
      <c r="T11" s="568">
        <v>360.39699999999999</v>
      </c>
      <c r="U11" s="3">
        <f t="shared" si="4"/>
        <v>1.8513544520547944</v>
      </c>
      <c r="V11" s="4">
        <v>203</v>
      </c>
      <c r="W11" s="273">
        <v>1.55</v>
      </c>
      <c r="X11" s="3">
        <f t="shared" si="5"/>
        <v>0.30135445205479439</v>
      </c>
      <c r="Y11" s="4">
        <v>8</v>
      </c>
      <c r="Z11" s="3">
        <f t="shared" si="6"/>
        <v>2.4108356164383551</v>
      </c>
    </row>
    <row r="12" spans="1:26" ht="11.45" customHeight="1" x14ac:dyDescent="0.2">
      <c r="A12" s="279">
        <v>12</v>
      </c>
      <c r="B12" s="276" t="s">
        <v>128</v>
      </c>
      <c r="C12" s="44">
        <v>140</v>
      </c>
      <c r="D12" s="279">
        <f>Sheet2!AJ11</f>
        <v>5</v>
      </c>
      <c r="E12" s="464">
        <f t="shared" si="0"/>
        <v>1.8513544520547944</v>
      </c>
      <c r="F12" s="273">
        <f t="shared" si="1"/>
        <v>9.2567722602739728</v>
      </c>
      <c r="G12" s="279">
        <f>Sheet2!AK11</f>
        <v>0</v>
      </c>
      <c r="H12" s="273">
        <v>4</v>
      </c>
      <c r="I12" s="273">
        <f t="shared" si="2"/>
        <v>0</v>
      </c>
      <c r="J12" s="273">
        <f t="shared" si="3"/>
        <v>9.2567722602739728</v>
      </c>
      <c r="K12" s="273">
        <v>20</v>
      </c>
      <c r="L12" s="273">
        <v>42.448</v>
      </c>
      <c r="M12" s="273">
        <v>40.999000000000002</v>
      </c>
      <c r="N12" s="616">
        <f t="shared" si="7"/>
        <v>1.4489999999999981</v>
      </c>
      <c r="O12" s="616"/>
      <c r="P12" s="616"/>
      <c r="Q12" s="180"/>
      <c r="R12" s="180"/>
      <c r="T12" s="568">
        <v>360.39699999999999</v>
      </c>
      <c r="U12" s="3">
        <f t="shared" si="4"/>
        <v>1.8513544520547944</v>
      </c>
      <c r="V12" s="4">
        <v>203</v>
      </c>
      <c r="W12" s="273">
        <v>1.55</v>
      </c>
      <c r="X12" s="3">
        <f t="shared" si="5"/>
        <v>0.30135445205479439</v>
      </c>
      <c r="Y12" s="4">
        <v>36</v>
      </c>
      <c r="Z12" s="3">
        <f t="shared" si="6"/>
        <v>10.848760273972598</v>
      </c>
    </row>
    <row r="13" spans="1:26" ht="11.45" customHeight="1" x14ac:dyDescent="0.2">
      <c r="A13" s="279">
        <v>13</v>
      </c>
      <c r="B13" s="276" t="s">
        <v>129</v>
      </c>
      <c r="C13" s="176">
        <v>141</v>
      </c>
      <c r="D13" s="279">
        <f>Sheet2!AJ12</f>
        <v>0</v>
      </c>
      <c r="E13" s="464">
        <f t="shared" si="0"/>
        <v>1.8321986301369861</v>
      </c>
      <c r="F13" s="273">
        <f t="shared" si="1"/>
        <v>0</v>
      </c>
      <c r="G13" s="279">
        <f>Sheet2!AK12</f>
        <v>0</v>
      </c>
      <c r="H13" s="273">
        <v>4</v>
      </c>
      <c r="I13" s="273">
        <f t="shared" si="2"/>
        <v>0</v>
      </c>
      <c r="J13" s="273">
        <f t="shared" si="3"/>
        <v>0</v>
      </c>
      <c r="K13" s="273">
        <v>20</v>
      </c>
      <c r="L13" s="273">
        <v>42.186999999999998</v>
      </c>
      <c r="M13" s="273">
        <v>40.753</v>
      </c>
      <c r="N13" s="616">
        <f t="shared" si="7"/>
        <v>1.4339999999999975</v>
      </c>
      <c r="O13" s="616"/>
      <c r="P13" s="616"/>
      <c r="Q13" s="180"/>
      <c r="R13" s="180"/>
      <c r="T13" s="568">
        <v>356.66800000000001</v>
      </c>
      <c r="U13" s="3">
        <f t="shared" si="4"/>
        <v>1.8321986301369861</v>
      </c>
      <c r="V13" s="4">
        <v>194</v>
      </c>
      <c r="W13" s="273">
        <v>1.5349999999999999</v>
      </c>
      <c r="X13" s="3">
        <f t="shared" si="5"/>
        <v>0.29719863013698622</v>
      </c>
      <c r="Y13" s="4">
        <v>6</v>
      </c>
      <c r="Z13" s="3">
        <f t="shared" si="6"/>
        <v>1.7831917808219173</v>
      </c>
    </row>
    <row r="14" spans="1:26" ht="11.45" customHeight="1" x14ac:dyDescent="0.2">
      <c r="A14" s="279">
        <v>14</v>
      </c>
      <c r="B14" s="281" t="s">
        <v>130</v>
      </c>
      <c r="C14" s="176">
        <v>145</v>
      </c>
      <c r="D14" s="279">
        <v>0</v>
      </c>
      <c r="E14" s="464">
        <f t="shared" si="0"/>
        <v>1.9299092465753427</v>
      </c>
      <c r="F14" s="514">
        <f t="shared" si="1"/>
        <v>0</v>
      </c>
      <c r="G14" s="176">
        <f>Sheet2!AK13</f>
        <v>0</v>
      </c>
      <c r="H14" s="238">
        <v>3</v>
      </c>
      <c r="I14" s="273">
        <f t="shared" si="2"/>
        <v>0</v>
      </c>
      <c r="J14" s="273">
        <f t="shared" si="3"/>
        <v>0</v>
      </c>
      <c r="K14" s="273">
        <v>20</v>
      </c>
      <c r="L14" s="273">
        <v>48.347999999999999</v>
      </c>
      <c r="M14" s="273">
        <v>38.652999999999999</v>
      </c>
      <c r="N14" s="616">
        <f t="shared" si="7"/>
        <v>9.6950000000000003</v>
      </c>
      <c r="O14" s="616"/>
      <c r="P14" s="616"/>
      <c r="Q14" s="609"/>
      <c r="R14" s="180"/>
      <c r="T14" s="568">
        <v>375.68900000000002</v>
      </c>
      <c r="U14" s="3">
        <f t="shared" si="4"/>
        <v>1.9299092465753427</v>
      </c>
      <c r="V14" s="4">
        <v>193</v>
      </c>
      <c r="W14" s="273">
        <v>1.5349999999999999</v>
      </c>
      <c r="X14" s="3">
        <f t="shared" si="5"/>
        <v>0.39490924657534276</v>
      </c>
      <c r="Y14" s="4">
        <v>37</v>
      </c>
      <c r="Z14" s="3">
        <f t="shared" si="6"/>
        <v>14.611642123287682</v>
      </c>
    </row>
    <row r="15" spans="1:26" ht="11.45" customHeight="1" x14ac:dyDescent="0.25">
      <c r="A15" s="279">
        <v>15</v>
      </c>
      <c r="B15" s="282" t="s">
        <v>24</v>
      </c>
      <c r="C15" s="283">
        <v>147</v>
      </c>
      <c r="D15" s="284">
        <v>0</v>
      </c>
      <c r="E15" s="464">
        <f>U15</f>
        <v>0.63287671232876719</v>
      </c>
      <c r="F15" s="273">
        <f t="shared" si="1"/>
        <v>0</v>
      </c>
      <c r="G15" s="285"/>
      <c r="H15" s="273">
        <v>0</v>
      </c>
      <c r="I15" s="273">
        <f t="shared" si="2"/>
        <v>0</v>
      </c>
      <c r="J15" s="273">
        <f t="shared" si="3"/>
        <v>0</v>
      </c>
      <c r="K15" s="297"/>
      <c r="L15" s="297"/>
      <c r="M15" s="297"/>
      <c r="N15" s="616">
        <f t="shared" si="7"/>
        <v>0</v>
      </c>
      <c r="O15" s="616"/>
      <c r="P15" s="616"/>
      <c r="Q15" s="180"/>
      <c r="R15" s="540" t="s">
        <v>964</v>
      </c>
      <c r="T15" s="568">
        <v>140</v>
      </c>
      <c r="U15" s="3">
        <f>T15*12/365/8*110%</f>
        <v>0.63287671232876719</v>
      </c>
      <c r="V15" s="4">
        <v>0</v>
      </c>
      <c r="W15" s="273"/>
      <c r="Y15" s="4"/>
      <c r="Z15" s="3">
        <f t="shared" si="6"/>
        <v>0</v>
      </c>
    </row>
    <row r="16" spans="1:26" ht="11.45" customHeight="1" x14ac:dyDescent="0.2">
      <c r="A16" s="279">
        <v>16</v>
      </c>
      <c r="B16" s="276" t="s">
        <v>131</v>
      </c>
      <c r="C16" s="44">
        <v>162</v>
      </c>
      <c r="D16" s="279">
        <f>Sheet2!AJ14</f>
        <v>0</v>
      </c>
      <c r="E16" s="464">
        <f t="shared" si="0"/>
        <v>1.7450034246575343</v>
      </c>
      <c r="F16" s="273">
        <f t="shared" si="1"/>
        <v>0</v>
      </c>
      <c r="G16" s="279">
        <f>Sheet2!AK14</f>
        <v>0</v>
      </c>
      <c r="H16" s="273">
        <v>4</v>
      </c>
      <c r="I16" s="273">
        <f t="shared" si="2"/>
        <v>0</v>
      </c>
      <c r="J16" s="273">
        <f t="shared" si="3"/>
        <v>0</v>
      </c>
      <c r="K16" s="273">
        <v>20</v>
      </c>
      <c r="L16" s="273">
        <v>42.798000000000002</v>
      </c>
      <c r="M16" s="273">
        <v>41.348999999999997</v>
      </c>
      <c r="N16" s="616">
        <f t="shared" si="7"/>
        <v>1.4490000000000052</v>
      </c>
      <c r="O16" s="616"/>
      <c r="P16" s="616"/>
      <c r="Q16" s="180"/>
      <c r="R16" s="180"/>
      <c r="T16" s="568">
        <v>339.69400000000002</v>
      </c>
      <c r="U16" s="3">
        <f t="shared" si="4"/>
        <v>1.7450034246575343</v>
      </c>
      <c r="V16" s="4">
        <v>203</v>
      </c>
      <c r="W16" s="273">
        <v>1.55</v>
      </c>
      <c r="X16" s="3">
        <f>E16-W16</f>
        <v>0.19500342465753429</v>
      </c>
      <c r="Y16" s="4">
        <v>9</v>
      </c>
      <c r="Z16" s="3">
        <f t="shared" si="6"/>
        <v>1.7550308219178086</v>
      </c>
    </row>
    <row r="17" spans="1:26" ht="11.45" customHeight="1" x14ac:dyDescent="0.25">
      <c r="A17" s="279">
        <v>17</v>
      </c>
      <c r="B17" s="282" t="s">
        <v>132</v>
      </c>
      <c r="C17" s="283">
        <v>170</v>
      </c>
      <c r="D17" s="284">
        <v>0</v>
      </c>
      <c r="E17" s="464">
        <f t="shared" si="0"/>
        <v>0.56506849315068508</v>
      </c>
      <c r="F17" s="273">
        <f t="shared" si="1"/>
        <v>0</v>
      </c>
      <c r="G17" s="285"/>
      <c r="H17" s="273">
        <v>0</v>
      </c>
      <c r="I17" s="273">
        <f t="shared" si="2"/>
        <v>0</v>
      </c>
      <c r="J17" s="273">
        <f t="shared" si="3"/>
        <v>0</v>
      </c>
      <c r="K17" s="297"/>
      <c r="L17" s="297"/>
      <c r="M17" s="297"/>
      <c r="N17" s="616">
        <f t="shared" si="7"/>
        <v>0</v>
      </c>
      <c r="O17" s="616"/>
      <c r="P17" s="616"/>
      <c r="Q17" s="180"/>
      <c r="R17" s="540" t="s">
        <v>964</v>
      </c>
      <c r="T17" s="568">
        <v>125</v>
      </c>
      <c r="U17" s="3">
        <f>T17*12/365/8*110%</f>
        <v>0.56506849315068508</v>
      </c>
      <c r="V17" s="4">
        <v>0</v>
      </c>
      <c r="W17" s="273"/>
      <c r="Y17" s="4"/>
      <c r="Z17" s="3">
        <f t="shared" si="6"/>
        <v>0</v>
      </c>
    </row>
    <row r="18" spans="1:26" ht="11.45" customHeight="1" x14ac:dyDescent="0.2">
      <c r="A18" s="279">
        <v>18</v>
      </c>
      <c r="B18" s="276" t="s">
        <v>133</v>
      </c>
      <c r="C18" s="176">
        <v>171</v>
      </c>
      <c r="D18" s="279">
        <f>Sheet2!AJ15</f>
        <v>0</v>
      </c>
      <c r="E18" s="464">
        <f t="shared" si="0"/>
        <v>1.8323013698630133</v>
      </c>
      <c r="F18" s="273">
        <f t="shared" si="1"/>
        <v>0</v>
      </c>
      <c r="G18" s="279">
        <f>Sheet2!AK15</f>
        <v>0</v>
      </c>
      <c r="H18" s="273">
        <v>4</v>
      </c>
      <c r="I18" s="273">
        <f t="shared" si="2"/>
        <v>0</v>
      </c>
      <c r="J18" s="273">
        <f t="shared" si="3"/>
        <v>0</v>
      </c>
      <c r="K18" s="273">
        <v>20</v>
      </c>
      <c r="L18" s="273">
        <v>42.186999999999998</v>
      </c>
      <c r="M18" s="273">
        <v>40.753</v>
      </c>
      <c r="N18" s="616">
        <f t="shared" si="7"/>
        <v>1.4339999999999975</v>
      </c>
      <c r="O18" s="616"/>
      <c r="P18" s="616"/>
      <c r="Q18" s="180"/>
      <c r="R18" s="180"/>
      <c r="T18" s="568">
        <v>356.68799999999999</v>
      </c>
      <c r="U18" s="3">
        <f t="shared" si="4"/>
        <v>1.8323013698630133</v>
      </c>
      <c r="V18" s="4">
        <v>193</v>
      </c>
      <c r="W18" s="273">
        <v>1.5349999999999999</v>
      </c>
      <c r="X18" s="3">
        <f>E18-W18</f>
        <v>0.29730136986301336</v>
      </c>
      <c r="Y18" s="4">
        <v>13</v>
      </c>
      <c r="Z18" s="3">
        <f t="shared" si="6"/>
        <v>3.8649178082191735</v>
      </c>
    </row>
    <row r="19" spans="1:26" ht="11.45" customHeight="1" x14ac:dyDescent="0.2">
      <c r="A19" s="279">
        <v>19</v>
      </c>
      <c r="B19" s="276" t="s">
        <v>134</v>
      </c>
      <c r="C19" s="176">
        <v>180</v>
      </c>
      <c r="D19" s="279">
        <f>Sheet2!AJ16</f>
        <v>2</v>
      </c>
      <c r="E19" s="464">
        <f t="shared" si="0"/>
        <v>1.9140565068493152</v>
      </c>
      <c r="F19" s="273">
        <f t="shared" si="1"/>
        <v>3.8281130136986303</v>
      </c>
      <c r="G19" s="279">
        <f>Sheet2!AK16</f>
        <v>0</v>
      </c>
      <c r="H19" s="273">
        <v>4</v>
      </c>
      <c r="I19" s="273">
        <f t="shared" si="2"/>
        <v>0</v>
      </c>
      <c r="J19" s="273">
        <f t="shared" si="3"/>
        <v>3.8281130136986303</v>
      </c>
      <c r="K19" s="273">
        <v>20</v>
      </c>
      <c r="L19" s="273">
        <v>43.655999999999999</v>
      </c>
      <c r="M19" s="273">
        <v>42.155999999999999</v>
      </c>
      <c r="N19" s="616">
        <f t="shared" si="7"/>
        <v>1.5</v>
      </c>
      <c r="O19" s="616"/>
      <c r="P19" s="616"/>
      <c r="Q19" s="180"/>
      <c r="R19" s="180"/>
      <c r="T19" s="568">
        <v>372.60300000000001</v>
      </c>
      <c r="U19" s="3">
        <f t="shared" si="4"/>
        <v>1.9140565068493152</v>
      </c>
      <c r="V19" s="4">
        <v>213</v>
      </c>
      <c r="W19" s="273">
        <v>1.6</v>
      </c>
      <c r="X19" s="3">
        <f>E19-W19</f>
        <v>0.31405650684931508</v>
      </c>
      <c r="Y19" s="4">
        <v>32</v>
      </c>
      <c r="Z19" s="3">
        <f t="shared" si="6"/>
        <v>10.049808219178082</v>
      </c>
    </row>
    <row r="20" spans="1:26" ht="11.45" customHeight="1" x14ac:dyDescent="0.2">
      <c r="A20" s="279">
        <v>20</v>
      </c>
      <c r="B20" s="276" t="s">
        <v>135</v>
      </c>
      <c r="C20" s="44">
        <v>187</v>
      </c>
      <c r="D20" s="279">
        <f>Sheet2!AJ17</f>
        <v>0</v>
      </c>
      <c r="E20" s="464">
        <f t="shared" si="0"/>
        <v>1.7687619863013702</v>
      </c>
      <c r="F20" s="273">
        <f t="shared" si="1"/>
        <v>0</v>
      </c>
      <c r="G20" s="279">
        <f>Sheet2!AK17</f>
        <v>0</v>
      </c>
      <c r="H20" s="238">
        <v>3</v>
      </c>
      <c r="I20" s="273">
        <f t="shared" si="2"/>
        <v>0</v>
      </c>
      <c r="J20" s="273">
        <f t="shared" si="3"/>
        <v>0</v>
      </c>
      <c r="K20" s="273">
        <v>20</v>
      </c>
      <c r="L20" s="273">
        <v>53.225999999999999</v>
      </c>
      <c r="M20" s="273">
        <v>37.069000000000003</v>
      </c>
      <c r="N20" s="616">
        <f t="shared" si="7"/>
        <v>16.156999999999996</v>
      </c>
      <c r="O20" s="616"/>
      <c r="P20" s="616"/>
      <c r="Q20" s="180"/>
      <c r="R20" s="180"/>
      <c r="T20" s="569">
        <v>344.31900000000002</v>
      </c>
      <c r="U20" s="3">
        <f t="shared" si="4"/>
        <v>1.7687619863013702</v>
      </c>
      <c r="V20" s="103">
        <v>180</v>
      </c>
      <c r="W20" s="273">
        <v>1.48</v>
      </c>
      <c r="X20" s="3">
        <f>E20-W20</f>
        <v>0.28876198630137018</v>
      </c>
      <c r="Y20" s="4">
        <v>0</v>
      </c>
      <c r="Z20" s="3">
        <f t="shared" si="6"/>
        <v>0</v>
      </c>
    </row>
    <row r="21" spans="1:26" ht="11.45" customHeight="1" x14ac:dyDescent="0.2">
      <c r="A21" s="279">
        <v>21</v>
      </c>
      <c r="B21" s="276" t="s">
        <v>136</v>
      </c>
      <c r="C21" s="176">
        <v>193</v>
      </c>
      <c r="D21" s="279">
        <f>Sheet2!AJ18</f>
        <v>0</v>
      </c>
      <c r="E21" s="464">
        <f t="shared" si="0"/>
        <v>1.8321986301369861</v>
      </c>
      <c r="F21" s="273">
        <f t="shared" si="1"/>
        <v>0</v>
      </c>
      <c r="G21" s="279">
        <f>Sheet2!AK18</f>
        <v>0</v>
      </c>
      <c r="H21" s="273">
        <v>4</v>
      </c>
      <c r="I21" s="273">
        <f t="shared" si="2"/>
        <v>0</v>
      </c>
      <c r="J21" s="273">
        <f t="shared" si="3"/>
        <v>0</v>
      </c>
      <c r="K21" s="273">
        <v>20</v>
      </c>
      <c r="L21" s="273">
        <v>41.837000000000003</v>
      </c>
      <c r="M21" s="273">
        <v>40.402999999999999</v>
      </c>
      <c r="N21" s="616">
        <f t="shared" si="7"/>
        <v>1.4340000000000046</v>
      </c>
      <c r="O21" s="616"/>
      <c r="P21" s="616"/>
      <c r="Q21" s="180"/>
      <c r="R21" s="180"/>
      <c r="T21" s="568">
        <v>356.66800000000001</v>
      </c>
      <c r="U21" s="3">
        <f t="shared" si="4"/>
        <v>1.8321986301369861</v>
      </c>
      <c r="V21" s="4">
        <v>193</v>
      </c>
      <c r="W21" s="273">
        <v>1.5349999999999999</v>
      </c>
      <c r="X21" s="3">
        <f>E21-W21</f>
        <v>0.29719863013698622</v>
      </c>
      <c r="Y21" s="4">
        <v>11</v>
      </c>
      <c r="Z21" s="3">
        <f t="shared" si="6"/>
        <v>3.2691849315068486</v>
      </c>
    </row>
    <row r="22" spans="1:26" ht="11.45" customHeight="1" x14ac:dyDescent="0.2">
      <c r="A22" s="279">
        <v>22</v>
      </c>
      <c r="B22" s="276" t="s">
        <v>137</v>
      </c>
      <c r="C22" s="44">
        <v>194</v>
      </c>
      <c r="D22" s="279">
        <f>Sheet2!AJ19</f>
        <v>0</v>
      </c>
      <c r="E22" s="464">
        <f t="shared" si="0"/>
        <v>1.5611044520547945</v>
      </c>
      <c r="F22" s="273">
        <f t="shared" si="1"/>
        <v>0</v>
      </c>
      <c r="G22" s="279">
        <v>14</v>
      </c>
      <c r="H22" s="273">
        <v>2</v>
      </c>
      <c r="I22" s="273">
        <f t="shared" si="2"/>
        <v>28</v>
      </c>
      <c r="J22" s="273">
        <f t="shared" si="3"/>
        <v>28</v>
      </c>
      <c r="K22" s="273">
        <v>20</v>
      </c>
      <c r="L22" s="273">
        <v>31.707000000000001</v>
      </c>
      <c r="M22" s="273">
        <v>30.373000000000001</v>
      </c>
      <c r="N22" s="616">
        <f t="shared" si="7"/>
        <v>1.3339999999999996</v>
      </c>
      <c r="O22" s="616"/>
      <c r="P22" s="616"/>
      <c r="Q22" s="180"/>
      <c r="R22" s="180"/>
      <c r="S22" s="3"/>
      <c r="T22" s="569">
        <v>303.89499999999998</v>
      </c>
      <c r="U22" s="3">
        <f t="shared" si="4"/>
        <v>1.5611044520547945</v>
      </c>
      <c r="V22" s="103">
        <v>180</v>
      </c>
      <c r="W22" s="273">
        <v>1.43</v>
      </c>
      <c r="X22" s="3">
        <f>E22-W22</f>
        <v>0.1311044520547946</v>
      </c>
      <c r="Y22" s="4">
        <v>30</v>
      </c>
      <c r="Z22" s="3">
        <f t="shared" si="6"/>
        <v>3.9331335616438379</v>
      </c>
    </row>
    <row r="23" spans="1:26" ht="11.45" customHeight="1" x14ac:dyDescent="0.25">
      <c r="A23" s="279">
        <v>23</v>
      </c>
      <c r="B23" s="282" t="s">
        <v>141</v>
      </c>
      <c r="C23" s="283">
        <v>200</v>
      </c>
      <c r="D23" s="284">
        <v>0</v>
      </c>
      <c r="E23" s="464">
        <f t="shared" si="0"/>
        <v>0.54246575342465753</v>
      </c>
      <c r="F23" s="273">
        <f t="shared" si="1"/>
        <v>0</v>
      </c>
      <c r="G23" s="285"/>
      <c r="H23" s="273">
        <v>0</v>
      </c>
      <c r="I23" s="273">
        <f t="shared" si="2"/>
        <v>0</v>
      </c>
      <c r="J23" s="273">
        <f t="shared" ref="J23:J49" si="8">F23+I23</f>
        <v>0</v>
      </c>
      <c r="K23" s="297"/>
      <c r="L23" s="297"/>
      <c r="M23" s="297"/>
      <c r="N23" s="616">
        <f t="shared" si="7"/>
        <v>0</v>
      </c>
      <c r="O23" s="616"/>
      <c r="P23" s="616"/>
      <c r="Q23" s="180"/>
      <c r="R23" s="540" t="s">
        <v>964</v>
      </c>
      <c r="T23" s="568">
        <v>120</v>
      </c>
      <c r="U23" s="3">
        <f>T23*12/365/8*110%</f>
        <v>0.54246575342465753</v>
      </c>
      <c r="V23" s="4">
        <v>0</v>
      </c>
      <c r="W23" s="273"/>
      <c r="Y23" s="4"/>
      <c r="Z23" s="3">
        <f t="shared" si="6"/>
        <v>0</v>
      </c>
    </row>
    <row r="24" spans="1:26" ht="11.45" customHeight="1" x14ac:dyDescent="0.2">
      <c r="A24" s="279">
        <v>24</v>
      </c>
      <c r="B24" s="276" t="s">
        <v>157</v>
      </c>
      <c r="C24" s="44">
        <v>206</v>
      </c>
      <c r="D24" s="279">
        <f>Sheet2!AJ20</f>
        <v>7</v>
      </c>
      <c r="E24" s="464">
        <f t="shared" si="0"/>
        <v>1.8321986301369861</v>
      </c>
      <c r="F24" s="273">
        <f t="shared" si="1"/>
        <v>12.825390410958903</v>
      </c>
      <c r="G24" s="279">
        <f>Sheet2!AK20</f>
        <v>0</v>
      </c>
      <c r="H24" s="273">
        <v>4</v>
      </c>
      <c r="I24" s="273">
        <f t="shared" si="2"/>
        <v>0</v>
      </c>
      <c r="J24" s="273">
        <f t="shared" si="8"/>
        <v>12.825390410958903</v>
      </c>
      <c r="K24" s="273">
        <v>20</v>
      </c>
      <c r="L24" s="273">
        <v>41.837000000000003</v>
      </c>
      <c r="M24" s="273">
        <v>40.402999999999999</v>
      </c>
      <c r="N24" s="616">
        <f t="shared" si="7"/>
        <v>1.4340000000000046</v>
      </c>
      <c r="O24" s="616"/>
      <c r="P24" s="616"/>
      <c r="Q24" s="180"/>
      <c r="R24" s="180"/>
      <c r="T24" s="568">
        <v>356.66800000000001</v>
      </c>
      <c r="U24" s="3">
        <f t="shared" si="4"/>
        <v>1.8321986301369861</v>
      </c>
      <c r="V24" s="4">
        <v>198</v>
      </c>
      <c r="W24" s="273">
        <v>1.5349999999999999</v>
      </c>
      <c r="X24" s="3">
        <f>E24-W24</f>
        <v>0.29719863013698622</v>
      </c>
      <c r="Y24" s="4">
        <v>5</v>
      </c>
      <c r="Z24" s="3">
        <f t="shared" si="6"/>
        <v>1.4859931506849311</v>
      </c>
    </row>
    <row r="25" spans="1:26" ht="11.45" customHeight="1" x14ac:dyDescent="0.25">
      <c r="A25" s="279">
        <v>25</v>
      </c>
      <c r="B25" s="282" t="s">
        <v>196</v>
      </c>
      <c r="C25" s="283">
        <v>209</v>
      </c>
      <c r="D25" s="284">
        <v>0</v>
      </c>
      <c r="E25" s="464">
        <f t="shared" si="0"/>
        <v>0.54246575342465753</v>
      </c>
      <c r="F25" s="273">
        <f t="shared" si="1"/>
        <v>0</v>
      </c>
      <c r="G25" s="285"/>
      <c r="H25" s="273">
        <v>0</v>
      </c>
      <c r="I25" s="273">
        <f t="shared" si="2"/>
        <v>0</v>
      </c>
      <c r="J25" s="273">
        <f t="shared" si="8"/>
        <v>0</v>
      </c>
      <c r="K25" s="297"/>
      <c r="L25" s="297"/>
      <c r="M25" s="297"/>
      <c r="N25" s="616">
        <f t="shared" si="7"/>
        <v>0</v>
      </c>
      <c r="O25" s="616"/>
      <c r="P25" s="616"/>
      <c r="Q25" s="180"/>
      <c r="R25" s="540" t="s">
        <v>964</v>
      </c>
      <c r="S25" s="540"/>
      <c r="T25" s="568">
        <v>120</v>
      </c>
      <c r="U25" s="3">
        <f>T25*12/365/8*110%</f>
        <v>0.54246575342465753</v>
      </c>
      <c r="V25" s="4">
        <v>0</v>
      </c>
      <c r="W25" s="273"/>
      <c r="Y25" s="4"/>
      <c r="Z25" s="3">
        <f t="shared" si="6"/>
        <v>0</v>
      </c>
    </row>
    <row r="26" spans="1:26" ht="11.45" customHeight="1" x14ac:dyDescent="0.2">
      <c r="A26" s="279">
        <v>26</v>
      </c>
      <c r="B26" s="281" t="s">
        <v>158</v>
      </c>
      <c r="C26" s="44">
        <v>210</v>
      </c>
      <c r="D26" s="279">
        <f>Sheet2!AJ21</f>
        <v>0</v>
      </c>
      <c r="E26" s="464">
        <f t="shared" si="0"/>
        <v>1.8321986301369861</v>
      </c>
      <c r="F26" s="273">
        <f t="shared" si="1"/>
        <v>0</v>
      </c>
      <c r="G26" s="279">
        <f>Sheet2!AK21</f>
        <v>0</v>
      </c>
      <c r="H26" s="273">
        <v>4</v>
      </c>
      <c r="I26" s="273">
        <f t="shared" si="2"/>
        <v>0</v>
      </c>
      <c r="J26" s="273">
        <f t="shared" si="8"/>
        <v>0</v>
      </c>
      <c r="K26" s="273">
        <v>20</v>
      </c>
      <c r="L26" s="273">
        <v>41.487000000000002</v>
      </c>
      <c r="M26" s="273">
        <v>40.052999999999997</v>
      </c>
      <c r="N26" s="616">
        <f t="shared" si="7"/>
        <v>1.4340000000000046</v>
      </c>
      <c r="O26" s="616"/>
      <c r="P26" s="616"/>
      <c r="Q26" s="180"/>
      <c r="R26" s="180"/>
      <c r="T26" s="568">
        <v>356.66800000000001</v>
      </c>
      <c r="U26" s="3">
        <f t="shared" si="4"/>
        <v>1.8321986301369861</v>
      </c>
      <c r="V26" s="103">
        <v>180</v>
      </c>
      <c r="W26" s="273">
        <v>1.5349999999999999</v>
      </c>
      <c r="X26" s="3">
        <f t="shared" ref="X26:X36" si="9">E26-W26</f>
        <v>0.29719863013698622</v>
      </c>
      <c r="Y26" s="4">
        <v>8</v>
      </c>
      <c r="Z26" s="3">
        <f t="shared" si="6"/>
        <v>2.3775890410958898</v>
      </c>
    </row>
    <row r="27" spans="1:26" ht="11.45" customHeight="1" x14ac:dyDescent="0.2">
      <c r="A27" s="279">
        <v>27</v>
      </c>
      <c r="B27" s="276" t="s">
        <v>160</v>
      </c>
      <c r="C27" s="176">
        <v>212</v>
      </c>
      <c r="D27" s="279">
        <f>Sheet2!AJ22</f>
        <v>0</v>
      </c>
      <c r="E27" s="464">
        <f t="shared" si="0"/>
        <v>1.8321986301369861</v>
      </c>
      <c r="F27" s="273">
        <f t="shared" si="1"/>
        <v>0</v>
      </c>
      <c r="G27" s="279">
        <f>Sheet2!AK22</f>
        <v>0</v>
      </c>
      <c r="H27" s="273">
        <v>4</v>
      </c>
      <c r="I27" s="273">
        <f t="shared" si="2"/>
        <v>0</v>
      </c>
      <c r="J27" s="273">
        <f t="shared" si="8"/>
        <v>0</v>
      </c>
      <c r="K27" s="273">
        <v>20</v>
      </c>
      <c r="L27" s="273">
        <v>42.186999999999998</v>
      </c>
      <c r="M27" s="273">
        <v>40.753</v>
      </c>
      <c r="N27" s="616">
        <f t="shared" si="7"/>
        <v>1.4339999999999975</v>
      </c>
      <c r="O27" s="616"/>
      <c r="P27" s="616"/>
      <c r="Q27" s="180"/>
      <c r="R27" s="180"/>
      <c r="T27" s="568">
        <v>356.66800000000001</v>
      </c>
      <c r="U27" s="3">
        <f t="shared" si="4"/>
        <v>1.8321986301369861</v>
      </c>
      <c r="V27" s="4">
        <v>194</v>
      </c>
      <c r="W27" s="273">
        <v>1.5349999999999999</v>
      </c>
      <c r="X27" s="3">
        <f t="shared" si="9"/>
        <v>0.29719863013698622</v>
      </c>
      <c r="Y27" s="4">
        <v>7</v>
      </c>
      <c r="Z27" s="3">
        <f t="shared" si="6"/>
        <v>2.0803904109589038</v>
      </c>
    </row>
    <row r="28" spans="1:26" ht="11.45" customHeight="1" x14ac:dyDescent="0.2">
      <c r="A28" s="279">
        <v>28</v>
      </c>
      <c r="B28" s="276" t="s">
        <v>161</v>
      </c>
      <c r="C28" s="44">
        <v>218</v>
      </c>
      <c r="D28" s="279">
        <f>Sheet2!AJ23</f>
        <v>0</v>
      </c>
      <c r="E28" s="464">
        <f t="shared" si="0"/>
        <v>1.6672243150684931</v>
      </c>
      <c r="F28" s="273">
        <f t="shared" si="1"/>
        <v>0</v>
      </c>
      <c r="G28" s="416"/>
      <c r="H28" s="273">
        <v>3</v>
      </c>
      <c r="I28" s="273">
        <v>0</v>
      </c>
      <c r="J28" s="273">
        <f t="shared" si="8"/>
        <v>0</v>
      </c>
      <c r="K28" s="273">
        <v>20</v>
      </c>
      <c r="L28" s="315">
        <v>94.522000000000006</v>
      </c>
      <c r="M28" s="315">
        <v>83.88</v>
      </c>
      <c r="N28" s="616">
        <f t="shared" si="7"/>
        <v>10.64200000000001</v>
      </c>
      <c r="O28" s="616"/>
      <c r="P28" s="616"/>
      <c r="Q28" s="180"/>
      <c r="R28" s="180"/>
      <c r="T28" s="569">
        <v>324.553</v>
      </c>
      <c r="U28" s="3">
        <f t="shared" si="4"/>
        <v>1.6672243150684931</v>
      </c>
      <c r="V28" s="103">
        <v>180</v>
      </c>
      <c r="W28" s="273">
        <v>1.48</v>
      </c>
      <c r="X28" s="3">
        <f t="shared" si="9"/>
        <v>0.18722431506849313</v>
      </c>
      <c r="Y28" s="4">
        <v>10</v>
      </c>
      <c r="Z28" s="3">
        <f t="shared" si="6"/>
        <v>1.8722431506849313</v>
      </c>
    </row>
    <row r="29" spans="1:26" ht="11.45" customHeight="1" x14ac:dyDescent="0.2">
      <c r="A29" s="279">
        <v>29</v>
      </c>
      <c r="B29" s="276" t="s">
        <v>165</v>
      </c>
      <c r="C29" s="176">
        <v>220</v>
      </c>
      <c r="D29" s="279">
        <f>Sheet2!AJ24</f>
        <v>10</v>
      </c>
      <c r="E29" s="464">
        <f t="shared" si="0"/>
        <v>1.8321986301369861</v>
      </c>
      <c r="F29" s="273">
        <f t="shared" si="1"/>
        <v>18.321986301369861</v>
      </c>
      <c r="G29" s="279">
        <f>Sheet2!AK24</f>
        <v>0</v>
      </c>
      <c r="H29" s="273">
        <v>4</v>
      </c>
      <c r="I29" s="273">
        <f t="shared" si="2"/>
        <v>0</v>
      </c>
      <c r="J29" s="273">
        <f t="shared" si="8"/>
        <v>18.321986301369861</v>
      </c>
      <c r="K29" s="273">
        <v>20</v>
      </c>
      <c r="L29" s="273">
        <v>41.487000000000002</v>
      </c>
      <c r="M29" s="273">
        <v>40.052999999999997</v>
      </c>
      <c r="N29" s="616">
        <f t="shared" si="7"/>
        <v>1.4340000000000046</v>
      </c>
      <c r="O29" s="616"/>
      <c r="P29" s="616"/>
      <c r="Q29" s="180"/>
      <c r="R29" s="180"/>
      <c r="T29" s="568">
        <v>356.66800000000001</v>
      </c>
      <c r="U29" s="3">
        <f t="shared" si="4"/>
        <v>1.8321986301369861</v>
      </c>
      <c r="V29" s="4">
        <v>190</v>
      </c>
      <c r="W29" s="273">
        <v>1.5349999999999999</v>
      </c>
      <c r="X29" s="3">
        <f t="shared" si="9"/>
        <v>0.29719863013698622</v>
      </c>
      <c r="Y29" s="4">
        <v>34</v>
      </c>
      <c r="Z29" s="3">
        <f t="shared" si="6"/>
        <v>10.104753424657531</v>
      </c>
    </row>
    <row r="30" spans="1:26" ht="11.45" customHeight="1" x14ac:dyDescent="0.2">
      <c r="A30" s="279">
        <v>30</v>
      </c>
      <c r="B30" s="276" t="s">
        <v>174</v>
      </c>
      <c r="C30" s="44">
        <v>231</v>
      </c>
      <c r="D30" s="279">
        <f>Sheet2!AJ25</f>
        <v>2</v>
      </c>
      <c r="E30" s="464">
        <f t="shared" si="0"/>
        <v>1.6890770547945206</v>
      </c>
      <c r="F30" s="273">
        <f t="shared" si="1"/>
        <v>3.3781541095890413</v>
      </c>
      <c r="G30" s="176">
        <f>Sheet2!AK25</f>
        <v>0</v>
      </c>
      <c r="H30" s="273">
        <v>4</v>
      </c>
      <c r="I30" s="273">
        <f t="shared" si="2"/>
        <v>0</v>
      </c>
      <c r="J30" s="273">
        <f t="shared" si="8"/>
        <v>3.3781541095890413</v>
      </c>
      <c r="K30" s="273">
        <v>20</v>
      </c>
      <c r="L30" s="273">
        <v>38.554000000000002</v>
      </c>
      <c r="M30" s="273">
        <v>37.164999999999999</v>
      </c>
      <c r="N30" s="616">
        <f t="shared" si="7"/>
        <v>1.3890000000000029</v>
      </c>
      <c r="O30" s="616"/>
      <c r="P30" s="616"/>
      <c r="Q30" s="180"/>
      <c r="R30" s="180"/>
      <c r="T30" s="569">
        <v>328.80700000000002</v>
      </c>
      <c r="U30" s="3">
        <f t="shared" si="4"/>
        <v>1.6890770547945206</v>
      </c>
      <c r="V30" s="103">
        <v>180</v>
      </c>
      <c r="W30" s="273">
        <v>1.43</v>
      </c>
      <c r="X30" s="3">
        <f t="shared" si="9"/>
        <v>0.2590770547945207</v>
      </c>
      <c r="Y30" s="4">
        <v>10</v>
      </c>
      <c r="Z30" s="3">
        <f t="shared" si="6"/>
        <v>2.590770547945207</v>
      </c>
    </row>
    <row r="31" spans="1:26" ht="11.45" customHeight="1" x14ac:dyDescent="0.2">
      <c r="A31" s="279">
        <v>31</v>
      </c>
      <c r="B31" s="276" t="s">
        <v>180</v>
      </c>
      <c r="C31" s="44">
        <v>242</v>
      </c>
      <c r="D31" s="279">
        <f>Sheet2!AJ26</f>
        <v>0</v>
      </c>
      <c r="E31" s="464">
        <f t="shared" si="0"/>
        <v>1.8321986301369861</v>
      </c>
      <c r="F31" s="273">
        <f t="shared" si="1"/>
        <v>0</v>
      </c>
      <c r="G31" s="279">
        <f>Sheet2!AK26</f>
        <v>0</v>
      </c>
      <c r="H31" s="273">
        <v>4</v>
      </c>
      <c r="I31" s="273">
        <f t="shared" si="2"/>
        <v>0</v>
      </c>
      <c r="J31" s="273">
        <f t="shared" si="8"/>
        <v>0</v>
      </c>
      <c r="K31" s="273">
        <v>20</v>
      </c>
      <c r="L31" s="273">
        <v>42.536999999999999</v>
      </c>
      <c r="M31" s="273">
        <v>41.103000000000002</v>
      </c>
      <c r="N31" s="616">
        <f t="shared" si="7"/>
        <v>1.4339999999999975</v>
      </c>
      <c r="O31" s="616"/>
      <c r="P31" s="616"/>
      <c r="Q31" s="180"/>
      <c r="R31" s="180"/>
      <c r="T31" s="568">
        <v>356.66800000000001</v>
      </c>
      <c r="U31" s="3">
        <f t="shared" si="4"/>
        <v>1.8321986301369861</v>
      </c>
      <c r="V31" s="4">
        <v>200</v>
      </c>
      <c r="W31" s="273">
        <f>'[1]Ac Dtls'!$Q$47</f>
        <v>1.5349999999999999</v>
      </c>
      <c r="X31" s="3">
        <f t="shared" si="9"/>
        <v>0.29719863013698622</v>
      </c>
      <c r="Y31" s="4">
        <v>15</v>
      </c>
      <c r="Z31" s="3">
        <f t="shared" si="6"/>
        <v>4.4579794520547935</v>
      </c>
    </row>
    <row r="32" spans="1:26" ht="11.45" customHeight="1" x14ac:dyDescent="0.2">
      <c r="A32" s="279">
        <v>32</v>
      </c>
      <c r="B32" s="276" t="s">
        <v>181</v>
      </c>
      <c r="C32" s="44">
        <v>245</v>
      </c>
      <c r="D32" s="279">
        <f>Sheet2!AJ27</f>
        <v>0</v>
      </c>
      <c r="E32" s="464">
        <f t="shared" si="0"/>
        <v>1.8513544520547944</v>
      </c>
      <c r="F32" s="273">
        <f t="shared" si="1"/>
        <v>0</v>
      </c>
      <c r="G32" s="279">
        <f>Sheet2!AK27</f>
        <v>0</v>
      </c>
      <c r="H32" s="273">
        <v>4</v>
      </c>
      <c r="I32" s="273">
        <f t="shared" si="2"/>
        <v>0</v>
      </c>
      <c r="J32" s="273">
        <f t="shared" si="8"/>
        <v>0</v>
      </c>
      <c r="K32" s="273">
        <v>20</v>
      </c>
      <c r="L32" s="273">
        <v>42.448</v>
      </c>
      <c r="M32" s="273">
        <v>40.999000000000002</v>
      </c>
      <c r="N32" s="616">
        <f t="shared" si="7"/>
        <v>1.4489999999999981</v>
      </c>
      <c r="O32" s="616"/>
      <c r="P32" s="616"/>
      <c r="Q32" s="180"/>
      <c r="R32" s="180"/>
      <c r="T32" s="568">
        <v>360.39699999999999</v>
      </c>
      <c r="U32" s="3">
        <f t="shared" si="4"/>
        <v>1.8513544520547944</v>
      </c>
      <c r="V32" s="4">
        <v>203</v>
      </c>
      <c r="W32" s="273">
        <v>1.5349999999999999</v>
      </c>
      <c r="X32" s="3">
        <f t="shared" si="9"/>
        <v>0.31635445205479451</v>
      </c>
      <c r="Y32" s="4">
        <v>7</v>
      </c>
      <c r="Z32" s="3">
        <f t="shared" si="6"/>
        <v>2.2144811643835616</v>
      </c>
    </row>
    <row r="33" spans="1:26" ht="11.45" customHeight="1" x14ac:dyDescent="0.2">
      <c r="A33" s="279">
        <v>33</v>
      </c>
      <c r="B33" s="276" t="s">
        <v>188</v>
      </c>
      <c r="C33" s="176">
        <v>250</v>
      </c>
      <c r="D33" s="279">
        <f>Sheet2!AJ28</f>
        <v>2</v>
      </c>
      <c r="E33" s="464">
        <f t="shared" si="0"/>
        <v>1.7059006849315068</v>
      </c>
      <c r="F33" s="273">
        <f t="shared" si="1"/>
        <v>3.4118013698630136</v>
      </c>
      <c r="G33" s="279">
        <f>Sheet2!AK28</f>
        <v>0</v>
      </c>
      <c r="H33" s="273">
        <v>2</v>
      </c>
      <c r="I33" s="273">
        <f t="shared" si="2"/>
        <v>0</v>
      </c>
      <c r="J33" s="273">
        <f t="shared" si="8"/>
        <v>3.4118013698630136</v>
      </c>
      <c r="K33" s="273">
        <v>20</v>
      </c>
      <c r="L33" s="273">
        <v>32.345999999999997</v>
      </c>
      <c r="M33" s="273">
        <v>31.010999999999999</v>
      </c>
      <c r="N33" s="616">
        <f t="shared" si="7"/>
        <v>1.3349999999999973</v>
      </c>
      <c r="O33" s="616"/>
      <c r="P33" s="616"/>
      <c r="Q33" s="180"/>
      <c r="R33" s="180"/>
      <c r="T33" s="569">
        <v>332.08199999999999</v>
      </c>
      <c r="U33" s="3">
        <f t="shared" si="4"/>
        <v>1.7059006849315068</v>
      </c>
      <c r="V33" s="103">
        <v>180</v>
      </c>
      <c r="W33" s="273">
        <v>1.43</v>
      </c>
      <c r="X33" s="3">
        <f t="shared" si="9"/>
        <v>0.27590068493150688</v>
      </c>
      <c r="Y33" s="4">
        <v>8</v>
      </c>
      <c r="Z33" s="3">
        <f t="shared" si="6"/>
        <v>2.207205479452055</v>
      </c>
    </row>
    <row r="34" spans="1:26" ht="11.45" customHeight="1" x14ac:dyDescent="0.2">
      <c r="A34" s="279">
        <v>34</v>
      </c>
      <c r="B34" s="276" t="s">
        <v>192</v>
      </c>
      <c r="C34" s="176">
        <v>254</v>
      </c>
      <c r="D34" s="279">
        <f>Sheet2!AJ29</f>
        <v>2</v>
      </c>
      <c r="E34" s="464">
        <f t="shared" si="0"/>
        <v>1.7059006849315068</v>
      </c>
      <c r="F34" s="273">
        <f t="shared" si="1"/>
        <v>3.4118013698630136</v>
      </c>
      <c r="G34" s="279">
        <f>Sheet2!AK29</f>
        <v>0</v>
      </c>
      <c r="H34" s="273">
        <v>2</v>
      </c>
      <c r="I34" s="273">
        <f t="shared" si="2"/>
        <v>0</v>
      </c>
      <c r="J34" s="273">
        <f t="shared" si="8"/>
        <v>3.4118013698630136</v>
      </c>
      <c r="K34" s="273">
        <v>20</v>
      </c>
      <c r="L34" s="273">
        <v>32.345999999999997</v>
      </c>
      <c r="M34" s="273">
        <v>31.010999999999999</v>
      </c>
      <c r="N34" s="616">
        <f t="shared" si="7"/>
        <v>1.3349999999999973</v>
      </c>
      <c r="O34" s="616"/>
      <c r="P34" s="616"/>
      <c r="Q34" s="180"/>
      <c r="R34" s="180"/>
      <c r="T34" s="569">
        <v>332.08199999999999</v>
      </c>
      <c r="U34" s="3">
        <f t="shared" si="4"/>
        <v>1.7059006849315068</v>
      </c>
      <c r="V34" s="103">
        <v>180</v>
      </c>
      <c r="W34" s="273">
        <v>1.43</v>
      </c>
      <c r="X34" s="3">
        <f t="shared" si="9"/>
        <v>0.27590068493150688</v>
      </c>
      <c r="Y34" s="4">
        <v>2</v>
      </c>
      <c r="Z34" s="3">
        <f t="shared" si="6"/>
        <v>0.55180136986301376</v>
      </c>
    </row>
    <row r="35" spans="1:26" ht="11.45" customHeight="1" x14ac:dyDescent="0.2">
      <c r="A35" s="279">
        <v>35</v>
      </c>
      <c r="B35" s="276" t="s">
        <v>822</v>
      </c>
      <c r="C35" s="44">
        <v>261</v>
      </c>
      <c r="D35" s="279">
        <f>Sheet2!AJ30</f>
        <v>0</v>
      </c>
      <c r="E35" s="464">
        <f t="shared" si="0"/>
        <v>1.8321986301369861</v>
      </c>
      <c r="F35" s="273">
        <f t="shared" si="1"/>
        <v>0</v>
      </c>
      <c r="G35" s="279">
        <f>Sheet2!AK30</f>
        <v>0</v>
      </c>
      <c r="H35" s="273">
        <v>4</v>
      </c>
      <c r="I35" s="273">
        <f t="shared" si="2"/>
        <v>0</v>
      </c>
      <c r="J35" s="273">
        <f t="shared" si="8"/>
        <v>0</v>
      </c>
      <c r="K35" s="273">
        <v>20</v>
      </c>
      <c r="L35" s="273">
        <v>42.186999999999998</v>
      </c>
      <c r="M35" s="273">
        <v>40.753</v>
      </c>
      <c r="N35" s="616">
        <f t="shared" si="7"/>
        <v>1.4339999999999975</v>
      </c>
      <c r="O35" s="616"/>
      <c r="P35" s="616"/>
      <c r="Q35" s="180"/>
      <c r="R35" s="180"/>
      <c r="T35" s="568">
        <v>356.66800000000001</v>
      </c>
      <c r="U35" s="3">
        <f t="shared" si="4"/>
        <v>1.8321986301369861</v>
      </c>
      <c r="V35" s="4">
        <v>200</v>
      </c>
      <c r="W35" s="273">
        <v>1.5349999999999999</v>
      </c>
      <c r="X35" s="3">
        <f t="shared" si="9"/>
        <v>0.29719863013698622</v>
      </c>
      <c r="Y35" s="4">
        <v>32</v>
      </c>
      <c r="Z35" s="3">
        <f t="shared" si="6"/>
        <v>9.510356164383559</v>
      </c>
    </row>
    <row r="36" spans="1:26" ht="11.45" customHeight="1" x14ac:dyDescent="0.2">
      <c r="A36" s="279">
        <v>36</v>
      </c>
      <c r="B36" s="276" t="s">
        <v>203</v>
      </c>
      <c r="C36" s="44">
        <v>266</v>
      </c>
      <c r="D36" s="279">
        <f>Sheet2!AJ31</f>
        <v>0</v>
      </c>
      <c r="E36" s="464">
        <f t="shared" si="0"/>
        <v>1.8321986301369861</v>
      </c>
      <c r="F36" s="273">
        <f t="shared" si="1"/>
        <v>0</v>
      </c>
      <c r="G36" s="279">
        <f>Sheet2!AK31</f>
        <v>0</v>
      </c>
      <c r="H36" s="273">
        <v>4</v>
      </c>
      <c r="I36" s="273">
        <f t="shared" si="2"/>
        <v>0</v>
      </c>
      <c r="J36" s="273">
        <f t="shared" si="8"/>
        <v>0</v>
      </c>
      <c r="K36" s="273">
        <v>20</v>
      </c>
      <c r="L36" s="273">
        <v>42.186999999999998</v>
      </c>
      <c r="M36" s="273">
        <v>40.753</v>
      </c>
      <c r="N36" s="616">
        <f t="shared" si="7"/>
        <v>1.4339999999999975</v>
      </c>
      <c r="O36" s="616"/>
      <c r="P36" s="616"/>
      <c r="Q36" s="180"/>
      <c r="R36" s="180"/>
      <c r="T36" s="568">
        <v>356.66800000000001</v>
      </c>
      <c r="U36" s="3">
        <f t="shared" si="4"/>
        <v>1.8321986301369861</v>
      </c>
      <c r="V36" s="4">
        <v>200</v>
      </c>
      <c r="W36" s="273">
        <v>1.5349999999999999</v>
      </c>
      <c r="X36" s="3">
        <f t="shared" si="9"/>
        <v>0.29719863013698622</v>
      </c>
      <c r="Y36" s="4">
        <v>35</v>
      </c>
      <c r="Z36" s="3">
        <f t="shared" si="6"/>
        <v>10.401952054794517</v>
      </c>
    </row>
    <row r="37" spans="1:26" ht="11.45" customHeight="1" x14ac:dyDescent="0.25">
      <c r="A37" s="279">
        <v>37</v>
      </c>
      <c r="B37" s="282" t="s">
        <v>366</v>
      </c>
      <c r="C37" s="283">
        <v>269</v>
      </c>
      <c r="D37" s="284">
        <v>0</v>
      </c>
      <c r="E37" s="464">
        <f t="shared" si="0"/>
        <v>0.63287671232876719</v>
      </c>
      <c r="F37" s="273">
        <f t="shared" si="1"/>
        <v>0</v>
      </c>
      <c r="G37" s="285"/>
      <c r="H37" s="273">
        <v>0</v>
      </c>
      <c r="I37" s="273">
        <f t="shared" si="2"/>
        <v>0</v>
      </c>
      <c r="J37" s="273">
        <f t="shared" si="8"/>
        <v>0</v>
      </c>
      <c r="K37" s="297"/>
      <c r="L37" s="297"/>
      <c r="M37" s="297"/>
      <c r="N37" s="616">
        <f t="shared" si="7"/>
        <v>0</v>
      </c>
      <c r="O37" s="616"/>
      <c r="P37" s="616"/>
      <c r="Q37" s="180"/>
      <c r="R37" s="540" t="s">
        <v>964</v>
      </c>
      <c r="T37" s="568">
        <v>140</v>
      </c>
      <c r="U37" s="3">
        <f>T37*12/365/8*110%</f>
        <v>0.63287671232876719</v>
      </c>
      <c r="V37" s="4"/>
      <c r="W37" s="273"/>
      <c r="X37" s="3"/>
      <c r="Y37" s="4"/>
      <c r="Z37" s="3">
        <f t="shared" si="6"/>
        <v>0</v>
      </c>
    </row>
    <row r="38" spans="1:26" ht="11.45" customHeight="1" x14ac:dyDescent="0.2">
      <c r="A38" s="279">
        <v>38</v>
      </c>
      <c r="B38" s="276" t="s">
        <v>210</v>
      </c>
      <c r="C38" s="176">
        <v>274</v>
      </c>
      <c r="D38" s="176">
        <f>Sheet2!AJ32</f>
        <v>0</v>
      </c>
      <c r="E38" s="464">
        <f t="shared" si="0"/>
        <v>1.7788664383561641</v>
      </c>
      <c r="F38" s="273">
        <f t="shared" si="1"/>
        <v>0</v>
      </c>
      <c r="G38" s="279">
        <f>Sheet2!AK32</f>
        <v>0</v>
      </c>
      <c r="H38" s="273">
        <v>4</v>
      </c>
      <c r="I38" s="273">
        <f t="shared" si="2"/>
        <v>0</v>
      </c>
      <c r="J38" s="273">
        <f t="shared" si="8"/>
        <v>0</v>
      </c>
      <c r="K38" s="273">
        <v>20</v>
      </c>
      <c r="L38" s="273">
        <v>39.36</v>
      </c>
      <c r="M38" s="273">
        <v>37.968000000000004</v>
      </c>
      <c r="N38" s="616">
        <f t="shared" si="7"/>
        <v>1.3919999999999959</v>
      </c>
      <c r="O38" s="616"/>
      <c r="P38" s="616"/>
      <c r="Q38" s="181"/>
      <c r="R38" s="180"/>
      <c r="T38" s="569">
        <v>346.286</v>
      </c>
      <c r="U38" s="3">
        <f t="shared" si="4"/>
        <v>1.7788664383561641</v>
      </c>
      <c r="V38" s="103">
        <v>180</v>
      </c>
      <c r="W38" s="273">
        <v>1.49</v>
      </c>
      <c r="X38" s="3">
        <f>E38-W38</f>
        <v>0.2888664383561641</v>
      </c>
      <c r="Y38" s="4">
        <v>5</v>
      </c>
      <c r="Z38" s="3">
        <f t="shared" si="6"/>
        <v>1.4443321917808205</v>
      </c>
    </row>
    <row r="39" spans="1:26" ht="11.45" customHeight="1" x14ac:dyDescent="0.2">
      <c r="A39" s="279">
        <v>39</v>
      </c>
      <c r="B39" s="276" t="s">
        <v>211</v>
      </c>
      <c r="C39" s="44">
        <v>276</v>
      </c>
      <c r="D39" s="279">
        <f>Sheet2!AJ33</f>
        <v>0</v>
      </c>
      <c r="E39" s="464">
        <f t="shared" si="0"/>
        <v>1.7879126712328768</v>
      </c>
      <c r="F39" s="273">
        <f t="shared" si="1"/>
        <v>0</v>
      </c>
      <c r="G39" s="279">
        <f>Sheet2!AK33</f>
        <v>0</v>
      </c>
      <c r="H39" s="273">
        <v>4</v>
      </c>
      <c r="I39" s="273">
        <f t="shared" si="2"/>
        <v>0</v>
      </c>
      <c r="J39" s="273">
        <f t="shared" si="8"/>
        <v>0</v>
      </c>
      <c r="K39" s="273">
        <v>20</v>
      </c>
      <c r="L39" s="273">
        <v>41.03</v>
      </c>
      <c r="M39" s="273">
        <v>39.595999999999997</v>
      </c>
      <c r="N39" s="616">
        <f t="shared" si="7"/>
        <v>1.4340000000000046</v>
      </c>
      <c r="O39" s="616"/>
      <c r="P39" s="616"/>
      <c r="Q39" s="180"/>
      <c r="R39" s="180"/>
      <c r="T39" s="569">
        <v>348.04700000000003</v>
      </c>
      <c r="U39" s="3">
        <f t="shared" si="4"/>
        <v>1.7879126712328768</v>
      </c>
      <c r="V39" s="103">
        <v>180</v>
      </c>
      <c r="W39" s="273">
        <v>1.5349999999999999</v>
      </c>
      <c r="X39" s="3">
        <f>E39-W39</f>
        <v>0.25291267123287686</v>
      </c>
      <c r="Y39" s="4">
        <v>35</v>
      </c>
      <c r="Z39" s="3">
        <f t="shared" si="6"/>
        <v>8.8519434931506904</v>
      </c>
    </row>
    <row r="40" spans="1:26" ht="11.45" customHeight="1" x14ac:dyDescent="0.2">
      <c r="A40" s="279">
        <v>40</v>
      </c>
      <c r="B40" s="276" t="s">
        <v>220</v>
      </c>
      <c r="C40" s="44">
        <v>280</v>
      </c>
      <c r="D40" s="279">
        <f>Sheet2!AJ34</f>
        <v>0</v>
      </c>
      <c r="E40" s="464">
        <f t="shared" si="0"/>
        <v>1.8321986301369861</v>
      </c>
      <c r="F40" s="273">
        <f t="shared" si="1"/>
        <v>0</v>
      </c>
      <c r="G40" s="279">
        <f>Sheet2!AK34</f>
        <v>0</v>
      </c>
      <c r="H40" s="273">
        <v>4</v>
      </c>
      <c r="I40" s="273">
        <f t="shared" si="2"/>
        <v>0</v>
      </c>
      <c r="J40" s="273">
        <f t="shared" si="8"/>
        <v>0</v>
      </c>
      <c r="K40" s="273">
        <v>20</v>
      </c>
      <c r="L40" s="273">
        <v>42.186999999999998</v>
      </c>
      <c r="M40" s="273">
        <v>40.753</v>
      </c>
      <c r="N40" s="616">
        <f t="shared" si="7"/>
        <v>1.4339999999999975</v>
      </c>
      <c r="O40" s="616"/>
      <c r="P40" s="616"/>
      <c r="Q40" s="180"/>
      <c r="R40" s="180"/>
      <c r="T40" s="568">
        <v>356.66800000000001</v>
      </c>
      <c r="U40" s="3">
        <f t="shared" si="4"/>
        <v>1.8321986301369861</v>
      </c>
      <c r="V40" s="4">
        <v>195</v>
      </c>
      <c r="W40" s="273">
        <v>1.5349999999999999</v>
      </c>
      <c r="X40" s="3">
        <f>E40-W40</f>
        <v>0.29719863013698622</v>
      </c>
      <c r="Y40" s="4">
        <v>27</v>
      </c>
      <c r="Z40" s="3">
        <f t="shared" si="6"/>
        <v>8.0243630136986273</v>
      </c>
    </row>
    <row r="41" spans="1:26" ht="11.45" customHeight="1" x14ac:dyDescent="0.25">
      <c r="A41" s="279">
        <v>41</v>
      </c>
      <c r="B41" s="282" t="s">
        <v>494</v>
      </c>
      <c r="C41" s="283">
        <v>282</v>
      </c>
      <c r="D41" s="284">
        <v>0</v>
      </c>
      <c r="E41" s="464">
        <v>0.67</v>
      </c>
      <c r="F41" s="273">
        <f t="shared" si="1"/>
        <v>0</v>
      </c>
      <c r="G41" s="285"/>
      <c r="H41" s="273">
        <v>0</v>
      </c>
      <c r="I41" s="273">
        <f t="shared" si="2"/>
        <v>0</v>
      </c>
      <c r="J41" s="273">
        <f t="shared" si="8"/>
        <v>0</v>
      </c>
      <c r="K41" s="297"/>
      <c r="L41" s="297"/>
      <c r="M41" s="297"/>
      <c r="N41" s="616">
        <f t="shared" si="7"/>
        <v>0</v>
      </c>
      <c r="O41" s="616"/>
      <c r="P41" s="616"/>
      <c r="Q41" s="180"/>
      <c r="R41" s="540" t="s">
        <v>964</v>
      </c>
      <c r="T41" s="568">
        <v>120</v>
      </c>
      <c r="U41" s="3">
        <f t="shared" si="4"/>
        <v>0.61643835616438358</v>
      </c>
      <c r="V41" s="4"/>
      <c r="W41" s="273"/>
      <c r="Y41" s="4"/>
      <c r="Z41" s="3">
        <f t="shared" si="6"/>
        <v>0</v>
      </c>
    </row>
    <row r="42" spans="1:26" ht="11.45" customHeight="1" x14ac:dyDescent="0.25">
      <c r="A42" s="279">
        <v>42</v>
      </c>
      <c r="B42" s="282" t="s">
        <v>222</v>
      </c>
      <c r="C42" s="283">
        <v>283</v>
      </c>
      <c r="D42" s="284">
        <v>0</v>
      </c>
      <c r="E42" s="464">
        <f t="shared" si="0"/>
        <v>0.51986301369863019</v>
      </c>
      <c r="F42" s="273">
        <f t="shared" si="1"/>
        <v>0</v>
      </c>
      <c r="G42" s="285"/>
      <c r="H42" s="273">
        <v>0</v>
      </c>
      <c r="I42" s="273">
        <f t="shared" si="2"/>
        <v>0</v>
      </c>
      <c r="J42" s="273">
        <f t="shared" si="8"/>
        <v>0</v>
      </c>
      <c r="K42" s="297"/>
      <c r="L42" s="297"/>
      <c r="M42" s="297"/>
      <c r="N42" s="616">
        <f t="shared" si="7"/>
        <v>0</v>
      </c>
      <c r="O42" s="899"/>
      <c r="P42" s="899" t="s">
        <v>1869</v>
      </c>
      <c r="Q42" s="180"/>
      <c r="R42" s="540" t="s">
        <v>964</v>
      </c>
      <c r="T42" s="568">
        <v>115</v>
      </c>
      <c r="U42" s="3">
        <f>T42*12/365/8*110%</f>
        <v>0.51986301369863019</v>
      </c>
      <c r="V42" s="4">
        <v>0</v>
      </c>
      <c r="W42" s="273"/>
      <c r="Y42" s="4"/>
      <c r="Z42" s="3">
        <f t="shared" si="6"/>
        <v>0</v>
      </c>
    </row>
    <row r="43" spans="1:26" ht="11.45" customHeight="1" x14ac:dyDescent="0.25">
      <c r="A43" s="279">
        <v>43</v>
      </c>
      <c r="B43" s="276" t="s">
        <v>221</v>
      </c>
      <c r="C43" s="176">
        <v>285</v>
      </c>
      <c r="D43" s="279">
        <f>Sheet2!AJ35</f>
        <v>30</v>
      </c>
      <c r="E43" s="464">
        <f t="shared" si="0"/>
        <v>1.7690804794520547</v>
      </c>
      <c r="F43" s="273">
        <f t="shared" si="1"/>
        <v>53.072414383561643</v>
      </c>
      <c r="G43" s="279">
        <f>Sheet2!AK35</f>
        <v>0</v>
      </c>
      <c r="H43" s="238">
        <v>3</v>
      </c>
      <c r="I43" s="273">
        <f t="shared" si="2"/>
        <v>0</v>
      </c>
      <c r="J43" s="273">
        <f t="shared" si="8"/>
        <v>53.072414383561643</v>
      </c>
      <c r="K43" s="273">
        <v>20</v>
      </c>
      <c r="L43" s="273">
        <v>37.055999999999997</v>
      </c>
      <c r="M43" s="273">
        <v>35.671999999999997</v>
      </c>
      <c r="N43" s="616">
        <f t="shared" si="7"/>
        <v>1.3840000000000003</v>
      </c>
      <c r="O43" s="616"/>
      <c r="P43" s="616"/>
      <c r="Q43" s="180"/>
      <c r="R43" s="540"/>
      <c r="T43" s="569">
        <v>344.38099999999997</v>
      </c>
      <c r="U43" s="3">
        <f t="shared" si="4"/>
        <v>1.7690804794520547</v>
      </c>
      <c r="V43" s="103">
        <v>180</v>
      </c>
      <c r="W43" s="273">
        <f>'[1]Ac Dtls'!$Q$59</f>
        <v>1.48</v>
      </c>
      <c r="X43" s="3">
        <f t="shared" ref="X43:X48" si="10">E43-W43</f>
        <v>0.28908047945205473</v>
      </c>
      <c r="Y43" s="4">
        <v>25</v>
      </c>
      <c r="Z43" s="3">
        <f t="shared" si="6"/>
        <v>7.2270119863013687</v>
      </c>
    </row>
    <row r="44" spans="1:26" ht="11.45" customHeight="1" x14ac:dyDescent="0.2">
      <c r="A44" s="279">
        <v>44</v>
      </c>
      <c r="B44" s="276" t="s">
        <v>226</v>
      </c>
      <c r="C44" s="44">
        <v>287</v>
      </c>
      <c r="D44" s="279">
        <f>Sheet2!AJ36</f>
        <v>2</v>
      </c>
      <c r="E44" s="464">
        <f t="shared" si="0"/>
        <v>1.7966455479452055</v>
      </c>
      <c r="F44" s="273">
        <f t="shared" si="1"/>
        <v>3.593291095890411</v>
      </c>
      <c r="G44" s="279">
        <f>Sheet2!AK36</f>
        <v>0</v>
      </c>
      <c r="H44" s="273">
        <v>4</v>
      </c>
      <c r="I44" s="273">
        <f t="shared" si="2"/>
        <v>0</v>
      </c>
      <c r="J44" s="273">
        <f t="shared" si="8"/>
        <v>3.593291095890411</v>
      </c>
      <c r="K44" s="273">
        <v>20</v>
      </c>
      <c r="L44" s="273">
        <v>41.725999999999999</v>
      </c>
      <c r="M44" s="273">
        <v>40.295999999999999</v>
      </c>
      <c r="N44" s="616">
        <f t="shared" si="7"/>
        <v>1.4299999999999997</v>
      </c>
      <c r="O44" s="616"/>
      <c r="P44" s="616"/>
      <c r="Q44" s="180"/>
      <c r="R44" s="180"/>
      <c r="T44" s="568">
        <v>349.74700000000001</v>
      </c>
      <c r="U44" s="3">
        <f t="shared" si="4"/>
        <v>1.7966455479452055</v>
      </c>
      <c r="V44" s="4">
        <v>185</v>
      </c>
      <c r="W44" s="273">
        <f>'[1]Ac Dtls'!$Q$60</f>
        <v>1.5349999999999999</v>
      </c>
      <c r="X44" s="3">
        <f t="shared" si="10"/>
        <v>0.26164554794520556</v>
      </c>
      <c r="Y44" s="4">
        <v>56</v>
      </c>
      <c r="Z44" s="3">
        <f t="shared" si="6"/>
        <v>14.652150684931511</v>
      </c>
    </row>
    <row r="45" spans="1:26" ht="11.45" customHeight="1" x14ac:dyDescent="0.2">
      <c r="A45" s="279">
        <v>45</v>
      </c>
      <c r="B45" s="276" t="s">
        <v>227</v>
      </c>
      <c r="C45" s="44">
        <v>289</v>
      </c>
      <c r="D45" s="279">
        <f>Sheet2!AJ37</f>
        <v>0</v>
      </c>
      <c r="E45" s="464">
        <f t="shared" si="0"/>
        <v>1.8321986301369861</v>
      </c>
      <c r="F45" s="273">
        <f t="shared" si="1"/>
        <v>0</v>
      </c>
      <c r="G45" s="279">
        <f>Sheet2!AK37</f>
        <v>0</v>
      </c>
      <c r="H45" s="273">
        <v>4</v>
      </c>
      <c r="I45" s="273">
        <f t="shared" si="2"/>
        <v>0</v>
      </c>
      <c r="J45" s="273">
        <f t="shared" si="8"/>
        <v>0</v>
      </c>
      <c r="K45" s="273">
        <v>20</v>
      </c>
      <c r="L45" s="273">
        <v>41.837000000000003</v>
      </c>
      <c r="M45" s="273">
        <v>40.402999999999999</v>
      </c>
      <c r="N45" s="616">
        <f t="shared" si="7"/>
        <v>1.4340000000000046</v>
      </c>
      <c r="O45" s="616"/>
      <c r="P45" s="616"/>
      <c r="Q45" s="180"/>
      <c r="R45" s="180"/>
      <c r="T45" s="568">
        <v>356.66800000000001</v>
      </c>
      <c r="U45" s="3">
        <f t="shared" si="4"/>
        <v>1.8321986301369861</v>
      </c>
      <c r="V45" s="4">
        <v>195</v>
      </c>
      <c r="W45" s="273">
        <v>1.5349999999999999</v>
      </c>
      <c r="X45" s="3">
        <f t="shared" si="10"/>
        <v>0.29719863013698622</v>
      </c>
      <c r="Y45" s="4">
        <v>34</v>
      </c>
      <c r="Z45" s="3">
        <f t="shared" si="6"/>
        <v>10.104753424657531</v>
      </c>
    </row>
    <row r="46" spans="1:26" ht="11.45" customHeight="1" x14ac:dyDescent="0.2">
      <c r="A46" s="279">
        <v>46</v>
      </c>
      <c r="B46" s="276" t="s">
        <v>228</v>
      </c>
      <c r="C46" s="176">
        <v>290</v>
      </c>
      <c r="D46" s="279">
        <f>Sheet2!AJ38</f>
        <v>8</v>
      </c>
      <c r="E46" s="464">
        <f t="shared" si="0"/>
        <v>1.7272808219178084</v>
      </c>
      <c r="F46" s="273">
        <f t="shared" si="1"/>
        <v>13.818246575342467</v>
      </c>
      <c r="G46" s="279">
        <f>Sheet2!AK38</f>
        <v>0</v>
      </c>
      <c r="H46" s="273">
        <v>4</v>
      </c>
      <c r="I46" s="273">
        <f t="shared" si="2"/>
        <v>0</v>
      </c>
      <c r="J46" s="273">
        <f t="shared" si="8"/>
        <v>13.818246575342467</v>
      </c>
      <c r="K46" s="273">
        <v>20</v>
      </c>
      <c r="L46" s="273">
        <v>39.006999999999998</v>
      </c>
      <c r="M46" s="273">
        <v>37.655000000000001</v>
      </c>
      <c r="N46" s="616">
        <f t="shared" si="7"/>
        <v>1.3519999999999968</v>
      </c>
      <c r="O46" s="616"/>
      <c r="P46" s="616"/>
      <c r="Q46" s="180"/>
      <c r="R46" s="180"/>
      <c r="T46" s="569">
        <v>336.24400000000003</v>
      </c>
      <c r="U46" s="3">
        <f t="shared" si="4"/>
        <v>1.7272808219178084</v>
      </c>
      <c r="V46" s="103">
        <v>180</v>
      </c>
      <c r="W46" s="273">
        <f>'[1]Ac Dtls'!$Q$62</f>
        <v>1.43</v>
      </c>
      <c r="X46" s="3">
        <f t="shared" si="10"/>
        <v>0.29728082191780847</v>
      </c>
      <c r="Y46" s="4">
        <v>1</v>
      </c>
      <c r="Z46" s="3">
        <f t="shared" si="6"/>
        <v>0.29728082191780847</v>
      </c>
    </row>
    <row r="47" spans="1:26" ht="11.45" customHeight="1" x14ac:dyDescent="0.2">
      <c r="A47" s="279">
        <v>47</v>
      </c>
      <c r="B47" s="276" t="s">
        <v>233</v>
      </c>
      <c r="C47" s="176">
        <v>294</v>
      </c>
      <c r="D47" s="279">
        <f>Sheet2!AJ39</f>
        <v>0</v>
      </c>
      <c r="E47" s="464">
        <f t="shared" si="0"/>
        <v>1.7059006849315068</v>
      </c>
      <c r="F47" s="273">
        <f t="shared" si="1"/>
        <v>0</v>
      </c>
      <c r="G47" s="279">
        <f>Sheet2!AK39</f>
        <v>0</v>
      </c>
      <c r="H47" s="273">
        <v>4</v>
      </c>
      <c r="I47" s="273">
        <f t="shared" si="2"/>
        <v>0</v>
      </c>
      <c r="J47" s="273">
        <f t="shared" si="8"/>
        <v>0</v>
      </c>
      <c r="K47" s="273">
        <v>20</v>
      </c>
      <c r="L47" s="273">
        <v>38.716000000000001</v>
      </c>
      <c r="M47" s="273">
        <v>37.381</v>
      </c>
      <c r="N47" s="616">
        <f t="shared" si="7"/>
        <v>1.3350000000000009</v>
      </c>
      <c r="O47" s="616"/>
      <c r="P47" s="616"/>
      <c r="Q47" s="180"/>
      <c r="R47" s="180"/>
      <c r="T47" s="569">
        <v>332.08199999999999</v>
      </c>
      <c r="U47" s="3">
        <f t="shared" si="4"/>
        <v>1.7059006849315068</v>
      </c>
      <c r="V47" s="103">
        <v>180</v>
      </c>
      <c r="W47" s="273">
        <v>1.43</v>
      </c>
      <c r="X47" s="3">
        <f t="shared" si="10"/>
        <v>0.27590068493150688</v>
      </c>
      <c r="Y47" s="4">
        <v>0</v>
      </c>
      <c r="Z47" s="3">
        <f t="shared" si="6"/>
        <v>0</v>
      </c>
    </row>
    <row r="48" spans="1:26" ht="11.45" customHeight="1" x14ac:dyDescent="0.2">
      <c r="A48" s="279">
        <v>48</v>
      </c>
      <c r="B48" s="276" t="s">
        <v>234</v>
      </c>
      <c r="C48" s="44">
        <v>295</v>
      </c>
      <c r="D48" s="279">
        <f>Sheet2!AJ40</f>
        <v>3</v>
      </c>
      <c r="E48" s="464">
        <f t="shared" si="0"/>
        <v>1.8321986301369861</v>
      </c>
      <c r="F48" s="273">
        <f t="shared" ref="F48:F89" si="11">D48*E48</f>
        <v>5.4965958904109584</v>
      </c>
      <c r="G48" s="279">
        <f>Sheet2!AK40</f>
        <v>0</v>
      </c>
      <c r="H48" s="273">
        <v>4</v>
      </c>
      <c r="I48" s="273">
        <f t="shared" ref="I48:I89" si="12">G48*H48</f>
        <v>0</v>
      </c>
      <c r="J48" s="273">
        <f t="shared" si="8"/>
        <v>5.4965958904109584</v>
      </c>
      <c r="K48" s="273">
        <v>20</v>
      </c>
      <c r="L48" s="273">
        <v>42.186999999999998</v>
      </c>
      <c r="M48" s="273">
        <v>40.753</v>
      </c>
      <c r="N48" s="616">
        <f t="shared" si="7"/>
        <v>1.4339999999999975</v>
      </c>
      <c r="O48" s="616"/>
      <c r="P48" s="616"/>
      <c r="Q48" s="180"/>
      <c r="R48" s="180"/>
      <c r="T48" s="568">
        <v>356.66800000000001</v>
      </c>
      <c r="U48" s="3">
        <f t="shared" si="4"/>
        <v>1.8321986301369861</v>
      </c>
      <c r="V48" s="4">
        <v>195</v>
      </c>
      <c r="W48" s="273">
        <f>'[1]Ac Dtls'!$Q$64</f>
        <v>1.5349999999999999</v>
      </c>
      <c r="X48" s="3">
        <f t="shared" si="10"/>
        <v>0.29719863013698622</v>
      </c>
      <c r="Y48" s="4">
        <v>6</v>
      </c>
      <c r="Z48" s="3">
        <f t="shared" si="6"/>
        <v>1.7831917808219173</v>
      </c>
    </row>
    <row r="49" spans="1:26" ht="11.45" customHeight="1" x14ac:dyDescent="0.2">
      <c r="A49" s="279">
        <v>49</v>
      </c>
      <c r="B49" s="282" t="s">
        <v>490</v>
      </c>
      <c r="C49" s="283">
        <v>299</v>
      </c>
      <c r="D49" s="284"/>
      <c r="E49" s="464">
        <f t="shared" si="0"/>
        <v>0.67808219178082196</v>
      </c>
      <c r="F49" s="273">
        <f t="shared" si="11"/>
        <v>0</v>
      </c>
      <c r="G49" s="285"/>
      <c r="H49" s="286"/>
      <c r="I49" s="273">
        <f t="shared" si="12"/>
        <v>0</v>
      </c>
      <c r="J49" s="273">
        <f t="shared" si="8"/>
        <v>0</v>
      </c>
      <c r="K49" s="297"/>
      <c r="L49" s="297"/>
      <c r="M49" s="297"/>
      <c r="N49" s="616">
        <f t="shared" si="7"/>
        <v>0</v>
      </c>
      <c r="O49" s="616"/>
      <c r="P49" s="616"/>
      <c r="Q49" s="180"/>
      <c r="R49" s="440">
        <v>14</v>
      </c>
      <c r="T49" s="568">
        <v>150</v>
      </c>
      <c r="U49" s="3">
        <f>T49*12/365/8*110%</f>
        <v>0.67808219178082196</v>
      </c>
      <c r="V49" s="4"/>
      <c r="W49" s="273"/>
      <c r="Y49" s="4"/>
      <c r="Z49" s="3">
        <f t="shared" si="6"/>
        <v>0</v>
      </c>
    </row>
    <row r="50" spans="1:26" ht="11.45" customHeight="1" x14ac:dyDescent="0.2">
      <c r="A50" s="279">
        <v>50</v>
      </c>
      <c r="B50" s="276" t="s">
        <v>244</v>
      </c>
      <c r="C50" s="44">
        <v>303</v>
      </c>
      <c r="D50" s="279">
        <f>Sheet2!AJ41</f>
        <v>0</v>
      </c>
      <c r="E50" s="464">
        <f t="shared" si="0"/>
        <v>1.6893390410958906</v>
      </c>
      <c r="F50" s="273">
        <f t="shared" si="11"/>
        <v>0</v>
      </c>
      <c r="G50" s="279">
        <f>Sheet2!AK41</f>
        <v>0</v>
      </c>
      <c r="H50" s="273">
        <v>2</v>
      </c>
      <c r="I50" s="273">
        <f t="shared" si="12"/>
        <v>0</v>
      </c>
      <c r="J50" s="273">
        <f t="shared" ref="J50:J87" si="13">F50+I50</f>
        <v>0</v>
      </c>
      <c r="K50" s="273">
        <v>20</v>
      </c>
      <c r="L50" s="273">
        <v>32.344999999999999</v>
      </c>
      <c r="M50" s="273">
        <v>30.798999999999999</v>
      </c>
      <c r="N50" s="616">
        <f t="shared" si="7"/>
        <v>1.5459999999999994</v>
      </c>
      <c r="O50" s="616"/>
      <c r="P50" s="616"/>
      <c r="Q50" s="180"/>
      <c r="R50" s="180"/>
      <c r="T50" s="569">
        <v>328.858</v>
      </c>
      <c r="U50" s="3">
        <f t="shared" si="4"/>
        <v>1.6893390410958906</v>
      </c>
      <c r="V50" s="103">
        <v>180</v>
      </c>
      <c r="W50" s="273">
        <f>'[1]Ac Dtls'!$Q$66</f>
        <v>1.43</v>
      </c>
      <c r="X50" s="3">
        <f>E50-W50</f>
        <v>0.25933904109589068</v>
      </c>
      <c r="Y50" s="4">
        <v>33</v>
      </c>
      <c r="Z50" s="3">
        <f t="shared" si="6"/>
        <v>8.5581883561643917</v>
      </c>
    </row>
    <row r="51" spans="1:26" ht="11.45" customHeight="1" x14ac:dyDescent="0.2">
      <c r="A51" s="279">
        <v>51</v>
      </c>
      <c r="B51" s="276" t="s">
        <v>245</v>
      </c>
      <c r="C51" s="176">
        <v>307</v>
      </c>
      <c r="D51" s="279">
        <f>Sheet2!AJ42</f>
        <v>0</v>
      </c>
      <c r="E51" s="464">
        <f t="shared" si="0"/>
        <v>1.7059006849315068</v>
      </c>
      <c r="F51" s="273">
        <f t="shared" si="11"/>
        <v>0</v>
      </c>
      <c r="G51" s="279">
        <f>Sheet2!AK42</f>
        <v>0</v>
      </c>
      <c r="H51" s="273">
        <v>2</v>
      </c>
      <c r="I51" s="273">
        <f t="shared" si="12"/>
        <v>0</v>
      </c>
      <c r="J51" s="273">
        <f t="shared" si="13"/>
        <v>0</v>
      </c>
      <c r="K51" s="273">
        <v>20</v>
      </c>
      <c r="L51" s="273">
        <v>31.995999999999999</v>
      </c>
      <c r="M51" s="273">
        <v>30.661000000000001</v>
      </c>
      <c r="N51" s="616">
        <f t="shared" si="7"/>
        <v>1.3349999999999973</v>
      </c>
      <c r="O51" s="616"/>
      <c r="P51" s="616"/>
      <c r="Q51" s="180"/>
      <c r="R51" s="180"/>
      <c r="T51" s="569">
        <v>332.08199999999999</v>
      </c>
      <c r="U51" s="3">
        <f t="shared" ref="U51:U98" si="14">T51*12/365/8*125%</f>
        <v>1.7059006849315068</v>
      </c>
      <c r="V51" s="103">
        <v>180</v>
      </c>
      <c r="W51" s="273">
        <v>1.43</v>
      </c>
      <c r="X51" s="3">
        <f>E51-W51</f>
        <v>0.27590068493150688</v>
      </c>
      <c r="Y51" s="4">
        <f>'[1]Ac Dtls'!$D$69+'[2]Ac Dtls'!$D$69</f>
        <v>26</v>
      </c>
      <c r="Z51" s="3">
        <f t="shared" ref="Z51:Z100" si="15">X51*Y51</f>
        <v>7.1734178082191793</v>
      </c>
    </row>
    <row r="52" spans="1:26" ht="11.45" customHeight="1" x14ac:dyDescent="0.2">
      <c r="A52" s="279">
        <v>52</v>
      </c>
      <c r="B52" s="276" t="s">
        <v>251</v>
      </c>
      <c r="C52" s="44">
        <v>310</v>
      </c>
      <c r="D52" s="279">
        <f>Sheet2!AJ43</f>
        <v>0</v>
      </c>
      <c r="E52" s="464">
        <f t="shared" si="0"/>
        <v>1.7059006849315068</v>
      </c>
      <c r="F52" s="273">
        <f t="shared" si="11"/>
        <v>0</v>
      </c>
      <c r="G52" s="279">
        <f>Sheet2!AK43</f>
        <v>0</v>
      </c>
      <c r="H52" s="273">
        <v>2</v>
      </c>
      <c r="I52" s="273">
        <f t="shared" si="12"/>
        <v>0</v>
      </c>
      <c r="J52" s="273">
        <f t="shared" si="13"/>
        <v>0</v>
      </c>
      <c r="K52" s="273">
        <v>20</v>
      </c>
      <c r="L52" s="273">
        <v>32.345999999999997</v>
      </c>
      <c r="M52" s="273">
        <v>31.010999999999999</v>
      </c>
      <c r="N52" s="616">
        <f t="shared" si="7"/>
        <v>1.3349999999999973</v>
      </c>
      <c r="O52" s="616"/>
      <c r="P52" s="616"/>
      <c r="Q52" s="180"/>
      <c r="R52" s="180"/>
      <c r="S52" s="313"/>
      <c r="T52" s="569">
        <v>332.08199999999999</v>
      </c>
      <c r="U52" s="3">
        <f t="shared" si="14"/>
        <v>1.7059006849315068</v>
      </c>
      <c r="V52" s="103">
        <v>180</v>
      </c>
      <c r="W52" s="273">
        <v>1.43</v>
      </c>
      <c r="X52" s="3">
        <f>E52-W52</f>
        <v>0.27590068493150688</v>
      </c>
      <c r="Y52" s="4">
        <f>'[1]Ac Dtls'!$D$70+'[2]Ac Dtls'!$D$70</f>
        <v>31</v>
      </c>
      <c r="Z52" s="3">
        <f t="shared" si="15"/>
        <v>8.552921232876713</v>
      </c>
    </row>
    <row r="53" spans="1:26" ht="11.45" customHeight="1" x14ac:dyDescent="0.25">
      <c r="A53" s="279">
        <v>53</v>
      </c>
      <c r="B53" s="288" t="s">
        <v>253</v>
      </c>
      <c r="C53" s="283">
        <v>313</v>
      </c>
      <c r="D53" s="284">
        <v>0</v>
      </c>
      <c r="E53" s="464">
        <f t="shared" si="0"/>
        <v>0.54246575342465753</v>
      </c>
      <c r="F53" s="273">
        <f t="shared" si="11"/>
        <v>0</v>
      </c>
      <c r="G53" s="285"/>
      <c r="H53" s="286"/>
      <c r="I53" s="273">
        <f t="shared" si="12"/>
        <v>0</v>
      </c>
      <c r="J53" s="273">
        <f t="shared" si="13"/>
        <v>0</v>
      </c>
      <c r="K53" s="297"/>
      <c r="L53" s="297"/>
      <c r="M53" s="297"/>
      <c r="N53" s="616">
        <f t="shared" si="7"/>
        <v>0</v>
      </c>
      <c r="O53" s="616"/>
      <c r="P53" s="616"/>
      <c r="Q53" s="180"/>
      <c r="R53" s="540" t="s">
        <v>964</v>
      </c>
      <c r="T53" s="568">
        <v>120</v>
      </c>
      <c r="U53" s="3">
        <f>T53*12/365/8*110%</f>
        <v>0.54246575342465753</v>
      </c>
      <c r="V53" s="4"/>
      <c r="W53" s="273"/>
      <c r="Y53" s="4"/>
      <c r="Z53" s="3">
        <f t="shared" si="15"/>
        <v>0</v>
      </c>
    </row>
    <row r="54" spans="1:26" ht="11.45" customHeight="1" x14ac:dyDescent="0.25">
      <c r="A54" s="279">
        <v>54</v>
      </c>
      <c r="B54" s="288" t="s">
        <v>1020</v>
      </c>
      <c r="C54" s="283">
        <v>315</v>
      </c>
      <c r="D54" s="284">
        <v>0</v>
      </c>
      <c r="E54" s="464">
        <v>0.45500000000000002</v>
      </c>
      <c r="F54" s="273">
        <f t="shared" si="11"/>
        <v>0</v>
      </c>
      <c r="G54" s="285"/>
      <c r="H54" s="286"/>
      <c r="I54" s="273">
        <f t="shared" si="12"/>
        <v>0</v>
      </c>
      <c r="J54" s="273">
        <f t="shared" si="13"/>
        <v>0</v>
      </c>
      <c r="K54" s="297"/>
      <c r="L54" s="297"/>
      <c r="M54" s="297"/>
      <c r="N54" s="616">
        <f t="shared" si="7"/>
        <v>0</v>
      </c>
      <c r="O54" s="616"/>
      <c r="P54" s="616"/>
      <c r="Q54" s="180"/>
      <c r="R54" s="540"/>
      <c r="T54" s="568"/>
      <c r="U54" s="3"/>
      <c r="V54" s="4"/>
      <c r="W54" s="273"/>
      <c r="Y54" s="4"/>
      <c r="Z54" s="3"/>
    </row>
    <row r="55" spans="1:26" ht="11.45" customHeight="1" x14ac:dyDescent="0.2">
      <c r="A55" s="279">
        <v>55</v>
      </c>
      <c r="B55" s="276" t="s">
        <v>255</v>
      </c>
      <c r="C55" s="44">
        <v>319</v>
      </c>
      <c r="D55" s="279"/>
      <c r="E55" s="464"/>
      <c r="F55" s="273"/>
      <c r="G55" s="279"/>
      <c r="H55" s="273"/>
      <c r="I55" s="273"/>
      <c r="J55" s="273"/>
      <c r="K55" s="273">
        <v>20</v>
      </c>
      <c r="L55" s="273">
        <v>41.103000000000002</v>
      </c>
      <c r="M55" s="273">
        <v>41.103000000000002</v>
      </c>
      <c r="N55" s="616">
        <f t="shared" si="7"/>
        <v>0</v>
      </c>
      <c r="O55" s="616"/>
      <c r="P55" s="616"/>
      <c r="Q55" s="180"/>
      <c r="R55" s="180"/>
      <c r="T55" s="568">
        <v>336.19200000000001</v>
      </c>
      <c r="U55" s="3">
        <f t="shared" si="14"/>
        <v>1.7270136986301372</v>
      </c>
      <c r="V55" s="4">
        <v>195</v>
      </c>
      <c r="W55" s="273">
        <v>1.5349999999999999</v>
      </c>
      <c r="X55" s="3">
        <f>E55-W55</f>
        <v>-1.5349999999999999</v>
      </c>
      <c r="Y55" s="4">
        <f>'[1]Ac Dtls'!$D$75+'[2]Ac Dtls'!$D$74</f>
        <v>24</v>
      </c>
      <c r="Z55" s="3">
        <f t="shared" si="15"/>
        <v>-36.839999999999996</v>
      </c>
    </row>
    <row r="56" spans="1:26" ht="11.45" customHeight="1" x14ac:dyDescent="0.2">
      <c r="A56" s="279">
        <v>56</v>
      </c>
      <c r="B56" s="276" t="s">
        <v>263</v>
      </c>
      <c r="C56" s="44">
        <v>325</v>
      </c>
      <c r="D56" s="279"/>
      <c r="E56" s="464">
        <f t="shared" si="0"/>
        <v>1.8144246575342464</v>
      </c>
      <c r="F56" s="273">
        <f t="shared" si="11"/>
        <v>0</v>
      </c>
      <c r="G56" s="279">
        <f>Sheet2!AK44</f>
        <v>0</v>
      </c>
      <c r="H56" s="273">
        <v>4</v>
      </c>
      <c r="I56" s="273">
        <f t="shared" si="12"/>
        <v>0</v>
      </c>
      <c r="J56" s="273">
        <f t="shared" si="13"/>
        <v>0</v>
      </c>
      <c r="K56" s="273">
        <v>20</v>
      </c>
      <c r="L56" s="273">
        <v>41.258000000000003</v>
      </c>
      <c r="M56" s="273">
        <v>39.825000000000003</v>
      </c>
      <c r="N56" s="616">
        <f t="shared" si="7"/>
        <v>1.4329999999999998</v>
      </c>
      <c r="O56" s="616"/>
      <c r="P56" s="616"/>
      <c r="Q56" s="180"/>
      <c r="R56" s="180"/>
      <c r="T56" s="569">
        <v>353.20800000000003</v>
      </c>
      <c r="U56" s="3">
        <f t="shared" si="14"/>
        <v>1.8144246575342464</v>
      </c>
      <c r="V56" s="103">
        <v>180</v>
      </c>
      <c r="W56" s="273">
        <v>1.5349999999999999</v>
      </c>
      <c r="X56" s="3">
        <f>E56-W56</f>
        <v>0.2794246575342465</v>
      </c>
      <c r="Y56" s="4">
        <f>'[1]Ac Dtls'!$D$76+'[2]Ac Dtls'!$D$75</f>
        <v>33</v>
      </c>
      <c r="Z56" s="3">
        <f t="shared" si="15"/>
        <v>9.2210136986301343</v>
      </c>
    </row>
    <row r="57" spans="1:26" ht="11.45" customHeight="1" x14ac:dyDescent="0.25">
      <c r="A57" s="279">
        <v>57</v>
      </c>
      <c r="B57" s="282" t="s">
        <v>501</v>
      </c>
      <c r="C57" s="283">
        <v>329</v>
      </c>
      <c r="D57" s="284">
        <v>0</v>
      </c>
      <c r="E57" s="464">
        <f t="shared" si="0"/>
        <v>0.51986301369863019</v>
      </c>
      <c r="F57" s="273">
        <f t="shared" si="11"/>
        <v>0</v>
      </c>
      <c r="G57" s="285"/>
      <c r="H57" s="286"/>
      <c r="I57" s="273">
        <f t="shared" si="12"/>
        <v>0</v>
      </c>
      <c r="J57" s="273">
        <f t="shared" si="13"/>
        <v>0</v>
      </c>
      <c r="K57" s="297"/>
      <c r="L57" s="297"/>
      <c r="M57" s="297"/>
      <c r="N57" s="616">
        <f t="shared" si="7"/>
        <v>0</v>
      </c>
      <c r="O57" s="616"/>
      <c r="P57" s="616"/>
      <c r="Q57" s="180"/>
      <c r="R57" s="540" t="s">
        <v>964</v>
      </c>
      <c r="T57" s="569">
        <v>115</v>
      </c>
      <c r="U57" s="3">
        <f>T57*12/365/8*110%</f>
        <v>0.51986301369863019</v>
      </c>
      <c r="V57" s="103"/>
      <c r="W57" s="273"/>
      <c r="Y57" s="4"/>
      <c r="Z57" s="3">
        <f t="shared" si="15"/>
        <v>0</v>
      </c>
    </row>
    <row r="58" spans="1:26" ht="11.45" customHeight="1" x14ac:dyDescent="0.2">
      <c r="A58" s="279">
        <v>58</v>
      </c>
      <c r="B58" s="276" t="s">
        <v>271</v>
      </c>
      <c r="C58" s="176">
        <v>335</v>
      </c>
      <c r="D58" s="279">
        <f>Sheet2!AJ45</f>
        <v>6</v>
      </c>
      <c r="E58" s="464">
        <f t="shared" si="0"/>
        <v>1.6767482876712327</v>
      </c>
      <c r="F58" s="273">
        <f t="shared" si="11"/>
        <v>10.060489726027397</v>
      </c>
      <c r="G58" s="279">
        <f>Sheet2!AK45</f>
        <v>0</v>
      </c>
      <c r="H58" s="273">
        <v>4</v>
      </c>
      <c r="I58" s="273">
        <f t="shared" si="12"/>
        <v>0</v>
      </c>
      <c r="J58" s="273">
        <f t="shared" si="13"/>
        <v>10.060489726027397</v>
      </c>
      <c r="K58" s="273">
        <v>20</v>
      </c>
      <c r="L58" s="273">
        <v>39.36</v>
      </c>
      <c r="M58" s="273">
        <v>37.968000000000004</v>
      </c>
      <c r="N58" s="616">
        <f t="shared" si="7"/>
        <v>1.3919999999999959</v>
      </c>
      <c r="O58" s="616"/>
      <c r="P58" s="616"/>
      <c r="Q58" s="180"/>
      <c r="R58" s="180"/>
      <c r="T58" s="569">
        <v>326.40699999999998</v>
      </c>
      <c r="U58" s="3">
        <f t="shared" si="14"/>
        <v>1.6767482876712327</v>
      </c>
      <c r="V58" s="103">
        <v>180</v>
      </c>
      <c r="W58" s="273">
        <v>1.43</v>
      </c>
      <c r="X58" s="3">
        <f t="shared" ref="X58:X74" si="16">E58-W58</f>
        <v>0.2467482876712328</v>
      </c>
      <c r="Y58" s="4">
        <f>'[1]Ac Dtls'!$D$79+'[2]Ac Dtls'!$D$78</f>
        <v>56</v>
      </c>
      <c r="Z58" s="3">
        <f t="shared" si="15"/>
        <v>13.817904109589037</v>
      </c>
    </row>
    <row r="59" spans="1:26" ht="11.45" customHeight="1" x14ac:dyDescent="0.2">
      <c r="A59" s="279">
        <v>59</v>
      </c>
      <c r="B59" s="276" t="s">
        <v>272</v>
      </c>
      <c r="C59" s="176">
        <v>338</v>
      </c>
      <c r="D59" s="279">
        <f>Sheet2!AJ46</f>
        <v>4</v>
      </c>
      <c r="E59" s="464">
        <f t="shared" si="0"/>
        <v>1.8321986301369861</v>
      </c>
      <c r="F59" s="273">
        <f t="shared" si="11"/>
        <v>7.3287945205479446</v>
      </c>
      <c r="G59" s="279">
        <f>Sheet2!AK46</f>
        <v>0</v>
      </c>
      <c r="H59" s="273">
        <v>4</v>
      </c>
      <c r="I59" s="273">
        <f t="shared" si="12"/>
        <v>0</v>
      </c>
      <c r="J59" s="273">
        <f t="shared" si="13"/>
        <v>7.3287945205479446</v>
      </c>
      <c r="K59" s="273">
        <v>20</v>
      </c>
      <c r="L59" s="273">
        <v>40.436999999999998</v>
      </c>
      <c r="M59" s="273">
        <v>39.003</v>
      </c>
      <c r="N59" s="616">
        <f t="shared" si="7"/>
        <v>1.4339999999999975</v>
      </c>
      <c r="O59" s="616"/>
      <c r="P59" s="616"/>
      <c r="Q59" s="180"/>
      <c r="R59" s="180"/>
      <c r="T59" s="569">
        <v>356.66800000000001</v>
      </c>
      <c r="U59" s="3">
        <f t="shared" si="14"/>
        <v>1.8321986301369861</v>
      </c>
      <c r="V59" s="103">
        <v>180</v>
      </c>
      <c r="W59" s="273">
        <v>1.5349999999999999</v>
      </c>
      <c r="X59" s="3">
        <f t="shared" si="16"/>
        <v>0.29719863013698622</v>
      </c>
      <c r="Y59" s="4">
        <f>'[1]Ac Dtls'!$D$80+'[2]Ac Dtls'!$D$79</f>
        <v>7</v>
      </c>
      <c r="Z59" s="3">
        <f t="shared" si="15"/>
        <v>2.0803904109589038</v>
      </c>
    </row>
    <row r="60" spans="1:26" ht="11.45" customHeight="1" x14ac:dyDescent="0.2">
      <c r="A60" s="279">
        <v>60</v>
      </c>
      <c r="B60" s="276" t="s">
        <v>276</v>
      </c>
      <c r="C60" s="44">
        <v>341</v>
      </c>
      <c r="D60" s="279">
        <f>Sheet2!AJ47</f>
        <v>0</v>
      </c>
      <c r="E60" s="464">
        <f t="shared" ref="E60:E120" si="17">U60</f>
        <v>1.8321986301369861</v>
      </c>
      <c r="F60" s="273">
        <f t="shared" si="11"/>
        <v>0</v>
      </c>
      <c r="G60" s="279">
        <f>Sheet2!AK47</f>
        <v>0</v>
      </c>
      <c r="H60" s="273">
        <v>4</v>
      </c>
      <c r="I60" s="273">
        <f t="shared" si="12"/>
        <v>0</v>
      </c>
      <c r="J60" s="273">
        <f t="shared" si="13"/>
        <v>0</v>
      </c>
      <c r="K60" s="273">
        <v>20</v>
      </c>
      <c r="L60" s="273">
        <v>41.487000000000002</v>
      </c>
      <c r="M60" s="273">
        <v>40.052999999999997</v>
      </c>
      <c r="N60" s="616">
        <f t="shared" si="7"/>
        <v>1.4340000000000046</v>
      </c>
      <c r="O60" s="616"/>
      <c r="P60" s="616"/>
      <c r="Q60" s="180"/>
      <c r="R60" s="180"/>
      <c r="T60" s="570">
        <v>356.66800000000001</v>
      </c>
      <c r="U60" s="3">
        <f t="shared" si="14"/>
        <v>1.8321986301369861</v>
      </c>
      <c r="V60" s="103">
        <v>180</v>
      </c>
      <c r="W60" s="273">
        <v>1.5349999999999999</v>
      </c>
      <c r="X60" s="3">
        <f t="shared" si="16"/>
        <v>0.29719863013698622</v>
      </c>
      <c r="Y60" s="4">
        <f>'[1]Ac Dtls'!$D$81+'[2]Ac Dtls'!$D$80</f>
        <v>34</v>
      </c>
      <c r="Z60" s="3">
        <f t="shared" si="15"/>
        <v>10.104753424657531</v>
      </c>
    </row>
    <row r="61" spans="1:26" ht="11.45" customHeight="1" x14ac:dyDescent="0.2">
      <c r="A61" s="279">
        <v>61</v>
      </c>
      <c r="B61" s="276" t="s">
        <v>280</v>
      </c>
      <c r="C61" s="176">
        <v>345</v>
      </c>
      <c r="D61" s="279">
        <f>Sheet2!AJ48</f>
        <v>2</v>
      </c>
      <c r="E61" s="464">
        <f t="shared" si="17"/>
        <v>1.7879126712328768</v>
      </c>
      <c r="F61" s="273">
        <f t="shared" si="11"/>
        <v>3.5758253424657536</v>
      </c>
      <c r="G61" s="279">
        <f>Sheet2!AK48</f>
        <v>0</v>
      </c>
      <c r="H61" s="273">
        <v>4</v>
      </c>
      <c r="I61" s="273">
        <f t="shared" si="12"/>
        <v>0</v>
      </c>
      <c r="J61" s="273">
        <f t="shared" si="13"/>
        <v>3.5758253424657536</v>
      </c>
      <c r="K61" s="273">
        <v>20</v>
      </c>
      <c r="L61" s="273">
        <v>40.33</v>
      </c>
      <c r="M61" s="273">
        <v>38.896000000000001</v>
      </c>
      <c r="N61" s="616">
        <f t="shared" si="7"/>
        <v>1.4339999999999975</v>
      </c>
      <c r="O61" s="616"/>
      <c r="P61" s="616"/>
      <c r="Q61" s="180"/>
      <c r="R61" s="180"/>
      <c r="T61" s="569">
        <v>348.04700000000003</v>
      </c>
      <c r="U61" s="3">
        <f t="shared" si="14"/>
        <v>1.7879126712328768</v>
      </c>
      <c r="V61" s="103">
        <v>180</v>
      </c>
      <c r="W61" s="273">
        <v>1.5349999999999999</v>
      </c>
      <c r="X61" s="3">
        <f t="shared" si="16"/>
        <v>0.25291267123287686</v>
      </c>
      <c r="Y61" s="4">
        <f>'[1]Ac Dtls'!$D$82+'[2]Ac Dtls'!$D$81</f>
        <v>22</v>
      </c>
      <c r="Z61" s="3">
        <f t="shared" si="15"/>
        <v>5.5640787671232914</v>
      </c>
    </row>
    <row r="62" spans="1:26" ht="11.45" customHeight="1" x14ac:dyDescent="0.2">
      <c r="A62" s="279">
        <v>62</v>
      </c>
      <c r="B62" s="276" t="s">
        <v>286</v>
      </c>
      <c r="C62" s="44">
        <v>347</v>
      </c>
      <c r="D62" s="279">
        <f>Sheet2!AJ49</f>
        <v>4</v>
      </c>
      <c r="E62" s="464">
        <f t="shared" si="17"/>
        <v>1.7059006849315068</v>
      </c>
      <c r="F62" s="273">
        <f t="shared" si="11"/>
        <v>6.8236027397260273</v>
      </c>
      <c r="G62" s="279">
        <f>Sheet2!AK49</f>
        <v>0</v>
      </c>
      <c r="H62" s="273">
        <v>2</v>
      </c>
      <c r="I62" s="273">
        <f t="shared" si="12"/>
        <v>0</v>
      </c>
      <c r="J62" s="273">
        <f t="shared" si="13"/>
        <v>6.8236027397260273</v>
      </c>
      <c r="K62" s="273">
        <v>20</v>
      </c>
      <c r="L62" s="273">
        <v>31.645</v>
      </c>
      <c r="M62" s="273">
        <v>31.010999999999999</v>
      </c>
      <c r="N62" s="616">
        <f t="shared" si="7"/>
        <v>0.63400000000000034</v>
      </c>
      <c r="O62" s="616"/>
      <c r="P62" s="616"/>
      <c r="Q62" s="180"/>
      <c r="R62" s="180"/>
      <c r="T62" s="569">
        <v>332.08199999999999</v>
      </c>
      <c r="U62" s="3">
        <f t="shared" si="14"/>
        <v>1.7059006849315068</v>
      </c>
      <c r="V62" s="103">
        <v>180</v>
      </c>
      <c r="W62" s="273">
        <v>1.43</v>
      </c>
      <c r="X62" s="3">
        <f t="shared" si="16"/>
        <v>0.27590068493150688</v>
      </c>
      <c r="Y62" s="4">
        <f>'[1]Ac Dtls'!$D$83+'[2]Ac Dtls'!$D$82</f>
        <v>31</v>
      </c>
      <c r="Z62" s="3">
        <f t="shared" si="15"/>
        <v>8.552921232876713</v>
      </c>
    </row>
    <row r="63" spans="1:26" ht="11.45" customHeight="1" x14ac:dyDescent="0.2">
      <c r="A63" s="279">
        <v>63</v>
      </c>
      <c r="B63" s="276" t="s">
        <v>285</v>
      </c>
      <c r="C63" s="279">
        <v>349</v>
      </c>
      <c r="D63" s="279">
        <f>Sheet2!AJ50</f>
        <v>0</v>
      </c>
      <c r="E63" s="464">
        <f t="shared" si="17"/>
        <v>1.7059006849315068</v>
      </c>
      <c r="F63" s="273">
        <f t="shared" si="11"/>
        <v>0</v>
      </c>
      <c r="G63" s="279">
        <f>Sheet2!AK50</f>
        <v>0</v>
      </c>
      <c r="H63" s="273">
        <v>4</v>
      </c>
      <c r="I63" s="273">
        <f t="shared" si="12"/>
        <v>0</v>
      </c>
      <c r="J63" s="273">
        <f t="shared" si="13"/>
        <v>0</v>
      </c>
      <c r="K63" s="273">
        <v>20</v>
      </c>
      <c r="L63" s="273">
        <v>38.716000000000001</v>
      </c>
      <c r="M63" s="273">
        <v>37.381</v>
      </c>
      <c r="N63" s="616">
        <f t="shared" si="7"/>
        <v>1.3350000000000009</v>
      </c>
      <c r="O63" s="616"/>
      <c r="P63" s="616"/>
      <c r="Q63" s="180"/>
      <c r="R63" s="180"/>
      <c r="T63" s="569">
        <v>332.08199999999999</v>
      </c>
      <c r="U63" s="3">
        <f t="shared" si="14"/>
        <v>1.7059006849315068</v>
      </c>
      <c r="V63" s="103">
        <v>180</v>
      </c>
      <c r="W63" s="273">
        <v>1.43</v>
      </c>
      <c r="X63" s="3">
        <f t="shared" si="16"/>
        <v>0.27590068493150688</v>
      </c>
      <c r="Y63" s="4">
        <f>'[1]Ac Dtls'!$D$85+'[2]Ac Dtls'!$D$84</f>
        <v>22</v>
      </c>
      <c r="Z63" s="3">
        <f t="shared" si="15"/>
        <v>6.0698150684931509</v>
      </c>
    </row>
    <row r="64" spans="1:26" ht="11.45" customHeight="1" x14ac:dyDescent="0.2">
      <c r="A64" s="279">
        <v>64</v>
      </c>
      <c r="B64" s="276" t="s">
        <v>288</v>
      </c>
      <c r="C64" s="279">
        <v>353</v>
      </c>
      <c r="D64" s="279">
        <f>Sheet2!AJ51</f>
        <v>20</v>
      </c>
      <c r="E64" s="464">
        <f t="shared" si="17"/>
        <v>1.6646301369863015</v>
      </c>
      <c r="F64" s="273">
        <f t="shared" si="11"/>
        <v>33.292602739726028</v>
      </c>
      <c r="G64" s="279">
        <f>Sheet2!AK51</f>
        <v>0</v>
      </c>
      <c r="H64" s="273">
        <v>4</v>
      </c>
      <c r="I64" s="273">
        <f t="shared" si="12"/>
        <v>0</v>
      </c>
      <c r="J64" s="273">
        <f t="shared" si="13"/>
        <v>33.292602739726028</v>
      </c>
      <c r="K64" s="273">
        <v>20</v>
      </c>
      <c r="L64" s="273">
        <v>38.295000000000002</v>
      </c>
      <c r="M64" s="273">
        <v>36.956000000000003</v>
      </c>
      <c r="N64" s="616">
        <f t="shared" si="7"/>
        <v>1.3389999999999986</v>
      </c>
      <c r="O64" s="616"/>
      <c r="P64" s="616"/>
      <c r="Q64" s="180"/>
      <c r="R64" s="180"/>
      <c r="T64" s="569">
        <v>324.048</v>
      </c>
      <c r="U64" s="3">
        <f t="shared" si="14"/>
        <v>1.6646301369863015</v>
      </c>
      <c r="V64" s="103">
        <v>180</v>
      </c>
      <c r="W64" s="273">
        <v>1.43</v>
      </c>
      <c r="X64" s="3">
        <f t="shared" si="16"/>
        <v>0.23463013698630153</v>
      </c>
      <c r="Y64" s="4">
        <f>'[1]Ac Dtls'!$D$86+'[2]Ac Dtls'!$D$85</f>
        <v>2</v>
      </c>
      <c r="Z64" s="3">
        <f t="shared" si="15"/>
        <v>0.46926027397260306</v>
      </c>
    </row>
    <row r="65" spans="1:26" ht="11.45" customHeight="1" x14ac:dyDescent="0.2">
      <c r="A65" s="279">
        <v>65</v>
      </c>
      <c r="B65" s="276" t="s">
        <v>296</v>
      </c>
      <c r="C65" s="279">
        <v>355</v>
      </c>
      <c r="D65" s="279">
        <f>Sheet2!AJ52</f>
        <v>0</v>
      </c>
      <c r="E65" s="464">
        <f t="shared" si="17"/>
        <v>1.7059006849315068</v>
      </c>
      <c r="F65" s="273">
        <f t="shared" si="11"/>
        <v>0</v>
      </c>
      <c r="G65" s="279">
        <f>Sheet2!AK52</f>
        <v>0</v>
      </c>
      <c r="H65" s="273">
        <v>4</v>
      </c>
      <c r="I65" s="273">
        <f t="shared" si="12"/>
        <v>0</v>
      </c>
      <c r="J65" s="273">
        <f t="shared" si="13"/>
        <v>0</v>
      </c>
      <c r="K65" s="273">
        <v>20</v>
      </c>
      <c r="L65" s="273">
        <v>38.716000000000001</v>
      </c>
      <c r="M65" s="273">
        <v>37.381</v>
      </c>
      <c r="N65" s="616">
        <f t="shared" si="7"/>
        <v>1.3350000000000009</v>
      </c>
      <c r="O65" s="616"/>
      <c r="P65" s="616"/>
      <c r="Q65" s="180"/>
      <c r="R65" s="180"/>
      <c r="T65" s="569">
        <v>332.08199999999999</v>
      </c>
      <c r="U65" s="3">
        <f t="shared" si="14"/>
        <v>1.7059006849315068</v>
      </c>
      <c r="V65" s="103">
        <v>180</v>
      </c>
      <c r="W65" s="273">
        <v>1.43</v>
      </c>
      <c r="X65" s="3">
        <f t="shared" si="16"/>
        <v>0.27590068493150688</v>
      </c>
      <c r="Y65" s="4">
        <f>'[1]Ac Dtls'!$D$87+'[2]Ac Dtls'!$D$86</f>
        <v>2</v>
      </c>
      <c r="Z65" s="3">
        <f t="shared" si="15"/>
        <v>0.55180136986301376</v>
      </c>
    </row>
    <row r="66" spans="1:26" ht="11.45" customHeight="1" x14ac:dyDescent="0.2">
      <c r="A66" s="279">
        <v>66</v>
      </c>
      <c r="B66" s="276" t="s">
        <v>237</v>
      </c>
      <c r="C66" s="406">
        <v>357</v>
      </c>
      <c r="D66" s="279">
        <f>Sheet2!AJ53</f>
        <v>0</v>
      </c>
      <c r="E66" s="464">
        <f t="shared" si="17"/>
        <v>1.8321986301369861</v>
      </c>
      <c r="F66" s="273">
        <f t="shared" si="11"/>
        <v>0</v>
      </c>
      <c r="G66" s="279">
        <f>Sheet2!AK53</f>
        <v>0</v>
      </c>
      <c r="H66" s="273">
        <v>4</v>
      </c>
      <c r="I66" s="273">
        <f t="shared" si="12"/>
        <v>0</v>
      </c>
      <c r="J66" s="273">
        <f t="shared" si="13"/>
        <v>0</v>
      </c>
      <c r="K66" s="273">
        <v>20</v>
      </c>
      <c r="L66" s="273">
        <v>42.186999999999998</v>
      </c>
      <c r="M66" s="273">
        <v>40.753</v>
      </c>
      <c r="N66" s="616">
        <f t="shared" ref="N66:N128" si="18">L66-M66</f>
        <v>1.4339999999999975</v>
      </c>
      <c r="O66" s="616"/>
      <c r="P66" s="616"/>
      <c r="Q66" s="180"/>
      <c r="R66" s="180"/>
      <c r="T66" s="568">
        <v>356.66800000000001</v>
      </c>
      <c r="U66" s="3">
        <f t="shared" si="14"/>
        <v>1.8321986301369861</v>
      </c>
      <c r="V66" s="4">
        <v>195</v>
      </c>
      <c r="W66" s="273">
        <v>1.5349999999999999</v>
      </c>
      <c r="X66" s="3">
        <f t="shared" si="16"/>
        <v>0.29719863013698622</v>
      </c>
      <c r="Y66" s="4">
        <f>'[1]Ac Dtls'!$D$88+'[2]Ac Dtls'!$D$87</f>
        <v>12</v>
      </c>
      <c r="Z66" s="3">
        <f t="shared" si="15"/>
        <v>3.5663835616438346</v>
      </c>
    </row>
    <row r="67" spans="1:26" ht="11.45" customHeight="1" x14ac:dyDescent="0.2">
      <c r="A67" s="279">
        <v>67</v>
      </c>
      <c r="B67" s="276" t="s">
        <v>297</v>
      </c>
      <c r="C67" s="406">
        <v>359</v>
      </c>
      <c r="D67" s="279">
        <f>Sheet2!AJ54</f>
        <v>0</v>
      </c>
      <c r="E67" s="464">
        <f t="shared" si="17"/>
        <v>1.6281780821917806</v>
      </c>
      <c r="F67" s="273">
        <f t="shared" si="11"/>
        <v>0</v>
      </c>
      <c r="G67" s="279">
        <f>Sheet2!AK54</f>
        <v>0</v>
      </c>
      <c r="H67" s="273">
        <v>2</v>
      </c>
      <c r="I67" s="273">
        <f t="shared" si="12"/>
        <v>0</v>
      </c>
      <c r="J67" s="273">
        <f t="shared" si="13"/>
        <v>0</v>
      </c>
      <c r="K67" s="273">
        <v>20</v>
      </c>
      <c r="L67" s="273">
        <v>30.997</v>
      </c>
      <c r="M67" s="273">
        <v>29.663</v>
      </c>
      <c r="N67" s="616">
        <f t="shared" si="18"/>
        <v>1.3339999999999996</v>
      </c>
      <c r="O67" s="616"/>
      <c r="P67" s="616"/>
      <c r="Q67" s="180"/>
      <c r="R67" s="180"/>
      <c r="T67" s="569">
        <v>316.952</v>
      </c>
      <c r="U67" s="3">
        <f t="shared" si="14"/>
        <v>1.6281780821917806</v>
      </c>
      <c r="V67" s="103">
        <v>180</v>
      </c>
      <c r="W67" s="273">
        <v>1.43</v>
      </c>
      <c r="X67" s="3">
        <f t="shared" si="16"/>
        <v>0.19817808219178068</v>
      </c>
      <c r="Y67" s="4">
        <f>'[1]Ac Dtls'!$D$89+'[2]Ac Dtls'!$D$88</f>
        <v>1</v>
      </c>
      <c r="Z67" s="3">
        <f t="shared" si="15"/>
        <v>0.19817808219178068</v>
      </c>
    </row>
    <row r="68" spans="1:26" ht="11.45" customHeight="1" x14ac:dyDescent="0.2">
      <c r="A68" s="279">
        <v>68</v>
      </c>
      <c r="B68" s="276" t="s">
        <v>313</v>
      </c>
      <c r="C68" s="406">
        <v>371</v>
      </c>
      <c r="D68" s="279">
        <f>Sheet2!AJ55</f>
        <v>0</v>
      </c>
      <c r="E68" s="464">
        <v>1.8320000000000001</v>
      </c>
      <c r="F68" s="273">
        <f t="shared" si="11"/>
        <v>0</v>
      </c>
      <c r="G68" s="279">
        <f>Sheet2!AK55</f>
        <v>0</v>
      </c>
      <c r="H68" s="273">
        <v>4</v>
      </c>
      <c r="I68" s="273">
        <f t="shared" si="12"/>
        <v>0</v>
      </c>
      <c r="J68" s="273">
        <f t="shared" si="13"/>
        <v>0</v>
      </c>
      <c r="K68" s="273">
        <v>20</v>
      </c>
      <c r="L68" s="273">
        <v>41.136000000000003</v>
      </c>
      <c r="M68" s="273">
        <v>39.365000000000002</v>
      </c>
      <c r="N68" s="616">
        <f t="shared" si="18"/>
        <v>1.7710000000000008</v>
      </c>
      <c r="O68" s="616"/>
      <c r="P68" s="616"/>
      <c r="Q68" s="180"/>
      <c r="R68" s="180"/>
      <c r="T68" s="568">
        <v>238.54400000000001</v>
      </c>
      <c r="U68" s="3">
        <f t="shared" si="14"/>
        <v>1.2253972602739727</v>
      </c>
      <c r="V68" s="4">
        <v>190</v>
      </c>
      <c r="W68" s="273">
        <v>1.5349999999999999</v>
      </c>
      <c r="X68" s="3">
        <f t="shared" si="16"/>
        <v>0.29700000000000015</v>
      </c>
      <c r="Y68" s="4">
        <f>'[1]Ac Dtls'!$D$91+'[2]Ac Dtls'!$D$91</f>
        <v>28</v>
      </c>
      <c r="Z68" s="3">
        <f t="shared" si="15"/>
        <v>8.3160000000000043</v>
      </c>
    </row>
    <row r="69" spans="1:26" ht="11.45" customHeight="1" x14ac:dyDescent="0.2">
      <c r="A69" s="279">
        <v>69</v>
      </c>
      <c r="B69" s="276" t="s">
        <v>314</v>
      </c>
      <c r="C69" s="176">
        <v>377</v>
      </c>
      <c r="D69" s="279">
        <f>Sheet2!AJ56</f>
        <v>0</v>
      </c>
      <c r="E69" s="464">
        <f t="shared" si="17"/>
        <v>1.7788613013698631</v>
      </c>
      <c r="F69" s="273">
        <f t="shared" si="11"/>
        <v>0</v>
      </c>
      <c r="G69" s="279">
        <f>Sheet2!AK56</f>
        <v>0</v>
      </c>
      <c r="H69" s="273">
        <v>4</v>
      </c>
      <c r="I69" s="273">
        <f t="shared" si="12"/>
        <v>0</v>
      </c>
      <c r="J69" s="273">
        <f t="shared" si="13"/>
        <v>0</v>
      </c>
      <c r="K69" s="273">
        <v>20</v>
      </c>
      <c r="L69" s="273">
        <v>37.968000000000004</v>
      </c>
      <c r="M69" s="273">
        <v>37.968000000000004</v>
      </c>
      <c r="N69" s="616">
        <f t="shared" si="18"/>
        <v>0</v>
      </c>
      <c r="O69" s="616"/>
      <c r="P69" s="616"/>
      <c r="Q69" s="180"/>
      <c r="R69" s="180"/>
      <c r="T69" s="569">
        <v>346.28500000000003</v>
      </c>
      <c r="U69" s="3">
        <f t="shared" si="14"/>
        <v>1.7788613013698631</v>
      </c>
      <c r="V69" s="103">
        <v>180</v>
      </c>
      <c r="W69" s="273">
        <v>1.49</v>
      </c>
      <c r="X69" s="3">
        <f t="shared" si="16"/>
        <v>0.2888613013698631</v>
      </c>
      <c r="Y69" s="4">
        <f>'[1]Ac Dtls'!$D$92+'[2]Ac Dtls'!$D$91</f>
        <v>13</v>
      </c>
      <c r="Z69" s="3">
        <f t="shared" si="15"/>
        <v>3.7551969178082203</v>
      </c>
    </row>
    <row r="70" spans="1:26" ht="11.45" customHeight="1" x14ac:dyDescent="0.2">
      <c r="A70" s="279">
        <v>70</v>
      </c>
      <c r="B70" s="276" t="s">
        <v>319</v>
      </c>
      <c r="C70" s="176">
        <v>384</v>
      </c>
      <c r="D70" s="279">
        <f>Sheet2!AJ57</f>
        <v>20</v>
      </c>
      <c r="E70" s="464">
        <f t="shared" si="17"/>
        <v>1.7059006849315068</v>
      </c>
      <c r="F70" s="273">
        <f t="shared" si="11"/>
        <v>34.118013698630136</v>
      </c>
      <c r="G70" s="279">
        <f>Sheet2!AK57</f>
        <v>0</v>
      </c>
      <c r="H70" s="273">
        <v>2</v>
      </c>
      <c r="I70" s="273">
        <f t="shared" si="12"/>
        <v>0</v>
      </c>
      <c r="J70" s="273">
        <f t="shared" si="13"/>
        <v>34.118013698630136</v>
      </c>
      <c r="K70" s="273">
        <v>20</v>
      </c>
      <c r="L70" s="273">
        <v>32.345999999999997</v>
      </c>
      <c r="M70" s="273">
        <v>31.010999999999999</v>
      </c>
      <c r="N70" s="616">
        <f t="shared" si="18"/>
        <v>1.3349999999999973</v>
      </c>
      <c r="O70" s="616"/>
      <c r="P70" s="616"/>
      <c r="Q70" s="878"/>
      <c r="R70" s="180"/>
      <c r="T70" s="569">
        <v>332.08199999999999</v>
      </c>
      <c r="U70" s="3">
        <f t="shared" si="14"/>
        <v>1.7059006849315068</v>
      </c>
      <c r="V70" s="103">
        <v>180</v>
      </c>
      <c r="W70" s="273">
        <v>1.43</v>
      </c>
      <c r="X70" s="3">
        <f t="shared" si="16"/>
        <v>0.27590068493150688</v>
      </c>
      <c r="Y70" s="4">
        <f>'[1]Ac Dtls'!$D$95+'[2]Ac Dtls'!$D$94</f>
        <v>6</v>
      </c>
      <c r="Z70" s="3">
        <f t="shared" si="15"/>
        <v>1.6554041095890413</v>
      </c>
    </row>
    <row r="71" spans="1:26" ht="11.45" customHeight="1" x14ac:dyDescent="0.2">
      <c r="A71" s="279">
        <v>71</v>
      </c>
      <c r="B71" s="276" t="s">
        <v>320</v>
      </c>
      <c r="C71" s="279">
        <v>386</v>
      </c>
      <c r="D71" s="279">
        <f>Sheet2!AJ58</f>
        <v>0</v>
      </c>
      <c r="E71" s="464">
        <f t="shared" si="17"/>
        <v>1.8321986301369861</v>
      </c>
      <c r="F71" s="273">
        <f t="shared" si="11"/>
        <v>0</v>
      </c>
      <c r="G71" s="279">
        <f>Sheet2!AK58</f>
        <v>0</v>
      </c>
      <c r="H71" s="273">
        <v>4</v>
      </c>
      <c r="I71" s="273">
        <f t="shared" si="12"/>
        <v>0</v>
      </c>
      <c r="J71" s="273">
        <f t="shared" si="13"/>
        <v>0</v>
      </c>
      <c r="K71" s="273">
        <v>20</v>
      </c>
      <c r="L71" s="273">
        <v>41.487000000000002</v>
      </c>
      <c r="M71" s="273">
        <v>40.052999999999997</v>
      </c>
      <c r="N71" s="616">
        <f t="shared" si="18"/>
        <v>1.4340000000000046</v>
      </c>
      <c r="O71" s="616"/>
      <c r="P71" s="616"/>
      <c r="Q71" s="180"/>
      <c r="R71" s="180"/>
      <c r="T71" s="568">
        <v>356.66800000000001</v>
      </c>
      <c r="U71" s="3">
        <f t="shared" si="14"/>
        <v>1.8321986301369861</v>
      </c>
      <c r="V71" s="4">
        <v>183</v>
      </c>
      <c r="W71" s="273">
        <v>1.5349999999999999</v>
      </c>
      <c r="X71" s="3">
        <f t="shared" si="16"/>
        <v>0.29719863013698622</v>
      </c>
      <c r="Y71" s="4">
        <f>'[1]Ac Dtls'!$D$96+'[2]Ac Dtls'!$D$95</f>
        <v>2</v>
      </c>
      <c r="Z71" s="3">
        <f t="shared" si="15"/>
        <v>0.59439726027397244</v>
      </c>
    </row>
    <row r="72" spans="1:26" ht="11.45" customHeight="1" x14ac:dyDescent="0.2">
      <c r="A72" s="279">
        <v>72</v>
      </c>
      <c r="B72" s="276" t="s">
        <v>322</v>
      </c>
      <c r="C72" s="279">
        <v>387</v>
      </c>
      <c r="D72" s="279">
        <f>Sheet2!AJ59</f>
        <v>0</v>
      </c>
      <c r="E72" s="464">
        <f t="shared" si="17"/>
        <v>1.8321986301369861</v>
      </c>
      <c r="F72" s="273">
        <f t="shared" si="11"/>
        <v>0</v>
      </c>
      <c r="G72" s="279">
        <f>Sheet2!AK59</f>
        <v>0</v>
      </c>
      <c r="H72" s="273">
        <v>4</v>
      </c>
      <c r="I72" s="273">
        <f t="shared" si="12"/>
        <v>0</v>
      </c>
      <c r="J72" s="273">
        <f t="shared" si="13"/>
        <v>0</v>
      </c>
      <c r="K72" s="273">
        <v>20</v>
      </c>
      <c r="L72" s="273">
        <v>41.137</v>
      </c>
      <c r="M72" s="273">
        <v>39.703000000000003</v>
      </c>
      <c r="N72" s="616">
        <f t="shared" si="18"/>
        <v>1.4339999999999975</v>
      </c>
      <c r="O72" s="616"/>
      <c r="P72" s="616"/>
      <c r="Q72" s="180"/>
      <c r="R72" s="180"/>
      <c r="T72" s="568">
        <v>356.66800000000001</v>
      </c>
      <c r="U72" s="3">
        <f t="shared" si="14"/>
        <v>1.8321986301369861</v>
      </c>
      <c r="V72" s="4">
        <v>183</v>
      </c>
      <c r="W72" s="273">
        <v>1.5349999999999999</v>
      </c>
      <c r="X72" s="3">
        <f t="shared" si="16"/>
        <v>0.29719863013698622</v>
      </c>
      <c r="Y72" s="4">
        <f>'[1]Ac Dtls'!$D$97+'[2]Ac Dtls'!$D$96</f>
        <v>2</v>
      </c>
      <c r="Z72" s="3">
        <f t="shared" si="15"/>
        <v>0.59439726027397244</v>
      </c>
    </row>
    <row r="73" spans="1:26" ht="11.45" customHeight="1" x14ac:dyDescent="0.2">
      <c r="A73" s="279">
        <v>73</v>
      </c>
      <c r="B73" s="276" t="s">
        <v>328</v>
      </c>
      <c r="C73" s="279">
        <v>393</v>
      </c>
      <c r="D73" s="279">
        <f>Sheet2!AJ60</f>
        <v>3</v>
      </c>
      <c r="E73" s="464">
        <f t="shared" si="17"/>
        <v>1.7965941780821917</v>
      </c>
      <c r="F73" s="273">
        <f t="shared" si="11"/>
        <v>5.3897825342465753</v>
      </c>
      <c r="G73" s="279">
        <f>Sheet2!AK60</f>
        <v>0</v>
      </c>
      <c r="H73" s="273">
        <v>4</v>
      </c>
      <c r="I73" s="273">
        <f t="shared" si="12"/>
        <v>0</v>
      </c>
      <c r="J73" s="273">
        <f t="shared" si="13"/>
        <v>5.3897825342465753</v>
      </c>
      <c r="K73" s="273">
        <v>20</v>
      </c>
      <c r="L73" s="273">
        <v>39.628999999999998</v>
      </c>
      <c r="M73" s="273">
        <v>38.195999999999998</v>
      </c>
      <c r="N73" s="616">
        <f t="shared" si="18"/>
        <v>1.4329999999999998</v>
      </c>
      <c r="O73" s="616"/>
      <c r="P73" s="616"/>
      <c r="Q73" s="180"/>
      <c r="R73" s="180"/>
      <c r="T73" s="569">
        <v>349.73700000000002</v>
      </c>
      <c r="U73" s="3">
        <f t="shared" si="14"/>
        <v>1.7965941780821917</v>
      </c>
      <c r="V73" s="103">
        <v>180</v>
      </c>
      <c r="W73" s="273">
        <v>1.5349999999999999</v>
      </c>
      <c r="X73" s="3">
        <f t="shared" si="16"/>
        <v>0.26159417808219176</v>
      </c>
      <c r="Y73" s="4">
        <f>'[1]Ac Dtls'!$D$99+'[2]Ac Dtls'!$D$98</f>
        <v>14</v>
      </c>
      <c r="Z73" s="3">
        <f t="shared" si="15"/>
        <v>3.6623184931506847</v>
      </c>
    </row>
    <row r="74" spans="1:26" ht="11.45" customHeight="1" x14ac:dyDescent="0.2">
      <c r="A74" s="279">
        <v>74</v>
      </c>
      <c r="B74" s="276" t="s">
        <v>331</v>
      </c>
      <c r="C74" s="279">
        <v>397</v>
      </c>
      <c r="D74" s="279">
        <f>Sheet2!AJ61</f>
        <v>4</v>
      </c>
      <c r="E74" s="464">
        <f t="shared" si="17"/>
        <v>1.8321986301369861</v>
      </c>
      <c r="F74" s="273">
        <f t="shared" si="11"/>
        <v>7.3287945205479446</v>
      </c>
      <c r="G74" s="279">
        <f>Sheet2!AK61</f>
        <v>0</v>
      </c>
      <c r="H74" s="273">
        <v>4</v>
      </c>
      <c r="I74" s="273">
        <f t="shared" si="12"/>
        <v>0</v>
      </c>
      <c r="J74" s="273">
        <f t="shared" si="13"/>
        <v>7.3287945205479446</v>
      </c>
      <c r="K74" s="273">
        <v>20</v>
      </c>
      <c r="L74" s="273">
        <v>41.837000000000003</v>
      </c>
      <c r="M74" s="273">
        <v>40.402999999999999</v>
      </c>
      <c r="N74" s="616">
        <f t="shared" si="18"/>
        <v>1.4340000000000046</v>
      </c>
      <c r="O74" s="616"/>
      <c r="P74" s="616"/>
      <c r="Q74" s="180"/>
      <c r="R74" s="180"/>
      <c r="T74" s="568">
        <v>356.66800000000001</v>
      </c>
      <c r="U74" s="3">
        <f t="shared" si="14"/>
        <v>1.8321986301369861</v>
      </c>
      <c r="V74" s="4">
        <v>183</v>
      </c>
      <c r="W74" s="273">
        <v>1.5349999999999999</v>
      </c>
      <c r="X74" s="3">
        <f t="shared" si="16"/>
        <v>0.29719863013698622</v>
      </c>
      <c r="Y74" s="4">
        <f>'[1]Ac Dtls'!$D$101+'[2]Ac Dtls'!$D$100</f>
        <v>18</v>
      </c>
      <c r="Z74" s="3">
        <f t="shared" si="15"/>
        <v>5.3495753424657515</v>
      </c>
    </row>
    <row r="75" spans="1:26" ht="11.45" customHeight="1" x14ac:dyDescent="0.2">
      <c r="A75" s="279">
        <v>75</v>
      </c>
      <c r="B75" s="282" t="s">
        <v>335</v>
      </c>
      <c r="C75" s="283">
        <v>398</v>
      </c>
      <c r="D75" s="284">
        <v>0</v>
      </c>
      <c r="E75" s="464">
        <v>1.4</v>
      </c>
      <c r="F75" s="273">
        <f t="shared" si="11"/>
        <v>0</v>
      </c>
      <c r="G75" s="285"/>
      <c r="H75" s="286"/>
      <c r="I75" s="273">
        <f t="shared" si="12"/>
        <v>0</v>
      </c>
      <c r="J75" s="273">
        <f t="shared" si="13"/>
        <v>0</v>
      </c>
      <c r="K75" s="297"/>
      <c r="L75" s="297"/>
      <c r="M75" s="297"/>
      <c r="N75" s="616">
        <f t="shared" si="18"/>
        <v>0</v>
      </c>
      <c r="O75" s="616"/>
      <c r="P75" s="616"/>
      <c r="Q75" s="180"/>
      <c r="R75" s="180"/>
      <c r="T75" s="568">
        <v>275</v>
      </c>
      <c r="U75" s="3"/>
      <c r="V75" s="4"/>
      <c r="W75" s="273"/>
      <c r="Y75" s="4"/>
      <c r="Z75" s="3">
        <f t="shared" si="15"/>
        <v>0</v>
      </c>
    </row>
    <row r="76" spans="1:26" ht="11.45" customHeight="1" x14ac:dyDescent="0.2">
      <c r="A76" s="279">
        <v>76</v>
      </c>
      <c r="B76" s="185" t="s">
        <v>236</v>
      </c>
      <c r="C76" s="206">
        <v>401</v>
      </c>
      <c r="D76" s="279">
        <f>Sheet2!AJ62</f>
        <v>0</v>
      </c>
      <c r="E76" s="464">
        <f t="shared" si="17"/>
        <v>1.8321986301369861</v>
      </c>
      <c r="F76" s="273">
        <f t="shared" si="11"/>
        <v>0</v>
      </c>
      <c r="G76" s="279">
        <f>Sheet2!AK62</f>
        <v>0</v>
      </c>
      <c r="H76" s="273">
        <v>4</v>
      </c>
      <c r="I76" s="273">
        <f t="shared" si="12"/>
        <v>0</v>
      </c>
      <c r="J76" s="273">
        <f t="shared" si="13"/>
        <v>0</v>
      </c>
      <c r="K76" s="273">
        <v>20</v>
      </c>
      <c r="L76" s="273">
        <v>41.137</v>
      </c>
      <c r="M76" s="273">
        <v>39.703000000000003</v>
      </c>
      <c r="N76" s="616">
        <f t="shared" si="18"/>
        <v>1.4339999999999975</v>
      </c>
      <c r="O76" s="616"/>
      <c r="P76" s="616"/>
      <c r="Q76" s="180"/>
      <c r="R76" s="180"/>
      <c r="T76" s="568">
        <v>356.66800000000001</v>
      </c>
      <c r="U76" s="3">
        <f t="shared" si="14"/>
        <v>1.8321986301369861</v>
      </c>
      <c r="V76" s="103">
        <v>180</v>
      </c>
      <c r="W76" s="273">
        <v>1.5349999999999999</v>
      </c>
      <c r="X76" s="3">
        <f t="shared" ref="X76:X82" si="19">E76-W76</f>
        <v>0.29719863013698622</v>
      </c>
      <c r="Y76" s="4">
        <f>'[1]Ac Dtls'!$D$103+'[2]Ac Dtls'!$D$102</f>
        <v>8</v>
      </c>
      <c r="Z76" s="3">
        <f t="shared" si="15"/>
        <v>2.3775890410958898</v>
      </c>
    </row>
    <row r="77" spans="1:26" ht="11.45" customHeight="1" x14ac:dyDescent="0.2">
      <c r="A77" s="279">
        <v>77</v>
      </c>
      <c r="B77" s="185" t="s">
        <v>365</v>
      </c>
      <c r="C77" s="406">
        <v>403</v>
      </c>
      <c r="D77" s="279">
        <f>Sheet2!AJ63</f>
        <v>0</v>
      </c>
      <c r="E77" s="464">
        <f t="shared" si="17"/>
        <v>1.8321986301369861</v>
      </c>
      <c r="F77" s="273">
        <f t="shared" si="11"/>
        <v>0</v>
      </c>
      <c r="G77" s="279">
        <f>Sheet2!AK63</f>
        <v>0</v>
      </c>
      <c r="H77" s="273">
        <v>4</v>
      </c>
      <c r="I77" s="273">
        <f t="shared" si="12"/>
        <v>0</v>
      </c>
      <c r="J77" s="273">
        <f t="shared" si="13"/>
        <v>0</v>
      </c>
      <c r="K77" s="273">
        <v>20</v>
      </c>
      <c r="L77" s="273">
        <v>41.137</v>
      </c>
      <c r="M77" s="273">
        <v>39.703000000000003</v>
      </c>
      <c r="N77" s="616">
        <f t="shared" si="18"/>
        <v>1.4339999999999975</v>
      </c>
      <c r="O77" s="616"/>
      <c r="P77" s="616"/>
      <c r="Q77" s="180"/>
      <c r="R77" s="180"/>
      <c r="T77" s="568">
        <v>356.66800000000001</v>
      </c>
      <c r="U77" s="3">
        <f t="shared" si="14"/>
        <v>1.8321986301369861</v>
      </c>
      <c r="V77" s="4">
        <v>180</v>
      </c>
      <c r="W77" s="273">
        <v>1.5349999999999999</v>
      </c>
      <c r="X77" s="3">
        <f t="shared" si="19"/>
        <v>0.29719863013698622</v>
      </c>
      <c r="Y77" s="4">
        <f>'[1]Ac Dtls'!$D$104+'[2]Ac Dtls'!$D$103</f>
        <v>37</v>
      </c>
      <c r="Z77" s="3">
        <f t="shared" si="15"/>
        <v>10.996349315068491</v>
      </c>
    </row>
    <row r="78" spans="1:26" ht="11.45" customHeight="1" x14ac:dyDescent="0.2">
      <c r="A78" s="279">
        <v>78</v>
      </c>
      <c r="B78" s="185" t="s">
        <v>370</v>
      </c>
      <c r="C78" s="406">
        <v>408</v>
      </c>
      <c r="D78" s="279">
        <f>Sheet2!AJ64</f>
        <v>0</v>
      </c>
      <c r="E78" s="464">
        <f t="shared" si="17"/>
        <v>1.7059006849315068</v>
      </c>
      <c r="F78" s="273">
        <f t="shared" si="11"/>
        <v>0</v>
      </c>
      <c r="G78" s="279">
        <f>Sheet2!AK64</f>
        <v>0</v>
      </c>
      <c r="H78" s="273">
        <v>3</v>
      </c>
      <c r="I78" s="273">
        <f t="shared" si="12"/>
        <v>0</v>
      </c>
      <c r="J78" s="273">
        <f t="shared" si="13"/>
        <v>0</v>
      </c>
      <c r="K78" s="273">
        <v>20</v>
      </c>
      <c r="L78" s="273">
        <v>39.695999999999998</v>
      </c>
      <c r="M78" s="273">
        <v>37.030999999999999</v>
      </c>
      <c r="N78" s="616">
        <f t="shared" si="18"/>
        <v>2.6649999999999991</v>
      </c>
      <c r="O78" s="616"/>
      <c r="P78" s="616"/>
      <c r="Q78" s="180"/>
      <c r="R78" s="180"/>
      <c r="T78" s="569">
        <v>332.08199999999999</v>
      </c>
      <c r="U78" s="3">
        <f t="shared" si="14"/>
        <v>1.7059006849315068</v>
      </c>
      <c r="V78" s="103">
        <v>180</v>
      </c>
      <c r="W78" s="273">
        <v>1.43</v>
      </c>
      <c r="X78" s="3">
        <f t="shared" si="19"/>
        <v>0.27590068493150688</v>
      </c>
      <c r="Y78" s="4">
        <f>'[1]Ac Dtls'!$D$106+'[2]Ac Dtls'!$D$105</f>
        <v>31</v>
      </c>
      <c r="Z78" s="3">
        <f t="shared" si="15"/>
        <v>8.552921232876713</v>
      </c>
    </row>
    <row r="79" spans="1:26" ht="11.45" customHeight="1" x14ac:dyDescent="0.2">
      <c r="A79" s="279">
        <v>79</v>
      </c>
      <c r="B79" s="185" t="s">
        <v>371</v>
      </c>
      <c r="C79" s="206">
        <v>412</v>
      </c>
      <c r="D79" s="279">
        <f>Sheet2!AJ65</f>
        <v>2</v>
      </c>
      <c r="E79" s="464">
        <f t="shared" si="17"/>
        <v>1.8321986301369861</v>
      </c>
      <c r="F79" s="273">
        <f t="shared" si="11"/>
        <v>3.6643972602739723</v>
      </c>
      <c r="G79" s="279">
        <f>Sheet2!AK65</f>
        <v>0</v>
      </c>
      <c r="H79" s="273">
        <v>4</v>
      </c>
      <c r="I79" s="273">
        <f t="shared" si="12"/>
        <v>0</v>
      </c>
      <c r="J79" s="273">
        <f t="shared" si="13"/>
        <v>3.6643972602739723</v>
      </c>
      <c r="K79" s="273">
        <v>20</v>
      </c>
      <c r="L79" s="273">
        <v>41.137</v>
      </c>
      <c r="M79" s="273">
        <v>39.703000000000003</v>
      </c>
      <c r="N79" s="616">
        <f t="shared" si="18"/>
        <v>1.4339999999999975</v>
      </c>
      <c r="O79" s="616"/>
      <c r="P79" s="616"/>
      <c r="Q79" s="180"/>
      <c r="R79" s="180"/>
      <c r="T79" s="569">
        <v>356.66800000000001</v>
      </c>
      <c r="U79" s="3">
        <f t="shared" si="14"/>
        <v>1.8321986301369861</v>
      </c>
      <c r="V79" s="103">
        <v>180</v>
      </c>
      <c r="W79" s="273">
        <v>1.5349999999999999</v>
      </c>
      <c r="X79" s="3">
        <f t="shared" si="19"/>
        <v>0.29719863013698622</v>
      </c>
      <c r="Y79" s="4">
        <f>'[1]Ac Dtls'!$D$109+'[2]Ac Dtls'!$D$108</f>
        <v>18</v>
      </c>
      <c r="Z79" s="3">
        <f t="shared" si="15"/>
        <v>5.3495753424657515</v>
      </c>
    </row>
    <row r="80" spans="1:26" ht="11.45" customHeight="1" x14ac:dyDescent="0.2">
      <c r="A80" s="279">
        <v>80</v>
      </c>
      <c r="B80" s="185" t="s">
        <v>373</v>
      </c>
      <c r="C80" s="206">
        <v>413</v>
      </c>
      <c r="D80" s="279">
        <f>Sheet2!AJ66</f>
        <v>0</v>
      </c>
      <c r="E80" s="464">
        <f t="shared" si="17"/>
        <v>1.8321986301369861</v>
      </c>
      <c r="F80" s="273">
        <f t="shared" si="11"/>
        <v>0</v>
      </c>
      <c r="G80" s="279">
        <f>Sheet2!AK66</f>
        <v>0</v>
      </c>
      <c r="H80" s="273">
        <v>4</v>
      </c>
      <c r="I80" s="273">
        <f t="shared" si="12"/>
        <v>0</v>
      </c>
      <c r="J80" s="273">
        <f t="shared" si="13"/>
        <v>0</v>
      </c>
      <c r="K80" s="273">
        <v>20</v>
      </c>
      <c r="L80" s="273">
        <v>41.137</v>
      </c>
      <c r="M80" s="273">
        <v>39.703000000000003</v>
      </c>
      <c r="N80" s="616">
        <f t="shared" si="18"/>
        <v>1.4339999999999975</v>
      </c>
      <c r="O80" s="616"/>
      <c r="P80" s="616"/>
      <c r="Q80" s="180"/>
      <c r="R80" s="180"/>
      <c r="T80" s="569">
        <v>356.66800000000001</v>
      </c>
      <c r="U80" s="3">
        <f t="shared" si="14"/>
        <v>1.8321986301369861</v>
      </c>
      <c r="V80" s="103">
        <v>180</v>
      </c>
      <c r="W80" s="273">
        <v>1.5349999999999999</v>
      </c>
      <c r="X80" s="3">
        <f t="shared" si="19"/>
        <v>0.29719863013698622</v>
      </c>
      <c r="Y80" s="4">
        <f>'[1]Ac Dtls'!$D$110+'[2]Ac Dtls'!$D$109</f>
        <v>18</v>
      </c>
      <c r="Z80" s="3">
        <f t="shared" si="15"/>
        <v>5.3495753424657515</v>
      </c>
    </row>
    <row r="81" spans="1:26" ht="11.45" customHeight="1" x14ac:dyDescent="0.2">
      <c r="A81" s="279">
        <v>81</v>
      </c>
      <c r="B81" s="185" t="s">
        <v>378</v>
      </c>
      <c r="C81" s="206">
        <v>420</v>
      </c>
      <c r="D81" s="176">
        <f>Sheet2!AJ67</f>
        <v>0</v>
      </c>
      <c r="E81" s="464">
        <f t="shared" si="17"/>
        <v>1.8321986301369861</v>
      </c>
      <c r="F81" s="273">
        <f t="shared" si="11"/>
        <v>0</v>
      </c>
      <c r="G81" s="279">
        <f>Sheet2!AK67</f>
        <v>0</v>
      </c>
      <c r="H81" s="273">
        <v>4</v>
      </c>
      <c r="I81" s="273">
        <f t="shared" si="12"/>
        <v>0</v>
      </c>
      <c r="J81" s="273">
        <f t="shared" si="13"/>
        <v>0</v>
      </c>
      <c r="K81" s="273">
        <v>20</v>
      </c>
      <c r="L81" s="273">
        <v>41.137</v>
      </c>
      <c r="M81" s="273">
        <v>39.703000000000003</v>
      </c>
      <c r="N81" s="616">
        <f t="shared" si="18"/>
        <v>1.4339999999999975</v>
      </c>
      <c r="O81" s="616"/>
      <c r="P81" s="616"/>
      <c r="Q81" s="181"/>
      <c r="R81" s="180"/>
      <c r="T81" s="569">
        <v>356.66800000000001</v>
      </c>
      <c r="U81" s="3">
        <f t="shared" si="14"/>
        <v>1.8321986301369861</v>
      </c>
      <c r="V81" s="103">
        <v>180</v>
      </c>
      <c r="W81" s="273">
        <v>1.5349999999999999</v>
      </c>
      <c r="X81" s="3">
        <f t="shared" si="19"/>
        <v>0.29719863013698622</v>
      </c>
      <c r="Y81" s="4">
        <f>'[1]Ac Dtls'!$D$111+'[2]Ac Dtls'!$D$110</f>
        <v>15</v>
      </c>
      <c r="Z81" s="3">
        <f t="shared" si="15"/>
        <v>4.4579794520547935</v>
      </c>
    </row>
    <row r="82" spans="1:26" ht="11.45" customHeight="1" x14ac:dyDescent="0.2">
      <c r="A82" s="279">
        <v>82</v>
      </c>
      <c r="B82" s="276" t="s">
        <v>380</v>
      </c>
      <c r="C82" s="206">
        <v>421</v>
      </c>
      <c r="D82" s="279">
        <f>Sheet2!AJ68</f>
        <v>0</v>
      </c>
      <c r="E82" s="464">
        <f t="shared" si="17"/>
        <v>1.7059006849315068</v>
      </c>
      <c r="F82" s="273">
        <f t="shared" si="11"/>
        <v>0</v>
      </c>
      <c r="G82" s="279">
        <f>Sheet2!AK68</f>
        <v>0</v>
      </c>
      <c r="H82" s="273">
        <v>4</v>
      </c>
      <c r="I82" s="273">
        <f t="shared" si="12"/>
        <v>0</v>
      </c>
      <c r="J82" s="273">
        <f t="shared" si="13"/>
        <v>0</v>
      </c>
      <c r="K82" s="273">
        <v>20</v>
      </c>
      <c r="L82" s="273">
        <v>38.716000000000001</v>
      </c>
      <c r="M82" s="273">
        <v>37.381</v>
      </c>
      <c r="N82" s="616">
        <f t="shared" si="18"/>
        <v>1.3350000000000009</v>
      </c>
      <c r="O82" s="616"/>
      <c r="P82" s="616"/>
      <c r="Q82" s="180"/>
      <c r="R82" s="180"/>
      <c r="T82" s="569">
        <v>332.08199999999999</v>
      </c>
      <c r="U82" s="3">
        <f t="shared" si="14"/>
        <v>1.7059006849315068</v>
      </c>
      <c r="V82" s="103">
        <v>180</v>
      </c>
      <c r="W82" s="273">
        <v>1.43</v>
      </c>
      <c r="X82" s="3">
        <f t="shared" si="19"/>
        <v>0.27590068493150688</v>
      </c>
      <c r="Y82" s="4">
        <f>'[1]Ac Dtls'!$D$112+'[2]Ac Dtls'!$D$111</f>
        <v>1</v>
      </c>
      <c r="Z82" s="3">
        <f t="shared" si="15"/>
        <v>0.27590068493150688</v>
      </c>
    </row>
    <row r="83" spans="1:26" ht="11.45" customHeight="1" x14ac:dyDescent="0.2">
      <c r="A83" s="279">
        <v>83</v>
      </c>
      <c r="B83" s="282" t="s">
        <v>496</v>
      </c>
      <c r="C83" s="480">
        <v>422</v>
      </c>
      <c r="D83" s="284">
        <v>0</v>
      </c>
      <c r="E83" s="464">
        <f t="shared" si="17"/>
        <v>0.45205479452054798</v>
      </c>
      <c r="F83" s="273">
        <f t="shared" si="11"/>
        <v>0</v>
      </c>
      <c r="G83" s="285"/>
      <c r="H83" s="286"/>
      <c r="I83" s="273">
        <f t="shared" si="12"/>
        <v>0</v>
      </c>
      <c r="J83" s="273">
        <f t="shared" si="13"/>
        <v>0</v>
      </c>
      <c r="K83" s="297"/>
      <c r="L83" s="297"/>
      <c r="M83" s="297"/>
      <c r="N83" s="616">
        <f t="shared" si="18"/>
        <v>0</v>
      </c>
      <c r="O83" s="616"/>
      <c r="P83" s="616"/>
      <c r="Q83" s="180"/>
      <c r="R83" s="180"/>
      <c r="T83" s="569">
        <v>100</v>
      </c>
      <c r="U83" s="3">
        <f>T83*12/365/8*110%</f>
        <v>0.45205479452054798</v>
      </c>
      <c r="V83" s="103"/>
      <c r="W83" s="273"/>
      <c r="Y83" s="4"/>
      <c r="Z83" s="3">
        <f t="shared" si="15"/>
        <v>0</v>
      </c>
    </row>
    <row r="84" spans="1:26" ht="11.45" customHeight="1" x14ac:dyDescent="0.25">
      <c r="A84" s="279">
        <v>84</v>
      </c>
      <c r="B84" s="282" t="s">
        <v>387</v>
      </c>
      <c r="C84" s="480">
        <v>423</v>
      </c>
      <c r="D84" s="284">
        <v>0</v>
      </c>
      <c r="E84" s="464">
        <f t="shared" si="17"/>
        <v>0.47260273972602734</v>
      </c>
      <c r="F84" s="273">
        <f t="shared" si="11"/>
        <v>0</v>
      </c>
      <c r="G84" s="285"/>
      <c r="H84" s="286"/>
      <c r="I84" s="273">
        <f t="shared" si="12"/>
        <v>0</v>
      </c>
      <c r="J84" s="273">
        <f t="shared" si="13"/>
        <v>0</v>
      </c>
      <c r="K84" s="297"/>
      <c r="L84" s="297"/>
      <c r="M84" s="297"/>
      <c r="N84" s="616">
        <f t="shared" si="18"/>
        <v>0</v>
      </c>
      <c r="O84" s="616"/>
      <c r="P84" s="616"/>
      <c r="Q84" s="180"/>
      <c r="R84" s="540" t="s">
        <v>964</v>
      </c>
      <c r="S84" s="341"/>
      <c r="T84" s="568">
        <v>100</v>
      </c>
      <c r="U84" s="3">
        <f>T84*12/365/8*115%</f>
        <v>0.47260273972602734</v>
      </c>
      <c r="V84" s="4"/>
      <c r="W84" s="273"/>
      <c r="Y84" s="4"/>
      <c r="Z84" s="3">
        <f t="shared" si="15"/>
        <v>0</v>
      </c>
    </row>
    <row r="85" spans="1:26" ht="11.45" customHeight="1" x14ac:dyDescent="0.2">
      <c r="A85" s="279">
        <v>85</v>
      </c>
      <c r="B85" s="282" t="s">
        <v>282</v>
      </c>
      <c r="C85" s="480">
        <v>352</v>
      </c>
      <c r="D85" s="284"/>
      <c r="E85" s="464">
        <f t="shared" si="17"/>
        <v>0.5</v>
      </c>
      <c r="F85" s="273">
        <f t="shared" si="11"/>
        <v>0</v>
      </c>
      <c r="G85" s="285"/>
      <c r="H85" s="286"/>
      <c r="I85" s="273">
        <f t="shared" si="12"/>
        <v>0</v>
      </c>
      <c r="J85" s="273">
        <f t="shared" si="13"/>
        <v>0</v>
      </c>
      <c r="K85" s="297"/>
      <c r="L85" s="297"/>
      <c r="M85" s="297"/>
      <c r="N85" s="616">
        <f t="shared" si="18"/>
        <v>0</v>
      </c>
      <c r="O85" s="616"/>
      <c r="P85" s="616"/>
      <c r="Q85" s="180"/>
      <c r="R85" s="180"/>
      <c r="T85" s="568"/>
      <c r="U85" s="3">
        <v>0.5</v>
      </c>
      <c r="V85" s="4"/>
      <c r="W85" s="273"/>
      <c r="Y85" s="4"/>
      <c r="Z85" s="3">
        <f t="shared" si="15"/>
        <v>0</v>
      </c>
    </row>
    <row r="86" spans="1:26" ht="11.45" customHeight="1" x14ac:dyDescent="0.2">
      <c r="A86" s="279">
        <v>86</v>
      </c>
      <c r="B86" s="282" t="s">
        <v>390</v>
      </c>
      <c r="C86" s="480">
        <v>368</v>
      </c>
      <c r="D86" s="284"/>
      <c r="E86" s="464">
        <f t="shared" si="17"/>
        <v>0.5</v>
      </c>
      <c r="F86" s="273">
        <f t="shared" si="11"/>
        <v>0</v>
      </c>
      <c r="G86" s="285"/>
      <c r="H86" s="286"/>
      <c r="I86" s="273">
        <f t="shared" si="12"/>
        <v>0</v>
      </c>
      <c r="J86" s="273">
        <f t="shared" si="13"/>
        <v>0</v>
      </c>
      <c r="K86" s="297"/>
      <c r="L86" s="297"/>
      <c r="M86" s="297"/>
      <c r="N86" s="616">
        <f t="shared" si="18"/>
        <v>0</v>
      </c>
      <c r="O86" s="616"/>
      <c r="P86" s="616"/>
      <c r="Q86" s="180"/>
      <c r="R86" s="180"/>
      <c r="T86" s="568"/>
      <c r="U86" s="3">
        <v>0.5</v>
      </c>
      <c r="V86" s="4"/>
      <c r="W86" s="273"/>
      <c r="Y86" s="4"/>
      <c r="Z86" s="3">
        <f t="shared" si="15"/>
        <v>0</v>
      </c>
    </row>
    <row r="87" spans="1:26" ht="11.45" customHeight="1" x14ac:dyDescent="0.2">
      <c r="A87" s="279">
        <v>87</v>
      </c>
      <c r="B87" s="282" t="s">
        <v>497</v>
      </c>
      <c r="C87" s="480">
        <v>426</v>
      </c>
      <c r="D87" s="284">
        <v>0</v>
      </c>
      <c r="E87" s="464">
        <f t="shared" si="17"/>
        <v>0.47260273972602734</v>
      </c>
      <c r="F87" s="238">
        <f t="shared" si="11"/>
        <v>0</v>
      </c>
      <c r="G87" s="285"/>
      <c r="H87" s="286"/>
      <c r="I87" s="273">
        <f t="shared" si="12"/>
        <v>0</v>
      </c>
      <c r="J87" s="273">
        <f t="shared" si="13"/>
        <v>0</v>
      </c>
      <c r="K87" s="297"/>
      <c r="L87" s="297"/>
      <c r="M87" s="297"/>
      <c r="N87" s="616">
        <f t="shared" si="18"/>
        <v>0</v>
      </c>
      <c r="O87" s="616"/>
      <c r="P87" s="616"/>
      <c r="Q87" s="253"/>
      <c r="R87" s="253"/>
      <c r="T87" s="568">
        <v>100</v>
      </c>
      <c r="U87" s="3">
        <f>T87*12/365/8*115%</f>
        <v>0.47260273972602734</v>
      </c>
      <c r="V87" s="4"/>
      <c r="W87" s="273"/>
      <c r="Y87" s="4"/>
      <c r="Z87" s="3">
        <f t="shared" si="15"/>
        <v>0</v>
      </c>
    </row>
    <row r="88" spans="1:26" ht="11.45" customHeight="1" x14ac:dyDescent="0.2">
      <c r="A88" s="279">
        <v>88</v>
      </c>
      <c r="B88" s="185" t="s">
        <v>391</v>
      </c>
      <c r="C88" s="406">
        <v>428</v>
      </c>
      <c r="D88" s="279">
        <f>Sheet2!AJ69</f>
        <v>4</v>
      </c>
      <c r="E88" s="464">
        <f t="shared" si="17"/>
        <v>1.8321986301369861</v>
      </c>
      <c r="F88" s="273">
        <f t="shared" si="11"/>
        <v>7.3287945205479446</v>
      </c>
      <c r="G88" s="279">
        <f>Sheet2!AK69</f>
        <v>0</v>
      </c>
      <c r="H88" s="273">
        <v>4</v>
      </c>
      <c r="I88" s="273">
        <f t="shared" si="12"/>
        <v>0</v>
      </c>
      <c r="J88" s="273">
        <f t="shared" ref="J88:J167" si="20">F88+I88</f>
        <v>7.3287945205479446</v>
      </c>
      <c r="K88" s="273">
        <v>20</v>
      </c>
      <c r="L88" s="273">
        <v>41.137</v>
      </c>
      <c r="M88" s="273">
        <v>39.703000000000003</v>
      </c>
      <c r="N88" s="616">
        <f t="shared" si="18"/>
        <v>1.4339999999999975</v>
      </c>
      <c r="O88" s="616"/>
      <c r="P88" s="616"/>
      <c r="Q88" s="180"/>
      <c r="R88" s="180"/>
      <c r="T88" s="569">
        <v>356.66800000000001</v>
      </c>
      <c r="U88" s="3">
        <f t="shared" si="14"/>
        <v>1.8321986301369861</v>
      </c>
      <c r="V88" s="103">
        <v>180</v>
      </c>
      <c r="W88" s="273">
        <v>1.5349999999999999</v>
      </c>
      <c r="X88" s="3">
        <f>E88-W88</f>
        <v>0.29719863013698622</v>
      </c>
      <c r="Y88" s="4">
        <f>'[1]Ac Dtls'!$D$119+'[2]Ac Dtls'!$D$118</f>
        <v>15</v>
      </c>
      <c r="Z88" s="3">
        <f t="shared" si="15"/>
        <v>4.4579794520547935</v>
      </c>
    </row>
    <row r="89" spans="1:26" ht="11.45" customHeight="1" x14ac:dyDescent="0.2">
      <c r="A89" s="279">
        <v>89</v>
      </c>
      <c r="B89" s="185" t="s">
        <v>400</v>
      </c>
      <c r="C89" s="279">
        <v>434</v>
      </c>
      <c r="D89" s="279">
        <f>Sheet2!AJ70</f>
        <v>0</v>
      </c>
      <c r="E89" s="464">
        <f t="shared" si="17"/>
        <v>1.6934794520547944</v>
      </c>
      <c r="F89" s="273">
        <f t="shared" si="11"/>
        <v>0</v>
      </c>
      <c r="G89" s="279">
        <f>Sheet2!AK70</f>
        <v>0</v>
      </c>
      <c r="H89" s="273">
        <v>4</v>
      </c>
      <c r="I89" s="273">
        <f t="shared" si="12"/>
        <v>0</v>
      </c>
      <c r="J89" s="273">
        <f t="shared" si="20"/>
        <v>0</v>
      </c>
      <c r="K89" s="273">
        <v>20</v>
      </c>
      <c r="L89" s="273">
        <v>39.246000000000002</v>
      </c>
      <c r="M89" s="273">
        <v>39.246000000000002</v>
      </c>
      <c r="N89" s="616">
        <f t="shared" si="18"/>
        <v>0</v>
      </c>
      <c r="O89" s="616"/>
      <c r="P89" s="616"/>
      <c r="Q89" s="180"/>
      <c r="R89" s="180"/>
      <c r="T89" s="569">
        <v>329.66399999999999</v>
      </c>
      <c r="U89" s="3">
        <f t="shared" si="14"/>
        <v>1.6934794520547944</v>
      </c>
      <c r="V89" s="103">
        <v>180</v>
      </c>
      <c r="W89" s="273">
        <v>1.5349999999999999</v>
      </c>
      <c r="X89" s="3">
        <f>E89-W89</f>
        <v>0.15847945205479452</v>
      </c>
      <c r="Y89" s="4">
        <f>'[1]Ac Dtls'!$D$120+'[2]Ac Dtls'!$D$119</f>
        <v>23</v>
      </c>
      <c r="Z89" s="3">
        <f t="shared" si="15"/>
        <v>3.6450273972602742</v>
      </c>
    </row>
    <row r="90" spans="1:26" ht="11.45" customHeight="1" x14ac:dyDescent="0.2">
      <c r="A90" s="279">
        <v>90</v>
      </c>
      <c r="B90" s="288" t="s">
        <v>402</v>
      </c>
      <c r="C90" s="480">
        <v>438</v>
      </c>
      <c r="D90" s="284">
        <v>0</v>
      </c>
      <c r="E90" s="464">
        <f t="shared" si="17"/>
        <v>0.5</v>
      </c>
      <c r="F90" s="273">
        <f t="shared" ref="F90:F167" si="21">D90*E90</f>
        <v>0</v>
      </c>
      <c r="G90" s="285"/>
      <c r="H90" s="286"/>
      <c r="I90" s="273">
        <f t="shared" ref="I90:I167" si="22">G90*H90</f>
        <v>0</v>
      </c>
      <c r="J90" s="273">
        <f t="shared" si="20"/>
        <v>0</v>
      </c>
      <c r="K90" s="297"/>
      <c r="L90" s="297"/>
      <c r="M90" s="297"/>
      <c r="N90" s="616">
        <f t="shared" si="18"/>
        <v>0</v>
      </c>
      <c r="O90" s="616"/>
      <c r="P90" s="616"/>
      <c r="Q90" s="180"/>
      <c r="R90" s="180"/>
      <c r="T90" s="568"/>
      <c r="U90" s="3">
        <v>0.5</v>
      </c>
      <c r="V90" s="4"/>
      <c r="W90" s="273"/>
      <c r="Y90" s="4"/>
      <c r="Z90" s="3">
        <f t="shared" si="15"/>
        <v>0</v>
      </c>
    </row>
    <row r="91" spans="1:26" ht="11.45" customHeight="1" x14ac:dyDescent="0.2">
      <c r="A91" s="279">
        <v>91</v>
      </c>
      <c r="B91" s="185" t="s">
        <v>410</v>
      </c>
      <c r="C91" s="406">
        <v>445</v>
      </c>
      <c r="D91" s="279">
        <f>Sheet2!AJ71</f>
        <v>0</v>
      </c>
      <c r="E91" s="464">
        <f t="shared" si="17"/>
        <v>1.7059006849315068</v>
      </c>
      <c r="F91" s="273">
        <f t="shared" si="21"/>
        <v>0</v>
      </c>
      <c r="G91" s="279">
        <f>Sheet2!AK71</f>
        <v>0</v>
      </c>
      <c r="H91" s="273">
        <v>2</v>
      </c>
      <c r="I91" s="273">
        <f t="shared" si="22"/>
        <v>0</v>
      </c>
      <c r="J91" s="273">
        <f t="shared" si="20"/>
        <v>0</v>
      </c>
      <c r="K91" s="273">
        <v>20</v>
      </c>
      <c r="L91" s="273">
        <v>32.345999999999997</v>
      </c>
      <c r="M91" s="273">
        <v>31.010999999999999</v>
      </c>
      <c r="N91" s="616">
        <f t="shared" si="18"/>
        <v>1.3349999999999973</v>
      </c>
      <c r="O91" s="616"/>
      <c r="P91" s="616"/>
      <c r="Q91" s="180"/>
      <c r="R91" s="180"/>
      <c r="T91" s="569">
        <v>332.08199999999999</v>
      </c>
      <c r="U91" s="3">
        <f t="shared" si="14"/>
        <v>1.7059006849315068</v>
      </c>
      <c r="V91" s="103">
        <v>180</v>
      </c>
      <c r="W91" s="273">
        <v>1.43</v>
      </c>
      <c r="X91" s="3">
        <f>E91-W91</f>
        <v>0.27590068493150688</v>
      </c>
      <c r="Y91" s="4">
        <f>'[1]Ac Dtls'!$D$125+'[2]Ac Dtls'!$D$122</f>
        <v>8</v>
      </c>
      <c r="Z91" s="3">
        <f t="shared" si="15"/>
        <v>2.207205479452055</v>
      </c>
    </row>
    <row r="92" spans="1:26" ht="11.45" customHeight="1" x14ac:dyDescent="0.2">
      <c r="A92" s="279">
        <v>92</v>
      </c>
      <c r="B92" s="185" t="s">
        <v>416</v>
      </c>
      <c r="C92" s="406">
        <v>446</v>
      </c>
      <c r="D92" s="279">
        <f>Sheet2!AJ72</f>
        <v>3</v>
      </c>
      <c r="E92" s="464">
        <f t="shared" si="17"/>
        <v>1.7059006849315068</v>
      </c>
      <c r="F92" s="273">
        <f t="shared" si="21"/>
        <v>5.1177020547945204</v>
      </c>
      <c r="G92" s="279">
        <f>Sheet2!AK72</f>
        <v>0</v>
      </c>
      <c r="H92" s="273">
        <v>4</v>
      </c>
      <c r="I92" s="273">
        <f t="shared" si="22"/>
        <v>0</v>
      </c>
      <c r="J92" s="273">
        <f t="shared" si="20"/>
        <v>5.1177020547945204</v>
      </c>
      <c r="K92" s="273">
        <v>20</v>
      </c>
      <c r="L92" s="273">
        <v>38.716000000000001</v>
      </c>
      <c r="M92" s="273">
        <v>37.381</v>
      </c>
      <c r="N92" s="616">
        <f t="shared" si="18"/>
        <v>1.3350000000000009</v>
      </c>
      <c r="O92" s="616"/>
      <c r="P92" s="616"/>
      <c r="Q92" s="180"/>
      <c r="R92" s="180"/>
      <c r="T92" s="569">
        <v>332.08199999999999</v>
      </c>
      <c r="U92" s="3">
        <f t="shared" si="14"/>
        <v>1.7059006849315068</v>
      </c>
      <c r="V92" s="103">
        <v>180</v>
      </c>
      <c r="W92" s="273">
        <v>1.43</v>
      </c>
      <c r="X92" s="3">
        <f>E92-W92</f>
        <v>0.27590068493150688</v>
      </c>
      <c r="Y92" s="4">
        <f>'[1]Ac Dtls'!$D$126+'[2]Ac Dtls'!$D$123</f>
        <v>30</v>
      </c>
      <c r="Z92" s="3">
        <f t="shared" si="15"/>
        <v>8.2770205479452059</v>
      </c>
    </row>
    <row r="93" spans="1:26" ht="11.45" customHeight="1" x14ac:dyDescent="0.2">
      <c r="A93" s="279">
        <v>93</v>
      </c>
      <c r="B93" s="185" t="s">
        <v>415</v>
      </c>
      <c r="C93" s="279">
        <v>447</v>
      </c>
      <c r="D93" s="279">
        <f>Sheet2!AJ73</f>
        <v>0</v>
      </c>
      <c r="E93" s="464">
        <f t="shared" si="17"/>
        <v>1.7059006849315068</v>
      </c>
      <c r="F93" s="273">
        <f t="shared" si="21"/>
        <v>0</v>
      </c>
      <c r="G93" s="279">
        <f>Sheet2!AK73</f>
        <v>0</v>
      </c>
      <c r="H93" s="273">
        <v>2</v>
      </c>
      <c r="I93" s="273">
        <f t="shared" si="22"/>
        <v>0</v>
      </c>
      <c r="J93" s="273">
        <f t="shared" si="20"/>
        <v>0</v>
      </c>
      <c r="K93" s="273">
        <v>20</v>
      </c>
      <c r="L93" s="273">
        <v>32.345999999999997</v>
      </c>
      <c r="M93" s="273">
        <v>31.010999999999999</v>
      </c>
      <c r="N93" s="616">
        <f t="shared" si="18"/>
        <v>1.3349999999999973</v>
      </c>
      <c r="O93" s="616"/>
      <c r="P93" s="616"/>
      <c r="Q93" s="180"/>
      <c r="R93" s="180"/>
      <c r="T93" s="569">
        <v>332.08199999999999</v>
      </c>
      <c r="U93" s="3">
        <f t="shared" si="14"/>
        <v>1.7059006849315068</v>
      </c>
      <c r="V93" s="103">
        <v>180</v>
      </c>
      <c r="W93" s="273">
        <v>1.43</v>
      </c>
      <c r="X93" s="3">
        <f>E93-W93</f>
        <v>0.27590068493150688</v>
      </c>
      <c r="Y93" s="4">
        <f>'[1]Ac Dtls'!$D$127+'[2]Ac Dtls'!$D$124</f>
        <v>5</v>
      </c>
      <c r="Z93" s="3">
        <f t="shared" si="15"/>
        <v>1.3795034246575344</v>
      </c>
    </row>
    <row r="94" spans="1:26" ht="11.45" customHeight="1" x14ac:dyDescent="0.2">
      <c r="A94" s="279">
        <v>94</v>
      </c>
      <c r="B94" s="185" t="s">
        <v>430</v>
      </c>
      <c r="C94" s="279">
        <v>448</v>
      </c>
      <c r="D94" s="279">
        <f>Sheet2!AJ74</f>
        <v>0</v>
      </c>
      <c r="E94" s="464">
        <f t="shared" si="17"/>
        <v>1.8321986301369861</v>
      </c>
      <c r="F94" s="273">
        <f t="shared" si="21"/>
        <v>0</v>
      </c>
      <c r="G94" s="279">
        <f>Sheet2!AK74</f>
        <v>0</v>
      </c>
      <c r="H94" s="273">
        <v>4</v>
      </c>
      <c r="I94" s="273">
        <f t="shared" si="22"/>
        <v>0</v>
      </c>
      <c r="J94" s="273">
        <f t="shared" si="20"/>
        <v>0</v>
      </c>
      <c r="K94" s="273">
        <v>20</v>
      </c>
      <c r="L94" s="273">
        <v>41.137</v>
      </c>
      <c r="M94" s="273">
        <v>39.703000000000003</v>
      </c>
      <c r="N94" s="616">
        <f t="shared" si="18"/>
        <v>1.4339999999999975</v>
      </c>
      <c r="O94" s="616"/>
      <c r="P94" s="616"/>
      <c r="Q94" s="180"/>
      <c r="R94" s="180"/>
      <c r="T94" s="569">
        <v>356.66800000000001</v>
      </c>
      <c r="U94" s="3">
        <f t="shared" si="14"/>
        <v>1.8321986301369861</v>
      </c>
      <c r="V94" s="4">
        <v>180</v>
      </c>
      <c r="W94" s="273">
        <v>1.5349999999999999</v>
      </c>
      <c r="X94" s="3">
        <f>E94-W94</f>
        <v>0.29719863013698622</v>
      </c>
      <c r="Y94" s="4">
        <f>'[1]Ac Dtls'!$D$128+'[2]Ac Dtls'!$D$125</f>
        <v>4</v>
      </c>
      <c r="Z94" s="3">
        <f t="shared" si="15"/>
        <v>1.1887945205479449</v>
      </c>
    </row>
    <row r="95" spans="1:26" ht="11.45" customHeight="1" x14ac:dyDescent="0.2">
      <c r="A95" s="279">
        <v>95</v>
      </c>
      <c r="B95" s="288" t="s">
        <v>489</v>
      </c>
      <c r="C95" s="283">
        <v>449</v>
      </c>
      <c r="D95" s="284">
        <v>0</v>
      </c>
      <c r="E95" s="464">
        <f t="shared" si="17"/>
        <v>0.57534246575342463</v>
      </c>
      <c r="F95" s="273">
        <f t="shared" si="21"/>
        <v>0</v>
      </c>
      <c r="G95" s="285"/>
      <c r="H95" s="286"/>
      <c r="I95" s="273">
        <f t="shared" si="22"/>
        <v>0</v>
      </c>
      <c r="J95" s="273"/>
      <c r="K95" s="514">
        <v>20</v>
      </c>
      <c r="L95" s="297"/>
      <c r="M95" s="297"/>
      <c r="N95" s="616">
        <f t="shared" si="18"/>
        <v>0</v>
      </c>
      <c r="O95" s="616"/>
      <c r="P95" s="616"/>
      <c r="Q95" s="180"/>
      <c r="R95" s="180"/>
      <c r="T95" s="568">
        <v>140</v>
      </c>
      <c r="U95" s="3">
        <f>T95*12/365/8*100%</f>
        <v>0.57534246575342463</v>
      </c>
      <c r="V95" s="4"/>
      <c r="W95" s="273"/>
      <c r="Y95" s="4"/>
      <c r="Z95" s="3">
        <f t="shared" si="15"/>
        <v>0</v>
      </c>
    </row>
    <row r="96" spans="1:26" ht="11.45" customHeight="1" x14ac:dyDescent="0.2">
      <c r="A96" s="279">
        <v>96</v>
      </c>
      <c r="B96" s="185" t="s">
        <v>432</v>
      </c>
      <c r="C96" s="206">
        <v>450</v>
      </c>
      <c r="D96" s="279">
        <f>Sheet2!AJ75</f>
        <v>0</v>
      </c>
      <c r="E96" s="464">
        <f t="shared" si="17"/>
        <v>1.5929280821917806</v>
      </c>
      <c r="F96" s="273">
        <f t="shared" si="21"/>
        <v>0</v>
      </c>
      <c r="G96" s="279">
        <f>Sheet2!AK75</f>
        <v>0</v>
      </c>
      <c r="H96" s="273">
        <v>2</v>
      </c>
      <c r="I96" s="273">
        <f t="shared" si="22"/>
        <v>0</v>
      </c>
      <c r="J96" s="273">
        <f t="shared" si="20"/>
        <v>0</v>
      </c>
      <c r="K96" s="514">
        <v>20</v>
      </c>
      <c r="L96" s="273">
        <v>31.995000000000001</v>
      </c>
      <c r="M96" s="273">
        <v>29.716000000000001</v>
      </c>
      <c r="N96" s="616">
        <f t="shared" si="18"/>
        <v>2.2789999999999999</v>
      </c>
      <c r="O96" s="616"/>
      <c r="P96" s="616"/>
      <c r="Q96" s="180"/>
      <c r="R96" s="180"/>
      <c r="T96" s="568">
        <v>310.08999999999997</v>
      </c>
      <c r="U96" s="3">
        <f t="shared" si="14"/>
        <v>1.5929280821917806</v>
      </c>
      <c r="V96" s="4">
        <v>180</v>
      </c>
      <c r="W96" s="273">
        <v>1.43</v>
      </c>
      <c r="X96" s="3">
        <f t="shared" ref="X96:X106" si="23">E96-W96</f>
        <v>0.16292808219178068</v>
      </c>
      <c r="Y96" s="4">
        <f>'[1]Ac Dtls'!$D$130+'[2]Ac Dtls'!$D$127</f>
        <v>8</v>
      </c>
      <c r="Z96" s="3">
        <f t="shared" si="15"/>
        <v>1.3034246575342454</v>
      </c>
    </row>
    <row r="97" spans="1:26" ht="11.45" customHeight="1" x14ac:dyDescent="0.2">
      <c r="A97" s="279">
        <v>97</v>
      </c>
      <c r="B97" s="185" t="s">
        <v>431</v>
      </c>
      <c r="C97" s="406">
        <v>451</v>
      </c>
      <c r="D97" s="279">
        <f>Sheet2!AJ76</f>
        <v>0</v>
      </c>
      <c r="E97" s="464">
        <f t="shared" si="17"/>
        <v>1.7059006849315068</v>
      </c>
      <c r="F97" s="273">
        <f t="shared" si="21"/>
        <v>0</v>
      </c>
      <c r="G97" s="279">
        <f>Sheet2!AK76</f>
        <v>0</v>
      </c>
      <c r="H97" s="273">
        <v>2</v>
      </c>
      <c r="I97" s="273">
        <f t="shared" si="22"/>
        <v>0</v>
      </c>
      <c r="J97" s="273">
        <f t="shared" si="20"/>
        <v>0</v>
      </c>
      <c r="K97" s="514">
        <v>20</v>
      </c>
      <c r="L97" s="273">
        <v>32.345999999999997</v>
      </c>
      <c r="M97" s="273">
        <v>31.010999999999999</v>
      </c>
      <c r="N97" s="616">
        <f t="shared" si="18"/>
        <v>1.3349999999999973</v>
      </c>
      <c r="O97" s="616"/>
      <c r="P97" s="616"/>
      <c r="Q97" s="180"/>
      <c r="R97" s="180"/>
      <c r="T97" s="568">
        <v>332.08199999999999</v>
      </c>
      <c r="U97" s="3">
        <f t="shared" si="14"/>
        <v>1.7059006849315068</v>
      </c>
      <c r="V97" s="4">
        <v>180</v>
      </c>
      <c r="W97" s="273">
        <v>1.43</v>
      </c>
      <c r="X97" s="3">
        <f t="shared" si="23"/>
        <v>0.27590068493150688</v>
      </c>
      <c r="Y97" s="4">
        <f>'[1]Ac Dtls'!$D$131+'[2]Ac Dtls'!$D$128</f>
        <v>10</v>
      </c>
      <c r="Z97" s="3">
        <f t="shared" si="15"/>
        <v>2.7590068493150688</v>
      </c>
    </row>
    <row r="98" spans="1:26" ht="11.45" customHeight="1" x14ac:dyDescent="0.2">
      <c r="A98" s="279">
        <v>98</v>
      </c>
      <c r="B98" s="185" t="s">
        <v>442</v>
      </c>
      <c r="C98" s="206">
        <v>454</v>
      </c>
      <c r="D98" s="289">
        <f>Sheet2!AJ77</f>
        <v>0</v>
      </c>
      <c r="E98" s="464">
        <f t="shared" si="17"/>
        <v>1.814414383561644</v>
      </c>
      <c r="F98" s="273">
        <f t="shared" si="21"/>
        <v>0</v>
      </c>
      <c r="G98" s="289">
        <f>Sheet2!AK77</f>
        <v>0</v>
      </c>
      <c r="H98" s="290">
        <v>4</v>
      </c>
      <c r="I98" s="273">
        <f t="shared" si="22"/>
        <v>0</v>
      </c>
      <c r="J98" s="290">
        <f t="shared" si="20"/>
        <v>0</v>
      </c>
      <c r="K98" s="514">
        <v>20</v>
      </c>
      <c r="L98" s="273">
        <v>41.136000000000003</v>
      </c>
      <c r="M98" s="273">
        <v>39.703000000000003</v>
      </c>
      <c r="N98" s="616">
        <f t="shared" si="18"/>
        <v>1.4329999999999998</v>
      </c>
      <c r="O98" s="616"/>
      <c r="P98" s="616"/>
      <c r="Q98" s="180"/>
      <c r="R98" s="180"/>
      <c r="T98" s="568">
        <v>353.20600000000002</v>
      </c>
      <c r="U98" s="3">
        <f t="shared" si="14"/>
        <v>1.814414383561644</v>
      </c>
      <c r="V98" s="4">
        <v>180</v>
      </c>
      <c r="W98" s="273">
        <v>1.5349999999999999</v>
      </c>
      <c r="X98" s="3">
        <f t="shared" si="23"/>
        <v>0.27941438356164405</v>
      </c>
      <c r="Y98" s="4">
        <f>'[1]Ac Dtls'!$D$132+'[2]Ac Dtls'!$D$129</f>
        <v>78</v>
      </c>
      <c r="Z98" s="3">
        <f t="shared" si="15"/>
        <v>21.794321917808237</v>
      </c>
    </row>
    <row r="99" spans="1:26" ht="11.45" customHeight="1" x14ac:dyDescent="0.2">
      <c r="A99" s="279">
        <v>99</v>
      </c>
      <c r="B99" s="185" t="s">
        <v>443</v>
      </c>
      <c r="C99" s="206">
        <v>457</v>
      </c>
      <c r="D99" s="289">
        <f>Sheet2!AJ78</f>
        <v>0</v>
      </c>
      <c r="E99" s="464">
        <f t="shared" si="17"/>
        <v>1.7059006849315068</v>
      </c>
      <c r="F99" s="273">
        <f t="shared" si="21"/>
        <v>0</v>
      </c>
      <c r="G99" s="289">
        <f>Sheet2!AK78</f>
        <v>0</v>
      </c>
      <c r="H99" s="290">
        <v>2</v>
      </c>
      <c r="I99" s="273">
        <f t="shared" si="22"/>
        <v>0</v>
      </c>
      <c r="J99" s="290">
        <f t="shared" si="20"/>
        <v>0</v>
      </c>
      <c r="K99" s="514">
        <v>20</v>
      </c>
      <c r="L99" s="273">
        <v>33.746000000000002</v>
      </c>
      <c r="M99" s="273">
        <v>32.411000000000001</v>
      </c>
      <c r="N99" s="616">
        <f t="shared" si="18"/>
        <v>1.3350000000000009</v>
      </c>
      <c r="O99" s="616"/>
      <c r="P99" s="616"/>
      <c r="Q99" s="180"/>
      <c r="R99" s="180"/>
      <c r="T99" s="568">
        <v>332.08199999999999</v>
      </c>
      <c r="U99" s="3">
        <f t="shared" ref="U99:U144" si="24">T99*12/365/8*125%</f>
        <v>1.7059006849315068</v>
      </c>
      <c r="V99" s="4">
        <v>180</v>
      </c>
      <c r="W99" s="273">
        <v>1.43</v>
      </c>
      <c r="X99" s="3">
        <f t="shared" si="23"/>
        <v>0.27590068493150688</v>
      </c>
      <c r="Y99" s="4">
        <f>'[1]Ac Dtls'!$D$134+'[2]Ac Dtls'!$D$131</f>
        <v>19</v>
      </c>
      <c r="Z99" s="3">
        <f t="shared" si="15"/>
        <v>5.2421130136986305</v>
      </c>
    </row>
    <row r="100" spans="1:26" ht="11.45" customHeight="1" x14ac:dyDescent="0.2">
      <c r="A100" s="279">
        <v>100</v>
      </c>
      <c r="B100" s="185" t="s">
        <v>455</v>
      </c>
      <c r="C100" s="206">
        <v>460</v>
      </c>
      <c r="D100" s="279">
        <f>Sheet2!AJ79</f>
        <v>0</v>
      </c>
      <c r="E100" s="464">
        <f t="shared" si="17"/>
        <v>1.8321986301369861</v>
      </c>
      <c r="F100" s="273">
        <f t="shared" si="21"/>
        <v>0</v>
      </c>
      <c r="G100" s="279">
        <f>Sheet2!AK79</f>
        <v>0</v>
      </c>
      <c r="H100" s="273">
        <v>4</v>
      </c>
      <c r="I100" s="273">
        <f t="shared" si="22"/>
        <v>0</v>
      </c>
      <c r="J100" s="273">
        <f t="shared" si="20"/>
        <v>0</v>
      </c>
      <c r="K100" s="514">
        <v>20</v>
      </c>
      <c r="L100" s="273">
        <v>41.137</v>
      </c>
      <c r="M100" s="273">
        <v>39.703000000000003</v>
      </c>
      <c r="N100" s="616">
        <f t="shared" si="18"/>
        <v>1.4339999999999975</v>
      </c>
      <c r="O100" s="616"/>
      <c r="P100" s="616"/>
      <c r="Q100" s="180"/>
      <c r="R100" s="180"/>
      <c r="T100" s="568">
        <v>356.66800000000001</v>
      </c>
      <c r="U100" s="3">
        <f t="shared" si="24"/>
        <v>1.8321986301369861</v>
      </c>
      <c r="V100" s="4">
        <v>180</v>
      </c>
      <c r="W100" s="273">
        <v>1.5349999999999999</v>
      </c>
      <c r="X100" s="3">
        <f t="shared" si="23"/>
        <v>0.29719863013698622</v>
      </c>
      <c r="Y100" s="4">
        <f>'[1]Ac Dtls'!$D$135+'[2]Ac Dtls'!$D$132</f>
        <v>10</v>
      </c>
      <c r="Z100" s="3">
        <f t="shared" si="15"/>
        <v>2.9719863013698622</v>
      </c>
    </row>
    <row r="101" spans="1:26" ht="11.45" customHeight="1" x14ac:dyDescent="0.2">
      <c r="A101" s="279">
        <v>101</v>
      </c>
      <c r="B101" s="185" t="s">
        <v>456</v>
      </c>
      <c r="C101" s="406">
        <v>461</v>
      </c>
      <c r="D101" s="279">
        <f>Sheet2!AJ80</f>
        <v>0</v>
      </c>
      <c r="E101" s="464">
        <f t="shared" si="17"/>
        <v>1.7059006849315068</v>
      </c>
      <c r="F101" s="273">
        <f t="shared" si="21"/>
        <v>0</v>
      </c>
      <c r="G101" s="279">
        <f>Sheet2!AK80</f>
        <v>0</v>
      </c>
      <c r="H101" s="273">
        <v>2</v>
      </c>
      <c r="I101" s="273">
        <f t="shared" si="22"/>
        <v>0</v>
      </c>
      <c r="J101" s="273">
        <f t="shared" si="20"/>
        <v>0</v>
      </c>
      <c r="K101" s="514">
        <v>20</v>
      </c>
      <c r="L101" s="273">
        <v>32.345999999999997</v>
      </c>
      <c r="M101" s="273">
        <v>31.010999999999999</v>
      </c>
      <c r="N101" s="616">
        <f t="shared" si="18"/>
        <v>1.3349999999999973</v>
      </c>
      <c r="O101" s="616"/>
      <c r="P101" s="616"/>
      <c r="Q101" s="180"/>
      <c r="R101" s="180"/>
      <c r="T101" s="568">
        <v>332.08199999999999</v>
      </c>
      <c r="U101" s="3">
        <f t="shared" si="24"/>
        <v>1.7059006849315068</v>
      </c>
      <c r="V101" s="4">
        <v>180</v>
      </c>
      <c r="W101" s="273">
        <v>1.43</v>
      </c>
      <c r="X101" s="3">
        <f t="shared" si="23"/>
        <v>0.27590068493150688</v>
      </c>
      <c r="Y101" s="4">
        <f>'[1]Ac Dtls'!$D$136+'[2]Ac Dtls'!$D$133</f>
        <v>36</v>
      </c>
      <c r="Z101" s="3">
        <f t="shared" ref="Z101:Z167" si="25">X101*Y101</f>
        <v>9.9324246575342485</v>
      </c>
    </row>
    <row r="102" spans="1:26" ht="11.45" customHeight="1" x14ac:dyDescent="0.2">
      <c r="A102" s="279">
        <v>102</v>
      </c>
      <c r="B102" s="185" t="s">
        <v>472</v>
      </c>
      <c r="C102" s="206">
        <v>462</v>
      </c>
      <c r="D102" s="279">
        <f>Sheet2!AJ81</f>
        <v>0</v>
      </c>
      <c r="E102" s="464">
        <f t="shared" si="17"/>
        <v>1.7059006849315068</v>
      </c>
      <c r="F102" s="273">
        <f t="shared" si="21"/>
        <v>0</v>
      </c>
      <c r="G102" s="279">
        <f>Sheet2!AK81</f>
        <v>0</v>
      </c>
      <c r="H102" s="273">
        <v>2</v>
      </c>
      <c r="I102" s="273">
        <f t="shared" si="22"/>
        <v>0</v>
      </c>
      <c r="J102" s="273">
        <f t="shared" si="20"/>
        <v>0</v>
      </c>
      <c r="K102" s="514">
        <v>20</v>
      </c>
      <c r="L102" s="273">
        <v>32.345999999999997</v>
      </c>
      <c r="M102" s="273">
        <v>31.010999999999999</v>
      </c>
      <c r="N102" s="616">
        <f t="shared" si="18"/>
        <v>1.3349999999999973</v>
      </c>
      <c r="O102" s="616"/>
      <c r="P102" s="616"/>
      <c r="Q102" s="180"/>
      <c r="R102" s="180"/>
      <c r="T102" s="568">
        <v>332.08199999999999</v>
      </c>
      <c r="U102" s="3">
        <f t="shared" si="24"/>
        <v>1.7059006849315068</v>
      </c>
      <c r="V102" s="4">
        <v>180</v>
      </c>
      <c r="W102" s="273">
        <v>1.43</v>
      </c>
      <c r="X102" s="3">
        <f t="shared" si="23"/>
        <v>0.27590068493150688</v>
      </c>
      <c r="Y102" s="4">
        <f>'[1]Ac Dtls'!$D$137+'[2]Ac Dtls'!$D$134</f>
        <v>10</v>
      </c>
      <c r="Z102" s="3">
        <f t="shared" si="25"/>
        <v>2.7590068493150688</v>
      </c>
    </row>
    <row r="103" spans="1:26" ht="11.45" customHeight="1" x14ac:dyDescent="0.2">
      <c r="A103" s="279">
        <v>103</v>
      </c>
      <c r="B103" s="185" t="s">
        <v>468</v>
      </c>
      <c r="C103" s="406">
        <v>463</v>
      </c>
      <c r="D103" s="279">
        <f>Sheet2!AJ82</f>
        <v>0</v>
      </c>
      <c r="E103" s="464">
        <f t="shared" si="17"/>
        <v>1.7059006849315068</v>
      </c>
      <c r="F103" s="273">
        <f t="shared" si="21"/>
        <v>0</v>
      </c>
      <c r="G103" s="279">
        <f>Sheet2!AK82</f>
        <v>0</v>
      </c>
      <c r="H103" s="273">
        <v>4</v>
      </c>
      <c r="I103" s="273">
        <f t="shared" si="22"/>
        <v>0</v>
      </c>
      <c r="J103" s="273">
        <f t="shared" si="20"/>
        <v>0</v>
      </c>
      <c r="K103" s="514">
        <v>20</v>
      </c>
      <c r="L103" s="273">
        <v>38.716000000000001</v>
      </c>
      <c r="M103" s="273">
        <v>37.381</v>
      </c>
      <c r="N103" s="616">
        <f t="shared" si="18"/>
        <v>1.3350000000000009</v>
      </c>
      <c r="O103" s="616"/>
      <c r="P103" s="616"/>
      <c r="Q103" s="180"/>
      <c r="R103" s="180"/>
      <c r="T103" s="568">
        <v>332.08199999999999</v>
      </c>
      <c r="U103" s="3">
        <f t="shared" si="24"/>
        <v>1.7059006849315068</v>
      </c>
      <c r="V103" s="4"/>
      <c r="W103" s="273">
        <v>1.43</v>
      </c>
      <c r="X103" s="3">
        <f t="shared" si="23"/>
        <v>0.27590068493150688</v>
      </c>
      <c r="Y103" s="4">
        <f>'[1]Ac Dtls'!$D$138+'[2]Ac Dtls'!$D$135</f>
        <v>21</v>
      </c>
      <c r="Z103" s="3">
        <f t="shared" si="25"/>
        <v>5.7939143835616447</v>
      </c>
    </row>
    <row r="104" spans="1:26" ht="11.45" customHeight="1" x14ac:dyDescent="0.2">
      <c r="A104" s="279">
        <v>104</v>
      </c>
      <c r="B104" s="185" t="s">
        <v>477</v>
      </c>
      <c r="C104" s="206">
        <v>468</v>
      </c>
      <c r="D104" s="279">
        <f>Sheet2!AJ83</f>
        <v>0</v>
      </c>
      <c r="E104" s="464">
        <f t="shared" si="17"/>
        <v>1.7688133561643837</v>
      </c>
      <c r="F104" s="273">
        <f t="shared" si="21"/>
        <v>0</v>
      </c>
      <c r="G104" s="279">
        <v>0</v>
      </c>
      <c r="H104" s="238">
        <v>3</v>
      </c>
      <c r="I104" s="273">
        <v>0</v>
      </c>
      <c r="J104" s="273">
        <f t="shared" si="20"/>
        <v>0</v>
      </c>
      <c r="K104" s="514">
        <v>20</v>
      </c>
      <c r="L104" s="273">
        <v>63.7</v>
      </c>
      <c r="M104" s="273">
        <v>33.219000000000001</v>
      </c>
      <c r="N104" s="616">
        <f t="shared" si="18"/>
        <v>30.481000000000002</v>
      </c>
      <c r="O104" s="616"/>
      <c r="P104" s="616"/>
      <c r="Q104" s="180"/>
      <c r="R104" s="180"/>
      <c r="T104" s="568">
        <v>344.32900000000001</v>
      </c>
      <c r="U104" s="3">
        <f t="shared" si="24"/>
        <v>1.7688133561643837</v>
      </c>
      <c r="V104" s="4"/>
      <c r="W104" s="273">
        <v>1.4850000000000001</v>
      </c>
      <c r="X104" s="3">
        <f t="shared" si="23"/>
        <v>0.28381335616438363</v>
      </c>
      <c r="Y104" s="4">
        <f>'[1]Ac Dtls'!$D$141+'[2]Ac Dtls'!$D$138</f>
        <v>10</v>
      </c>
      <c r="Z104" s="3">
        <f t="shared" si="25"/>
        <v>2.8381335616438363</v>
      </c>
    </row>
    <row r="105" spans="1:26" ht="11.45" customHeight="1" x14ac:dyDescent="0.2">
      <c r="A105" s="279">
        <v>105</v>
      </c>
      <c r="B105" s="185" t="s">
        <v>488</v>
      </c>
      <c r="C105" s="206">
        <v>469</v>
      </c>
      <c r="D105" s="279">
        <f>Sheet2!AJ84</f>
        <v>0</v>
      </c>
      <c r="E105" s="464">
        <f t="shared" si="17"/>
        <v>1.8321986301369861</v>
      </c>
      <c r="F105" s="273">
        <f t="shared" si="21"/>
        <v>0</v>
      </c>
      <c r="G105" s="279">
        <f>Sheet2!AK84</f>
        <v>0</v>
      </c>
      <c r="H105" s="273">
        <v>4</v>
      </c>
      <c r="I105" s="273">
        <f t="shared" si="22"/>
        <v>0</v>
      </c>
      <c r="J105" s="273">
        <f t="shared" si="20"/>
        <v>0</v>
      </c>
      <c r="K105" s="514">
        <v>20</v>
      </c>
      <c r="L105" s="273">
        <v>41.137</v>
      </c>
      <c r="M105" s="273">
        <v>39.703000000000003</v>
      </c>
      <c r="N105" s="616">
        <f t="shared" si="18"/>
        <v>1.4339999999999975</v>
      </c>
      <c r="O105" s="616"/>
      <c r="P105" s="616"/>
      <c r="Q105" s="180"/>
      <c r="R105" s="180"/>
      <c r="T105" s="568">
        <v>356.66800000000001</v>
      </c>
      <c r="U105" s="3">
        <f t="shared" si="24"/>
        <v>1.8321986301369861</v>
      </c>
      <c r="V105" s="4"/>
      <c r="W105" s="273">
        <v>1.5349999999999999</v>
      </c>
      <c r="X105" s="3">
        <f t="shared" si="23"/>
        <v>0.29719863013698622</v>
      </c>
      <c r="Y105" s="4">
        <f>'[1]Ac Dtls'!$D$142+'[2]Ac Dtls'!$D$139</f>
        <v>26</v>
      </c>
      <c r="Z105" s="3">
        <f t="shared" si="25"/>
        <v>7.7271643835616413</v>
      </c>
    </row>
    <row r="106" spans="1:26" ht="11.45" customHeight="1" x14ac:dyDescent="0.2">
      <c r="A106" s="279">
        <v>106</v>
      </c>
      <c r="B106" s="185" t="s">
        <v>495</v>
      </c>
      <c r="C106" s="340">
        <v>470</v>
      </c>
      <c r="D106" s="279">
        <f>Sheet2!AJ85</f>
        <v>0</v>
      </c>
      <c r="E106" s="464">
        <f t="shared" si="17"/>
        <v>1.8055325342465753</v>
      </c>
      <c r="F106" s="273">
        <f t="shared" si="21"/>
        <v>0</v>
      </c>
      <c r="G106" s="279">
        <f>Sheet2!AK85</f>
        <v>0</v>
      </c>
      <c r="H106" s="273">
        <v>4</v>
      </c>
      <c r="I106" s="273">
        <f t="shared" si="22"/>
        <v>0</v>
      </c>
      <c r="J106" s="273">
        <f t="shared" si="20"/>
        <v>0</v>
      </c>
      <c r="K106" s="514">
        <v>20</v>
      </c>
      <c r="L106" s="273">
        <v>40.423000000000002</v>
      </c>
      <c r="M106" s="273">
        <v>39.011000000000003</v>
      </c>
      <c r="N106" s="616">
        <f t="shared" si="18"/>
        <v>1.411999999999999</v>
      </c>
      <c r="O106" s="616"/>
      <c r="P106" s="616"/>
      <c r="Q106" s="180"/>
      <c r="R106" s="180"/>
      <c r="T106" s="568">
        <v>351.47699999999998</v>
      </c>
      <c r="U106" s="3">
        <f t="shared" si="24"/>
        <v>1.8055325342465753</v>
      </c>
      <c r="V106" s="4"/>
      <c r="W106" s="273">
        <v>1.5349999999999999</v>
      </c>
      <c r="X106" s="3">
        <f t="shared" si="23"/>
        <v>0.27053253424657542</v>
      </c>
      <c r="Y106" s="4">
        <f>'[1]Ac Dtls'!$D$143+'[2]Ac Dtls'!$D$140</f>
        <v>30</v>
      </c>
      <c r="Z106" s="3">
        <f t="shared" si="25"/>
        <v>8.115976027397263</v>
      </c>
    </row>
    <row r="107" spans="1:26" ht="11.45" customHeight="1" x14ac:dyDescent="0.2">
      <c r="A107" s="279">
        <v>107</v>
      </c>
      <c r="B107" s="287" t="s">
        <v>503</v>
      </c>
      <c r="C107" s="206">
        <v>474</v>
      </c>
      <c r="D107" s="291">
        <f>Sheet2!AJ86</f>
        <v>0</v>
      </c>
      <c r="E107" s="464">
        <f t="shared" si="17"/>
        <v>1.7688133561643837</v>
      </c>
      <c r="F107" s="273">
        <f t="shared" si="21"/>
        <v>0</v>
      </c>
      <c r="G107" s="293">
        <v>0</v>
      </c>
      <c r="H107" s="292">
        <v>0</v>
      </c>
      <c r="I107" s="273">
        <f t="shared" si="22"/>
        <v>0</v>
      </c>
      <c r="J107" s="292">
        <f t="shared" si="20"/>
        <v>0</v>
      </c>
      <c r="K107" s="514">
        <v>20</v>
      </c>
      <c r="L107" s="292">
        <v>53.924999999999997</v>
      </c>
      <c r="M107" s="292">
        <v>33.219000000000001</v>
      </c>
      <c r="N107" s="616">
        <f t="shared" si="18"/>
        <v>20.705999999999996</v>
      </c>
      <c r="O107" s="617"/>
      <c r="P107" s="617"/>
      <c r="Q107" s="180"/>
      <c r="R107" s="237" t="s">
        <v>505</v>
      </c>
      <c r="T107" s="568">
        <v>344.32900000000001</v>
      </c>
      <c r="U107" s="3">
        <f t="shared" si="24"/>
        <v>1.7688133561643837</v>
      </c>
      <c r="V107" s="4"/>
      <c r="W107" s="273"/>
      <c r="Y107" s="4"/>
      <c r="Z107" s="3">
        <f t="shared" si="25"/>
        <v>0</v>
      </c>
    </row>
    <row r="108" spans="1:26" ht="11.45" customHeight="1" x14ac:dyDescent="0.2">
      <c r="A108" s="279">
        <v>108</v>
      </c>
      <c r="B108" s="185" t="s">
        <v>504</v>
      </c>
      <c r="C108" s="206">
        <v>481</v>
      </c>
      <c r="D108" s="279">
        <f>Sheet2!AJ87</f>
        <v>0</v>
      </c>
      <c r="E108" s="464">
        <f t="shared" si="17"/>
        <v>1.8321986301369861</v>
      </c>
      <c r="F108" s="273">
        <f t="shared" si="21"/>
        <v>0</v>
      </c>
      <c r="G108" s="279">
        <f>Sheet2!AK87</f>
        <v>0</v>
      </c>
      <c r="H108" s="273">
        <v>4</v>
      </c>
      <c r="I108" s="273">
        <f t="shared" si="22"/>
        <v>0</v>
      </c>
      <c r="J108" s="273">
        <f t="shared" si="20"/>
        <v>0</v>
      </c>
      <c r="K108" s="514">
        <v>20</v>
      </c>
      <c r="L108" s="273">
        <v>41.137</v>
      </c>
      <c r="M108" s="273">
        <v>39.703000000000003</v>
      </c>
      <c r="N108" s="616">
        <f t="shared" si="18"/>
        <v>1.4339999999999975</v>
      </c>
      <c r="O108" s="616"/>
      <c r="P108" s="616"/>
      <c r="Q108" s="180"/>
      <c r="R108" s="180"/>
      <c r="T108" s="568">
        <v>356.66800000000001</v>
      </c>
      <c r="U108" s="3">
        <f t="shared" si="24"/>
        <v>1.8321986301369861</v>
      </c>
      <c r="V108" s="4"/>
      <c r="W108" s="273">
        <v>1.49</v>
      </c>
      <c r="X108" s="3">
        <f t="shared" ref="X108:X112" si="26">E108-W108</f>
        <v>0.34219863013698615</v>
      </c>
      <c r="Y108" s="4">
        <f>'[1]Ac Dtls'!$D$148+'[2]Ac Dtls'!$D$145</f>
        <v>24</v>
      </c>
      <c r="Z108" s="3">
        <f t="shared" si="25"/>
        <v>8.2127671232876676</v>
      </c>
    </row>
    <row r="109" spans="1:26" ht="11.45" customHeight="1" x14ac:dyDescent="0.2">
      <c r="A109" s="279">
        <v>109</v>
      </c>
      <c r="B109" s="185" t="s">
        <v>513</v>
      </c>
      <c r="C109" s="206">
        <v>484</v>
      </c>
      <c r="D109" s="279">
        <f>Sheet2!AJ88</f>
        <v>6</v>
      </c>
      <c r="E109" s="464">
        <f t="shared" si="17"/>
        <v>1.6561643835616437</v>
      </c>
      <c r="F109" s="273">
        <f t="shared" si="21"/>
        <v>9.9369863013698634</v>
      </c>
      <c r="G109" s="279">
        <f>Sheet2!AK88</f>
        <v>0</v>
      </c>
      <c r="H109" s="273">
        <v>2</v>
      </c>
      <c r="I109" s="273">
        <f t="shared" si="22"/>
        <v>0</v>
      </c>
      <c r="J109" s="273">
        <f t="shared" si="20"/>
        <v>9.9369863013698634</v>
      </c>
      <c r="K109" s="514">
        <v>20</v>
      </c>
      <c r="L109" s="273">
        <v>31.667999999999999</v>
      </c>
      <c r="M109" s="273">
        <v>30.372</v>
      </c>
      <c r="N109" s="616">
        <f t="shared" si="18"/>
        <v>1.2959999999999994</v>
      </c>
      <c r="O109" s="616"/>
      <c r="P109" s="616"/>
      <c r="Q109" s="180"/>
      <c r="R109" s="180"/>
      <c r="T109" s="568">
        <v>322.39999999999998</v>
      </c>
      <c r="U109" s="3">
        <f t="shared" si="24"/>
        <v>1.6561643835616437</v>
      </c>
      <c r="V109" s="4"/>
      <c r="W109" s="273">
        <v>1.385</v>
      </c>
      <c r="X109" s="3">
        <f t="shared" si="26"/>
        <v>0.27116438356164374</v>
      </c>
      <c r="Y109" s="4">
        <f>'[1]Ac Dtls'!$D$149+'[2]Ac Dtls'!$D$146</f>
        <v>32</v>
      </c>
      <c r="Z109" s="3">
        <f t="shared" si="25"/>
        <v>8.6772602739725997</v>
      </c>
    </row>
    <row r="110" spans="1:26" ht="11.45" customHeight="1" x14ac:dyDescent="0.2">
      <c r="A110" s="279">
        <v>110</v>
      </c>
      <c r="B110" s="185" t="s">
        <v>529</v>
      </c>
      <c r="C110" s="206">
        <v>488</v>
      </c>
      <c r="D110" s="279">
        <f>Sheet2!AJ89</f>
        <v>0</v>
      </c>
      <c r="E110" s="464">
        <f t="shared" si="17"/>
        <v>1.5769571917808221</v>
      </c>
      <c r="F110" s="273">
        <f t="shared" si="21"/>
        <v>0</v>
      </c>
      <c r="G110" s="279">
        <f>Sheet2!AK89</f>
        <v>0</v>
      </c>
      <c r="H110" s="273">
        <v>2</v>
      </c>
      <c r="I110" s="273">
        <f t="shared" si="22"/>
        <v>0</v>
      </c>
      <c r="J110" s="273">
        <f t="shared" si="20"/>
        <v>0</v>
      </c>
      <c r="K110" s="514">
        <v>20</v>
      </c>
      <c r="L110" s="273">
        <v>30.849</v>
      </c>
      <c r="M110" s="273">
        <v>29.553999999999998</v>
      </c>
      <c r="N110" s="616">
        <f t="shared" si="18"/>
        <v>1.2950000000000017</v>
      </c>
      <c r="O110" s="616"/>
      <c r="P110" s="616"/>
      <c r="Q110" s="180"/>
      <c r="R110" s="180"/>
      <c r="T110" s="568">
        <v>306.98099999999999</v>
      </c>
      <c r="U110" s="3">
        <f t="shared" si="24"/>
        <v>1.5769571917808221</v>
      </c>
      <c r="V110" s="4"/>
      <c r="W110" s="273">
        <v>1.385</v>
      </c>
      <c r="X110" s="3">
        <f t="shared" si="26"/>
        <v>0.19195719178082205</v>
      </c>
      <c r="Y110" s="4">
        <f>'[1]Ac Dtls'!$D$150+'[2]Ac Dtls'!$D$147</f>
        <v>7</v>
      </c>
      <c r="Z110" s="3">
        <f t="shared" si="25"/>
        <v>1.3437003424657543</v>
      </c>
    </row>
    <row r="111" spans="1:26" ht="11.45" customHeight="1" x14ac:dyDescent="0.2">
      <c r="A111" s="279">
        <v>111</v>
      </c>
      <c r="B111" s="185" t="s">
        <v>528</v>
      </c>
      <c r="C111" s="206">
        <v>489</v>
      </c>
      <c r="D111" s="279">
        <f>Sheet2!AJ90</f>
        <v>0</v>
      </c>
      <c r="E111" s="464">
        <f t="shared" si="17"/>
        <v>1.6561643835616437</v>
      </c>
      <c r="F111" s="273">
        <f t="shared" si="21"/>
        <v>0</v>
      </c>
      <c r="G111" s="279">
        <f>Sheet2!AK90</f>
        <v>0</v>
      </c>
      <c r="H111" s="273">
        <v>2</v>
      </c>
      <c r="I111" s="273">
        <f t="shared" si="22"/>
        <v>0</v>
      </c>
      <c r="J111" s="273">
        <f t="shared" si="20"/>
        <v>0</v>
      </c>
      <c r="K111" s="514">
        <v>20</v>
      </c>
      <c r="L111" s="273">
        <v>31.667999999999999</v>
      </c>
      <c r="M111" s="273">
        <v>30.372</v>
      </c>
      <c r="N111" s="616">
        <f t="shared" si="18"/>
        <v>1.2959999999999994</v>
      </c>
      <c r="O111" s="616"/>
      <c r="P111" s="616"/>
      <c r="Q111" s="180"/>
      <c r="R111" s="180"/>
      <c r="T111" s="891">
        <v>322.39999999999998</v>
      </c>
      <c r="U111" s="689">
        <f t="shared" si="24"/>
        <v>1.6561643835616437</v>
      </c>
      <c r="V111" s="684"/>
      <c r="W111" s="606">
        <v>1.385</v>
      </c>
      <c r="X111" s="3">
        <f t="shared" si="26"/>
        <v>0.27116438356164374</v>
      </c>
      <c r="Y111" s="4">
        <f>'[1]Ac Dtls'!$D$151+'[2]Ac Dtls'!$D$148</f>
        <v>0</v>
      </c>
      <c r="Z111" s="3">
        <f t="shared" si="25"/>
        <v>0</v>
      </c>
    </row>
    <row r="112" spans="1:26" ht="11.45" customHeight="1" x14ac:dyDescent="0.2">
      <c r="A112" s="279">
        <v>113</v>
      </c>
      <c r="B112" s="185" t="s">
        <v>530</v>
      </c>
      <c r="C112" s="206">
        <v>491</v>
      </c>
      <c r="D112" s="279">
        <f>Sheet2!AJ91</f>
        <v>5</v>
      </c>
      <c r="E112" s="464">
        <f t="shared" si="17"/>
        <v>1.6559537671232878</v>
      </c>
      <c r="F112" s="273">
        <f t="shared" si="21"/>
        <v>8.2797688356164389</v>
      </c>
      <c r="G112" s="279">
        <f>Sheet2!AK91</f>
        <v>0</v>
      </c>
      <c r="H112" s="273">
        <v>4</v>
      </c>
      <c r="I112" s="273">
        <f t="shared" si="22"/>
        <v>0</v>
      </c>
      <c r="J112" s="273">
        <f t="shared" si="20"/>
        <v>8.2797688356164389</v>
      </c>
      <c r="K112" s="514">
        <v>20</v>
      </c>
      <c r="L112" s="273">
        <v>38.037999999999997</v>
      </c>
      <c r="M112" s="273">
        <v>36.74</v>
      </c>
      <c r="N112" s="616">
        <f t="shared" si="18"/>
        <v>1.2979999999999947</v>
      </c>
      <c r="O112" s="616"/>
      <c r="P112" s="616"/>
      <c r="Q112" s="180"/>
      <c r="R112" s="180"/>
      <c r="T112" s="891">
        <v>322.35899999999998</v>
      </c>
      <c r="U112" s="3">
        <f t="shared" si="24"/>
        <v>1.6559537671232878</v>
      </c>
      <c r="V112" s="4"/>
      <c r="W112" s="273">
        <v>1.385</v>
      </c>
      <c r="X112" s="3">
        <f t="shared" si="26"/>
        <v>0.27095376712328778</v>
      </c>
      <c r="Y112" s="4">
        <f>'[1]Ac Dtls'!$D$153+'[2]Ac Dtls'!$D$150</f>
        <v>5</v>
      </c>
      <c r="Z112" s="3">
        <f t="shared" si="25"/>
        <v>1.3547688356164389</v>
      </c>
    </row>
    <row r="113" spans="1:26" ht="11.45" customHeight="1" x14ac:dyDescent="0.2">
      <c r="A113" s="279">
        <v>115</v>
      </c>
      <c r="B113" s="288" t="s">
        <v>569</v>
      </c>
      <c r="C113" s="480">
        <v>472</v>
      </c>
      <c r="D113" s="284">
        <v>0</v>
      </c>
      <c r="E113" s="464">
        <f t="shared" si="17"/>
        <v>0.5</v>
      </c>
      <c r="F113" s="273">
        <f t="shared" si="21"/>
        <v>0</v>
      </c>
      <c r="G113" s="294"/>
      <c r="H113" s="295"/>
      <c r="I113" s="273">
        <f t="shared" si="22"/>
        <v>0</v>
      </c>
      <c r="J113" s="273">
        <f t="shared" si="20"/>
        <v>0</v>
      </c>
      <c r="K113" s="297"/>
      <c r="L113" s="297"/>
      <c r="M113" s="297"/>
      <c r="N113" s="616">
        <f t="shared" si="18"/>
        <v>0</v>
      </c>
      <c r="O113" s="616"/>
      <c r="P113" s="616"/>
      <c r="Q113" s="180"/>
      <c r="R113" s="180"/>
      <c r="T113" s="568"/>
      <c r="U113" s="3">
        <v>0.5</v>
      </c>
      <c r="V113" s="4"/>
      <c r="W113" s="273"/>
      <c r="Y113" s="4"/>
      <c r="Z113" s="3">
        <f t="shared" si="25"/>
        <v>0</v>
      </c>
    </row>
    <row r="114" spans="1:26" ht="11.45" customHeight="1" x14ac:dyDescent="0.2">
      <c r="A114" s="279">
        <v>116</v>
      </c>
      <c r="B114" s="185" t="s">
        <v>595</v>
      </c>
      <c r="C114" s="406">
        <v>494</v>
      </c>
      <c r="D114" s="279">
        <f>Sheet2!AJ92</f>
        <v>2</v>
      </c>
      <c r="E114" s="464">
        <f t="shared" si="17"/>
        <v>1.7177003424657535</v>
      </c>
      <c r="F114" s="273">
        <f t="shared" si="21"/>
        <v>3.4354006849315071</v>
      </c>
      <c r="G114" s="279">
        <f>Sheet2!AK92</f>
        <v>0</v>
      </c>
      <c r="H114" s="238">
        <v>3</v>
      </c>
      <c r="I114" s="273">
        <f t="shared" si="22"/>
        <v>0</v>
      </c>
      <c r="J114" s="273">
        <f t="shared" si="20"/>
        <v>3.4354006849315071</v>
      </c>
      <c r="K114" s="273">
        <v>20</v>
      </c>
      <c r="L114" s="273">
        <v>40.206000000000003</v>
      </c>
      <c r="M114" s="273">
        <v>37.113</v>
      </c>
      <c r="N114" s="616">
        <f t="shared" si="18"/>
        <v>3.0930000000000035</v>
      </c>
      <c r="O114" s="616"/>
      <c r="P114" s="616"/>
      <c r="Q114" s="180"/>
      <c r="R114" s="180"/>
      <c r="T114" s="568">
        <v>334.37900000000002</v>
      </c>
      <c r="U114" s="3">
        <f t="shared" si="24"/>
        <v>1.7177003424657535</v>
      </c>
      <c r="V114" s="4"/>
      <c r="W114" s="273">
        <v>1.44</v>
      </c>
      <c r="X114" s="3">
        <f t="shared" ref="X114:X119" si="27">E114-W114</f>
        <v>0.27770034246575359</v>
      </c>
      <c r="Y114" s="4">
        <f>'[1]Ac Dtls'!$D$158+'[2]Ac Dtls'!$D$155</f>
        <v>14</v>
      </c>
      <c r="Z114" s="3">
        <f t="shared" si="25"/>
        <v>3.8878047945205503</v>
      </c>
    </row>
    <row r="115" spans="1:26" ht="11.45" customHeight="1" x14ac:dyDescent="0.2">
      <c r="A115" s="279">
        <v>117</v>
      </c>
      <c r="B115" s="185" t="s">
        <v>597</v>
      </c>
      <c r="C115" s="406">
        <v>496</v>
      </c>
      <c r="D115" s="279">
        <f>Sheet2!AJ93</f>
        <v>0</v>
      </c>
      <c r="E115" s="464">
        <f t="shared" si="17"/>
        <v>1.6561643835616437</v>
      </c>
      <c r="F115" s="273">
        <f t="shared" si="21"/>
        <v>0</v>
      </c>
      <c r="G115" s="279">
        <f>Sheet2!AK93</f>
        <v>0</v>
      </c>
      <c r="H115" s="273">
        <v>2</v>
      </c>
      <c r="I115" s="273">
        <f t="shared" si="22"/>
        <v>0</v>
      </c>
      <c r="J115" s="273">
        <f t="shared" si="20"/>
        <v>0</v>
      </c>
      <c r="K115" s="273">
        <v>20</v>
      </c>
      <c r="L115" s="273">
        <v>31.667999999999999</v>
      </c>
      <c r="M115" s="273">
        <v>30.372</v>
      </c>
      <c r="N115" s="616">
        <f t="shared" si="18"/>
        <v>1.2959999999999994</v>
      </c>
      <c r="O115" s="616"/>
      <c r="P115" s="616"/>
      <c r="Q115" s="180"/>
      <c r="R115" s="180"/>
      <c r="T115" s="891">
        <v>322.39999999999998</v>
      </c>
      <c r="U115" s="3">
        <f t="shared" si="24"/>
        <v>1.6561643835616437</v>
      </c>
      <c r="V115" s="4"/>
      <c r="W115" s="273">
        <v>1.385</v>
      </c>
      <c r="X115" s="3">
        <f t="shared" si="27"/>
        <v>0.27116438356164374</v>
      </c>
      <c r="Y115" s="4">
        <f>'[1]Ac Dtls'!$D$160+'[2]Ac Dtls'!$D$157</f>
        <v>12</v>
      </c>
      <c r="Z115" s="3">
        <f t="shared" si="25"/>
        <v>3.2539726027397249</v>
      </c>
    </row>
    <row r="116" spans="1:26" ht="11.45" customHeight="1" x14ac:dyDescent="0.2">
      <c r="A116" s="279">
        <v>118</v>
      </c>
      <c r="B116" s="185" t="s">
        <v>596</v>
      </c>
      <c r="C116" s="206">
        <v>497</v>
      </c>
      <c r="D116" s="279">
        <f>Sheet2!AJ94</f>
        <v>4</v>
      </c>
      <c r="E116" s="464">
        <f t="shared" si="17"/>
        <v>1.7788664383561641</v>
      </c>
      <c r="F116" s="273">
        <f t="shared" si="21"/>
        <v>7.1154657534246564</v>
      </c>
      <c r="G116" s="279">
        <f>Sheet2!AK94</f>
        <v>0</v>
      </c>
      <c r="H116" s="273">
        <v>4</v>
      </c>
      <c r="I116" s="273">
        <f t="shared" si="22"/>
        <v>0</v>
      </c>
      <c r="J116" s="273">
        <f t="shared" si="20"/>
        <v>7.1154657534246564</v>
      </c>
      <c r="K116" s="273">
        <v>20</v>
      </c>
      <c r="L116" s="273">
        <v>39.36</v>
      </c>
      <c r="M116" s="273">
        <v>36.567999999999998</v>
      </c>
      <c r="N116" s="616">
        <f t="shared" si="18"/>
        <v>2.7920000000000016</v>
      </c>
      <c r="O116" s="616"/>
      <c r="P116" s="616"/>
      <c r="Q116" s="180"/>
      <c r="R116" s="180"/>
      <c r="T116" s="568">
        <v>346.286</v>
      </c>
      <c r="U116" s="3">
        <f t="shared" si="24"/>
        <v>1.7788664383561641</v>
      </c>
      <c r="V116" s="4"/>
      <c r="W116" s="273">
        <v>1.385</v>
      </c>
      <c r="X116" s="3">
        <f t="shared" si="27"/>
        <v>0.39386643835616408</v>
      </c>
      <c r="Y116" s="4">
        <f>'[1]Ac Dtls'!$D$161+'[2]Ac Dtls'!$D$158</f>
        <v>21</v>
      </c>
      <c r="Z116" s="3">
        <f t="shared" si="25"/>
        <v>8.2711952054794455</v>
      </c>
    </row>
    <row r="117" spans="1:26" ht="11.45" customHeight="1" x14ac:dyDescent="0.2">
      <c r="A117" s="279">
        <v>119</v>
      </c>
      <c r="B117" s="185" t="s">
        <v>604</v>
      </c>
      <c r="C117" s="206">
        <v>498</v>
      </c>
      <c r="D117" s="279">
        <f>Sheet2!AJ95</f>
        <v>2</v>
      </c>
      <c r="E117" s="464">
        <f t="shared" si="17"/>
        <v>1.6561643835616437</v>
      </c>
      <c r="F117" s="273">
        <f t="shared" si="21"/>
        <v>3.3123287671232875</v>
      </c>
      <c r="G117" s="279">
        <f>Sheet2!AK95</f>
        <v>0</v>
      </c>
      <c r="H117" s="273">
        <v>2</v>
      </c>
      <c r="I117" s="273">
        <f t="shared" si="22"/>
        <v>0</v>
      </c>
      <c r="J117" s="273">
        <f t="shared" si="20"/>
        <v>3.3123287671232875</v>
      </c>
      <c r="K117" s="273">
        <v>20</v>
      </c>
      <c r="L117" s="273">
        <v>31.318000000000001</v>
      </c>
      <c r="M117" s="273">
        <v>30.021999999999998</v>
      </c>
      <c r="N117" s="616">
        <f t="shared" si="18"/>
        <v>1.2960000000000029</v>
      </c>
      <c r="O117" s="616"/>
      <c r="P117" s="616"/>
      <c r="Q117" s="180"/>
      <c r="R117" s="180"/>
      <c r="T117" s="568">
        <v>322.39999999999998</v>
      </c>
      <c r="U117" s="3">
        <f t="shared" si="24"/>
        <v>1.6561643835616437</v>
      </c>
      <c r="V117" s="4"/>
      <c r="W117" s="273">
        <v>1.385</v>
      </c>
      <c r="X117" s="3">
        <f t="shared" si="27"/>
        <v>0.27116438356164374</v>
      </c>
      <c r="Y117" s="4">
        <f>'[1]Ac Dtls'!$D$162+'[2]Ac Dtls'!$D$159</f>
        <v>30</v>
      </c>
      <c r="Z117" s="3">
        <f t="shared" si="25"/>
        <v>8.1349315068493127</v>
      </c>
    </row>
    <row r="118" spans="1:26" ht="11.45" customHeight="1" x14ac:dyDescent="0.2">
      <c r="A118" s="279">
        <v>120</v>
      </c>
      <c r="B118" s="185" t="s">
        <v>606</v>
      </c>
      <c r="C118" s="406">
        <v>499</v>
      </c>
      <c r="D118" s="279">
        <f>Sheet2!AJ96</f>
        <v>0</v>
      </c>
      <c r="E118" s="464">
        <f t="shared" si="17"/>
        <v>1.6412979452054794</v>
      </c>
      <c r="F118" s="273">
        <f t="shared" si="21"/>
        <v>0</v>
      </c>
      <c r="G118" s="279">
        <f>Sheet2!AK96</f>
        <v>0</v>
      </c>
      <c r="H118" s="273">
        <v>2</v>
      </c>
      <c r="I118" s="273">
        <f t="shared" si="22"/>
        <v>0</v>
      </c>
      <c r="J118" s="273">
        <f t="shared" si="20"/>
        <v>0</v>
      </c>
      <c r="K118" s="273">
        <v>20</v>
      </c>
      <c r="L118" s="273">
        <v>31.478000000000002</v>
      </c>
      <c r="M118" s="273">
        <v>30.181999999999999</v>
      </c>
      <c r="N118" s="616">
        <f t="shared" si="18"/>
        <v>1.2960000000000029</v>
      </c>
      <c r="O118" s="616"/>
      <c r="P118" s="616"/>
      <c r="Q118" s="180"/>
      <c r="R118" s="180"/>
      <c r="T118" s="568">
        <v>319.50599999999997</v>
      </c>
      <c r="U118" s="3">
        <f t="shared" si="24"/>
        <v>1.6412979452054794</v>
      </c>
      <c r="V118" s="4"/>
      <c r="W118" s="273">
        <v>1.385</v>
      </c>
      <c r="X118" s="3">
        <f t="shared" si="27"/>
        <v>0.25629794520547944</v>
      </c>
      <c r="Y118" s="4">
        <f>'[1]Ac Dtls'!$D$163+'[2]Ac Dtls'!$D$160</f>
        <v>8</v>
      </c>
      <c r="Z118" s="3">
        <f t="shared" si="25"/>
        <v>2.0503835616438355</v>
      </c>
    </row>
    <row r="119" spans="1:26" ht="11.45" customHeight="1" x14ac:dyDescent="0.2">
      <c r="A119" s="279">
        <v>121</v>
      </c>
      <c r="B119" s="185" t="s">
        <v>605</v>
      </c>
      <c r="C119" s="406">
        <v>500</v>
      </c>
      <c r="D119" s="279">
        <f>Sheet2!AJ97</f>
        <v>16</v>
      </c>
      <c r="E119" s="464">
        <f t="shared" si="17"/>
        <v>1.6079640410958904</v>
      </c>
      <c r="F119" s="273">
        <f t="shared" si="21"/>
        <v>25.727424657534247</v>
      </c>
      <c r="G119" s="279">
        <f>Sheet2!AK97</f>
        <v>0</v>
      </c>
      <c r="H119" s="273">
        <v>4</v>
      </c>
      <c r="I119" s="273">
        <f t="shared" si="22"/>
        <v>0</v>
      </c>
      <c r="J119" s="273">
        <f t="shared" si="20"/>
        <v>25.727424657534247</v>
      </c>
      <c r="K119" s="273">
        <v>20</v>
      </c>
      <c r="L119" s="273">
        <v>37.408000000000001</v>
      </c>
      <c r="M119" s="273">
        <v>29.753</v>
      </c>
      <c r="N119" s="616">
        <f t="shared" si="18"/>
        <v>7.6550000000000011</v>
      </c>
      <c r="O119" s="616"/>
      <c r="P119" s="616"/>
      <c r="Q119" s="180"/>
      <c r="R119" s="180"/>
      <c r="T119" s="568">
        <v>313.017</v>
      </c>
      <c r="U119" s="3">
        <f t="shared" si="24"/>
        <v>1.6079640410958904</v>
      </c>
      <c r="V119" s="4"/>
      <c r="W119" s="273">
        <v>1.385</v>
      </c>
      <c r="X119" s="3">
        <f t="shared" si="27"/>
        <v>0.22296404109589041</v>
      </c>
      <c r="Y119" s="4">
        <f>'[1]Ac Dtls'!$D$164+'[2]Ac Dtls'!$D$161</f>
        <v>56</v>
      </c>
      <c r="Z119" s="3">
        <f t="shared" si="25"/>
        <v>12.485986301369863</v>
      </c>
    </row>
    <row r="120" spans="1:26" ht="11.45" customHeight="1" x14ac:dyDescent="0.2">
      <c r="A120" s="279">
        <v>122</v>
      </c>
      <c r="B120" s="288" t="s">
        <v>630</v>
      </c>
      <c r="C120" s="339">
        <v>501</v>
      </c>
      <c r="D120" s="284">
        <v>0</v>
      </c>
      <c r="E120" s="464">
        <f t="shared" si="17"/>
        <v>0.41095890410958902</v>
      </c>
      <c r="F120" s="273">
        <f t="shared" si="21"/>
        <v>0</v>
      </c>
      <c r="G120" s="296"/>
      <c r="H120" s="297"/>
      <c r="I120" s="273"/>
      <c r="J120" s="273">
        <f t="shared" si="20"/>
        <v>0</v>
      </c>
      <c r="K120" s="297"/>
      <c r="L120" s="297"/>
      <c r="M120" s="297"/>
      <c r="N120" s="616">
        <f t="shared" si="18"/>
        <v>0</v>
      </c>
      <c r="O120" s="616"/>
      <c r="P120" s="616"/>
      <c r="Q120" s="180"/>
      <c r="R120" s="180"/>
      <c r="T120" s="568">
        <v>80</v>
      </c>
      <c r="U120" s="3">
        <f t="shared" si="24"/>
        <v>0.41095890410958902</v>
      </c>
      <c r="V120" s="4"/>
      <c r="W120" s="273"/>
      <c r="Y120" s="4"/>
      <c r="Z120" s="3">
        <f t="shared" si="25"/>
        <v>0</v>
      </c>
    </row>
    <row r="121" spans="1:26" ht="11.45" customHeight="1" x14ac:dyDescent="0.2">
      <c r="A121" s="279">
        <v>123</v>
      </c>
      <c r="B121" s="185" t="s">
        <v>617</v>
      </c>
      <c r="C121" s="406">
        <v>503</v>
      </c>
      <c r="D121" s="279">
        <f>Sheet2!AJ98</f>
        <v>0</v>
      </c>
      <c r="E121" s="464">
        <f t="shared" ref="E121:E174" si="28">U121</f>
        <v>1.6561643835616437</v>
      </c>
      <c r="F121" s="273">
        <f t="shared" si="21"/>
        <v>0</v>
      </c>
      <c r="G121" s="279">
        <f>Sheet2!AK98</f>
        <v>0</v>
      </c>
      <c r="H121" s="273">
        <v>2</v>
      </c>
      <c r="I121" s="273">
        <f t="shared" si="22"/>
        <v>0</v>
      </c>
      <c r="J121" s="273">
        <f t="shared" si="20"/>
        <v>0</v>
      </c>
      <c r="K121" s="273">
        <v>20</v>
      </c>
      <c r="L121" s="273">
        <v>31.667999999999999</v>
      </c>
      <c r="M121" s="273">
        <v>30.372</v>
      </c>
      <c r="N121" s="616">
        <f t="shared" si="18"/>
        <v>1.2959999999999994</v>
      </c>
      <c r="O121" s="616"/>
      <c r="P121" s="616"/>
      <c r="Q121" s="180"/>
      <c r="R121" s="180"/>
      <c r="T121" s="568">
        <v>322.39999999999998</v>
      </c>
      <c r="U121" s="3">
        <f t="shared" si="24"/>
        <v>1.6561643835616437</v>
      </c>
      <c r="V121" s="4"/>
      <c r="W121" s="273">
        <v>1.385</v>
      </c>
      <c r="X121" s="3">
        <f>E121-W121</f>
        <v>0.27116438356164374</v>
      </c>
      <c r="Y121" s="4">
        <f>'[1]Ac Dtls'!$D$167+'[2]Ac Dtls'!$D$164</f>
        <v>37</v>
      </c>
      <c r="Z121" s="3">
        <f t="shared" si="25"/>
        <v>10.033082191780819</v>
      </c>
    </row>
    <row r="122" spans="1:26" ht="11.45" customHeight="1" x14ac:dyDescent="0.2">
      <c r="A122" s="279">
        <v>124</v>
      </c>
      <c r="B122" s="288" t="s">
        <v>515</v>
      </c>
      <c r="C122" s="339">
        <v>482</v>
      </c>
      <c r="D122" s="284">
        <v>0</v>
      </c>
      <c r="E122" s="464">
        <f t="shared" si="28"/>
        <v>0.448972602739726</v>
      </c>
      <c r="F122" s="273">
        <f t="shared" si="21"/>
        <v>0</v>
      </c>
      <c r="G122" s="285"/>
      <c r="H122" s="286"/>
      <c r="I122" s="273">
        <f t="shared" si="22"/>
        <v>0</v>
      </c>
      <c r="J122" s="273">
        <f t="shared" si="20"/>
        <v>0</v>
      </c>
      <c r="K122" s="297"/>
      <c r="L122" s="297"/>
      <c r="M122" s="297"/>
      <c r="N122" s="616">
        <f t="shared" si="18"/>
        <v>0</v>
      </c>
      <c r="O122" s="616"/>
      <c r="P122" s="616"/>
      <c r="Q122" s="180"/>
      <c r="R122" s="180"/>
      <c r="T122" s="568">
        <v>95</v>
      </c>
      <c r="U122" s="3">
        <f>T122*12/365/8*115%</f>
        <v>0.448972602739726</v>
      </c>
      <c r="V122" s="4"/>
      <c r="W122" s="273"/>
      <c r="Y122" s="4"/>
      <c r="Z122" s="3">
        <f t="shared" si="25"/>
        <v>0</v>
      </c>
    </row>
    <row r="123" spans="1:26" ht="11.45" customHeight="1" x14ac:dyDescent="0.2">
      <c r="A123" s="279">
        <v>125</v>
      </c>
      <c r="B123" s="288" t="s">
        <v>631</v>
      </c>
      <c r="C123" s="339">
        <v>514</v>
      </c>
      <c r="D123" s="284">
        <v>0</v>
      </c>
      <c r="E123" s="464">
        <v>0.41</v>
      </c>
      <c r="F123" s="273">
        <f t="shared" si="21"/>
        <v>0</v>
      </c>
      <c r="G123" s="296"/>
      <c r="H123" s="297"/>
      <c r="I123" s="273">
        <f t="shared" si="22"/>
        <v>0</v>
      </c>
      <c r="J123" s="273">
        <f t="shared" si="20"/>
        <v>0</v>
      </c>
      <c r="K123" s="297"/>
      <c r="L123" s="297"/>
      <c r="M123" s="297"/>
      <c r="N123" s="616">
        <f t="shared" si="18"/>
        <v>0</v>
      </c>
      <c r="O123" s="892"/>
      <c r="P123" s="892"/>
      <c r="Q123" s="180"/>
      <c r="R123" s="892" t="s">
        <v>1884</v>
      </c>
      <c r="T123" s="568">
        <v>80</v>
      </c>
      <c r="U123" s="3">
        <f>T123*12/365/8*110%</f>
        <v>0.36164383561643837</v>
      </c>
      <c r="V123" s="4"/>
      <c r="W123" s="273"/>
      <c r="Y123" s="4"/>
      <c r="Z123" s="3">
        <f t="shared" si="25"/>
        <v>0</v>
      </c>
    </row>
    <row r="124" spans="1:26" ht="11.45" customHeight="1" x14ac:dyDescent="0.2">
      <c r="A124" s="279">
        <v>126</v>
      </c>
      <c r="B124" s="185" t="s">
        <v>645</v>
      </c>
      <c r="C124" s="266">
        <v>518</v>
      </c>
      <c r="D124" s="266">
        <f>Sheet2!AJ99</f>
        <v>0</v>
      </c>
      <c r="E124" s="464">
        <f t="shared" si="28"/>
        <v>1.6400804794520549</v>
      </c>
      <c r="F124" s="273">
        <f t="shared" si="21"/>
        <v>0</v>
      </c>
      <c r="G124" s="298">
        <v>15</v>
      </c>
      <c r="H124" s="273">
        <v>2</v>
      </c>
      <c r="I124" s="273">
        <f t="shared" si="22"/>
        <v>30</v>
      </c>
      <c r="J124" s="273">
        <f t="shared" si="20"/>
        <v>30</v>
      </c>
      <c r="K124" s="273">
        <v>20</v>
      </c>
      <c r="L124" s="273">
        <v>31.099</v>
      </c>
      <c r="M124" s="273">
        <v>29.815999999999999</v>
      </c>
      <c r="N124" s="616">
        <f t="shared" si="18"/>
        <v>1.2830000000000013</v>
      </c>
      <c r="O124" s="616"/>
      <c r="P124" s="616"/>
      <c r="Q124" s="180"/>
      <c r="R124" s="180"/>
      <c r="T124" s="568">
        <v>319.26900000000001</v>
      </c>
      <c r="U124" s="3">
        <f t="shared" si="24"/>
        <v>1.6400804794520549</v>
      </c>
      <c r="V124" s="4"/>
      <c r="W124" s="273">
        <v>1.385</v>
      </c>
      <c r="X124" s="3">
        <f>E124-W124</f>
        <v>0.25508047945205492</v>
      </c>
      <c r="Y124" s="4">
        <f>'[1]Ac Dtls'!$D$171+'[2]Ac Dtls'!$D$168</f>
        <v>18</v>
      </c>
      <c r="Z124" s="3">
        <f t="shared" si="25"/>
        <v>4.5914486301369886</v>
      </c>
    </row>
    <row r="125" spans="1:26" ht="11.45" customHeight="1" x14ac:dyDescent="0.25">
      <c r="A125" s="279">
        <v>127</v>
      </c>
      <c r="B125" s="299" t="s">
        <v>646</v>
      </c>
      <c r="C125" s="339">
        <v>515</v>
      </c>
      <c r="D125" s="300">
        <v>0</v>
      </c>
      <c r="E125" s="464">
        <v>0.51</v>
      </c>
      <c r="F125" s="273">
        <f t="shared" si="21"/>
        <v>0</v>
      </c>
      <c r="G125" s="296"/>
      <c r="H125" s="297"/>
      <c r="I125" s="273">
        <f t="shared" si="22"/>
        <v>0</v>
      </c>
      <c r="J125" s="273">
        <f t="shared" si="20"/>
        <v>0</v>
      </c>
      <c r="K125" s="297"/>
      <c r="L125" s="297"/>
      <c r="M125" s="297"/>
      <c r="N125" s="616">
        <f t="shared" si="18"/>
        <v>0</v>
      </c>
      <c r="O125" s="616"/>
      <c r="P125" s="616"/>
      <c r="Q125" s="540"/>
      <c r="R125" s="180">
        <v>2</v>
      </c>
      <c r="T125" s="568">
        <v>90</v>
      </c>
      <c r="U125" s="3">
        <f t="shared" si="24"/>
        <v>0.46232876712328763</v>
      </c>
      <c r="V125" s="4"/>
      <c r="W125" s="273"/>
      <c r="Y125" s="4"/>
      <c r="Z125" s="3">
        <f t="shared" si="25"/>
        <v>0</v>
      </c>
    </row>
    <row r="126" spans="1:26" ht="11.45" customHeight="1" x14ac:dyDescent="0.2">
      <c r="A126" s="279">
        <v>128</v>
      </c>
      <c r="B126" s="299" t="s">
        <v>647</v>
      </c>
      <c r="C126" s="339"/>
      <c r="D126" s="300"/>
      <c r="E126" s="464">
        <f t="shared" si="28"/>
        <v>0.3595890410958904</v>
      </c>
      <c r="F126" s="273">
        <f t="shared" si="21"/>
        <v>0</v>
      </c>
      <c r="G126" s="296"/>
      <c r="H126" s="297"/>
      <c r="I126" s="273">
        <f t="shared" si="22"/>
        <v>0</v>
      </c>
      <c r="J126" s="273">
        <f t="shared" si="20"/>
        <v>0</v>
      </c>
      <c r="K126" s="297"/>
      <c r="L126" s="297"/>
      <c r="M126" s="297"/>
      <c r="N126" s="616">
        <f t="shared" si="18"/>
        <v>0</v>
      </c>
      <c r="O126" s="616"/>
      <c r="P126" s="616"/>
      <c r="Q126" s="180"/>
      <c r="R126" s="180"/>
      <c r="T126" s="568">
        <v>70</v>
      </c>
      <c r="U126" s="3">
        <f t="shared" si="24"/>
        <v>0.3595890410958904</v>
      </c>
      <c r="V126" s="4"/>
      <c r="W126" s="273"/>
      <c r="Y126" s="4"/>
      <c r="Z126" s="3">
        <f t="shared" si="25"/>
        <v>0</v>
      </c>
    </row>
    <row r="127" spans="1:26" ht="11.45" customHeight="1" x14ac:dyDescent="0.2">
      <c r="A127" s="279">
        <v>129</v>
      </c>
      <c r="B127" s="185" t="s">
        <v>648</v>
      </c>
      <c r="C127" s="275">
        <v>520</v>
      </c>
      <c r="D127" s="279">
        <f>Sheet2!AJ100</f>
        <v>0</v>
      </c>
      <c r="E127" s="464">
        <f t="shared" si="28"/>
        <v>1.6562722602739723</v>
      </c>
      <c r="F127" s="273">
        <f t="shared" si="21"/>
        <v>0</v>
      </c>
      <c r="G127" s="279">
        <f>Sheet2!AK100</f>
        <v>0</v>
      </c>
      <c r="H127" s="273">
        <v>2</v>
      </c>
      <c r="I127" s="273">
        <f t="shared" si="22"/>
        <v>0</v>
      </c>
      <c r="J127" s="273">
        <f t="shared" si="20"/>
        <v>0</v>
      </c>
      <c r="K127" s="273">
        <v>20</v>
      </c>
      <c r="L127" s="273">
        <v>31.318000000000001</v>
      </c>
      <c r="M127" s="273">
        <v>30.021999999999998</v>
      </c>
      <c r="N127" s="616">
        <f t="shared" si="18"/>
        <v>1.2960000000000029</v>
      </c>
      <c r="O127" s="616"/>
      <c r="P127" s="616"/>
      <c r="Q127" s="180"/>
      <c r="R127" s="180"/>
      <c r="T127" s="568">
        <v>322.42099999999999</v>
      </c>
      <c r="U127" s="3">
        <f t="shared" si="24"/>
        <v>1.6562722602739723</v>
      </c>
      <c r="V127" s="4"/>
      <c r="W127" s="273">
        <v>1.385</v>
      </c>
      <c r="X127" s="3">
        <f>E127-W127</f>
        <v>0.27127226027397233</v>
      </c>
      <c r="Y127" s="4">
        <f>'[1]Ac Dtls'!$D$175+'[2]Ac Dtls'!$D$172</f>
        <v>16</v>
      </c>
      <c r="Z127" s="3">
        <f t="shared" si="25"/>
        <v>4.3403561643835573</v>
      </c>
    </row>
    <row r="128" spans="1:26" ht="11.45" customHeight="1" x14ac:dyDescent="0.2">
      <c r="A128" s="279">
        <v>130</v>
      </c>
      <c r="B128" s="299" t="s">
        <v>649</v>
      </c>
      <c r="C128" s="339">
        <v>523</v>
      </c>
      <c r="D128" s="300">
        <v>0</v>
      </c>
      <c r="E128" s="464">
        <f t="shared" si="28"/>
        <v>0.63287671232876719</v>
      </c>
      <c r="F128" s="273">
        <f t="shared" si="21"/>
        <v>0</v>
      </c>
      <c r="G128" s="296"/>
      <c r="H128" s="297"/>
      <c r="I128" s="273">
        <f t="shared" si="22"/>
        <v>0</v>
      </c>
      <c r="J128" s="273">
        <f t="shared" si="20"/>
        <v>0</v>
      </c>
      <c r="K128" s="297"/>
      <c r="L128" s="297"/>
      <c r="M128" s="297"/>
      <c r="N128" s="616">
        <f t="shared" si="18"/>
        <v>0</v>
      </c>
      <c r="O128" s="616"/>
      <c r="P128" s="616"/>
      <c r="Q128" s="180"/>
      <c r="R128" s="180"/>
      <c r="T128" s="568">
        <v>140</v>
      </c>
      <c r="U128" s="3">
        <f>T128*12/365/8*110%</f>
        <v>0.63287671232876719</v>
      </c>
      <c r="V128" s="4"/>
      <c r="W128" s="273"/>
      <c r="Y128" s="4"/>
      <c r="Z128" s="3">
        <f t="shared" si="25"/>
        <v>0</v>
      </c>
    </row>
    <row r="129" spans="1:26" ht="11.45" customHeight="1" x14ac:dyDescent="0.2">
      <c r="A129" s="279">
        <v>131</v>
      </c>
      <c r="B129" s="185" t="s">
        <v>655</v>
      </c>
      <c r="C129" s="406">
        <v>524</v>
      </c>
      <c r="D129" s="279">
        <f>Sheet2!AJ101</f>
        <v>0</v>
      </c>
      <c r="E129" s="464">
        <f t="shared" si="28"/>
        <v>1.7529400684931504</v>
      </c>
      <c r="F129" s="273">
        <f t="shared" si="21"/>
        <v>0</v>
      </c>
      <c r="G129" s="279">
        <f>Sheet2!AK101</f>
        <v>0</v>
      </c>
      <c r="H129" s="273">
        <v>4</v>
      </c>
      <c r="I129" s="273">
        <f t="shared" si="22"/>
        <v>0</v>
      </c>
      <c r="J129" s="273">
        <f t="shared" si="20"/>
        <v>0</v>
      </c>
      <c r="K129" s="273">
        <v>20</v>
      </c>
      <c r="L129" s="273">
        <v>40.058999999999997</v>
      </c>
      <c r="M129" s="273">
        <v>37.35</v>
      </c>
      <c r="N129" s="616">
        <f t="shared" ref="N129:N191" si="29">L129-M129</f>
        <v>2.7089999999999961</v>
      </c>
      <c r="O129" s="616"/>
      <c r="P129" s="616"/>
      <c r="Q129" s="180"/>
      <c r="R129" s="180"/>
      <c r="T129" s="568">
        <v>341.23899999999998</v>
      </c>
      <c r="U129" s="3">
        <f t="shared" si="24"/>
        <v>1.7529400684931504</v>
      </c>
      <c r="V129" s="4"/>
      <c r="W129" s="273">
        <v>1.49</v>
      </c>
      <c r="X129" s="3">
        <f>E129-W129</f>
        <v>0.26294006849315044</v>
      </c>
      <c r="Y129" s="4">
        <f>'[1]Ac Dtls'!$D$179+'[2]Ac Dtls'!$D$175</f>
        <v>39</v>
      </c>
      <c r="Z129" s="3">
        <f t="shared" si="25"/>
        <v>10.254662671232866</v>
      </c>
    </row>
    <row r="130" spans="1:26" ht="11.45" customHeight="1" x14ac:dyDescent="0.2">
      <c r="A130" s="279">
        <v>132</v>
      </c>
      <c r="B130" s="299" t="s">
        <v>657</v>
      </c>
      <c r="C130" s="339">
        <v>526</v>
      </c>
      <c r="D130" s="300"/>
      <c r="E130" s="464">
        <v>0.4</v>
      </c>
      <c r="F130" s="273">
        <f t="shared" si="21"/>
        <v>0</v>
      </c>
      <c r="G130" s="296"/>
      <c r="H130" s="297"/>
      <c r="I130" s="273">
        <f t="shared" si="22"/>
        <v>0</v>
      </c>
      <c r="J130" s="273">
        <f t="shared" si="20"/>
        <v>0</v>
      </c>
      <c r="K130" s="297"/>
      <c r="L130" s="297"/>
      <c r="M130" s="297"/>
      <c r="N130" s="616">
        <f t="shared" si="29"/>
        <v>0</v>
      </c>
      <c r="Q130" s="892"/>
      <c r="R130" s="180"/>
      <c r="T130" s="568">
        <v>75</v>
      </c>
      <c r="U130" s="3">
        <f>T130*12/365/8*110%</f>
        <v>0.33904109589041098</v>
      </c>
      <c r="V130" s="4"/>
      <c r="W130" s="273"/>
      <c r="Y130" s="4"/>
      <c r="Z130" s="3">
        <f t="shared" si="25"/>
        <v>0</v>
      </c>
    </row>
    <row r="131" spans="1:26" ht="11.45" customHeight="1" x14ac:dyDescent="0.2">
      <c r="A131" s="279">
        <v>133</v>
      </c>
      <c r="B131" s="185" t="s">
        <v>668</v>
      </c>
      <c r="C131" s="275">
        <v>534</v>
      </c>
      <c r="D131" s="279">
        <f>Sheet2!AJ102</f>
        <v>6</v>
      </c>
      <c r="E131" s="464">
        <f t="shared" si="28"/>
        <v>1.6079640410958904</v>
      </c>
      <c r="F131" s="273">
        <f t="shared" si="21"/>
        <v>9.6477842465753429</v>
      </c>
      <c r="G131" s="279">
        <f>Sheet2!AK102</f>
        <v>0</v>
      </c>
      <c r="H131" s="273">
        <v>2</v>
      </c>
      <c r="I131" s="273">
        <f t="shared" si="22"/>
        <v>0</v>
      </c>
      <c r="J131" s="273">
        <f t="shared" si="20"/>
        <v>9.6477842465753429</v>
      </c>
      <c r="K131" s="273">
        <v>20</v>
      </c>
      <c r="L131" s="273">
        <v>30.661000000000001</v>
      </c>
      <c r="M131" s="273">
        <v>29.402999999999999</v>
      </c>
      <c r="N131" s="616">
        <f t="shared" si="29"/>
        <v>1.2580000000000027</v>
      </c>
      <c r="O131" s="616"/>
      <c r="P131" s="616"/>
      <c r="Q131" s="180"/>
      <c r="R131" s="180"/>
      <c r="T131" s="568">
        <v>313.017</v>
      </c>
      <c r="U131" s="3">
        <f t="shared" si="24"/>
        <v>1.6079640410958904</v>
      </c>
      <c r="V131" s="4"/>
      <c r="W131" s="273">
        <v>1.385</v>
      </c>
      <c r="X131" s="3">
        <f>E131-W131</f>
        <v>0.22296404109589041</v>
      </c>
      <c r="Y131" s="4"/>
      <c r="Z131" s="3">
        <f t="shared" si="25"/>
        <v>0</v>
      </c>
    </row>
    <row r="132" spans="1:26" ht="11.45" customHeight="1" x14ac:dyDescent="0.2">
      <c r="A132" s="279">
        <v>134</v>
      </c>
      <c r="B132" s="185" t="s">
        <v>667</v>
      </c>
      <c r="C132" s="340">
        <v>535</v>
      </c>
      <c r="D132" s="279">
        <f>Sheet2!AJ103</f>
        <v>0</v>
      </c>
      <c r="E132" s="464">
        <f t="shared" si="28"/>
        <v>1.4428818493150684</v>
      </c>
      <c r="F132" s="273">
        <f t="shared" si="21"/>
        <v>0</v>
      </c>
      <c r="G132" s="279">
        <f>Sheet2!AK103</f>
        <v>0</v>
      </c>
      <c r="H132" s="273">
        <v>2</v>
      </c>
      <c r="I132" s="273">
        <f t="shared" si="22"/>
        <v>0</v>
      </c>
      <c r="J132" s="273">
        <f t="shared" si="20"/>
        <v>0</v>
      </c>
      <c r="K132" s="273">
        <v>20</v>
      </c>
      <c r="L132" s="273">
        <v>29.632999999999999</v>
      </c>
      <c r="M132" s="273">
        <v>28.411999999999999</v>
      </c>
      <c r="N132" s="616">
        <f t="shared" si="29"/>
        <v>1.2210000000000001</v>
      </c>
      <c r="O132" s="616"/>
      <c r="P132" s="616"/>
      <c r="Q132" s="180"/>
      <c r="R132" s="180"/>
      <c r="T132" s="568">
        <v>280.88099999999997</v>
      </c>
      <c r="U132" s="3">
        <f t="shared" si="24"/>
        <v>1.4428818493150684</v>
      </c>
      <c r="V132" s="4"/>
      <c r="W132" s="273">
        <v>1.385</v>
      </c>
      <c r="X132" s="3">
        <f>E132-W132</f>
        <v>5.7881849315068346E-2</v>
      </c>
      <c r="Y132" s="4"/>
      <c r="Z132" s="3">
        <f t="shared" si="25"/>
        <v>0</v>
      </c>
    </row>
    <row r="133" spans="1:26" ht="11.45" customHeight="1" x14ac:dyDescent="0.2">
      <c r="A133" s="279">
        <v>135</v>
      </c>
      <c r="B133" s="185" t="s">
        <v>669</v>
      </c>
      <c r="C133" s="340">
        <v>536</v>
      </c>
      <c r="D133" s="279">
        <f>Sheet2!AJ104</f>
        <v>0</v>
      </c>
      <c r="E133" s="464">
        <f t="shared" si="28"/>
        <v>1.5009195205479451</v>
      </c>
      <c r="F133" s="273">
        <f t="shared" si="21"/>
        <v>0</v>
      </c>
      <c r="G133" s="279">
        <f>Sheet2!AK104</f>
        <v>0</v>
      </c>
      <c r="H133" s="273">
        <v>4</v>
      </c>
      <c r="I133" s="273">
        <f t="shared" si="22"/>
        <v>0</v>
      </c>
      <c r="J133" s="273">
        <f t="shared" si="20"/>
        <v>0</v>
      </c>
      <c r="K133" s="273">
        <v>20</v>
      </c>
      <c r="L133" s="273">
        <v>37.378</v>
      </c>
      <c r="M133" s="273">
        <v>29.202999999999999</v>
      </c>
      <c r="N133" s="616">
        <f t="shared" si="29"/>
        <v>8.1750000000000007</v>
      </c>
      <c r="O133" s="616"/>
      <c r="P133" s="616"/>
      <c r="Q133" s="180"/>
      <c r="R133" s="180"/>
      <c r="T133" s="568">
        <v>292.17899999999997</v>
      </c>
      <c r="U133" s="3">
        <f t="shared" si="24"/>
        <v>1.5009195205479451</v>
      </c>
      <c r="V133" s="4"/>
      <c r="W133" s="273">
        <v>1.385</v>
      </c>
      <c r="X133" s="3">
        <f>E133-W133</f>
        <v>0.11591952054794508</v>
      </c>
      <c r="Y133" s="4"/>
      <c r="Z133" s="3">
        <f t="shared" si="25"/>
        <v>0</v>
      </c>
    </row>
    <row r="134" spans="1:26" ht="11.45" customHeight="1" x14ac:dyDescent="0.2">
      <c r="A134" s="279">
        <v>136</v>
      </c>
      <c r="B134" s="185" t="s">
        <v>420</v>
      </c>
      <c r="C134" s="275">
        <v>537</v>
      </c>
      <c r="D134" s="279"/>
      <c r="E134" s="464">
        <f t="shared" si="28"/>
        <v>1.6674914383561645</v>
      </c>
      <c r="F134" s="273">
        <f t="shared" si="21"/>
        <v>0</v>
      </c>
      <c r="G134" s="279">
        <f>Sheet2!AK105</f>
        <v>0</v>
      </c>
      <c r="H134" s="273">
        <v>3</v>
      </c>
      <c r="I134" s="273">
        <v>0</v>
      </c>
      <c r="J134" s="273">
        <f t="shared" si="20"/>
        <v>0</v>
      </c>
      <c r="K134" s="273">
        <v>20</v>
      </c>
      <c r="L134" s="315">
        <v>0</v>
      </c>
      <c r="M134" s="315">
        <v>0</v>
      </c>
      <c r="N134" s="616">
        <f t="shared" si="29"/>
        <v>0</v>
      </c>
      <c r="O134" s="616"/>
      <c r="P134" s="616"/>
      <c r="Q134" s="180"/>
      <c r="R134" s="180"/>
      <c r="T134" s="568">
        <v>324.60500000000002</v>
      </c>
      <c r="U134" s="3">
        <f t="shared" si="24"/>
        <v>1.6674914383561645</v>
      </c>
      <c r="V134" s="4"/>
      <c r="W134" s="273">
        <v>1.44</v>
      </c>
      <c r="X134" s="3">
        <f>E134-W134</f>
        <v>0.22749143835616459</v>
      </c>
      <c r="Y134" s="4"/>
      <c r="Z134" s="3">
        <f t="shared" si="25"/>
        <v>0</v>
      </c>
    </row>
    <row r="135" spans="1:26" ht="11.45" customHeight="1" x14ac:dyDescent="0.2">
      <c r="A135" s="279">
        <v>137</v>
      </c>
      <c r="B135" s="299" t="s">
        <v>660</v>
      </c>
      <c r="C135" s="339">
        <v>527</v>
      </c>
      <c r="D135" s="300">
        <v>0</v>
      </c>
      <c r="E135" s="464">
        <v>0.82499999999999996</v>
      </c>
      <c r="F135" s="273">
        <f t="shared" si="21"/>
        <v>0</v>
      </c>
      <c r="G135" s="296"/>
      <c r="H135" s="297"/>
      <c r="I135" s="273">
        <f t="shared" si="22"/>
        <v>0</v>
      </c>
      <c r="J135" s="273">
        <f t="shared" si="20"/>
        <v>0</v>
      </c>
      <c r="K135" s="297"/>
      <c r="L135" s="297"/>
      <c r="M135" s="297"/>
      <c r="N135" s="616">
        <f t="shared" si="29"/>
        <v>0</v>
      </c>
      <c r="O135" s="616"/>
      <c r="P135" s="616"/>
      <c r="Q135" s="180"/>
      <c r="R135" s="180">
        <v>108</v>
      </c>
      <c r="S135" s="3">
        <f>R135-58</f>
        <v>50</v>
      </c>
      <c r="T135" s="568"/>
      <c r="U135" s="3">
        <f t="shared" si="24"/>
        <v>0</v>
      </c>
      <c r="V135" s="4"/>
      <c r="W135" s="273"/>
      <c r="Y135" s="4"/>
      <c r="Z135" s="3">
        <f t="shared" si="25"/>
        <v>0</v>
      </c>
    </row>
    <row r="136" spans="1:26" ht="11.45" customHeight="1" x14ac:dyDescent="0.25">
      <c r="A136" s="279">
        <v>140</v>
      </c>
      <c r="B136" s="318"/>
      <c r="C136" s="319"/>
      <c r="D136" s="300"/>
      <c r="E136" s="568">
        <v>0.5</v>
      </c>
      <c r="F136" s="273">
        <f t="shared" si="21"/>
        <v>0</v>
      </c>
      <c r="G136" s="296"/>
      <c r="H136" s="297"/>
      <c r="I136" s="273">
        <f t="shared" si="22"/>
        <v>0</v>
      </c>
      <c r="J136" s="273">
        <f t="shared" si="20"/>
        <v>0</v>
      </c>
      <c r="K136" s="297"/>
      <c r="L136" s="297"/>
      <c r="M136" s="297"/>
      <c r="N136" s="616">
        <f t="shared" si="29"/>
        <v>0</v>
      </c>
      <c r="O136" s="616"/>
      <c r="P136" s="616"/>
      <c r="Q136" s="180"/>
      <c r="R136" s="540"/>
      <c r="T136" s="568">
        <v>85</v>
      </c>
      <c r="U136" s="3">
        <f>T136*12/365/8*125%</f>
        <v>0.43664383561643838</v>
      </c>
      <c r="V136" s="4"/>
      <c r="W136" s="273"/>
      <c r="Y136" s="4"/>
      <c r="Z136" s="3">
        <f t="shared" si="25"/>
        <v>0</v>
      </c>
    </row>
    <row r="137" spans="1:26" ht="11.45" customHeight="1" x14ac:dyDescent="0.25">
      <c r="A137" s="279">
        <v>141</v>
      </c>
      <c r="B137" s="318" t="s">
        <v>678</v>
      </c>
      <c r="C137" s="319">
        <v>539</v>
      </c>
      <c r="D137" s="300">
        <v>0</v>
      </c>
      <c r="E137" s="464">
        <v>0.5</v>
      </c>
      <c r="F137" s="273">
        <f t="shared" si="21"/>
        <v>0</v>
      </c>
      <c r="G137" s="296"/>
      <c r="H137" s="297"/>
      <c r="I137" s="273">
        <f t="shared" si="22"/>
        <v>0</v>
      </c>
      <c r="J137" s="273">
        <f t="shared" si="20"/>
        <v>0</v>
      </c>
      <c r="K137" s="297"/>
      <c r="L137" s="297"/>
      <c r="M137" s="297"/>
      <c r="N137" s="616">
        <f t="shared" si="29"/>
        <v>0</v>
      </c>
      <c r="O137" s="616"/>
      <c r="P137" s="616"/>
      <c r="Q137" s="180"/>
      <c r="R137" s="540" t="s">
        <v>1847</v>
      </c>
      <c r="T137" s="568">
        <v>85</v>
      </c>
      <c r="U137" s="3">
        <f>T137*12/365/8*115%</f>
        <v>0.40171232876712326</v>
      </c>
      <c r="V137" s="4"/>
      <c r="W137" s="273"/>
      <c r="Y137" s="4"/>
      <c r="Z137" s="3">
        <f t="shared" si="25"/>
        <v>0</v>
      </c>
    </row>
    <row r="138" spans="1:26" ht="11.45" customHeight="1" x14ac:dyDescent="0.2">
      <c r="A138" s="279">
        <v>142</v>
      </c>
      <c r="B138" s="318" t="s">
        <v>679</v>
      </c>
      <c r="C138" s="319">
        <v>540</v>
      </c>
      <c r="D138" s="300">
        <v>0</v>
      </c>
      <c r="E138" s="464">
        <v>0.41</v>
      </c>
      <c r="F138" s="273">
        <f t="shared" si="21"/>
        <v>0</v>
      </c>
      <c r="G138" s="296"/>
      <c r="H138" s="297"/>
      <c r="I138" s="273">
        <f t="shared" si="22"/>
        <v>0</v>
      </c>
      <c r="J138" s="273">
        <f t="shared" si="20"/>
        <v>0</v>
      </c>
      <c r="K138" s="297"/>
      <c r="L138" s="297"/>
      <c r="M138" s="297"/>
      <c r="N138" s="616">
        <f t="shared" si="29"/>
        <v>0</v>
      </c>
      <c r="O138" s="616"/>
      <c r="P138" s="616"/>
      <c r="Q138" s="180"/>
      <c r="R138" s="180"/>
      <c r="T138" s="568">
        <v>80</v>
      </c>
      <c r="U138" s="3">
        <f>T138*12/365/8*115%</f>
        <v>0.37808219178082186</v>
      </c>
      <c r="V138" s="4"/>
      <c r="W138" s="273"/>
      <c r="Y138" s="4"/>
      <c r="Z138" s="3">
        <f t="shared" si="25"/>
        <v>0</v>
      </c>
    </row>
    <row r="139" spans="1:26" ht="11.45" customHeight="1" x14ac:dyDescent="0.2">
      <c r="A139" s="279">
        <v>138</v>
      </c>
      <c r="B139" s="58" t="s">
        <v>691</v>
      </c>
      <c r="C139" s="81">
        <v>541</v>
      </c>
      <c r="D139" s="279">
        <f>Sheet2!AJ111</f>
        <v>3</v>
      </c>
      <c r="E139" s="464">
        <f>U139</f>
        <v>1.6079640410958904</v>
      </c>
      <c r="F139" s="273">
        <f>D139*E139</f>
        <v>4.8238921232876715</v>
      </c>
      <c r="G139" s="279">
        <f>Sheet2!AK106</f>
        <v>0</v>
      </c>
      <c r="H139" s="273">
        <v>2</v>
      </c>
      <c r="I139" s="273">
        <f>G139*H139</f>
        <v>0</v>
      </c>
      <c r="J139" s="273">
        <f>F139+I139</f>
        <v>4.8238921232876715</v>
      </c>
      <c r="K139" s="273">
        <v>20</v>
      </c>
      <c r="L139" s="273">
        <v>30.672000000000001</v>
      </c>
      <c r="M139" s="273">
        <v>29.402999999999999</v>
      </c>
      <c r="N139" s="616">
        <f t="shared" si="29"/>
        <v>1.2690000000000019</v>
      </c>
      <c r="O139" s="616"/>
      <c r="P139" s="616"/>
      <c r="Q139" s="180"/>
      <c r="R139" s="180"/>
      <c r="T139" s="568">
        <v>313.017</v>
      </c>
      <c r="U139" s="3">
        <f t="shared" si="24"/>
        <v>1.6079640410958904</v>
      </c>
      <c r="V139" s="4"/>
      <c r="W139" s="273"/>
      <c r="Y139" s="4"/>
      <c r="Z139" s="3"/>
    </row>
    <row r="140" spans="1:26" ht="11.45" customHeight="1" x14ac:dyDescent="0.2">
      <c r="A140" s="279">
        <v>139</v>
      </c>
      <c r="B140" s="58" t="s">
        <v>692</v>
      </c>
      <c r="C140" s="81">
        <v>542</v>
      </c>
      <c r="D140" s="275">
        <f>Sheet2!AJ107</f>
        <v>0</v>
      </c>
      <c r="E140" s="1021">
        <f>U140</f>
        <v>1.6079640410958904</v>
      </c>
      <c r="F140" s="514">
        <f>D140*E140</f>
        <v>0</v>
      </c>
      <c r="G140" s="275">
        <f>Sheet2!AK107</f>
        <v>0</v>
      </c>
      <c r="H140" s="514">
        <v>4</v>
      </c>
      <c r="I140" s="273">
        <f>G140*H140</f>
        <v>0</v>
      </c>
      <c r="J140" s="273">
        <f>F140+I140</f>
        <v>0</v>
      </c>
      <c r="K140" s="273">
        <v>20</v>
      </c>
      <c r="L140" s="273">
        <v>30.661000000000001</v>
      </c>
      <c r="M140" s="273">
        <v>29.402999999999999</v>
      </c>
      <c r="N140" s="616">
        <f t="shared" si="29"/>
        <v>1.2580000000000027</v>
      </c>
      <c r="O140" s="616"/>
      <c r="P140" s="616"/>
      <c r="Q140" s="180"/>
      <c r="R140" s="180"/>
      <c r="T140" s="568">
        <v>313.017</v>
      </c>
      <c r="U140" s="3">
        <f t="shared" si="24"/>
        <v>1.6079640410958904</v>
      </c>
      <c r="V140" s="4"/>
      <c r="W140" s="273"/>
      <c r="Y140" s="4"/>
      <c r="Z140" s="3"/>
    </row>
    <row r="141" spans="1:26" ht="11.45" customHeight="1" x14ac:dyDescent="0.2">
      <c r="A141" s="279">
        <v>143</v>
      </c>
      <c r="B141" s="185" t="s">
        <v>699</v>
      </c>
      <c r="C141" s="275">
        <v>543</v>
      </c>
      <c r="D141" s="279">
        <f>Sheet2!AJ108</f>
        <v>0</v>
      </c>
      <c r="E141" s="464">
        <f t="shared" si="28"/>
        <v>1.6079640410958904</v>
      </c>
      <c r="F141" s="273">
        <f>D141*E141</f>
        <v>0</v>
      </c>
      <c r="G141" s="279">
        <f>Sheet2!AK108</f>
        <v>0</v>
      </c>
      <c r="H141" s="273">
        <v>2</v>
      </c>
      <c r="I141" s="273">
        <f t="shared" si="22"/>
        <v>0</v>
      </c>
      <c r="J141" s="273">
        <f t="shared" si="20"/>
        <v>0</v>
      </c>
      <c r="K141" s="273">
        <v>20</v>
      </c>
      <c r="L141" s="273">
        <v>30.661000000000001</v>
      </c>
      <c r="M141" s="273">
        <v>29.402999999999999</v>
      </c>
      <c r="N141" s="616">
        <f t="shared" si="29"/>
        <v>1.2580000000000027</v>
      </c>
      <c r="O141" s="616"/>
      <c r="P141" s="616"/>
      <c r="Q141" s="180"/>
      <c r="R141" s="180"/>
      <c r="T141" s="568">
        <v>313.017</v>
      </c>
      <c r="U141" s="3">
        <f t="shared" si="24"/>
        <v>1.6079640410958904</v>
      </c>
      <c r="V141" s="4"/>
      <c r="W141" s="273"/>
      <c r="Y141" s="4"/>
      <c r="Z141" s="3">
        <f t="shared" si="25"/>
        <v>0</v>
      </c>
    </row>
    <row r="142" spans="1:26" ht="11.45" customHeight="1" x14ac:dyDescent="0.2">
      <c r="A142" s="279">
        <v>144</v>
      </c>
      <c r="B142" s="185" t="s">
        <v>704</v>
      </c>
      <c r="C142" s="275">
        <v>544</v>
      </c>
      <c r="D142" s="279">
        <f>Sheet2!AJ109</f>
        <v>0</v>
      </c>
      <c r="E142" s="464">
        <f t="shared" si="28"/>
        <v>1.6079640410958904</v>
      </c>
      <c r="F142" s="273">
        <f t="shared" si="21"/>
        <v>0</v>
      </c>
      <c r="G142" s="279">
        <f>Sheet2!AK109</f>
        <v>0</v>
      </c>
      <c r="H142" s="273">
        <v>2</v>
      </c>
      <c r="I142" s="273">
        <f t="shared" si="22"/>
        <v>0</v>
      </c>
      <c r="J142" s="273">
        <f t="shared" si="20"/>
        <v>0</v>
      </c>
      <c r="K142" s="273">
        <v>20</v>
      </c>
      <c r="L142" s="273">
        <v>30.661000000000001</v>
      </c>
      <c r="M142" s="273">
        <v>29.402999999999999</v>
      </c>
      <c r="N142" s="616">
        <f t="shared" si="29"/>
        <v>1.2580000000000027</v>
      </c>
      <c r="O142" s="616"/>
      <c r="P142" s="616"/>
      <c r="Q142" s="180"/>
      <c r="R142" s="180"/>
      <c r="T142" s="568">
        <v>313.017</v>
      </c>
      <c r="U142" s="3">
        <f t="shared" si="24"/>
        <v>1.6079640410958904</v>
      </c>
      <c r="V142" s="4"/>
      <c r="Y142" s="4"/>
      <c r="Z142" s="3">
        <f t="shared" si="25"/>
        <v>0</v>
      </c>
    </row>
    <row r="143" spans="1:26" ht="11.45" customHeight="1" x14ac:dyDescent="0.2">
      <c r="A143" s="279">
        <v>145</v>
      </c>
      <c r="B143" s="185" t="s">
        <v>712</v>
      </c>
      <c r="C143" s="275">
        <v>546</v>
      </c>
      <c r="D143" s="279">
        <f>Sheet2!AJ110</f>
        <v>0</v>
      </c>
      <c r="E143" s="464">
        <f t="shared" si="28"/>
        <v>1.5459297945205477</v>
      </c>
      <c r="F143" s="273">
        <f t="shared" si="21"/>
        <v>0</v>
      </c>
      <c r="G143" s="279">
        <f>Sheet2!AK110</f>
        <v>0</v>
      </c>
      <c r="H143" s="273">
        <v>2</v>
      </c>
      <c r="I143" s="273">
        <f t="shared" si="22"/>
        <v>0</v>
      </c>
      <c r="J143" s="273">
        <f t="shared" si="20"/>
        <v>0</v>
      </c>
      <c r="K143" s="315">
        <v>20</v>
      </c>
      <c r="L143" s="273">
        <v>30.021999999999998</v>
      </c>
      <c r="M143" s="273">
        <v>28.800999999999998</v>
      </c>
      <c r="N143" s="616">
        <f t="shared" si="29"/>
        <v>1.2210000000000001</v>
      </c>
      <c r="O143" s="616"/>
      <c r="P143" s="616"/>
      <c r="Q143" s="180"/>
      <c r="R143" s="180"/>
      <c r="T143" s="568">
        <v>300.94099999999997</v>
      </c>
      <c r="U143" s="3">
        <f t="shared" si="24"/>
        <v>1.5459297945205477</v>
      </c>
      <c r="V143" s="4"/>
      <c r="Y143" s="4"/>
      <c r="Z143" s="3">
        <f t="shared" si="25"/>
        <v>0</v>
      </c>
    </row>
    <row r="144" spans="1:26" ht="11.45" customHeight="1" x14ac:dyDescent="0.2">
      <c r="A144" s="279">
        <v>146</v>
      </c>
      <c r="B144" s="185" t="s">
        <v>713</v>
      </c>
      <c r="C144" s="340">
        <v>548</v>
      </c>
      <c r="D144" s="279">
        <f>Sheet2!AJ111</f>
        <v>3</v>
      </c>
      <c r="E144" s="464">
        <f t="shared" si="28"/>
        <v>1.7056386986301373</v>
      </c>
      <c r="F144" s="273">
        <f t="shared" si="21"/>
        <v>5.1169160958904119</v>
      </c>
      <c r="G144" s="279">
        <f>Sheet2!AK111</f>
        <v>0</v>
      </c>
      <c r="H144" s="273">
        <v>4</v>
      </c>
      <c r="I144" s="273">
        <f t="shared" si="22"/>
        <v>0</v>
      </c>
      <c r="J144" s="273">
        <f t="shared" si="20"/>
        <v>5.1169160958904119</v>
      </c>
      <c r="K144" s="273">
        <v>20</v>
      </c>
      <c r="L144" s="273">
        <v>38.712000000000003</v>
      </c>
      <c r="M144" s="273">
        <v>37.31</v>
      </c>
      <c r="N144" s="616">
        <f t="shared" si="29"/>
        <v>1.402000000000001</v>
      </c>
      <c r="O144" s="616"/>
      <c r="P144" s="616"/>
      <c r="Q144" s="180"/>
      <c r="R144" s="180"/>
      <c r="T144" s="568">
        <v>332.03100000000001</v>
      </c>
      <c r="U144" s="3">
        <f t="shared" si="24"/>
        <v>1.7056386986301373</v>
      </c>
      <c r="V144" s="4"/>
      <c r="Y144" s="4"/>
      <c r="Z144" s="3">
        <f t="shared" si="25"/>
        <v>0</v>
      </c>
    </row>
    <row r="145" spans="1:26" ht="11.45" customHeight="1" x14ac:dyDescent="0.2">
      <c r="A145" s="279">
        <v>148</v>
      </c>
      <c r="B145" s="58" t="s">
        <v>736</v>
      </c>
      <c r="C145" s="317">
        <v>556</v>
      </c>
      <c r="D145" s="279">
        <f>Sheet2!AJ113</f>
        <v>3</v>
      </c>
      <c r="E145" s="464">
        <f t="shared" si="28"/>
        <v>1.6674914383561645</v>
      </c>
      <c r="F145" s="273">
        <f t="shared" si="21"/>
        <v>5.0024743150684934</v>
      </c>
      <c r="G145" s="416"/>
      <c r="H145" s="273">
        <v>3</v>
      </c>
      <c r="I145" s="273">
        <f t="shared" si="22"/>
        <v>0</v>
      </c>
      <c r="J145" s="273">
        <f t="shared" si="20"/>
        <v>5.0024743150684934</v>
      </c>
      <c r="K145" s="273">
        <v>20</v>
      </c>
      <c r="L145" s="273">
        <v>48.972000000000001</v>
      </c>
      <c r="M145" s="273">
        <v>38.914999999999999</v>
      </c>
      <c r="N145" s="616">
        <f t="shared" si="29"/>
        <v>10.057000000000002</v>
      </c>
      <c r="O145" s="616"/>
      <c r="P145" s="616"/>
      <c r="Q145" s="180"/>
      <c r="R145" s="180"/>
      <c r="T145" s="568">
        <v>324.60500000000002</v>
      </c>
      <c r="U145" s="3">
        <f t="shared" ref="U145:U195" si="30">T145*12/365/8*125%</f>
        <v>1.6674914383561645</v>
      </c>
      <c r="V145" s="4"/>
      <c r="Y145" s="4"/>
      <c r="Z145" s="3"/>
    </row>
    <row r="146" spans="1:26" ht="11.45" customHeight="1" x14ac:dyDescent="0.2">
      <c r="A146" s="279">
        <v>149</v>
      </c>
      <c r="B146" s="58" t="s">
        <v>741</v>
      </c>
      <c r="C146" s="317">
        <v>559</v>
      </c>
      <c r="D146" s="279">
        <f>Sheet2!AJ114</f>
        <v>0</v>
      </c>
      <c r="E146" s="464">
        <f t="shared" si="28"/>
        <v>1.5757397260273975</v>
      </c>
      <c r="F146" s="273">
        <f t="shared" si="21"/>
        <v>0</v>
      </c>
      <c r="G146" s="279">
        <f>Sheet2!AK114</f>
        <v>0</v>
      </c>
      <c r="H146" s="273">
        <v>2</v>
      </c>
      <c r="I146" s="273">
        <f t="shared" si="22"/>
        <v>0</v>
      </c>
      <c r="J146" s="273">
        <f t="shared" si="20"/>
        <v>0</v>
      </c>
      <c r="K146" s="273">
        <v>20</v>
      </c>
      <c r="L146" s="273">
        <v>30.222000000000001</v>
      </c>
      <c r="M146" s="273">
        <v>29.001999999999999</v>
      </c>
      <c r="N146" s="616">
        <f t="shared" si="29"/>
        <v>1.2200000000000024</v>
      </c>
      <c r="O146" s="616"/>
      <c r="P146" s="616"/>
      <c r="Q146" s="180"/>
      <c r="R146" s="180"/>
      <c r="T146" s="568">
        <v>306.74400000000003</v>
      </c>
      <c r="U146" s="3">
        <f t="shared" si="30"/>
        <v>1.5757397260273975</v>
      </c>
      <c r="V146" s="4"/>
      <c r="Y146" s="4"/>
      <c r="Z146" s="3"/>
    </row>
    <row r="147" spans="1:26" ht="11.45" customHeight="1" x14ac:dyDescent="0.2">
      <c r="A147" s="279">
        <v>150</v>
      </c>
      <c r="B147" s="58" t="s">
        <v>753</v>
      </c>
      <c r="C147" s="317">
        <v>561</v>
      </c>
      <c r="D147" s="279">
        <f>Sheet2!AJ115</f>
        <v>0</v>
      </c>
      <c r="E147" s="464">
        <f t="shared" si="28"/>
        <v>1.5611404109589038</v>
      </c>
      <c r="F147" s="273">
        <f t="shared" si="21"/>
        <v>0</v>
      </c>
      <c r="G147" s="279">
        <f>Sheet2!AK115</f>
        <v>0</v>
      </c>
      <c r="H147" s="273">
        <v>4</v>
      </c>
      <c r="I147" s="273">
        <f t="shared" si="22"/>
        <v>0</v>
      </c>
      <c r="J147" s="273">
        <f t="shared" si="20"/>
        <v>0</v>
      </c>
      <c r="K147" s="273">
        <v>20</v>
      </c>
      <c r="L147" s="273">
        <v>36.743000000000002</v>
      </c>
      <c r="M147" s="273">
        <v>28.802</v>
      </c>
      <c r="N147" s="616">
        <f t="shared" si="29"/>
        <v>7.9410000000000025</v>
      </c>
      <c r="O147" s="616"/>
      <c r="P147" s="616"/>
      <c r="Q147" s="180"/>
      <c r="R147" s="180"/>
      <c r="T147" s="568">
        <v>303.90199999999999</v>
      </c>
      <c r="U147" s="3">
        <f t="shared" si="30"/>
        <v>1.5611404109589038</v>
      </c>
      <c r="V147" s="4"/>
      <c r="Y147" s="4"/>
      <c r="Z147" s="3"/>
    </row>
    <row r="148" spans="1:26" ht="11.45" customHeight="1" x14ac:dyDescent="0.2">
      <c r="A148" s="279">
        <v>151</v>
      </c>
      <c r="B148" s="58" t="s">
        <v>754</v>
      </c>
      <c r="C148" s="81">
        <v>562</v>
      </c>
      <c r="D148" s="279">
        <f>Sheet2!AJ116</f>
        <v>0</v>
      </c>
      <c r="E148" s="464">
        <f t="shared" si="28"/>
        <v>1.6079640410958904</v>
      </c>
      <c r="F148" s="273">
        <f>D148*E148</f>
        <v>0</v>
      </c>
      <c r="G148" s="279">
        <f>Sheet2!AK116</f>
        <v>0</v>
      </c>
      <c r="H148" s="273">
        <v>2</v>
      </c>
      <c r="I148" s="273">
        <f t="shared" si="22"/>
        <v>0</v>
      </c>
      <c r="J148" s="273">
        <f t="shared" si="20"/>
        <v>0</v>
      </c>
      <c r="K148" s="273">
        <v>20</v>
      </c>
      <c r="L148" s="273">
        <v>30.661000000000001</v>
      </c>
      <c r="M148" s="273">
        <v>29.402999999999999</v>
      </c>
      <c r="N148" s="616">
        <f t="shared" si="29"/>
        <v>1.2580000000000027</v>
      </c>
      <c r="O148" s="616"/>
      <c r="P148" s="616"/>
      <c r="Q148" s="180"/>
      <c r="R148" s="180"/>
      <c r="T148" s="568">
        <v>313.017</v>
      </c>
      <c r="U148" s="3">
        <f t="shared" si="30"/>
        <v>1.6079640410958904</v>
      </c>
      <c r="V148" s="4"/>
      <c r="Y148" s="4"/>
      <c r="Z148" s="3"/>
    </row>
    <row r="149" spans="1:26" ht="11.45" customHeight="1" x14ac:dyDescent="0.2">
      <c r="A149" s="279">
        <v>152</v>
      </c>
      <c r="B149" s="58" t="s">
        <v>755</v>
      </c>
      <c r="C149" s="317">
        <v>563</v>
      </c>
      <c r="D149" s="279">
        <f>Sheet2!AJ117</f>
        <v>18</v>
      </c>
      <c r="E149" s="464">
        <f t="shared" si="28"/>
        <v>1.5615102739726028</v>
      </c>
      <c r="F149" s="273">
        <f t="shared" si="21"/>
        <v>28.10718493150685</v>
      </c>
      <c r="G149" s="279">
        <f>Sheet2!AK117</f>
        <v>0</v>
      </c>
      <c r="H149" s="273">
        <v>2</v>
      </c>
      <c r="I149" s="273">
        <f t="shared" si="22"/>
        <v>0</v>
      </c>
      <c r="J149" s="273">
        <f t="shared" si="20"/>
        <v>28.10718493150685</v>
      </c>
      <c r="K149" s="273">
        <v>20</v>
      </c>
      <c r="L149" s="273">
        <v>31.777999999999999</v>
      </c>
      <c r="M149" s="273">
        <v>28.806000000000001</v>
      </c>
      <c r="N149" s="616">
        <f t="shared" si="29"/>
        <v>2.9719999999999978</v>
      </c>
      <c r="O149" s="616"/>
      <c r="P149" s="616"/>
      <c r="Q149" s="180"/>
      <c r="R149" s="180"/>
      <c r="T149" s="568">
        <v>303.97399999999999</v>
      </c>
      <c r="U149" s="3">
        <f t="shared" si="30"/>
        <v>1.5615102739726028</v>
      </c>
      <c r="V149" s="4"/>
      <c r="Y149" s="4"/>
      <c r="Z149" s="3"/>
    </row>
    <row r="150" spans="1:26" ht="11.45" customHeight="1" x14ac:dyDescent="0.2">
      <c r="A150" s="279">
        <v>153</v>
      </c>
      <c r="B150" s="192" t="s">
        <v>765</v>
      </c>
      <c r="C150" s="413">
        <v>564</v>
      </c>
      <c r="D150" s="279">
        <f>Sheet2!AJ118</f>
        <v>6</v>
      </c>
      <c r="E150" s="464">
        <f t="shared" si="28"/>
        <v>1.6079640410958904</v>
      </c>
      <c r="F150" s="273">
        <f t="shared" si="21"/>
        <v>9.6477842465753429</v>
      </c>
      <c r="G150" s="279">
        <f>Sheet2!AK118</f>
        <v>0</v>
      </c>
      <c r="H150" s="273">
        <v>2</v>
      </c>
      <c r="I150" s="273">
        <f t="shared" si="22"/>
        <v>0</v>
      </c>
      <c r="J150" s="273">
        <f t="shared" si="20"/>
        <v>9.6477842465753429</v>
      </c>
      <c r="K150" s="273">
        <v>20</v>
      </c>
      <c r="L150" s="273">
        <v>30.667999999999999</v>
      </c>
      <c r="M150" s="273">
        <v>29.402999999999999</v>
      </c>
      <c r="N150" s="616">
        <f t="shared" si="29"/>
        <v>1.2650000000000006</v>
      </c>
      <c r="O150" s="616"/>
      <c r="P150" s="616"/>
      <c r="Q150" s="180"/>
      <c r="R150" s="180"/>
      <c r="T150" s="568">
        <v>313.017</v>
      </c>
      <c r="U150" s="3">
        <f t="shared" si="30"/>
        <v>1.6079640410958904</v>
      </c>
      <c r="V150" s="4"/>
      <c r="Y150" s="4"/>
      <c r="Z150" s="3"/>
    </row>
    <row r="151" spans="1:26" ht="11.45" customHeight="1" x14ac:dyDescent="0.2">
      <c r="A151" s="279">
        <v>154</v>
      </c>
      <c r="B151" s="192" t="s">
        <v>766</v>
      </c>
      <c r="C151" s="413">
        <v>565</v>
      </c>
      <c r="D151" s="279">
        <f>Sheet2!AJ119</f>
        <v>0</v>
      </c>
      <c r="E151" s="464">
        <f t="shared" si="28"/>
        <v>1.5308732876712328</v>
      </c>
      <c r="F151" s="273">
        <f t="shared" si="21"/>
        <v>0</v>
      </c>
      <c r="G151" s="279">
        <f>Sheet2!AK119</f>
        <v>0</v>
      </c>
      <c r="H151" s="273">
        <v>2</v>
      </c>
      <c r="I151" s="273">
        <f t="shared" si="22"/>
        <v>0</v>
      </c>
      <c r="J151" s="273">
        <f t="shared" si="20"/>
        <v>0</v>
      </c>
      <c r="K151" s="273">
        <v>20</v>
      </c>
      <c r="L151" s="273">
        <v>29.61</v>
      </c>
      <c r="M151" s="273">
        <v>28.413</v>
      </c>
      <c r="N151" s="616">
        <f t="shared" si="29"/>
        <v>1.1969999999999992</v>
      </c>
      <c r="O151" s="616"/>
      <c r="P151" s="616"/>
      <c r="Q151" s="180"/>
      <c r="R151" s="180"/>
      <c r="T151" s="568">
        <v>298.01</v>
      </c>
      <c r="U151" s="3">
        <f t="shared" si="30"/>
        <v>1.5308732876712328</v>
      </c>
      <c r="V151" s="4"/>
      <c r="Y151" s="4"/>
      <c r="Z151" s="3"/>
    </row>
    <row r="152" spans="1:26" ht="11.45" customHeight="1" x14ac:dyDescent="0.2">
      <c r="A152" s="279">
        <v>155</v>
      </c>
      <c r="B152" s="185" t="s">
        <v>770</v>
      </c>
      <c r="C152" s="340">
        <v>566</v>
      </c>
      <c r="D152" s="279">
        <f>Sheet2!AJ120</f>
        <v>0</v>
      </c>
      <c r="E152" s="464">
        <f t="shared" si="28"/>
        <v>1.5460582191780823</v>
      </c>
      <c r="F152" s="273">
        <f t="shared" si="21"/>
        <v>0</v>
      </c>
      <c r="G152" s="279">
        <f>Sheet2!AK120</f>
        <v>0</v>
      </c>
      <c r="H152" s="273">
        <v>2</v>
      </c>
      <c r="I152" s="273">
        <f t="shared" si="22"/>
        <v>0</v>
      </c>
      <c r="J152" s="273">
        <f t="shared" si="20"/>
        <v>0</v>
      </c>
      <c r="K152" s="273">
        <v>20</v>
      </c>
      <c r="L152" s="273">
        <v>30.021999999999998</v>
      </c>
      <c r="M152" s="273">
        <v>28.800999999999998</v>
      </c>
      <c r="N152" s="616">
        <f t="shared" si="29"/>
        <v>1.2210000000000001</v>
      </c>
      <c r="O152" s="616"/>
      <c r="P152" s="616"/>
      <c r="Q152" s="180"/>
      <c r="R152" s="180"/>
      <c r="T152" s="568">
        <v>300.96600000000001</v>
      </c>
      <c r="U152" s="3">
        <f t="shared" si="30"/>
        <v>1.5460582191780823</v>
      </c>
      <c r="V152" s="4"/>
      <c r="Y152" s="4"/>
      <c r="Z152" s="3"/>
    </row>
    <row r="153" spans="1:26" ht="11.45" customHeight="1" x14ac:dyDescent="0.2">
      <c r="A153" s="279">
        <v>156</v>
      </c>
      <c r="B153" s="192" t="s">
        <v>764</v>
      </c>
      <c r="C153" s="413">
        <v>567</v>
      </c>
      <c r="D153" s="279">
        <f>Sheet2!AJ121</f>
        <v>27</v>
      </c>
      <c r="E153" s="464">
        <f t="shared" si="28"/>
        <v>1.561083904109589</v>
      </c>
      <c r="F153" s="273">
        <f t="shared" si="21"/>
        <v>42.149265410958904</v>
      </c>
      <c r="G153" s="279">
        <f>Sheet2!AK121</f>
        <v>0</v>
      </c>
      <c r="H153" s="273">
        <v>2</v>
      </c>
      <c r="I153" s="273">
        <f t="shared" si="22"/>
        <v>0</v>
      </c>
      <c r="J153" s="273">
        <f t="shared" si="20"/>
        <v>42.149265410958904</v>
      </c>
      <c r="K153" s="273">
        <v>20</v>
      </c>
      <c r="L153" s="273">
        <v>30.021999999999998</v>
      </c>
      <c r="M153" s="273">
        <v>28.800999999999998</v>
      </c>
      <c r="N153" s="616">
        <f t="shared" si="29"/>
        <v>1.2210000000000001</v>
      </c>
      <c r="O153" s="616"/>
      <c r="P153" s="616"/>
      <c r="Q153" s="180"/>
      <c r="R153" s="180"/>
      <c r="T153" s="568">
        <v>303.89100000000002</v>
      </c>
      <c r="U153" s="3">
        <f t="shared" si="30"/>
        <v>1.561083904109589</v>
      </c>
      <c r="V153" s="4"/>
      <c r="Y153" s="4"/>
      <c r="Z153" s="3">
        <f t="shared" si="25"/>
        <v>0</v>
      </c>
    </row>
    <row r="154" spans="1:26" ht="11.45" customHeight="1" x14ac:dyDescent="0.2">
      <c r="A154" s="279">
        <v>158</v>
      </c>
      <c r="B154" s="185" t="s">
        <v>771</v>
      </c>
      <c r="C154" s="275">
        <v>569</v>
      </c>
      <c r="D154" s="279">
        <f>Sheet2!AJ122</f>
        <v>0</v>
      </c>
      <c r="E154" s="464">
        <f t="shared" si="28"/>
        <v>1.7235770547945206</v>
      </c>
      <c r="F154" s="273">
        <f t="shared" si="21"/>
        <v>0</v>
      </c>
      <c r="G154" s="279">
        <f>Sheet2!AK122</f>
        <v>0</v>
      </c>
      <c r="H154" s="273">
        <v>4</v>
      </c>
      <c r="I154" s="273">
        <f t="shared" si="22"/>
        <v>0</v>
      </c>
      <c r="J154" s="273">
        <f t="shared" si="20"/>
        <v>0</v>
      </c>
      <c r="K154" s="273">
        <v>20</v>
      </c>
      <c r="L154" s="273">
        <v>38.957000000000001</v>
      </c>
      <c r="M154" s="273">
        <v>37.607999999999997</v>
      </c>
      <c r="N154" s="616">
        <f t="shared" si="29"/>
        <v>1.3490000000000038</v>
      </c>
      <c r="O154" s="616"/>
      <c r="P154" s="616"/>
      <c r="Q154" s="180"/>
      <c r="R154" s="180"/>
      <c r="T154" s="568">
        <v>335.52300000000002</v>
      </c>
      <c r="U154" s="3">
        <f t="shared" si="30"/>
        <v>1.7235770547945206</v>
      </c>
      <c r="V154" s="4"/>
      <c r="Y154" s="4"/>
      <c r="Z154" s="3"/>
    </row>
    <row r="155" spans="1:26" ht="11.45" customHeight="1" x14ac:dyDescent="0.2">
      <c r="A155" s="279">
        <v>166</v>
      </c>
      <c r="B155" s="299" t="s">
        <v>772</v>
      </c>
      <c r="C155" s="339">
        <v>571</v>
      </c>
      <c r="D155" s="300">
        <v>0</v>
      </c>
      <c r="E155" s="464">
        <v>0.5</v>
      </c>
      <c r="F155" s="273">
        <f>D155*E155</f>
        <v>0</v>
      </c>
      <c r="G155" s="296"/>
      <c r="H155" s="297"/>
      <c r="I155" s="297"/>
      <c r="J155" s="273">
        <f>F155+I155</f>
        <v>0</v>
      </c>
      <c r="K155" s="297"/>
      <c r="L155" s="297"/>
      <c r="M155" s="297"/>
      <c r="N155" s="616">
        <f t="shared" si="29"/>
        <v>0</v>
      </c>
      <c r="O155" s="616"/>
      <c r="P155" s="616"/>
      <c r="Q155" s="180"/>
      <c r="R155" s="180"/>
      <c r="T155" s="568"/>
      <c r="U155" s="3"/>
      <c r="V155" s="4"/>
      <c r="Y155" s="4"/>
      <c r="Z155" s="3"/>
    </row>
    <row r="156" spans="1:26" ht="11.45" customHeight="1" x14ac:dyDescent="0.2">
      <c r="A156" s="279"/>
      <c r="B156" s="299"/>
      <c r="C156" s="339">
        <v>572</v>
      </c>
      <c r="D156" s="300"/>
      <c r="E156" s="464"/>
      <c r="F156" s="273"/>
      <c r="G156" s="296"/>
      <c r="H156" s="297"/>
      <c r="I156" s="297"/>
      <c r="J156" s="273"/>
      <c r="K156" s="297"/>
      <c r="L156" s="297"/>
      <c r="M156" s="297"/>
      <c r="N156" s="616">
        <f t="shared" si="29"/>
        <v>0</v>
      </c>
      <c r="O156" s="616"/>
      <c r="P156" s="616"/>
      <c r="Q156" s="180"/>
      <c r="R156" s="180"/>
      <c r="T156" s="568"/>
      <c r="U156" s="3"/>
      <c r="V156" s="4"/>
      <c r="Y156" s="4"/>
      <c r="Z156" s="3"/>
    </row>
    <row r="157" spans="1:26" ht="11.45" customHeight="1" x14ac:dyDescent="0.2">
      <c r="A157" s="279">
        <v>160</v>
      </c>
      <c r="B157" s="185" t="s">
        <v>796</v>
      </c>
      <c r="C157" s="275">
        <v>574</v>
      </c>
      <c r="D157" s="279">
        <f>Sheet2!AJ123</f>
        <v>0</v>
      </c>
      <c r="E157" s="464">
        <f t="shared" si="28"/>
        <v>1.561083904109589</v>
      </c>
      <c r="F157" s="273">
        <f t="shared" si="21"/>
        <v>0</v>
      </c>
      <c r="G157" s="279">
        <f>Sheet2!AK123</f>
        <v>0</v>
      </c>
      <c r="H157" s="273">
        <v>2</v>
      </c>
      <c r="I157" s="273">
        <f t="shared" si="22"/>
        <v>0</v>
      </c>
      <c r="J157" s="273">
        <f t="shared" si="20"/>
        <v>0</v>
      </c>
      <c r="K157" s="273">
        <v>20</v>
      </c>
      <c r="L157" s="273">
        <v>30.021999999999998</v>
      </c>
      <c r="M157" s="273">
        <v>28.800999999999998</v>
      </c>
      <c r="N157" s="616">
        <f t="shared" si="29"/>
        <v>1.2210000000000001</v>
      </c>
      <c r="O157" s="616"/>
      <c r="P157" s="616"/>
      <c r="Q157" s="180"/>
      <c r="R157" s="180"/>
      <c r="T157" s="568">
        <v>303.89100000000002</v>
      </c>
      <c r="U157" s="3">
        <f t="shared" si="30"/>
        <v>1.561083904109589</v>
      </c>
      <c r="V157" s="4"/>
      <c r="Y157" s="4"/>
      <c r="Z157" s="3"/>
    </row>
    <row r="158" spans="1:26" ht="11.45" customHeight="1" x14ac:dyDescent="0.2">
      <c r="A158" s="279">
        <v>161</v>
      </c>
      <c r="B158" s="185" t="s">
        <v>794</v>
      </c>
      <c r="C158" s="406">
        <v>576</v>
      </c>
      <c r="D158" s="279">
        <f>Sheet2!AJ124</f>
        <v>0</v>
      </c>
      <c r="E158" s="464">
        <f t="shared" si="28"/>
        <v>1.503251712328767</v>
      </c>
      <c r="F158" s="273">
        <f t="shared" si="21"/>
        <v>0</v>
      </c>
      <c r="G158" s="279">
        <f>Sheet2!AK124</f>
        <v>0</v>
      </c>
      <c r="H158" s="273">
        <v>2</v>
      </c>
      <c r="I158" s="273">
        <f t="shared" si="22"/>
        <v>0</v>
      </c>
      <c r="J158" s="273">
        <f t="shared" si="20"/>
        <v>0</v>
      </c>
      <c r="K158" s="273">
        <v>20</v>
      </c>
      <c r="L158" s="273">
        <v>29.402999999999999</v>
      </c>
      <c r="M158" s="273">
        <v>28.221</v>
      </c>
      <c r="N158" s="616">
        <f t="shared" si="29"/>
        <v>1.1819999999999986</v>
      </c>
      <c r="O158" s="616"/>
      <c r="P158" s="616"/>
      <c r="Q158" s="180"/>
      <c r="R158" s="180"/>
      <c r="T158" s="568">
        <v>292.63299999999998</v>
      </c>
      <c r="U158" s="3">
        <f t="shared" si="30"/>
        <v>1.503251712328767</v>
      </c>
      <c r="V158" s="4"/>
      <c r="Y158" s="4"/>
      <c r="Z158" s="3"/>
    </row>
    <row r="159" spans="1:26" ht="11.45" customHeight="1" x14ac:dyDescent="0.2">
      <c r="A159" s="279">
        <v>162</v>
      </c>
      <c r="B159" s="185" t="s">
        <v>795</v>
      </c>
      <c r="C159" s="275">
        <v>577</v>
      </c>
      <c r="D159" s="279">
        <f>Sheet2!AJ125</f>
        <v>1</v>
      </c>
      <c r="E159" s="464">
        <f t="shared" si="28"/>
        <v>1.561083904109589</v>
      </c>
      <c r="F159" s="273">
        <f t="shared" si="21"/>
        <v>1.561083904109589</v>
      </c>
      <c r="G159" s="279">
        <f>Sheet2!AK125</f>
        <v>0</v>
      </c>
      <c r="H159" s="273">
        <v>2</v>
      </c>
      <c r="I159" s="273">
        <f t="shared" si="22"/>
        <v>0</v>
      </c>
      <c r="J159" s="273">
        <f t="shared" si="20"/>
        <v>1.561083904109589</v>
      </c>
      <c r="K159" s="273">
        <v>20</v>
      </c>
      <c r="L159" s="273">
        <v>30.021999999999998</v>
      </c>
      <c r="M159" s="273">
        <v>28.800999999999998</v>
      </c>
      <c r="N159" s="616">
        <f t="shared" si="29"/>
        <v>1.2210000000000001</v>
      </c>
      <c r="O159" s="616"/>
      <c r="P159" s="616"/>
      <c r="Q159" s="180"/>
      <c r="R159" s="180"/>
      <c r="T159" s="568">
        <v>303.89100000000002</v>
      </c>
      <c r="U159" s="3">
        <f t="shared" si="30"/>
        <v>1.561083904109589</v>
      </c>
      <c r="V159" s="4"/>
      <c r="Y159" s="4"/>
      <c r="Z159" s="3"/>
    </row>
    <row r="160" spans="1:26" ht="11.45" customHeight="1" x14ac:dyDescent="0.2">
      <c r="A160" s="279">
        <v>163</v>
      </c>
      <c r="B160" s="185" t="s">
        <v>797</v>
      </c>
      <c r="C160" s="275">
        <v>578</v>
      </c>
      <c r="D160" s="279">
        <f>Sheet2!AJ126</f>
        <v>8</v>
      </c>
      <c r="E160" s="464">
        <f t="shared" si="28"/>
        <v>1.5383321917808219</v>
      </c>
      <c r="F160" s="273">
        <f t="shared" si="21"/>
        <v>12.306657534246575</v>
      </c>
      <c r="G160" s="279">
        <f>Sheet2!AK126</f>
        <v>0</v>
      </c>
      <c r="H160" s="273">
        <v>2</v>
      </c>
      <c r="I160" s="273">
        <f t="shared" si="22"/>
        <v>0</v>
      </c>
      <c r="J160" s="273">
        <f t="shared" si="20"/>
        <v>12.306657534246575</v>
      </c>
      <c r="K160" s="273">
        <v>20</v>
      </c>
      <c r="L160" s="273">
        <v>30.021999999999998</v>
      </c>
      <c r="M160" s="273">
        <v>28.800999999999998</v>
      </c>
      <c r="N160" s="616">
        <f t="shared" si="29"/>
        <v>1.2210000000000001</v>
      </c>
      <c r="O160" s="616"/>
      <c r="P160" s="616"/>
      <c r="Q160" s="180"/>
      <c r="R160" s="180"/>
      <c r="T160" s="568">
        <v>299.46199999999999</v>
      </c>
      <c r="U160" s="3">
        <f t="shared" si="30"/>
        <v>1.5383321917808219</v>
      </c>
      <c r="V160" s="4"/>
      <c r="Y160" s="4"/>
      <c r="Z160" s="3"/>
    </row>
    <row r="161" spans="1:26" ht="11.45" customHeight="1" x14ac:dyDescent="0.2">
      <c r="A161" s="279">
        <v>164</v>
      </c>
      <c r="B161" s="185" t="s">
        <v>798</v>
      </c>
      <c r="C161" s="275">
        <v>579</v>
      </c>
      <c r="D161" s="279">
        <f>Sheet2!AJ127</f>
        <v>0</v>
      </c>
      <c r="E161" s="464">
        <f t="shared" si="28"/>
        <v>1.561083904109589</v>
      </c>
      <c r="F161" s="273">
        <f t="shared" si="21"/>
        <v>0</v>
      </c>
      <c r="G161" s="279">
        <f>Sheet2!AK127</f>
        <v>0</v>
      </c>
      <c r="H161" s="273">
        <v>2</v>
      </c>
      <c r="I161" s="273">
        <f t="shared" si="22"/>
        <v>0</v>
      </c>
      <c r="J161" s="273">
        <f t="shared" si="20"/>
        <v>0</v>
      </c>
      <c r="K161" s="273">
        <v>20</v>
      </c>
      <c r="L161" s="273">
        <v>30.021999999999998</v>
      </c>
      <c r="M161" s="273">
        <v>28.800999999999998</v>
      </c>
      <c r="N161" s="616">
        <f t="shared" si="29"/>
        <v>1.2210000000000001</v>
      </c>
      <c r="O161" s="616"/>
      <c r="P161" s="616"/>
      <c r="Q161" s="180"/>
      <c r="R161" s="180"/>
      <c r="T161" s="568">
        <v>303.89100000000002</v>
      </c>
      <c r="U161" s="3">
        <f t="shared" si="30"/>
        <v>1.561083904109589</v>
      </c>
      <c r="V161" s="4"/>
      <c r="Y161" s="4"/>
      <c r="Z161" s="3"/>
    </row>
    <row r="162" spans="1:26" ht="11.45" customHeight="1" x14ac:dyDescent="0.2">
      <c r="A162" s="279">
        <v>165</v>
      </c>
      <c r="B162" s="185" t="s">
        <v>806</v>
      </c>
      <c r="C162" s="406">
        <v>580</v>
      </c>
      <c r="D162" s="279">
        <f>Sheet2!AJ128</f>
        <v>0</v>
      </c>
      <c r="E162" s="464">
        <f t="shared" si="28"/>
        <v>1.501191780821918</v>
      </c>
      <c r="F162" s="273">
        <f t="shared" si="21"/>
        <v>0</v>
      </c>
      <c r="G162" s="279">
        <f>Sheet2!AK128</f>
        <v>0</v>
      </c>
      <c r="H162" s="273">
        <v>2</v>
      </c>
      <c r="I162" s="273">
        <f t="shared" si="22"/>
        <v>0</v>
      </c>
      <c r="J162" s="273">
        <f t="shared" si="20"/>
        <v>0</v>
      </c>
      <c r="K162" s="273">
        <v>20</v>
      </c>
      <c r="L162" s="273">
        <v>29.402999999999999</v>
      </c>
      <c r="M162" s="273">
        <v>28.216999999999999</v>
      </c>
      <c r="N162" s="616">
        <f t="shared" si="29"/>
        <v>1.1859999999999999</v>
      </c>
      <c r="O162" s="616"/>
      <c r="P162" s="616"/>
      <c r="Q162" s="180"/>
      <c r="R162" s="180"/>
      <c r="T162" s="568">
        <v>292.23200000000003</v>
      </c>
      <c r="U162" s="3">
        <f t="shared" si="30"/>
        <v>1.501191780821918</v>
      </c>
      <c r="V162" s="4"/>
      <c r="Y162" s="4"/>
      <c r="Z162" s="3"/>
    </row>
    <row r="163" spans="1:26" ht="11.45" customHeight="1" x14ac:dyDescent="0.2">
      <c r="A163" s="279">
        <v>167</v>
      </c>
      <c r="B163" s="185" t="s">
        <v>814</v>
      </c>
      <c r="C163" s="275">
        <v>583</v>
      </c>
      <c r="D163" s="279">
        <f>Sheet2!AJ129</f>
        <v>0</v>
      </c>
      <c r="E163" s="464">
        <f t="shared" si="28"/>
        <v>1.561083904109589</v>
      </c>
      <c r="F163" s="273">
        <f t="shared" si="21"/>
        <v>0</v>
      </c>
      <c r="G163" s="279">
        <f>Sheet2!AK129</f>
        <v>0</v>
      </c>
      <c r="H163" s="273">
        <v>2</v>
      </c>
      <c r="I163" s="273">
        <f t="shared" si="22"/>
        <v>0</v>
      </c>
      <c r="J163" s="273">
        <f t="shared" si="20"/>
        <v>0</v>
      </c>
      <c r="K163" s="273">
        <v>20</v>
      </c>
      <c r="L163" s="273">
        <v>30.021999999999998</v>
      </c>
      <c r="M163" s="273">
        <v>28.800999999999998</v>
      </c>
      <c r="N163" s="616">
        <f t="shared" si="29"/>
        <v>1.2210000000000001</v>
      </c>
      <c r="O163" s="616"/>
      <c r="P163" s="616"/>
      <c r="Q163" s="180"/>
      <c r="R163" s="180"/>
      <c r="T163" s="568">
        <v>303.89100000000002</v>
      </c>
      <c r="U163" s="3">
        <f t="shared" si="30"/>
        <v>1.561083904109589</v>
      </c>
      <c r="V163" s="4"/>
      <c r="Y163" s="4"/>
      <c r="Z163" s="3"/>
    </row>
    <row r="164" spans="1:26" ht="11.45" customHeight="1" x14ac:dyDescent="0.2">
      <c r="A164" s="279">
        <v>168</v>
      </c>
      <c r="B164" s="185" t="s">
        <v>824</v>
      </c>
      <c r="C164" s="275">
        <v>585</v>
      </c>
      <c r="D164" s="279">
        <f>Sheet2!AJ130</f>
        <v>6</v>
      </c>
      <c r="E164" s="464">
        <f t="shared" si="28"/>
        <v>1.561083904109589</v>
      </c>
      <c r="F164" s="273">
        <f t="shared" si="21"/>
        <v>9.3665034246575338</v>
      </c>
      <c r="G164" s="279">
        <f>Sheet2!AK130</f>
        <v>0</v>
      </c>
      <c r="H164" s="273">
        <v>2</v>
      </c>
      <c r="I164" s="273">
        <f t="shared" si="22"/>
        <v>0</v>
      </c>
      <c r="J164" s="273">
        <f t="shared" si="20"/>
        <v>9.3665034246575338</v>
      </c>
      <c r="K164" s="273">
        <v>20</v>
      </c>
      <c r="L164" s="273">
        <v>30.021999999999998</v>
      </c>
      <c r="M164" s="273">
        <v>28.800999999999998</v>
      </c>
      <c r="N164" s="616">
        <f t="shared" si="29"/>
        <v>1.2210000000000001</v>
      </c>
      <c r="O164" s="616"/>
      <c r="P164" s="616"/>
      <c r="Q164" s="180"/>
      <c r="R164" s="180"/>
      <c r="T164" s="568">
        <v>303.89100000000002</v>
      </c>
      <c r="U164" s="3">
        <f t="shared" si="30"/>
        <v>1.561083904109589</v>
      </c>
      <c r="V164" s="4"/>
      <c r="Y164" s="4"/>
      <c r="Z164" s="3"/>
    </row>
    <row r="165" spans="1:26" ht="11.45" customHeight="1" x14ac:dyDescent="0.2">
      <c r="A165" s="279">
        <v>169</v>
      </c>
      <c r="B165" s="185" t="s">
        <v>830</v>
      </c>
      <c r="C165" s="275">
        <v>586</v>
      </c>
      <c r="D165" s="279">
        <f>Sheet2!AJ131</f>
        <v>0</v>
      </c>
      <c r="E165" s="464">
        <f t="shared" si="28"/>
        <v>1.561083904109589</v>
      </c>
      <c r="F165" s="273">
        <f t="shared" si="21"/>
        <v>0</v>
      </c>
      <c r="G165" s="279">
        <f>Sheet2!AK131</f>
        <v>0</v>
      </c>
      <c r="H165" s="273">
        <v>2</v>
      </c>
      <c r="I165" s="273">
        <f t="shared" si="22"/>
        <v>0</v>
      </c>
      <c r="J165" s="273">
        <f t="shared" si="20"/>
        <v>0</v>
      </c>
      <c r="K165" s="273">
        <v>20</v>
      </c>
      <c r="L165" s="273">
        <v>30.021999999999998</v>
      </c>
      <c r="M165" s="273">
        <v>28.800999999999998</v>
      </c>
      <c r="N165" s="616">
        <f t="shared" si="29"/>
        <v>1.2210000000000001</v>
      </c>
      <c r="O165" s="616"/>
      <c r="P165" s="616"/>
      <c r="Q165" s="180"/>
      <c r="R165" s="180"/>
      <c r="T165" s="568">
        <v>303.89100000000002</v>
      </c>
      <c r="U165" s="3">
        <f t="shared" si="30"/>
        <v>1.561083904109589</v>
      </c>
      <c r="V165" s="4"/>
      <c r="Y165" s="4"/>
      <c r="Z165" s="3"/>
    </row>
    <row r="166" spans="1:26" ht="11.45" customHeight="1" x14ac:dyDescent="0.2">
      <c r="A166" s="279">
        <v>171</v>
      </c>
      <c r="B166" s="185" t="s">
        <v>831</v>
      </c>
      <c r="C166" s="275">
        <v>593</v>
      </c>
      <c r="D166" s="279">
        <f>Sheet2!AJ132</f>
        <v>0</v>
      </c>
      <c r="E166" s="464">
        <f t="shared" si="28"/>
        <v>1.561083904109589</v>
      </c>
      <c r="F166" s="273">
        <f t="shared" si="21"/>
        <v>0</v>
      </c>
      <c r="G166" s="279">
        <f>Sheet2!AK132</f>
        <v>0</v>
      </c>
      <c r="H166" s="273">
        <v>2</v>
      </c>
      <c r="I166" s="273">
        <f t="shared" si="22"/>
        <v>0</v>
      </c>
      <c r="J166" s="273">
        <f t="shared" si="20"/>
        <v>0</v>
      </c>
      <c r="K166" s="273">
        <v>20</v>
      </c>
      <c r="L166" s="273">
        <v>30.021999999999998</v>
      </c>
      <c r="M166" s="273">
        <v>28.800999999999998</v>
      </c>
      <c r="N166" s="616">
        <f t="shared" si="29"/>
        <v>1.2210000000000001</v>
      </c>
      <c r="O166" s="616"/>
      <c r="P166" s="616"/>
      <c r="Q166" s="180"/>
      <c r="R166" s="180"/>
      <c r="T166" s="568">
        <v>303.89100000000002</v>
      </c>
      <c r="U166" s="3">
        <f t="shared" si="30"/>
        <v>1.561083904109589</v>
      </c>
      <c r="V166" s="4"/>
      <c r="Y166" s="4"/>
      <c r="Z166" s="3"/>
    </row>
    <row r="167" spans="1:26" ht="11.45" customHeight="1" x14ac:dyDescent="0.2">
      <c r="A167" s="279">
        <v>172</v>
      </c>
      <c r="B167" s="185" t="s">
        <v>832</v>
      </c>
      <c r="C167" s="275">
        <v>594</v>
      </c>
      <c r="D167" s="279">
        <f>Sheet2!AJ133</f>
        <v>3</v>
      </c>
      <c r="E167" s="464">
        <f t="shared" si="28"/>
        <v>1.561083904109589</v>
      </c>
      <c r="F167" s="273">
        <f t="shared" si="21"/>
        <v>4.6832517123287669</v>
      </c>
      <c r="G167" s="279">
        <f>Sheet2!AK133</f>
        <v>0</v>
      </c>
      <c r="H167" s="273">
        <v>2</v>
      </c>
      <c r="I167" s="273">
        <f t="shared" si="22"/>
        <v>0</v>
      </c>
      <c r="J167" s="273">
        <f t="shared" si="20"/>
        <v>4.6832517123287669</v>
      </c>
      <c r="K167" s="273">
        <v>20</v>
      </c>
      <c r="L167" s="273">
        <v>30.021999999999998</v>
      </c>
      <c r="M167" s="273">
        <v>28.800999999999998</v>
      </c>
      <c r="N167" s="616">
        <f t="shared" si="29"/>
        <v>1.2210000000000001</v>
      </c>
      <c r="O167" s="616"/>
      <c r="P167" s="616"/>
      <c r="Q167" s="180"/>
      <c r="R167" s="180"/>
      <c r="T167" s="568">
        <v>303.89100000000002</v>
      </c>
      <c r="U167" s="3">
        <f t="shared" si="30"/>
        <v>1.561083904109589</v>
      </c>
      <c r="V167" s="4"/>
      <c r="Y167" s="4"/>
      <c r="Z167" s="3">
        <f t="shared" si="25"/>
        <v>0</v>
      </c>
    </row>
    <row r="168" spans="1:26" x14ac:dyDescent="0.2">
      <c r="A168" s="279">
        <v>173</v>
      </c>
      <c r="B168" s="276" t="s">
        <v>845</v>
      </c>
      <c r="C168" s="266">
        <v>603</v>
      </c>
      <c r="D168" s="279">
        <f>Sheet2!AJ134</f>
        <v>0</v>
      </c>
      <c r="E168" s="464">
        <f t="shared" si="28"/>
        <v>1.4357414383561642</v>
      </c>
      <c r="F168" s="273">
        <f t="shared" ref="F168:F205" si="31">D168*E168</f>
        <v>0</v>
      </c>
      <c r="G168" s="279">
        <f>Sheet2!AK134</f>
        <v>0</v>
      </c>
      <c r="H168" s="273">
        <v>2</v>
      </c>
      <c r="I168" s="273">
        <f t="shared" ref="I168:I205" si="32">G168*H168</f>
        <v>0</v>
      </c>
      <c r="J168" s="273">
        <f t="shared" ref="J168:J205" si="33">F168+I168</f>
        <v>0</v>
      </c>
      <c r="K168" s="273">
        <v>20</v>
      </c>
      <c r="L168" s="273">
        <v>28.800999999999998</v>
      </c>
      <c r="M168" s="273">
        <v>27.65</v>
      </c>
      <c r="N168" s="616">
        <f t="shared" si="29"/>
        <v>1.1509999999999998</v>
      </c>
      <c r="O168" s="616"/>
      <c r="P168" s="616"/>
      <c r="Q168" s="180"/>
      <c r="T168" s="568">
        <v>279.49099999999999</v>
      </c>
      <c r="U168" s="3">
        <f t="shared" si="30"/>
        <v>1.4357414383561642</v>
      </c>
      <c r="Y168" s="4"/>
      <c r="Z168" s="3"/>
    </row>
    <row r="169" spans="1:26" x14ac:dyDescent="0.2">
      <c r="A169" s="279">
        <v>176</v>
      </c>
      <c r="B169" s="465" t="s">
        <v>866</v>
      </c>
      <c r="C169" s="300">
        <v>510</v>
      </c>
      <c r="D169" s="300"/>
      <c r="E169" s="464">
        <f t="shared" si="28"/>
        <v>0.5</v>
      </c>
      <c r="F169" s="273">
        <f t="shared" si="31"/>
        <v>0</v>
      </c>
      <c r="G169" s="296"/>
      <c r="H169" s="297"/>
      <c r="I169" s="297"/>
      <c r="J169" s="273">
        <f t="shared" si="33"/>
        <v>0</v>
      </c>
      <c r="K169" s="297"/>
      <c r="L169" s="297"/>
      <c r="M169" s="297"/>
      <c r="N169" s="616">
        <f t="shared" si="29"/>
        <v>0</v>
      </c>
      <c r="O169" s="616"/>
      <c r="P169" s="616"/>
      <c r="Q169" s="180"/>
      <c r="S169" s="3"/>
      <c r="T169" s="568">
        <v>0.5</v>
      </c>
      <c r="U169" s="3">
        <v>0.5</v>
      </c>
      <c r="Y169" s="4"/>
      <c r="Z169" s="3"/>
    </row>
    <row r="170" spans="1:26" x14ac:dyDescent="0.2">
      <c r="A170" s="279">
        <v>177</v>
      </c>
      <c r="B170" s="276" t="s">
        <v>859</v>
      </c>
      <c r="C170" s="340">
        <v>610</v>
      </c>
      <c r="D170" s="279">
        <f>Sheet2!AJ135</f>
        <v>0</v>
      </c>
      <c r="E170" s="464">
        <f t="shared" si="28"/>
        <v>1.5999195205479453</v>
      </c>
      <c r="F170" s="273">
        <f t="shared" si="31"/>
        <v>0</v>
      </c>
      <c r="G170" s="279">
        <f>Sheet2!AK135</f>
        <v>0</v>
      </c>
      <c r="H170" s="464">
        <v>4</v>
      </c>
      <c r="I170" s="273">
        <f>G170*H170</f>
        <v>0</v>
      </c>
      <c r="J170" s="273">
        <f t="shared" si="33"/>
        <v>0</v>
      </c>
      <c r="K170" s="273">
        <v>20</v>
      </c>
      <c r="L170" s="273">
        <v>37.414999999999999</v>
      </c>
      <c r="M170" s="273">
        <v>36.119999999999997</v>
      </c>
      <c r="N170" s="616">
        <f t="shared" si="29"/>
        <v>1.2950000000000017</v>
      </c>
      <c r="O170" s="616"/>
      <c r="P170" s="616"/>
      <c r="Q170" s="180"/>
      <c r="S170" s="3"/>
      <c r="T170" s="568">
        <v>311.45100000000002</v>
      </c>
      <c r="U170" s="3">
        <f t="shared" si="30"/>
        <v>1.5999195205479453</v>
      </c>
      <c r="Y170" s="4"/>
      <c r="Z170" s="3"/>
    </row>
    <row r="171" spans="1:26" x14ac:dyDescent="0.2">
      <c r="A171" s="279">
        <v>178</v>
      </c>
      <c r="B171" s="185" t="s">
        <v>860</v>
      </c>
      <c r="C171" s="275">
        <v>615</v>
      </c>
      <c r="D171" s="279">
        <f>Sheet2!AJ136</f>
        <v>0</v>
      </c>
      <c r="E171" s="464">
        <f t="shared" si="28"/>
        <v>1.5156369863013697</v>
      </c>
      <c r="F171" s="273">
        <f t="shared" si="31"/>
        <v>0</v>
      </c>
      <c r="G171" s="279">
        <f>Sheet2!AK136</f>
        <v>0</v>
      </c>
      <c r="H171" s="273">
        <v>2</v>
      </c>
      <c r="I171" s="273">
        <f>G171*H171</f>
        <v>0</v>
      </c>
      <c r="J171" s="273">
        <f t="shared" si="33"/>
        <v>0</v>
      </c>
      <c r="K171" s="273">
        <v>20</v>
      </c>
      <c r="L171" s="273">
        <v>29.402999999999999</v>
      </c>
      <c r="M171" s="273">
        <v>28.216999999999999</v>
      </c>
      <c r="N171" s="616">
        <f t="shared" si="29"/>
        <v>1.1859999999999999</v>
      </c>
      <c r="O171" s="616"/>
      <c r="P171" s="616"/>
      <c r="Q171" s="180"/>
      <c r="T171" s="568">
        <v>295.04399999999998</v>
      </c>
      <c r="U171" s="3">
        <f t="shared" si="30"/>
        <v>1.5156369863013697</v>
      </c>
      <c r="Y171" s="4"/>
      <c r="Z171" s="3"/>
    </row>
    <row r="172" spans="1:26" x14ac:dyDescent="0.2">
      <c r="A172" s="279">
        <v>180</v>
      </c>
      <c r="B172" s="185" t="s">
        <v>867</v>
      </c>
      <c r="C172" s="275">
        <v>620</v>
      </c>
      <c r="D172" s="279"/>
      <c r="E172" s="464">
        <f t="shared" si="28"/>
        <v>1.5156369863013697</v>
      </c>
      <c r="F172" s="273">
        <f t="shared" si="31"/>
        <v>0</v>
      </c>
      <c r="G172" s="279" t="e">
        <f>Sheet2!#REF!</f>
        <v>#REF!</v>
      </c>
      <c r="H172" s="273">
        <v>2</v>
      </c>
      <c r="I172" s="273" t="e">
        <f t="shared" si="32"/>
        <v>#REF!</v>
      </c>
      <c r="J172" s="273" t="e">
        <f t="shared" si="33"/>
        <v>#REF!</v>
      </c>
      <c r="K172" s="273">
        <v>20</v>
      </c>
      <c r="L172" s="315">
        <v>0</v>
      </c>
      <c r="M172" s="315">
        <v>0</v>
      </c>
      <c r="N172" s="616">
        <f t="shared" si="29"/>
        <v>0</v>
      </c>
      <c r="O172" s="616"/>
      <c r="P172" s="616"/>
      <c r="Q172" s="180"/>
      <c r="T172" s="568">
        <v>295.04399999999998</v>
      </c>
      <c r="U172" s="3">
        <f t="shared" si="30"/>
        <v>1.5156369863013697</v>
      </c>
      <c r="Y172" s="4"/>
      <c r="Z172" s="3"/>
    </row>
    <row r="173" spans="1:26" x14ac:dyDescent="0.2">
      <c r="A173" s="279">
        <v>181</v>
      </c>
      <c r="B173" s="299"/>
      <c r="C173" s="339">
        <v>623</v>
      </c>
      <c r="D173" s="300">
        <v>0</v>
      </c>
      <c r="E173" s="464">
        <f t="shared" si="28"/>
        <v>0.37808219178082186</v>
      </c>
      <c r="F173" s="273">
        <f t="shared" si="31"/>
        <v>0</v>
      </c>
      <c r="G173" s="296"/>
      <c r="H173" s="297"/>
      <c r="I173" s="273">
        <f t="shared" si="32"/>
        <v>0</v>
      </c>
      <c r="J173" s="273">
        <f t="shared" si="33"/>
        <v>0</v>
      </c>
      <c r="K173" s="297"/>
      <c r="L173" s="297"/>
      <c r="M173" s="297"/>
      <c r="N173" s="616">
        <f t="shared" si="29"/>
        <v>0</v>
      </c>
      <c r="O173" s="616"/>
      <c r="P173" s="616"/>
      <c r="Q173" s="180"/>
      <c r="T173" s="568">
        <v>80</v>
      </c>
      <c r="U173" s="3">
        <f>T173*12/365/8*115%</f>
        <v>0.37808219178082186</v>
      </c>
      <c r="Y173" s="4"/>
      <c r="Z173" s="3"/>
    </row>
    <row r="174" spans="1:26" x14ac:dyDescent="0.2">
      <c r="A174" s="279">
        <v>183</v>
      </c>
      <c r="B174" s="185" t="s">
        <v>880</v>
      </c>
      <c r="C174" s="340">
        <v>626</v>
      </c>
      <c r="D174" s="279">
        <f>Sheet2!AJ137</f>
        <v>0</v>
      </c>
      <c r="E174" s="464">
        <f t="shared" si="28"/>
        <v>1.6559537671232878</v>
      </c>
      <c r="F174" s="273">
        <f t="shared" si="31"/>
        <v>0</v>
      </c>
      <c r="G174" s="279">
        <f>Sheet2!AK137</f>
        <v>0</v>
      </c>
      <c r="H174" s="273">
        <v>4</v>
      </c>
      <c r="I174" s="273">
        <f t="shared" si="32"/>
        <v>0</v>
      </c>
      <c r="J174" s="273">
        <f t="shared" si="33"/>
        <v>0</v>
      </c>
      <c r="K174" s="273">
        <v>20</v>
      </c>
      <c r="L174" s="273">
        <v>38.034999999999997</v>
      </c>
      <c r="M174" s="273">
        <v>36.74</v>
      </c>
      <c r="N174" s="616">
        <f t="shared" si="29"/>
        <v>1.2949999999999946</v>
      </c>
      <c r="O174" s="616"/>
      <c r="P174" s="616"/>
      <c r="Q174" s="180"/>
      <c r="T174" s="568">
        <v>322.35899999999998</v>
      </c>
      <c r="U174" s="3">
        <f t="shared" si="30"/>
        <v>1.6559537671232878</v>
      </c>
      <c r="Y174" s="4"/>
      <c r="Z174" s="3"/>
    </row>
    <row r="175" spans="1:26" x14ac:dyDescent="0.2">
      <c r="A175" s="279">
        <v>184</v>
      </c>
      <c r="B175" s="299" t="s">
        <v>890</v>
      </c>
      <c r="C175" s="339">
        <v>627</v>
      </c>
      <c r="D175" s="300">
        <v>0</v>
      </c>
      <c r="E175" s="464">
        <f t="shared" ref="E175:E210" si="34">U175</f>
        <v>0.4253424657534246</v>
      </c>
      <c r="F175" s="273">
        <f t="shared" si="31"/>
        <v>0</v>
      </c>
      <c r="G175" s="296"/>
      <c r="H175" s="297"/>
      <c r="I175" s="273">
        <f t="shared" si="32"/>
        <v>0</v>
      </c>
      <c r="J175" s="273">
        <f t="shared" si="33"/>
        <v>0</v>
      </c>
      <c r="K175" s="297"/>
      <c r="L175" s="297"/>
      <c r="M175" s="297"/>
      <c r="N175" s="616">
        <f t="shared" si="29"/>
        <v>0</v>
      </c>
      <c r="O175" s="616"/>
      <c r="P175" s="616"/>
      <c r="Q175" s="180"/>
      <c r="T175" s="568">
        <v>90</v>
      </c>
      <c r="U175" s="3">
        <f>T175*12/365/8*115%</f>
        <v>0.4253424657534246</v>
      </c>
      <c r="Y175" s="4"/>
      <c r="Z175" s="3"/>
    </row>
    <row r="176" spans="1:26" x14ac:dyDescent="0.2">
      <c r="A176" s="279">
        <v>187</v>
      </c>
      <c r="B176" s="185" t="s">
        <v>898</v>
      </c>
      <c r="C176" s="340">
        <v>635</v>
      </c>
      <c r="D176" s="279">
        <f>Sheet2!AJ138</f>
        <v>0</v>
      </c>
      <c r="E176" s="464">
        <f t="shared" si="34"/>
        <v>1.6559537671232878</v>
      </c>
      <c r="F176" s="273">
        <f t="shared" si="31"/>
        <v>0</v>
      </c>
      <c r="G176" s="279">
        <f>Sheet2!AK138</f>
        <v>0</v>
      </c>
      <c r="H176" s="273">
        <v>4</v>
      </c>
      <c r="I176" s="273">
        <f t="shared" si="32"/>
        <v>0</v>
      </c>
      <c r="J176" s="273">
        <f t="shared" si="33"/>
        <v>0</v>
      </c>
      <c r="K176" s="273">
        <v>20</v>
      </c>
      <c r="L176" s="273">
        <v>38.034999999999997</v>
      </c>
      <c r="M176" s="273">
        <v>36.74</v>
      </c>
      <c r="N176" s="616">
        <f t="shared" si="29"/>
        <v>1.2949999999999946</v>
      </c>
      <c r="O176" s="616"/>
      <c r="P176" s="616"/>
      <c r="Q176" s="180"/>
      <c r="T176" s="568">
        <v>322.35899999999998</v>
      </c>
      <c r="U176" s="3">
        <f t="shared" si="30"/>
        <v>1.6559537671232878</v>
      </c>
      <c r="Y176" s="4"/>
      <c r="Z176" s="3"/>
    </row>
    <row r="177" spans="1:26" x14ac:dyDescent="0.2">
      <c r="A177" s="279">
        <v>188</v>
      </c>
      <c r="B177" s="185" t="s">
        <v>905</v>
      </c>
      <c r="C177" s="340">
        <v>637</v>
      </c>
      <c r="D177" s="279">
        <f>Sheet2!AJ139</f>
        <v>0</v>
      </c>
      <c r="E177" s="464">
        <f t="shared" si="34"/>
        <v>1.5156369863013697</v>
      </c>
      <c r="F177" s="273">
        <f t="shared" si="31"/>
        <v>0</v>
      </c>
      <c r="G177" s="279">
        <f>Sheet2!AK139</f>
        <v>0</v>
      </c>
      <c r="H177" s="273">
        <v>2</v>
      </c>
      <c r="I177" s="273">
        <f t="shared" si="32"/>
        <v>0</v>
      </c>
      <c r="J177" s="273">
        <f t="shared" si="33"/>
        <v>0</v>
      </c>
      <c r="K177" s="273">
        <v>20</v>
      </c>
      <c r="L177" s="273">
        <v>29.402999999999999</v>
      </c>
      <c r="M177" s="273">
        <v>28.216999999999999</v>
      </c>
      <c r="N177" s="616">
        <f t="shared" si="29"/>
        <v>1.1859999999999999</v>
      </c>
      <c r="O177" s="616"/>
      <c r="P177" s="616"/>
      <c r="Q177" s="180"/>
      <c r="T177" s="568">
        <v>295.04399999999998</v>
      </c>
      <c r="U177" s="3">
        <f t="shared" si="30"/>
        <v>1.5156369863013697</v>
      </c>
      <c r="Y177" s="4"/>
      <c r="Z177" s="3"/>
    </row>
    <row r="178" spans="1:26" x14ac:dyDescent="0.2">
      <c r="A178" s="279">
        <v>189</v>
      </c>
      <c r="B178" s="185" t="s">
        <v>913</v>
      </c>
      <c r="C178" s="340">
        <v>641</v>
      </c>
      <c r="D178" s="279">
        <f>Sheet2!AJ140</f>
        <v>0</v>
      </c>
      <c r="E178" s="464">
        <f t="shared" si="34"/>
        <v>1.6077020547945207</v>
      </c>
      <c r="F178" s="273">
        <f t="shared" si="31"/>
        <v>0</v>
      </c>
      <c r="G178" s="279">
        <f>Sheet2!AK140</f>
        <v>0</v>
      </c>
      <c r="H178" s="273">
        <v>4</v>
      </c>
      <c r="I178" s="273">
        <f t="shared" si="32"/>
        <v>0</v>
      </c>
      <c r="J178" s="273">
        <f t="shared" si="33"/>
        <v>0</v>
      </c>
      <c r="K178" s="273">
        <v>20</v>
      </c>
      <c r="L178" s="273">
        <v>37.378</v>
      </c>
      <c r="M178" s="273">
        <v>28.216999999999999</v>
      </c>
      <c r="N178" s="616">
        <f t="shared" si="29"/>
        <v>9.1610000000000014</v>
      </c>
      <c r="O178" s="616"/>
      <c r="P178" s="616"/>
      <c r="Q178" s="180"/>
      <c r="T178" s="568">
        <v>312.96600000000001</v>
      </c>
      <c r="U178" s="3">
        <f t="shared" si="30"/>
        <v>1.6077020547945207</v>
      </c>
      <c r="Y178" s="4"/>
      <c r="Z178" s="3"/>
    </row>
    <row r="179" spans="1:26" x14ac:dyDescent="0.2">
      <c r="A179" s="279">
        <v>190</v>
      </c>
      <c r="B179" s="185" t="s">
        <v>922</v>
      </c>
      <c r="C179" s="275">
        <v>643</v>
      </c>
      <c r="D179" s="279">
        <f>Sheet2!AJ141</f>
        <v>0</v>
      </c>
      <c r="E179" s="464">
        <f t="shared" si="34"/>
        <v>1.5717739726027395</v>
      </c>
      <c r="F179" s="273">
        <f t="shared" si="31"/>
        <v>0</v>
      </c>
      <c r="G179" s="279">
        <f>Sheet2!AK141</f>
        <v>0</v>
      </c>
      <c r="H179" s="273">
        <v>3</v>
      </c>
      <c r="I179" s="273">
        <f t="shared" si="32"/>
        <v>0</v>
      </c>
      <c r="J179" s="273">
        <f t="shared" si="33"/>
        <v>0</v>
      </c>
      <c r="K179" s="273">
        <v>20</v>
      </c>
      <c r="L179" s="273">
        <v>35.698</v>
      </c>
      <c r="M179" s="273">
        <v>30.687999999999999</v>
      </c>
      <c r="N179" s="616">
        <f t="shared" si="29"/>
        <v>5.0100000000000016</v>
      </c>
      <c r="O179" s="616"/>
      <c r="P179" s="616"/>
      <c r="Q179" s="180"/>
      <c r="T179" s="568">
        <v>305.97199999999998</v>
      </c>
      <c r="U179" s="3">
        <f t="shared" si="30"/>
        <v>1.5717739726027395</v>
      </c>
      <c r="Y179" s="4"/>
      <c r="Z179" s="3"/>
    </row>
    <row r="180" spans="1:26" x14ac:dyDescent="0.2">
      <c r="A180" s="279">
        <v>191</v>
      </c>
      <c r="B180" s="299" t="s">
        <v>914</v>
      </c>
      <c r="C180" s="339">
        <v>638</v>
      </c>
      <c r="D180" s="300">
        <v>0</v>
      </c>
      <c r="E180" s="464">
        <f t="shared" si="34"/>
        <v>0.37808219178082186</v>
      </c>
      <c r="F180" s="273">
        <f t="shared" si="31"/>
        <v>0</v>
      </c>
      <c r="G180" s="296"/>
      <c r="H180" s="297"/>
      <c r="I180" s="273">
        <f t="shared" si="32"/>
        <v>0</v>
      </c>
      <c r="J180" s="273">
        <f t="shared" si="33"/>
        <v>0</v>
      </c>
      <c r="K180" s="297"/>
      <c r="L180" s="297"/>
      <c r="M180" s="297"/>
      <c r="N180" s="616">
        <f t="shared" si="29"/>
        <v>0</v>
      </c>
      <c r="O180" s="616"/>
      <c r="P180" s="616"/>
      <c r="Q180" s="180"/>
      <c r="T180" s="568">
        <v>80</v>
      </c>
      <c r="U180" s="3">
        <f>T180*12/365/8*115%</f>
        <v>0.37808219178082186</v>
      </c>
      <c r="Y180" s="4"/>
      <c r="Z180" s="3"/>
    </row>
    <row r="181" spans="1:26" x14ac:dyDescent="0.2">
      <c r="A181" s="279">
        <v>192</v>
      </c>
      <c r="B181" s="299"/>
      <c r="C181" s="339">
        <v>639</v>
      </c>
      <c r="D181" s="300">
        <v>0</v>
      </c>
      <c r="E181" s="464">
        <v>0</v>
      </c>
      <c r="F181" s="273">
        <f t="shared" si="31"/>
        <v>0</v>
      </c>
      <c r="G181" s="296"/>
      <c r="H181" s="297"/>
      <c r="I181" s="273">
        <f t="shared" si="32"/>
        <v>0</v>
      </c>
      <c r="J181" s="273">
        <f t="shared" si="33"/>
        <v>0</v>
      </c>
      <c r="K181" s="297"/>
      <c r="L181" s="297"/>
      <c r="M181" s="297"/>
      <c r="N181" s="616">
        <f t="shared" si="29"/>
        <v>0</v>
      </c>
      <c r="O181" s="616"/>
      <c r="P181" s="616"/>
      <c r="Q181" s="180"/>
      <c r="T181" s="568">
        <v>80</v>
      </c>
      <c r="U181" s="3">
        <f>T181*12/365/8*115%</f>
        <v>0.37808219178082186</v>
      </c>
      <c r="Y181" s="4"/>
      <c r="Z181" s="3"/>
    </row>
    <row r="182" spans="1:26" ht="15" x14ac:dyDescent="0.25">
      <c r="A182" s="279">
        <v>193</v>
      </c>
      <c r="B182" s="299" t="s">
        <v>915</v>
      </c>
      <c r="C182" s="339">
        <v>640</v>
      </c>
      <c r="D182" s="300"/>
      <c r="E182" s="464">
        <v>0.5</v>
      </c>
      <c r="F182" s="273">
        <f t="shared" si="31"/>
        <v>0</v>
      </c>
      <c r="G182" s="296"/>
      <c r="H182" s="297"/>
      <c r="I182" s="273">
        <f t="shared" si="32"/>
        <v>0</v>
      </c>
      <c r="J182" s="273">
        <f t="shared" si="33"/>
        <v>0</v>
      </c>
      <c r="K182" s="297"/>
      <c r="L182" s="297"/>
      <c r="M182" s="297"/>
      <c r="N182" s="616">
        <f t="shared" si="29"/>
        <v>0</v>
      </c>
      <c r="O182" s="616"/>
      <c r="P182" s="616"/>
      <c r="Q182" s="180"/>
      <c r="R182" s="540" t="s">
        <v>1846</v>
      </c>
      <c r="T182" s="568">
        <v>80</v>
      </c>
      <c r="U182" s="3">
        <f>T182*12/365/8*115%</f>
        <v>0.37808219178082186</v>
      </c>
      <c r="Y182" s="4"/>
      <c r="Z182" s="3"/>
    </row>
    <row r="183" spans="1:26" x14ac:dyDescent="0.2">
      <c r="A183" s="279">
        <v>194</v>
      </c>
      <c r="B183" s="185" t="s">
        <v>928</v>
      </c>
      <c r="C183" s="340">
        <v>655</v>
      </c>
      <c r="D183" s="279">
        <f>Sheet2!AJ142</f>
        <v>0</v>
      </c>
      <c r="E183" s="464">
        <f t="shared" si="34"/>
        <v>1.486320205479452</v>
      </c>
      <c r="F183" s="273">
        <f t="shared" si="31"/>
        <v>0</v>
      </c>
      <c r="G183" s="279">
        <f>Sheet2!AK142</f>
        <v>0</v>
      </c>
      <c r="H183" s="273">
        <v>2</v>
      </c>
      <c r="I183" s="273">
        <f t="shared" si="32"/>
        <v>0</v>
      </c>
      <c r="J183" s="273">
        <f t="shared" si="33"/>
        <v>0</v>
      </c>
      <c r="K183" s="273">
        <v>20</v>
      </c>
      <c r="L183" s="273">
        <v>29.202000000000002</v>
      </c>
      <c r="M183" s="273">
        <v>28.027999999999999</v>
      </c>
      <c r="N183" s="616">
        <f t="shared" si="29"/>
        <v>1.174000000000003</v>
      </c>
      <c r="O183" s="616"/>
      <c r="P183" s="616"/>
      <c r="Q183" s="180"/>
      <c r="T183" s="568">
        <v>289.33699999999999</v>
      </c>
      <c r="U183" s="3">
        <f t="shared" si="30"/>
        <v>1.486320205479452</v>
      </c>
      <c r="Y183" s="4"/>
      <c r="Z183" s="3"/>
    </row>
    <row r="184" spans="1:26" x14ac:dyDescent="0.2">
      <c r="A184" s="279">
        <v>195</v>
      </c>
      <c r="B184" s="185" t="s">
        <v>932</v>
      </c>
      <c r="C184" s="340">
        <v>656</v>
      </c>
      <c r="D184" s="279"/>
      <c r="E184" s="464">
        <f t="shared" si="34"/>
        <v>1.3869863013698631</v>
      </c>
      <c r="F184" s="273">
        <f t="shared" si="31"/>
        <v>0</v>
      </c>
      <c r="G184" s="279"/>
      <c r="H184" s="273">
        <v>2</v>
      </c>
      <c r="I184" s="273">
        <f t="shared" si="32"/>
        <v>0</v>
      </c>
      <c r="J184" s="273">
        <f t="shared" si="33"/>
        <v>0</v>
      </c>
      <c r="K184" s="273">
        <v>20</v>
      </c>
      <c r="L184" s="273">
        <v>27.65</v>
      </c>
      <c r="M184" s="273">
        <v>27.65</v>
      </c>
      <c r="N184" s="616">
        <f t="shared" si="29"/>
        <v>0</v>
      </c>
      <c r="O184" s="616"/>
      <c r="P184" s="616"/>
      <c r="Q184" s="180"/>
      <c r="T184" s="568">
        <v>270</v>
      </c>
      <c r="U184" s="3">
        <f t="shared" si="30"/>
        <v>1.3869863013698631</v>
      </c>
      <c r="Y184" s="4"/>
      <c r="Z184" s="3"/>
    </row>
    <row r="185" spans="1:26" x14ac:dyDescent="0.2">
      <c r="A185" s="279">
        <v>196</v>
      </c>
      <c r="B185" s="185" t="s">
        <v>934</v>
      </c>
      <c r="C185" s="275">
        <v>657</v>
      </c>
      <c r="D185" s="279">
        <f>Sheet2!AJ143</f>
        <v>0</v>
      </c>
      <c r="E185" s="464">
        <f t="shared" si="34"/>
        <v>1.4717363013698628</v>
      </c>
      <c r="F185" s="273">
        <f t="shared" si="31"/>
        <v>0</v>
      </c>
      <c r="G185" s="279">
        <f>Sheet2!AK143</f>
        <v>0</v>
      </c>
      <c r="H185" s="273">
        <v>2</v>
      </c>
      <c r="I185" s="273">
        <f t="shared" si="32"/>
        <v>0</v>
      </c>
      <c r="J185" s="273">
        <f t="shared" si="33"/>
        <v>0</v>
      </c>
      <c r="K185" s="273">
        <v>20</v>
      </c>
      <c r="L185" s="273">
        <v>29.402999999999999</v>
      </c>
      <c r="M185" s="273">
        <v>28.216999999999999</v>
      </c>
      <c r="N185" s="616">
        <f t="shared" si="29"/>
        <v>1.1859999999999999</v>
      </c>
      <c r="O185" s="616"/>
      <c r="P185" s="616"/>
      <c r="Q185" s="180"/>
      <c r="T185" s="568">
        <v>286.49799999999999</v>
      </c>
      <c r="U185" s="3">
        <f t="shared" si="30"/>
        <v>1.4717363013698628</v>
      </c>
      <c r="Y185" s="4"/>
      <c r="Z185" s="3"/>
    </row>
    <row r="186" spans="1:26" x14ac:dyDescent="0.2">
      <c r="A186" s="279">
        <v>197</v>
      </c>
      <c r="B186" s="846" t="s">
        <v>944</v>
      </c>
      <c r="C186" s="604">
        <v>658</v>
      </c>
      <c r="D186" s="279">
        <f>Sheet2!AJ144</f>
        <v>0</v>
      </c>
      <c r="E186" s="464">
        <f t="shared" si="34"/>
        <v>1.5920907534246576</v>
      </c>
      <c r="F186" s="273">
        <f t="shared" si="31"/>
        <v>0</v>
      </c>
      <c r="G186" s="279">
        <f>Sheet2!AK144</f>
        <v>0</v>
      </c>
      <c r="H186" s="273">
        <v>4</v>
      </c>
      <c r="I186" s="273">
        <f t="shared" si="32"/>
        <v>0</v>
      </c>
      <c r="J186" s="273">
        <f t="shared" si="33"/>
        <v>0</v>
      </c>
      <c r="K186" s="273">
        <v>20</v>
      </c>
      <c r="L186" s="273">
        <v>37.164999999999999</v>
      </c>
      <c r="M186" s="273">
        <v>28.027999999999999</v>
      </c>
      <c r="N186" s="616">
        <f t="shared" si="29"/>
        <v>9.1370000000000005</v>
      </c>
      <c r="O186" s="616"/>
      <c r="P186" s="616"/>
      <c r="Q186" s="180"/>
      <c r="T186" s="568">
        <v>309.92700000000002</v>
      </c>
      <c r="U186" s="3">
        <f t="shared" si="30"/>
        <v>1.5920907534246576</v>
      </c>
      <c r="Y186" s="4"/>
      <c r="Z186" s="3"/>
    </row>
    <row r="187" spans="1:26" x14ac:dyDescent="0.2">
      <c r="A187" s="279">
        <v>198</v>
      </c>
      <c r="B187" s="185" t="s">
        <v>952</v>
      </c>
      <c r="C187" s="340">
        <v>661</v>
      </c>
      <c r="D187" s="279"/>
      <c r="E187" s="464"/>
      <c r="F187" s="273"/>
      <c r="G187" s="279"/>
      <c r="H187" s="273"/>
      <c r="I187" s="273"/>
      <c r="J187" s="273"/>
      <c r="K187" s="273">
        <v>20</v>
      </c>
      <c r="L187" s="315">
        <v>27.65</v>
      </c>
      <c r="M187" s="315">
        <v>27.65</v>
      </c>
      <c r="N187" s="616">
        <f t="shared" si="29"/>
        <v>0</v>
      </c>
      <c r="O187" s="616"/>
      <c r="P187" s="616"/>
      <c r="Q187" s="180"/>
      <c r="T187" s="568">
        <v>278.10000000000002</v>
      </c>
      <c r="U187" s="3">
        <f t="shared" si="30"/>
        <v>1.4285958904109592</v>
      </c>
      <c r="Y187" s="4"/>
      <c r="Z187" s="3"/>
    </row>
    <row r="188" spans="1:26" x14ac:dyDescent="0.2">
      <c r="A188" s="279">
        <v>199</v>
      </c>
      <c r="B188" s="185" t="s">
        <v>960</v>
      </c>
      <c r="C188" s="340">
        <v>663</v>
      </c>
      <c r="D188" s="279">
        <f>Sheet2!AJ145</f>
        <v>0</v>
      </c>
      <c r="E188" s="464">
        <f t="shared" si="34"/>
        <v>1.4714537671232875</v>
      </c>
      <c r="F188" s="273">
        <f t="shared" si="31"/>
        <v>0</v>
      </c>
      <c r="G188" s="279">
        <f>Sheet2!AK145</f>
        <v>0</v>
      </c>
      <c r="H188" s="273">
        <v>2</v>
      </c>
      <c r="I188" s="273">
        <f t="shared" si="32"/>
        <v>0</v>
      </c>
      <c r="J188" s="273">
        <f t="shared" si="33"/>
        <v>0</v>
      </c>
      <c r="K188" s="273">
        <v>20</v>
      </c>
      <c r="L188" s="273">
        <v>28.800999999999998</v>
      </c>
      <c r="M188" s="273">
        <v>27.65</v>
      </c>
      <c r="N188" s="616">
        <f t="shared" si="29"/>
        <v>1.1509999999999998</v>
      </c>
      <c r="O188" s="616"/>
      <c r="P188" s="616"/>
      <c r="Q188" s="180"/>
      <c r="T188" s="568">
        <v>286.44299999999998</v>
      </c>
      <c r="U188" s="3">
        <f t="shared" si="30"/>
        <v>1.4714537671232875</v>
      </c>
      <c r="Y188" s="4"/>
      <c r="Z188" s="3"/>
    </row>
    <row r="189" spans="1:26" x14ac:dyDescent="0.2">
      <c r="A189" s="279">
        <v>200</v>
      </c>
      <c r="B189" s="185" t="s">
        <v>975</v>
      </c>
      <c r="C189" s="275">
        <v>664</v>
      </c>
      <c r="D189" s="279">
        <f>Sheet2!AJ146</f>
        <v>0</v>
      </c>
      <c r="E189" s="464">
        <f t="shared" si="34"/>
        <v>1.5156369863013697</v>
      </c>
      <c r="F189" s="273">
        <f t="shared" si="31"/>
        <v>0</v>
      </c>
      <c r="G189" s="279">
        <f>Sheet2!AK146</f>
        <v>0</v>
      </c>
      <c r="H189" s="273">
        <v>2</v>
      </c>
      <c r="I189" s="273">
        <f t="shared" si="32"/>
        <v>0</v>
      </c>
      <c r="J189" s="273">
        <f t="shared" si="33"/>
        <v>0</v>
      </c>
      <c r="K189" s="273">
        <v>20</v>
      </c>
      <c r="L189" s="273">
        <v>29.402999999999999</v>
      </c>
      <c r="M189" s="273">
        <v>28.8</v>
      </c>
      <c r="N189" s="616">
        <f t="shared" si="29"/>
        <v>0.60299999999999798</v>
      </c>
      <c r="O189" s="616"/>
      <c r="P189" s="616"/>
      <c r="Q189" s="180"/>
      <c r="T189" s="568">
        <v>295.04399999999998</v>
      </c>
      <c r="U189" s="3">
        <f t="shared" si="30"/>
        <v>1.5156369863013697</v>
      </c>
      <c r="Y189" s="4"/>
      <c r="Z189" s="3"/>
    </row>
    <row r="190" spans="1:26" x14ac:dyDescent="0.2">
      <c r="A190" s="279">
        <v>201</v>
      </c>
      <c r="B190" s="185" t="s">
        <v>976</v>
      </c>
      <c r="C190" s="340">
        <v>665</v>
      </c>
      <c r="D190" s="279">
        <f>Sheet2!AJ147</f>
        <v>0</v>
      </c>
      <c r="E190" s="464">
        <f t="shared" si="34"/>
        <v>1.4862688356164382</v>
      </c>
      <c r="F190" s="273">
        <f t="shared" si="31"/>
        <v>0</v>
      </c>
      <c r="G190" s="279">
        <f>Sheet2!AK147</f>
        <v>0</v>
      </c>
      <c r="H190" s="273">
        <v>2</v>
      </c>
      <c r="I190" s="273">
        <f t="shared" si="32"/>
        <v>0</v>
      </c>
      <c r="J190" s="273">
        <f t="shared" si="33"/>
        <v>0</v>
      </c>
      <c r="K190" s="273">
        <v>20</v>
      </c>
      <c r="L190" s="273">
        <v>29.402999999999999</v>
      </c>
      <c r="M190" s="273">
        <v>28.216999999999999</v>
      </c>
      <c r="N190" s="616">
        <f t="shared" si="29"/>
        <v>1.1859999999999999</v>
      </c>
      <c r="O190" s="616"/>
      <c r="P190" s="616"/>
      <c r="Q190" s="180"/>
      <c r="T190" s="568">
        <v>289.327</v>
      </c>
      <c r="U190" s="3">
        <f t="shared" si="30"/>
        <v>1.4862688356164382</v>
      </c>
      <c r="Y190" s="4"/>
      <c r="Z190" s="3"/>
    </row>
    <row r="191" spans="1:26" x14ac:dyDescent="0.2">
      <c r="A191" s="279">
        <v>202</v>
      </c>
      <c r="B191" s="552" t="s">
        <v>980</v>
      </c>
      <c r="C191" s="275">
        <v>666</v>
      </c>
      <c r="D191" s="279"/>
      <c r="E191" s="464">
        <f t="shared" si="34"/>
        <v>1.5717739726027395</v>
      </c>
      <c r="F191" s="273">
        <f t="shared" si="31"/>
        <v>0</v>
      </c>
      <c r="G191" s="279">
        <f>Sheet2!AK148</f>
        <v>0</v>
      </c>
      <c r="H191" s="273">
        <v>3</v>
      </c>
      <c r="I191" s="273">
        <f t="shared" si="32"/>
        <v>0</v>
      </c>
      <c r="J191" s="273">
        <f t="shared" si="33"/>
        <v>0</v>
      </c>
      <c r="K191" s="273">
        <v>20</v>
      </c>
      <c r="L191" s="273">
        <v>31.917999999999999</v>
      </c>
      <c r="M191" s="273">
        <v>30.687999999999999</v>
      </c>
      <c r="N191" s="616">
        <f t="shared" si="29"/>
        <v>1.2300000000000004</v>
      </c>
      <c r="O191" s="750"/>
      <c r="P191" s="750"/>
      <c r="Q191" s="566"/>
      <c r="T191" s="568">
        <v>305.97199999999998</v>
      </c>
      <c r="U191" s="3">
        <f t="shared" si="30"/>
        <v>1.5717739726027395</v>
      </c>
      <c r="Y191" s="4"/>
      <c r="Z191" s="3"/>
    </row>
    <row r="192" spans="1:26" x14ac:dyDescent="0.2">
      <c r="A192" s="279">
        <v>203</v>
      </c>
      <c r="B192" s="552" t="s">
        <v>995</v>
      </c>
      <c r="C192" s="275">
        <v>669</v>
      </c>
      <c r="D192" s="279">
        <f>Sheet2!AJ149</f>
        <v>0</v>
      </c>
      <c r="E192" s="464">
        <f t="shared" si="34"/>
        <v>1.4051250000000002</v>
      </c>
      <c r="F192" s="273">
        <f t="shared" si="31"/>
        <v>0</v>
      </c>
      <c r="G192" s="279">
        <f>Sheet2!AK149</f>
        <v>0</v>
      </c>
      <c r="H192" s="273">
        <v>2</v>
      </c>
      <c r="I192" s="273">
        <f t="shared" si="32"/>
        <v>0</v>
      </c>
      <c r="J192" s="273">
        <f t="shared" si="33"/>
        <v>0</v>
      </c>
      <c r="K192" s="273">
        <v>20</v>
      </c>
      <c r="L192" s="273">
        <v>28.606000000000002</v>
      </c>
      <c r="M192" s="273">
        <v>27.65</v>
      </c>
      <c r="N192" s="616">
        <f t="shared" ref="N192:N250" si="35">L192-M192</f>
        <v>0.95600000000000307</v>
      </c>
      <c r="O192" s="616"/>
      <c r="P192" s="616"/>
      <c r="Q192" s="180"/>
      <c r="T192" s="568">
        <v>273.53100000000001</v>
      </c>
      <c r="U192" s="3">
        <f t="shared" si="30"/>
        <v>1.4051250000000002</v>
      </c>
      <c r="Y192" s="4"/>
      <c r="Z192" s="3"/>
    </row>
    <row r="193" spans="1:26" x14ac:dyDescent="0.2">
      <c r="A193" s="279">
        <v>204</v>
      </c>
      <c r="B193" s="185" t="s">
        <v>1004</v>
      </c>
      <c r="C193" s="275">
        <v>670</v>
      </c>
      <c r="D193" s="279">
        <f>Sheet2!AJ150</f>
        <v>0</v>
      </c>
      <c r="E193" s="464">
        <f t="shared" si="34"/>
        <v>1.4714537671232875</v>
      </c>
      <c r="F193" s="273">
        <f t="shared" si="31"/>
        <v>0</v>
      </c>
      <c r="G193" s="279">
        <f>Sheet2!AK150</f>
        <v>0</v>
      </c>
      <c r="H193" s="273">
        <v>2</v>
      </c>
      <c r="I193" s="273">
        <f t="shared" si="32"/>
        <v>0</v>
      </c>
      <c r="J193" s="273">
        <f t="shared" si="33"/>
        <v>0</v>
      </c>
      <c r="K193" s="273">
        <v>20</v>
      </c>
      <c r="L193" s="273">
        <v>28.661000000000001</v>
      </c>
      <c r="M193" s="273">
        <v>27.51</v>
      </c>
      <c r="N193" s="616">
        <f t="shared" si="35"/>
        <v>1.1509999999999998</v>
      </c>
      <c r="O193" s="616"/>
      <c r="P193" s="616"/>
      <c r="Q193" s="180"/>
      <c r="T193" s="568">
        <v>286.44299999999998</v>
      </c>
      <c r="U193" s="3">
        <f t="shared" si="30"/>
        <v>1.4714537671232875</v>
      </c>
      <c r="Y193" s="4"/>
      <c r="Z193" s="3"/>
    </row>
    <row r="194" spans="1:26" x14ac:dyDescent="0.2">
      <c r="A194" s="279">
        <v>206</v>
      </c>
      <c r="B194" s="185" t="s">
        <v>1015</v>
      </c>
      <c r="C194" s="340">
        <v>672</v>
      </c>
      <c r="D194" s="279">
        <f>Sheet2!AJ151</f>
        <v>0</v>
      </c>
      <c r="E194" s="464">
        <v>1.387</v>
      </c>
      <c r="F194" s="273">
        <f t="shared" si="31"/>
        <v>0</v>
      </c>
      <c r="G194" s="279">
        <f>Sheet2!AK151</f>
        <v>0</v>
      </c>
      <c r="H194" s="273">
        <v>2</v>
      </c>
      <c r="I194" s="273">
        <f t="shared" si="32"/>
        <v>0</v>
      </c>
      <c r="J194" s="273">
        <f t="shared" si="33"/>
        <v>0</v>
      </c>
      <c r="K194" s="273">
        <v>20</v>
      </c>
      <c r="L194" s="273">
        <v>28.661000000000001</v>
      </c>
      <c r="M194" s="273">
        <v>27.51</v>
      </c>
      <c r="N194" s="616">
        <f t="shared" si="35"/>
        <v>1.1509999999999998</v>
      </c>
      <c r="O194" s="616"/>
      <c r="P194" s="616"/>
      <c r="Q194" s="180"/>
      <c r="T194" s="568">
        <v>283.66199999999998</v>
      </c>
      <c r="U194" s="3">
        <f t="shared" si="30"/>
        <v>1.4571678082191777</v>
      </c>
      <c r="Y194" s="4"/>
      <c r="Z194" s="3"/>
    </row>
    <row r="195" spans="1:26" x14ac:dyDescent="0.2">
      <c r="A195" s="279">
        <v>208</v>
      </c>
      <c r="B195" s="404" t="s">
        <v>1019</v>
      </c>
      <c r="C195" s="340">
        <v>674</v>
      </c>
      <c r="D195" s="279">
        <f>Sheet2!AJ152</f>
        <v>2</v>
      </c>
      <c r="E195" s="464">
        <f t="shared" si="34"/>
        <v>1.4430205479452054</v>
      </c>
      <c r="F195" s="273">
        <f t="shared" si="31"/>
        <v>2.8860410958904108</v>
      </c>
      <c r="G195" s="279">
        <f>Sheet2!AK152</f>
        <v>0</v>
      </c>
      <c r="H195" s="273">
        <v>2</v>
      </c>
      <c r="I195" s="273">
        <f t="shared" si="32"/>
        <v>0</v>
      </c>
      <c r="J195" s="273">
        <f t="shared" si="33"/>
        <v>2.8860410958904108</v>
      </c>
      <c r="K195" s="273">
        <v>20</v>
      </c>
      <c r="L195" s="273">
        <v>28.661000000000001</v>
      </c>
      <c r="M195" s="273">
        <v>27.51</v>
      </c>
      <c r="N195" s="616">
        <f t="shared" si="35"/>
        <v>1.1509999999999998</v>
      </c>
      <c r="O195" s="616"/>
      <c r="P195" s="616"/>
      <c r="Q195" s="180"/>
      <c r="T195" s="568">
        <v>280.90800000000002</v>
      </c>
      <c r="U195" s="3">
        <f t="shared" si="30"/>
        <v>1.4430205479452054</v>
      </c>
      <c r="Y195" s="4"/>
      <c r="Z195" s="3"/>
    </row>
    <row r="196" spans="1:26" x14ac:dyDescent="0.2">
      <c r="A196" s="279">
        <v>209</v>
      </c>
      <c r="B196" s="404" t="s">
        <v>1029</v>
      </c>
      <c r="C196" s="340">
        <v>675</v>
      </c>
      <c r="D196" s="279">
        <f>Sheet2!AJ153</f>
        <v>0</v>
      </c>
      <c r="E196" s="464">
        <f t="shared" si="34"/>
        <v>1.6077020547945207</v>
      </c>
      <c r="F196" s="273">
        <f t="shared" si="31"/>
        <v>0</v>
      </c>
      <c r="G196" s="279">
        <f>Sheet2!AK153</f>
        <v>0</v>
      </c>
      <c r="H196" s="273">
        <v>4</v>
      </c>
      <c r="I196" s="273">
        <f t="shared" si="32"/>
        <v>0</v>
      </c>
      <c r="J196" s="273">
        <f t="shared" si="33"/>
        <v>0</v>
      </c>
      <c r="K196" s="273">
        <v>20</v>
      </c>
      <c r="L196" s="273">
        <v>37.378</v>
      </c>
      <c r="M196" s="273">
        <v>36.119999999999997</v>
      </c>
      <c r="N196" s="616">
        <f t="shared" si="35"/>
        <v>1.2580000000000027</v>
      </c>
      <c r="O196" s="616"/>
      <c r="P196" s="616"/>
      <c r="Q196" s="180"/>
      <c r="T196" s="568">
        <v>312.96600000000001</v>
      </c>
      <c r="U196" s="3">
        <f t="shared" ref="U196:U249" si="36">T196*12/365/8*125%</f>
        <v>1.6077020547945207</v>
      </c>
      <c r="Y196" s="4"/>
      <c r="Z196" s="3"/>
    </row>
    <row r="197" spans="1:26" x14ac:dyDescent="0.2">
      <c r="A197" s="279">
        <v>210</v>
      </c>
      <c r="B197" s="404" t="s">
        <v>1030</v>
      </c>
      <c r="C197" s="275">
        <v>676</v>
      </c>
      <c r="D197" s="279">
        <f>Sheet2!AJ154</f>
        <v>2</v>
      </c>
      <c r="E197" s="464">
        <f t="shared" si="34"/>
        <v>1.6077020547945207</v>
      </c>
      <c r="F197" s="273">
        <f t="shared" si="31"/>
        <v>3.2154041095890413</v>
      </c>
      <c r="G197" s="279">
        <f>Sheet2!AK154</f>
        <v>0</v>
      </c>
      <c r="H197" s="273">
        <v>4</v>
      </c>
      <c r="I197" s="273">
        <f t="shared" si="32"/>
        <v>0</v>
      </c>
      <c r="J197" s="273">
        <f t="shared" si="33"/>
        <v>3.2154041095890413</v>
      </c>
      <c r="K197" s="273">
        <v>20</v>
      </c>
      <c r="L197" s="315">
        <v>0</v>
      </c>
      <c r="M197" s="315">
        <v>0</v>
      </c>
      <c r="N197" s="616">
        <f t="shared" si="35"/>
        <v>0</v>
      </c>
      <c r="O197" s="616"/>
      <c r="P197" s="616"/>
      <c r="Q197" s="180"/>
      <c r="T197" s="568">
        <v>312.96600000000001</v>
      </c>
      <c r="U197" s="3">
        <f t="shared" si="36"/>
        <v>1.6077020547945207</v>
      </c>
      <c r="Y197" s="4"/>
      <c r="Z197" s="3"/>
    </row>
    <row r="198" spans="1:26" x14ac:dyDescent="0.2">
      <c r="A198" s="279">
        <v>211</v>
      </c>
      <c r="B198" s="404" t="s">
        <v>1031</v>
      </c>
      <c r="C198" s="340">
        <v>677</v>
      </c>
      <c r="D198" s="279">
        <f>Sheet2!AJ155</f>
        <v>0</v>
      </c>
      <c r="E198" s="464">
        <f t="shared" si="34"/>
        <v>1.6077020547945207</v>
      </c>
      <c r="F198" s="273">
        <f t="shared" si="31"/>
        <v>0</v>
      </c>
      <c r="G198" s="279">
        <f>Sheet2!AK155</f>
        <v>0</v>
      </c>
      <c r="H198" s="273">
        <v>4</v>
      </c>
      <c r="I198" s="273">
        <f t="shared" si="32"/>
        <v>0</v>
      </c>
      <c r="J198" s="273">
        <f t="shared" si="33"/>
        <v>0</v>
      </c>
      <c r="K198" s="273">
        <v>20</v>
      </c>
      <c r="L198" s="273">
        <v>37.378</v>
      </c>
      <c r="M198" s="273">
        <v>36.119999999999997</v>
      </c>
      <c r="N198" s="616">
        <f t="shared" si="35"/>
        <v>1.2580000000000027</v>
      </c>
      <c r="O198" s="616"/>
      <c r="P198" s="616"/>
      <c r="Q198" s="180"/>
      <c r="T198" s="568">
        <v>312.96600000000001</v>
      </c>
      <c r="U198" s="3">
        <f t="shared" si="36"/>
        <v>1.6077020547945207</v>
      </c>
      <c r="Y198" s="4"/>
      <c r="Z198" s="3"/>
    </row>
    <row r="199" spans="1:26" x14ac:dyDescent="0.2">
      <c r="A199" s="279">
        <v>212</v>
      </c>
      <c r="B199" s="185" t="s">
        <v>431</v>
      </c>
      <c r="C199" s="275">
        <v>678</v>
      </c>
      <c r="D199" s="279"/>
      <c r="E199" s="464">
        <f t="shared" si="34"/>
        <v>1.4714537671232875</v>
      </c>
      <c r="F199" s="273">
        <f>D199*E199</f>
        <v>0</v>
      </c>
      <c r="G199" s="279">
        <f>Sheet2!AK156</f>
        <v>0</v>
      </c>
      <c r="H199" s="273">
        <v>2</v>
      </c>
      <c r="I199" s="273">
        <f>G199*H199</f>
        <v>0</v>
      </c>
      <c r="J199" s="273">
        <f>F199+I199</f>
        <v>0</v>
      </c>
      <c r="K199" s="273">
        <v>20</v>
      </c>
      <c r="L199" s="273">
        <v>28.800999999999998</v>
      </c>
      <c r="M199" s="273">
        <v>27.65</v>
      </c>
      <c r="N199" s="616">
        <f t="shared" si="35"/>
        <v>1.1509999999999998</v>
      </c>
      <c r="O199" s="616"/>
      <c r="P199" s="616"/>
      <c r="Q199" s="180"/>
      <c r="T199" s="568">
        <v>286.44299999999998</v>
      </c>
      <c r="U199" s="3">
        <f t="shared" si="36"/>
        <v>1.4714537671232875</v>
      </c>
      <c r="Y199" s="4"/>
      <c r="Z199" s="3"/>
    </row>
    <row r="200" spans="1:26" x14ac:dyDescent="0.2">
      <c r="A200" s="279">
        <v>213</v>
      </c>
      <c r="B200" s="185" t="s">
        <v>1042</v>
      </c>
      <c r="C200" s="275">
        <v>679</v>
      </c>
      <c r="D200" s="279">
        <f>Sheet2!AJ157</f>
        <v>2</v>
      </c>
      <c r="E200" s="464">
        <f t="shared" si="34"/>
        <v>1.5999195205479453</v>
      </c>
      <c r="F200" s="273">
        <f t="shared" si="31"/>
        <v>3.1998390410958906</v>
      </c>
      <c r="G200" s="279">
        <f>Sheet2!AK157</f>
        <v>0</v>
      </c>
      <c r="H200" s="273">
        <v>4</v>
      </c>
      <c r="I200" s="273">
        <f t="shared" si="32"/>
        <v>0</v>
      </c>
      <c r="J200" s="273">
        <f t="shared" si="33"/>
        <v>3.1998390410958906</v>
      </c>
      <c r="K200" s="273">
        <v>20</v>
      </c>
      <c r="L200" s="273">
        <v>37.271999999999998</v>
      </c>
      <c r="M200" s="273">
        <v>36.119999999999997</v>
      </c>
      <c r="N200" s="616">
        <f t="shared" si="35"/>
        <v>1.152000000000001</v>
      </c>
      <c r="O200" s="616"/>
      <c r="P200" s="616"/>
      <c r="Q200" s="180"/>
      <c r="T200" s="568">
        <v>311.45100000000002</v>
      </c>
      <c r="U200" s="3">
        <f t="shared" si="36"/>
        <v>1.5999195205479453</v>
      </c>
      <c r="Y200" s="4"/>
      <c r="Z200" s="3"/>
    </row>
    <row r="201" spans="1:26" x14ac:dyDescent="0.2">
      <c r="A201" s="279">
        <v>214</v>
      </c>
      <c r="B201" s="185" t="s">
        <v>1047</v>
      </c>
      <c r="C201" s="275">
        <v>680</v>
      </c>
      <c r="D201" s="279">
        <f>Sheet2!AJ158</f>
        <v>0</v>
      </c>
      <c r="E201" s="464">
        <f t="shared" si="34"/>
        <v>1.6077020547945207</v>
      </c>
      <c r="F201" s="273">
        <f t="shared" si="31"/>
        <v>0</v>
      </c>
      <c r="G201" s="279">
        <f>Sheet2!AK158</f>
        <v>0</v>
      </c>
      <c r="H201" s="273">
        <v>4</v>
      </c>
      <c r="I201" s="273">
        <f t="shared" si="32"/>
        <v>0</v>
      </c>
      <c r="J201" s="273">
        <f t="shared" si="33"/>
        <v>0</v>
      </c>
      <c r="K201" s="273">
        <v>20</v>
      </c>
      <c r="L201" s="273">
        <v>37.378</v>
      </c>
      <c r="M201" s="273">
        <v>27.65</v>
      </c>
      <c r="N201" s="616">
        <f t="shared" si="35"/>
        <v>9.7280000000000015</v>
      </c>
      <c r="O201" s="616"/>
      <c r="P201" s="616"/>
      <c r="Q201" s="180"/>
      <c r="T201" s="568">
        <v>312.96600000000001</v>
      </c>
      <c r="U201" s="3">
        <f t="shared" si="36"/>
        <v>1.6077020547945207</v>
      </c>
      <c r="Y201" s="4"/>
      <c r="Z201" s="3"/>
    </row>
    <row r="202" spans="1:26" x14ac:dyDescent="0.2">
      <c r="A202" s="279">
        <v>217</v>
      </c>
      <c r="B202" s="622" t="s">
        <v>1069</v>
      </c>
      <c r="C202" s="339">
        <v>684</v>
      </c>
      <c r="D202" s="279"/>
      <c r="E202" s="464">
        <v>0.5</v>
      </c>
      <c r="F202" s="273">
        <f t="shared" si="31"/>
        <v>0</v>
      </c>
      <c r="G202" s="279"/>
      <c r="H202" s="273"/>
      <c r="I202" s="297"/>
      <c r="J202" s="297"/>
      <c r="K202" s="297"/>
      <c r="L202" s="297"/>
      <c r="M202" s="297"/>
      <c r="N202" s="616">
        <f t="shared" si="35"/>
        <v>0</v>
      </c>
      <c r="O202" s="616"/>
      <c r="P202" s="616"/>
      <c r="Q202" s="180"/>
      <c r="T202" s="568"/>
      <c r="U202" s="3">
        <f t="shared" si="36"/>
        <v>0</v>
      </c>
      <c r="Y202" s="4"/>
      <c r="Z202" s="3"/>
    </row>
    <row r="203" spans="1:26" x14ac:dyDescent="0.2">
      <c r="A203" s="619">
        <v>218</v>
      </c>
      <c r="B203" s="185" t="s">
        <v>1061</v>
      </c>
      <c r="C203" s="340">
        <v>686</v>
      </c>
      <c r="D203" s="279">
        <f>Sheet2!AJ159</f>
        <v>0</v>
      </c>
      <c r="E203" s="464">
        <f t="shared" si="34"/>
        <v>1.6077020547945207</v>
      </c>
      <c r="F203" s="273">
        <f t="shared" si="31"/>
        <v>0</v>
      </c>
      <c r="G203" s="279">
        <f>Sheet2!AK159</f>
        <v>0</v>
      </c>
      <c r="H203" s="273">
        <v>4</v>
      </c>
      <c r="I203" s="273">
        <f t="shared" si="32"/>
        <v>0</v>
      </c>
      <c r="J203" s="273">
        <f t="shared" si="33"/>
        <v>0</v>
      </c>
      <c r="K203" s="273">
        <v>20</v>
      </c>
      <c r="L203" s="273">
        <v>37.378</v>
      </c>
      <c r="M203" s="273">
        <v>36.119999999999997</v>
      </c>
      <c r="N203" s="616">
        <f t="shared" si="35"/>
        <v>1.2580000000000027</v>
      </c>
      <c r="O203" s="616"/>
      <c r="P203" s="616"/>
      <c r="Q203" s="180"/>
      <c r="T203" s="568">
        <v>312.96600000000001</v>
      </c>
      <c r="U203" s="3">
        <f t="shared" si="36"/>
        <v>1.6077020547945207</v>
      </c>
      <c r="Y203" s="4"/>
      <c r="Z203" s="3"/>
    </row>
    <row r="204" spans="1:26" x14ac:dyDescent="0.2">
      <c r="A204" s="619">
        <v>219</v>
      </c>
      <c r="B204" s="404" t="s">
        <v>1067</v>
      </c>
      <c r="C204" s="275">
        <v>687</v>
      </c>
      <c r="D204" s="279">
        <f>Sheet2!AJ160</f>
        <v>2</v>
      </c>
      <c r="E204" s="464">
        <f t="shared" si="34"/>
        <v>1.4714537671232875</v>
      </c>
      <c r="F204" s="273">
        <f t="shared" si="31"/>
        <v>2.9429075342465749</v>
      </c>
      <c r="G204" s="279">
        <f>Sheet2!AK160</f>
        <v>0</v>
      </c>
      <c r="H204" s="273">
        <v>2</v>
      </c>
      <c r="I204" s="273">
        <f t="shared" si="32"/>
        <v>0</v>
      </c>
      <c r="J204" s="273">
        <f t="shared" si="33"/>
        <v>2.9429075342465749</v>
      </c>
      <c r="K204" s="273">
        <v>20</v>
      </c>
      <c r="L204" s="273">
        <v>28.800999999999998</v>
      </c>
      <c r="M204" s="273">
        <v>27.65</v>
      </c>
      <c r="N204" s="616">
        <f t="shared" si="35"/>
        <v>1.1509999999999998</v>
      </c>
      <c r="O204" s="616"/>
      <c r="P204" s="616"/>
      <c r="Q204" s="180"/>
      <c r="T204" s="568">
        <v>286.44299999999998</v>
      </c>
      <c r="U204" s="3">
        <f t="shared" si="36"/>
        <v>1.4714537671232875</v>
      </c>
      <c r="Y204" s="4"/>
      <c r="Z204" s="3"/>
    </row>
    <row r="205" spans="1:26" x14ac:dyDescent="0.2">
      <c r="A205" s="620">
        <v>220</v>
      </c>
      <c r="B205" s="404" t="s">
        <v>1068</v>
      </c>
      <c r="C205" s="275">
        <v>688</v>
      </c>
      <c r="D205" s="626">
        <f>Sheet2!AJ161</f>
        <v>0</v>
      </c>
      <c r="E205" s="464">
        <f t="shared" si="34"/>
        <v>1.4714537671232875</v>
      </c>
      <c r="F205" s="273">
        <f t="shared" si="31"/>
        <v>0</v>
      </c>
      <c r="G205" s="279">
        <f>Sheet2!AK161</f>
        <v>0</v>
      </c>
      <c r="H205" s="273">
        <v>2</v>
      </c>
      <c r="I205" s="273">
        <f t="shared" si="32"/>
        <v>0</v>
      </c>
      <c r="J205" s="273">
        <f t="shared" si="33"/>
        <v>0</v>
      </c>
      <c r="K205" s="315">
        <v>20</v>
      </c>
      <c r="L205" s="273">
        <v>28.800999999999998</v>
      </c>
      <c r="M205" s="273">
        <v>27.65</v>
      </c>
      <c r="N205" s="616">
        <f t="shared" si="35"/>
        <v>1.1509999999999998</v>
      </c>
      <c r="O205" s="616"/>
      <c r="P205" s="616"/>
      <c r="Q205" s="180"/>
      <c r="T205" s="3">
        <v>286.44299999999998</v>
      </c>
      <c r="U205" s="3">
        <f t="shared" si="36"/>
        <v>1.4714537671232875</v>
      </c>
      <c r="Y205" s="4"/>
      <c r="Z205" s="3"/>
    </row>
    <row r="206" spans="1:26" x14ac:dyDescent="0.2">
      <c r="A206" s="620">
        <v>221</v>
      </c>
      <c r="B206" s="185" t="s">
        <v>1117</v>
      </c>
      <c r="C206" s="275">
        <v>696</v>
      </c>
      <c r="D206" s="626">
        <f>Sheet2!AJ162</f>
        <v>0</v>
      </c>
      <c r="E206" s="464">
        <f t="shared" si="34"/>
        <v>1.4714537671232875</v>
      </c>
      <c r="F206" s="273">
        <f>D206*E206</f>
        <v>0</v>
      </c>
      <c r="G206" s="279">
        <f>Sheet2!AK162</f>
        <v>0</v>
      </c>
      <c r="H206" s="273">
        <v>2</v>
      </c>
      <c r="I206" s="273">
        <f t="shared" ref="I206:I213" si="37">G206*H206</f>
        <v>0</v>
      </c>
      <c r="J206" s="273">
        <f t="shared" ref="J206:J234" si="38">F206+I206</f>
        <v>0</v>
      </c>
      <c r="K206" s="273">
        <v>20</v>
      </c>
      <c r="L206" s="45">
        <v>28.800999999999998</v>
      </c>
      <c r="M206" s="45">
        <v>28.216999999999999</v>
      </c>
      <c r="N206" s="616">
        <f t="shared" si="35"/>
        <v>0.58399999999999963</v>
      </c>
      <c r="O206" s="49"/>
      <c r="P206" s="49"/>
      <c r="Q206" s="180"/>
      <c r="T206" s="3">
        <v>286.44299999999998</v>
      </c>
      <c r="U206" s="3">
        <f t="shared" si="36"/>
        <v>1.4714537671232875</v>
      </c>
      <c r="Y206" s="4"/>
      <c r="Z206" s="3"/>
    </row>
    <row r="207" spans="1:26" x14ac:dyDescent="0.2">
      <c r="A207" s="620">
        <v>222</v>
      </c>
      <c r="B207" s="185" t="s">
        <v>1119</v>
      </c>
      <c r="C207" s="275">
        <v>697</v>
      </c>
      <c r="D207" s="626">
        <f>Sheet2!AJ163</f>
        <v>0</v>
      </c>
      <c r="E207" s="464">
        <f t="shared" si="34"/>
        <v>1.4571678082191777</v>
      </c>
      <c r="F207" s="273">
        <f>D207*E207</f>
        <v>0</v>
      </c>
      <c r="G207" s="279">
        <f>Sheet2!AK163</f>
        <v>0</v>
      </c>
      <c r="H207" s="273">
        <v>2</v>
      </c>
      <c r="I207" s="273">
        <f t="shared" si="37"/>
        <v>0</v>
      </c>
      <c r="J207" s="273">
        <f t="shared" si="38"/>
        <v>0</v>
      </c>
      <c r="K207" s="273">
        <v>20</v>
      </c>
      <c r="L207" s="514">
        <v>28.606000000000002</v>
      </c>
      <c r="M207" s="514">
        <v>27.65</v>
      </c>
      <c r="N207" s="616">
        <f t="shared" si="35"/>
        <v>0.95600000000000307</v>
      </c>
      <c r="O207" s="79"/>
      <c r="P207" s="79"/>
      <c r="Q207" s="567"/>
      <c r="R207" s="56"/>
      <c r="T207" s="3">
        <v>283.66199999999998</v>
      </c>
      <c r="U207" s="3">
        <f t="shared" si="36"/>
        <v>1.4571678082191777</v>
      </c>
      <c r="Y207" s="4"/>
      <c r="Z207" s="3"/>
    </row>
    <row r="208" spans="1:26" x14ac:dyDescent="0.2">
      <c r="A208" s="620">
        <v>223</v>
      </c>
      <c r="B208" s="185" t="s">
        <v>1123</v>
      </c>
      <c r="C208" s="275">
        <v>698</v>
      </c>
      <c r="D208" s="626">
        <f>Sheet2!AJ164</f>
        <v>0</v>
      </c>
      <c r="E208" s="464">
        <f t="shared" si="34"/>
        <v>1.450027397260274</v>
      </c>
      <c r="F208" s="273">
        <f>D208*E208</f>
        <v>0</v>
      </c>
      <c r="G208" s="279">
        <f>Sheet2!AK164</f>
        <v>0</v>
      </c>
      <c r="H208" s="273">
        <v>2</v>
      </c>
      <c r="I208" s="273">
        <f t="shared" si="37"/>
        <v>0</v>
      </c>
      <c r="J208" s="273">
        <f t="shared" si="38"/>
        <v>0</v>
      </c>
      <c r="K208" s="273">
        <v>20</v>
      </c>
      <c r="L208" s="514">
        <v>28.509</v>
      </c>
      <c r="M208" s="514">
        <v>28.216999999999999</v>
      </c>
      <c r="N208" s="616">
        <f t="shared" si="35"/>
        <v>0.29200000000000159</v>
      </c>
      <c r="O208" s="79"/>
      <c r="P208" s="79"/>
      <c r="Q208" s="567"/>
      <c r="R208" s="56"/>
      <c r="T208" s="3">
        <v>282.27199999999999</v>
      </c>
      <c r="U208" s="3">
        <f t="shared" si="36"/>
        <v>1.450027397260274</v>
      </c>
      <c r="Y208" s="4"/>
      <c r="Z208" s="3"/>
    </row>
    <row r="209" spans="1:26" x14ac:dyDescent="0.2">
      <c r="A209" s="620">
        <v>224</v>
      </c>
      <c r="B209" s="185" t="s">
        <v>1125</v>
      </c>
      <c r="C209" s="275">
        <v>699</v>
      </c>
      <c r="D209" s="626">
        <f>Sheet2!AJ165</f>
        <v>0</v>
      </c>
      <c r="E209" s="464">
        <f t="shared" si="34"/>
        <v>1.4714537671232875</v>
      </c>
      <c r="F209" s="273">
        <f>D209*E209</f>
        <v>0</v>
      </c>
      <c r="G209" s="279">
        <f>Sheet2!AK165</f>
        <v>0</v>
      </c>
      <c r="H209" s="273">
        <v>2</v>
      </c>
      <c r="I209" s="273">
        <f t="shared" si="37"/>
        <v>0</v>
      </c>
      <c r="J209" s="273">
        <f t="shared" si="38"/>
        <v>0</v>
      </c>
      <c r="K209" s="273">
        <v>20</v>
      </c>
      <c r="L209" s="514">
        <v>28.800999999999998</v>
      </c>
      <c r="M209" s="514">
        <v>27.65</v>
      </c>
      <c r="N209" s="616">
        <f t="shared" si="35"/>
        <v>1.1509999999999998</v>
      </c>
      <c r="O209" s="79"/>
      <c r="P209" s="79"/>
      <c r="Q209" s="567"/>
      <c r="R209" s="56"/>
      <c r="T209" s="3">
        <v>286.44299999999998</v>
      </c>
      <c r="U209" s="3">
        <f t="shared" si="36"/>
        <v>1.4714537671232875</v>
      </c>
      <c r="Y209" s="4"/>
      <c r="Z209" s="3"/>
    </row>
    <row r="210" spans="1:26" ht="15" x14ac:dyDescent="0.25">
      <c r="A210" s="620">
        <v>225</v>
      </c>
      <c r="B210" s="553" t="s">
        <v>1136</v>
      </c>
      <c r="C210" s="624">
        <v>700</v>
      </c>
      <c r="D210" s="626">
        <f>Sheet2!AJ166</f>
        <v>2</v>
      </c>
      <c r="E210" s="464">
        <f t="shared" si="34"/>
        <v>1.4714537671232875</v>
      </c>
      <c r="F210" s="273">
        <f>D210*E210</f>
        <v>2.9429075342465749</v>
      </c>
      <c r="G210" s="279">
        <f>Sheet2!AK166</f>
        <v>0</v>
      </c>
      <c r="H210" s="273">
        <v>2</v>
      </c>
      <c r="I210" s="273">
        <f t="shared" si="37"/>
        <v>0</v>
      </c>
      <c r="J210" s="273">
        <f t="shared" si="38"/>
        <v>2.9429075342465749</v>
      </c>
      <c r="K210" s="273">
        <v>20</v>
      </c>
      <c r="L210" s="514">
        <v>28.800999999999998</v>
      </c>
      <c r="M210" s="514">
        <v>28.216999999999999</v>
      </c>
      <c r="N210" s="616">
        <f t="shared" si="35"/>
        <v>0.58399999999999963</v>
      </c>
      <c r="O210" s="79"/>
      <c r="P210" s="79"/>
      <c r="Q210" s="567"/>
      <c r="R210" s="56"/>
      <c r="T210" s="3">
        <v>286.44299999999998</v>
      </c>
      <c r="U210" s="3">
        <f t="shared" si="36"/>
        <v>1.4714537671232875</v>
      </c>
      <c r="Y210" s="4"/>
      <c r="Z210" s="3"/>
    </row>
    <row r="211" spans="1:26" x14ac:dyDescent="0.2">
      <c r="A211" s="620">
        <v>226</v>
      </c>
      <c r="B211" s="465" t="s">
        <v>1132</v>
      </c>
      <c r="C211" s="300">
        <v>701</v>
      </c>
      <c r="D211" s="653">
        <v>0</v>
      </c>
      <c r="E211" s="464">
        <v>0.82499999999999996</v>
      </c>
      <c r="F211" s="273">
        <f>E211*D211</f>
        <v>0</v>
      </c>
      <c r="G211" s="654"/>
      <c r="H211" s="654"/>
      <c r="I211" s="273">
        <f t="shared" si="37"/>
        <v>0</v>
      </c>
      <c r="J211" s="273">
        <f t="shared" si="38"/>
        <v>0</v>
      </c>
      <c r="K211" s="45"/>
      <c r="L211" s="45"/>
      <c r="M211" s="45"/>
      <c r="N211" s="616">
        <f t="shared" si="35"/>
        <v>0</v>
      </c>
      <c r="O211" s="49"/>
      <c r="P211" s="49"/>
      <c r="Q211" s="180"/>
      <c r="T211" s="3"/>
      <c r="U211" s="3">
        <f t="shared" si="36"/>
        <v>0</v>
      </c>
      <c r="Y211" s="4"/>
      <c r="Z211" s="3"/>
    </row>
    <row r="212" spans="1:26" x14ac:dyDescent="0.2">
      <c r="A212" s="620">
        <v>227</v>
      </c>
      <c r="B212" s="288" t="s">
        <v>1133</v>
      </c>
      <c r="C212" s="283">
        <v>702</v>
      </c>
      <c r="D212" s="284">
        <v>0</v>
      </c>
      <c r="E212" s="464">
        <v>0.41</v>
      </c>
      <c r="F212" s="273">
        <f t="shared" ref="F212:F234" si="39">D212*E212</f>
        <v>0</v>
      </c>
      <c r="G212" s="654"/>
      <c r="H212" s="654"/>
      <c r="I212" s="273">
        <f t="shared" si="37"/>
        <v>0</v>
      </c>
      <c r="J212" s="273">
        <f t="shared" si="38"/>
        <v>0</v>
      </c>
      <c r="K212" s="45"/>
      <c r="L212" s="45"/>
      <c r="M212" s="45"/>
      <c r="N212" s="616">
        <f t="shared" si="35"/>
        <v>0</v>
      </c>
      <c r="O212" s="49"/>
      <c r="P212" s="49"/>
      <c r="Q212" s="180"/>
      <c r="T212" s="3"/>
      <c r="U212" s="3">
        <f t="shared" si="36"/>
        <v>0</v>
      </c>
      <c r="Y212" s="4"/>
      <c r="Z212" s="3"/>
    </row>
    <row r="213" spans="1:26" x14ac:dyDescent="0.2">
      <c r="A213" s="620">
        <v>228</v>
      </c>
      <c r="B213" s="553" t="s">
        <v>1149</v>
      </c>
      <c r="C213" s="279">
        <v>704</v>
      </c>
      <c r="D213" s="626">
        <f>Sheet2!AJ167</f>
        <v>0</v>
      </c>
      <c r="E213" s="464">
        <f>U213</f>
        <v>1.4714537671232875</v>
      </c>
      <c r="F213" s="273">
        <f t="shared" si="39"/>
        <v>0</v>
      </c>
      <c r="G213" s="626">
        <f>Sheet2!AK167</f>
        <v>0</v>
      </c>
      <c r="H213" s="273">
        <v>2</v>
      </c>
      <c r="I213" s="273">
        <f t="shared" si="37"/>
        <v>0</v>
      </c>
      <c r="J213" s="273">
        <f t="shared" si="38"/>
        <v>0</v>
      </c>
      <c r="K213" s="273">
        <v>20</v>
      </c>
      <c r="L213" s="45">
        <v>28.800999999999998</v>
      </c>
      <c r="M213" s="45">
        <v>28.216999999999999</v>
      </c>
      <c r="N213" s="616">
        <f t="shared" si="35"/>
        <v>0.58399999999999963</v>
      </c>
      <c r="O213" s="49"/>
      <c r="P213" s="49"/>
      <c r="Q213" s="180"/>
      <c r="T213" s="3">
        <v>286.44299999999998</v>
      </c>
      <c r="U213" s="3">
        <f t="shared" si="36"/>
        <v>1.4714537671232875</v>
      </c>
      <c r="Y213" s="4"/>
      <c r="Z213" s="3"/>
    </row>
    <row r="214" spans="1:26" x14ac:dyDescent="0.2">
      <c r="A214" s="620">
        <v>229</v>
      </c>
      <c r="B214" s="656" t="s">
        <v>1150</v>
      </c>
      <c r="C214" s="300">
        <v>705</v>
      </c>
      <c r="D214" s="653">
        <v>0</v>
      </c>
      <c r="E214" s="464">
        <v>0.41</v>
      </c>
      <c r="F214" s="273">
        <f t="shared" si="39"/>
        <v>0</v>
      </c>
      <c r="G214" s="655"/>
      <c r="H214" s="655"/>
      <c r="I214" s="273"/>
      <c r="J214" s="273">
        <f t="shared" si="38"/>
        <v>0</v>
      </c>
      <c r="K214" s="276"/>
      <c r="L214" s="276"/>
      <c r="M214" s="276"/>
      <c r="N214" s="616">
        <f t="shared" si="35"/>
        <v>0</v>
      </c>
      <c r="O214" s="49"/>
      <c r="P214" s="49"/>
      <c r="Q214" s="180"/>
      <c r="T214" s="3"/>
      <c r="U214" s="3">
        <f t="shared" si="36"/>
        <v>0</v>
      </c>
      <c r="Y214" s="4"/>
      <c r="Z214" s="3"/>
    </row>
    <row r="215" spans="1:26" x14ac:dyDescent="0.2">
      <c r="A215" s="620">
        <v>230</v>
      </c>
      <c r="B215" s="656" t="s">
        <v>1151</v>
      </c>
      <c r="C215" s="300">
        <v>707</v>
      </c>
      <c r="D215" s="653">
        <v>0</v>
      </c>
      <c r="E215" s="464">
        <v>0.41</v>
      </c>
      <c r="F215" s="273">
        <f t="shared" si="39"/>
        <v>0</v>
      </c>
      <c r="G215" s="276"/>
      <c r="H215" s="276"/>
      <c r="I215" s="273"/>
      <c r="J215" s="273">
        <f t="shared" si="38"/>
        <v>0</v>
      </c>
      <c r="K215" s="276"/>
      <c r="L215" s="276"/>
      <c r="M215" s="276"/>
      <c r="N215" s="616">
        <f t="shared" si="35"/>
        <v>0</v>
      </c>
      <c r="O215" s="49"/>
      <c r="P215" s="49"/>
      <c r="Q215" s="180"/>
      <c r="T215" s="3"/>
      <c r="U215" s="3">
        <f t="shared" si="36"/>
        <v>0</v>
      </c>
      <c r="Y215" s="4"/>
      <c r="Z215" s="3"/>
    </row>
    <row r="216" spans="1:26" x14ac:dyDescent="0.2">
      <c r="A216" s="620">
        <v>231</v>
      </c>
      <c r="B216" s="656" t="s">
        <v>1159</v>
      </c>
      <c r="C216" s="300">
        <v>708</v>
      </c>
      <c r="D216" s="653">
        <v>0</v>
      </c>
      <c r="E216" s="1022"/>
      <c r="F216" s="273">
        <f t="shared" si="39"/>
        <v>0</v>
      </c>
      <c r="G216" s="276"/>
      <c r="H216" s="276"/>
      <c r="I216" s="273"/>
      <c r="J216" s="273">
        <f t="shared" si="38"/>
        <v>0</v>
      </c>
      <c r="K216" s="276"/>
      <c r="L216" s="276"/>
      <c r="M216" s="276"/>
      <c r="N216" s="616">
        <f t="shared" si="35"/>
        <v>0</v>
      </c>
      <c r="O216" s="49"/>
      <c r="P216" s="49"/>
      <c r="Q216" s="180"/>
      <c r="T216" s="3"/>
      <c r="U216" s="3">
        <f t="shared" si="36"/>
        <v>0</v>
      </c>
      <c r="Y216" s="4"/>
      <c r="Z216" s="3"/>
    </row>
    <row r="217" spans="1:26" x14ac:dyDescent="0.2">
      <c r="A217" s="620">
        <v>232</v>
      </c>
      <c r="B217" s="553" t="s">
        <v>1165</v>
      </c>
      <c r="C217" s="665">
        <v>709</v>
      </c>
      <c r="D217" s="626">
        <f>Sheet2!AJ168</f>
        <v>0</v>
      </c>
      <c r="E217" s="464">
        <f>U217</f>
        <v>1.560873287671233</v>
      </c>
      <c r="F217" s="273">
        <f t="shared" si="39"/>
        <v>0</v>
      </c>
      <c r="G217" s="279">
        <f>Sheet2!AK168</f>
        <v>0</v>
      </c>
      <c r="H217" s="273">
        <v>4</v>
      </c>
      <c r="I217" s="273">
        <f t="shared" ref="I217:I234" si="40">G217*H217</f>
        <v>0</v>
      </c>
      <c r="J217" s="273">
        <f t="shared" si="38"/>
        <v>0</v>
      </c>
      <c r="K217" s="273">
        <v>20</v>
      </c>
      <c r="L217" s="273">
        <v>36.74</v>
      </c>
      <c r="M217" s="273">
        <v>0</v>
      </c>
      <c r="N217" s="616">
        <f t="shared" si="35"/>
        <v>36.74</v>
      </c>
      <c r="O217" s="49"/>
      <c r="P217" s="49"/>
      <c r="Q217" s="180"/>
      <c r="T217" s="3">
        <v>303.85000000000002</v>
      </c>
      <c r="U217" s="3">
        <f t="shared" si="36"/>
        <v>1.560873287671233</v>
      </c>
      <c r="Y217" s="4"/>
      <c r="Z217" s="3"/>
    </row>
    <row r="218" spans="1:26" x14ac:dyDescent="0.2">
      <c r="A218" s="620">
        <v>233</v>
      </c>
      <c r="B218" s="553" t="s">
        <v>1168</v>
      </c>
      <c r="C218" s="665">
        <v>710</v>
      </c>
      <c r="D218" s="626">
        <f>Sheet2!AJ169</f>
        <v>5</v>
      </c>
      <c r="E218" s="464">
        <f>U218</f>
        <v>1.5259520547945207</v>
      </c>
      <c r="F218" s="273">
        <f t="shared" si="39"/>
        <v>7.6297602739726038</v>
      </c>
      <c r="G218" s="279">
        <f>Sheet2!AK169</f>
        <v>0</v>
      </c>
      <c r="H218" s="273">
        <v>3</v>
      </c>
      <c r="I218" s="273">
        <f t="shared" si="40"/>
        <v>0</v>
      </c>
      <c r="J218" s="273">
        <f t="shared" si="38"/>
        <v>7.6297602739726038</v>
      </c>
      <c r="K218" s="273">
        <v>20</v>
      </c>
      <c r="L218" s="273">
        <v>31.294</v>
      </c>
      <c r="M218" s="273">
        <v>30.687999999999999</v>
      </c>
      <c r="N218" s="616">
        <f t="shared" si="35"/>
        <v>0.60600000000000165</v>
      </c>
      <c r="O218" s="49"/>
      <c r="P218" s="49"/>
      <c r="Q218" s="180"/>
      <c r="T218" s="3">
        <v>297.05200000000002</v>
      </c>
      <c r="U218" s="3">
        <f t="shared" si="36"/>
        <v>1.5259520547945207</v>
      </c>
      <c r="Y218" s="4"/>
      <c r="Z218" s="3"/>
    </row>
    <row r="219" spans="1:26" x14ac:dyDescent="0.2">
      <c r="A219" s="620">
        <v>234</v>
      </c>
      <c r="B219" s="45" t="s">
        <v>1171</v>
      </c>
      <c r="C219" s="279" t="s">
        <v>1139</v>
      </c>
      <c r="D219" s="626"/>
      <c r="E219" s="1022"/>
      <c r="F219" s="625"/>
      <c r="G219" s="279"/>
      <c r="H219" s="276"/>
      <c r="I219" s="273"/>
      <c r="J219" s="273"/>
      <c r="K219" s="273">
        <v>20</v>
      </c>
      <c r="L219" s="273">
        <v>70.84</v>
      </c>
      <c r="M219" s="273">
        <v>44.1</v>
      </c>
      <c r="N219" s="616">
        <f t="shared" si="35"/>
        <v>26.740000000000002</v>
      </c>
      <c r="O219" s="49"/>
      <c r="P219" s="49"/>
      <c r="Q219" s="180"/>
      <c r="T219" s="3"/>
      <c r="U219" s="3">
        <f t="shared" si="36"/>
        <v>0</v>
      </c>
      <c r="Y219" s="4"/>
      <c r="Z219" s="3"/>
    </row>
    <row r="220" spans="1:26" x14ac:dyDescent="0.2">
      <c r="A220" s="620">
        <v>235</v>
      </c>
      <c r="B220" s="553" t="s">
        <v>1181</v>
      </c>
      <c r="C220" s="665">
        <v>711</v>
      </c>
      <c r="D220" s="626">
        <f>Sheet2!AJ170</f>
        <v>0</v>
      </c>
      <c r="E220" s="464">
        <f>U220</f>
        <v>1.4285958904109592</v>
      </c>
      <c r="F220" s="273">
        <f t="shared" si="39"/>
        <v>0</v>
      </c>
      <c r="G220" s="279">
        <f>Sheet2!AK170</f>
        <v>0</v>
      </c>
      <c r="H220" s="273">
        <v>2</v>
      </c>
      <c r="I220" s="273">
        <f t="shared" si="40"/>
        <v>0</v>
      </c>
      <c r="J220" s="273">
        <f t="shared" si="38"/>
        <v>0</v>
      </c>
      <c r="K220" s="273">
        <v>20</v>
      </c>
      <c r="L220" s="273">
        <v>28.216999999999999</v>
      </c>
      <c r="M220" s="273">
        <v>27.65</v>
      </c>
      <c r="N220" s="616">
        <f t="shared" si="35"/>
        <v>0.56700000000000017</v>
      </c>
      <c r="O220" s="49"/>
      <c r="P220" s="49"/>
      <c r="Q220" s="180"/>
      <c r="T220" s="3">
        <v>278.10000000000002</v>
      </c>
      <c r="U220" s="3">
        <f t="shared" si="36"/>
        <v>1.4285958904109592</v>
      </c>
      <c r="Y220" s="4"/>
      <c r="Z220" s="3"/>
    </row>
    <row r="221" spans="1:26" x14ac:dyDescent="0.2">
      <c r="A221" s="620">
        <v>236</v>
      </c>
      <c r="B221" s="553" t="s">
        <v>1187</v>
      </c>
      <c r="C221" s="393">
        <v>712</v>
      </c>
      <c r="D221" s="626">
        <f>Sheet2!AJ171</f>
        <v>4</v>
      </c>
      <c r="E221" s="464">
        <f>U221</f>
        <v>1.4285958904109592</v>
      </c>
      <c r="F221" s="273">
        <f t="shared" si="39"/>
        <v>5.714383561643837</v>
      </c>
      <c r="G221" s="279">
        <f>Sheet2!AK171</f>
        <v>0</v>
      </c>
      <c r="H221" s="273">
        <v>2</v>
      </c>
      <c r="I221" s="273">
        <f t="shared" si="40"/>
        <v>0</v>
      </c>
      <c r="J221" s="273">
        <f t="shared" si="38"/>
        <v>5.714383561643837</v>
      </c>
      <c r="K221" s="273">
        <v>20</v>
      </c>
      <c r="L221" s="273">
        <v>28.216999999999999</v>
      </c>
      <c r="M221" s="273">
        <v>27.65</v>
      </c>
      <c r="N221" s="616">
        <f t="shared" si="35"/>
        <v>0.56700000000000017</v>
      </c>
      <c r="O221" s="49"/>
      <c r="P221" s="49"/>
      <c r="Q221" s="180"/>
      <c r="T221" s="3">
        <v>278.10000000000002</v>
      </c>
      <c r="U221" s="3">
        <f t="shared" si="36"/>
        <v>1.4285958904109592</v>
      </c>
      <c r="Y221" s="4"/>
      <c r="Z221" s="3"/>
    </row>
    <row r="222" spans="1:26" x14ac:dyDescent="0.2">
      <c r="A222" s="620">
        <v>237</v>
      </c>
      <c r="B222" s="553" t="s">
        <v>1653</v>
      </c>
      <c r="C222" s="279">
        <v>713</v>
      </c>
      <c r="D222" s="626">
        <f>Sheet2!AJ172</f>
        <v>0</v>
      </c>
      <c r="E222" s="464">
        <f>U222</f>
        <v>1.4285958904109592</v>
      </c>
      <c r="F222" s="273">
        <f t="shared" si="39"/>
        <v>0</v>
      </c>
      <c r="G222" s="279">
        <f>Sheet2!AK172</f>
        <v>0</v>
      </c>
      <c r="H222" s="273">
        <v>2</v>
      </c>
      <c r="I222" s="273">
        <f t="shared" si="40"/>
        <v>0</v>
      </c>
      <c r="J222" s="273">
        <f t="shared" si="38"/>
        <v>0</v>
      </c>
      <c r="K222" s="273">
        <v>20</v>
      </c>
      <c r="L222" s="273">
        <v>28.216999999999999</v>
      </c>
      <c r="M222" s="273">
        <v>27.65</v>
      </c>
      <c r="N222" s="616">
        <f t="shared" si="35"/>
        <v>0.56700000000000017</v>
      </c>
      <c r="O222" s="49"/>
      <c r="P222" s="49"/>
      <c r="Q222" s="180"/>
      <c r="T222" s="3">
        <v>278.10000000000002</v>
      </c>
      <c r="U222" s="3">
        <f t="shared" si="36"/>
        <v>1.4285958904109592</v>
      </c>
      <c r="Y222" s="4"/>
      <c r="Z222" s="3"/>
    </row>
    <row r="223" spans="1:26" x14ac:dyDescent="0.2">
      <c r="A223" s="620">
        <v>238</v>
      </c>
      <c r="B223" s="276" t="s">
        <v>1662</v>
      </c>
      <c r="C223" s="279">
        <v>714</v>
      </c>
      <c r="D223" s="626">
        <f>Sheet2!AJ173</f>
        <v>0</v>
      </c>
      <c r="E223" s="464">
        <f>U223</f>
        <v>1.4285958904109592</v>
      </c>
      <c r="F223" s="273">
        <f t="shared" si="39"/>
        <v>0</v>
      </c>
      <c r="G223" s="279">
        <f>Sheet2!AK173</f>
        <v>0</v>
      </c>
      <c r="H223" s="273">
        <v>2</v>
      </c>
      <c r="I223" s="273">
        <f t="shared" si="40"/>
        <v>0</v>
      </c>
      <c r="J223" s="273">
        <f t="shared" si="38"/>
        <v>0</v>
      </c>
      <c r="K223" s="273">
        <v>20</v>
      </c>
      <c r="L223" s="273">
        <v>28.216999999999999</v>
      </c>
      <c r="M223" s="273">
        <v>27.65</v>
      </c>
      <c r="N223" s="616">
        <f t="shared" si="35"/>
        <v>0.56700000000000017</v>
      </c>
      <c r="O223" s="49"/>
      <c r="P223" s="49"/>
      <c r="Q223" s="180"/>
      <c r="T223" s="3">
        <v>278.10000000000002</v>
      </c>
      <c r="U223" s="3">
        <f t="shared" si="36"/>
        <v>1.4285958904109592</v>
      </c>
      <c r="Y223" s="4"/>
      <c r="Z223" s="3"/>
    </row>
    <row r="224" spans="1:26" x14ac:dyDescent="0.2">
      <c r="A224" s="620">
        <v>239</v>
      </c>
      <c r="B224" s="276" t="s">
        <v>1663</v>
      </c>
      <c r="C224" s="279">
        <v>715</v>
      </c>
      <c r="D224" s="626">
        <f>Sheet2!AJ174</f>
        <v>0</v>
      </c>
      <c r="E224" s="464">
        <f>U224</f>
        <v>1.4285958904109592</v>
      </c>
      <c r="F224" s="273">
        <f t="shared" si="39"/>
        <v>0</v>
      </c>
      <c r="G224" s="279">
        <f>Sheet2!AK174</f>
        <v>0</v>
      </c>
      <c r="H224" s="273">
        <v>2</v>
      </c>
      <c r="I224" s="273">
        <f t="shared" si="40"/>
        <v>0</v>
      </c>
      <c r="J224" s="273">
        <f t="shared" si="38"/>
        <v>0</v>
      </c>
      <c r="K224" s="273">
        <v>20</v>
      </c>
      <c r="L224" s="273">
        <v>28.216999999999999</v>
      </c>
      <c r="M224" s="273">
        <v>27.65</v>
      </c>
      <c r="N224" s="616">
        <f t="shared" si="35"/>
        <v>0.56700000000000017</v>
      </c>
      <c r="O224" s="49"/>
      <c r="P224" s="49"/>
      <c r="Q224" s="180"/>
      <c r="T224" s="3">
        <v>278.10000000000002</v>
      </c>
      <c r="U224" s="3">
        <f t="shared" si="36"/>
        <v>1.4285958904109592</v>
      </c>
      <c r="Y224" s="4"/>
      <c r="Z224" s="3"/>
    </row>
    <row r="225" spans="1:26" x14ac:dyDescent="0.2">
      <c r="A225" s="62"/>
      <c r="B225" s="553" t="s">
        <v>1704</v>
      </c>
      <c r="C225" s="665">
        <v>722</v>
      </c>
      <c r="D225" s="626">
        <f>Sheet2!AJ175</f>
        <v>0</v>
      </c>
      <c r="E225" s="464">
        <v>1.5149999999999999</v>
      </c>
      <c r="F225" s="273">
        <f t="shared" si="39"/>
        <v>0</v>
      </c>
      <c r="G225" s="279">
        <f>Sheet2!AK175</f>
        <v>0</v>
      </c>
      <c r="H225" s="273">
        <v>4</v>
      </c>
      <c r="I225" s="273">
        <f t="shared" si="40"/>
        <v>0</v>
      </c>
      <c r="J225" s="273">
        <f t="shared" si="38"/>
        <v>0</v>
      </c>
      <c r="K225" s="273">
        <v>20</v>
      </c>
      <c r="L225" s="273">
        <v>36.74</v>
      </c>
      <c r="M225" s="273">
        <v>36.119999999999997</v>
      </c>
      <c r="N225" s="616">
        <f t="shared" si="35"/>
        <v>0.62000000000000455</v>
      </c>
      <c r="O225" s="49"/>
      <c r="P225" s="49"/>
      <c r="Q225" s="180"/>
      <c r="T225" s="3">
        <v>303.85000000000002</v>
      </c>
      <c r="U225" s="3">
        <f t="shared" si="36"/>
        <v>1.560873287671233</v>
      </c>
      <c r="Y225" s="4"/>
      <c r="Z225" s="3"/>
    </row>
    <row r="226" spans="1:26" x14ac:dyDescent="0.2">
      <c r="A226" s="62"/>
      <c r="B226" s="553" t="s">
        <v>1705</v>
      </c>
      <c r="C226" s="665">
        <v>723</v>
      </c>
      <c r="D226" s="626">
        <f>Sheet2!AJ176</f>
        <v>0</v>
      </c>
      <c r="E226" s="464">
        <v>1.387</v>
      </c>
      <c r="F226" s="273">
        <f t="shared" si="39"/>
        <v>0</v>
      </c>
      <c r="G226" s="279">
        <f>Sheet2!AK176</f>
        <v>0</v>
      </c>
      <c r="H226" s="273">
        <v>2</v>
      </c>
      <c r="I226" s="273">
        <f t="shared" si="40"/>
        <v>0</v>
      </c>
      <c r="J226" s="273">
        <f t="shared" si="38"/>
        <v>0</v>
      </c>
      <c r="K226" s="273">
        <v>20</v>
      </c>
      <c r="L226" s="273">
        <v>28.027999999999999</v>
      </c>
      <c r="M226" s="273">
        <v>27.65</v>
      </c>
      <c r="N226" s="616">
        <f t="shared" si="35"/>
        <v>0.37800000000000011</v>
      </c>
      <c r="O226" s="49"/>
      <c r="P226" s="49"/>
      <c r="Q226" s="180"/>
      <c r="T226" s="3">
        <v>275.39999999999998</v>
      </c>
      <c r="U226" s="3">
        <f t="shared" si="36"/>
        <v>1.4147260273972599</v>
      </c>
      <c r="Y226" s="4"/>
      <c r="Z226" s="3"/>
    </row>
    <row r="227" spans="1:26" x14ac:dyDescent="0.2">
      <c r="A227" s="62"/>
      <c r="B227" s="553" t="s">
        <v>1706</v>
      </c>
      <c r="C227" s="665">
        <v>724</v>
      </c>
      <c r="D227" s="626">
        <f>Sheet2!AJ177</f>
        <v>0</v>
      </c>
      <c r="E227" s="464">
        <f>U227</f>
        <v>1.4285958904109592</v>
      </c>
      <c r="F227" s="273">
        <f t="shared" si="39"/>
        <v>0</v>
      </c>
      <c r="G227" s="279">
        <f>Sheet2!AK177</f>
        <v>0</v>
      </c>
      <c r="H227" s="273">
        <v>2</v>
      </c>
      <c r="I227" s="273">
        <f t="shared" si="40"/>
        <v>0</v>
      </c>
      <c r="J227" s="273">
        <f t="shared" si="38"/>
        <v>0</v>
      </c>
      <c r="K227" s="273">
        <v>20</v>
      </c>
      <c r="L227" s="273">
        <v>28.216999999999999</v>
      </c>
      <c r="M227" s="273">
        <v>27.65</v>
      </c>
      <c r="N227" s="616">
        <f t="shared" si="35"/>
        <v>0.56700000000000017</v>
      </c>
      <c r="O227" s="49"/>
      <c r="P227" s="49"/>
      <c r="Q227" s="180"/>
      <c r="T227" s="3">
        <v>278.10000000000002</v>
      </c>
      <c r="U227" s="3">
        <f t="shared" si="36"/>
        <v>1.4285958904109592</v>
      </c>
      <c r="Y227" s="4"/>
      <c r="Z227" s="3"/>
    </row>
    <row r="228" spans="1:26" x14ac:dyDescent="0.2">
      <c r="A228" s="62"/>
      <c r="B228" s="656" t="s">
        <v>1702</v>
      </c>
      <c r="C228" s="763">
        <v>727</v>
      </c>
      <c r="D228" s="653"/>
      <c r="E228" s="464">
        <v>0.42499999999999999</v>
      </c>
      <c r="F228" s="273">
        <f t="shared" si="39"/>
        <v>0</v>
      </c>
      <c r="G228" s="279"/>
      <c r="H228" s="273"/>
      <c r="I228" s="273">
        <f t="shared" si="40"/>
        <v>0</v>
      </c>
      <c r="J228" s="273">
        <f t="shared" si="38"/>
        <v>0</v>
      </c>
      <c r="K228" s="273"/>
      <c r="L228" s="273"/>
      <c r="M228" s="273"/>
      <c r="N228" s="616">
        <f t="shared" si="35"/>
        <v>0</v>
      </c>
      <c r="O228" s="49"/>
      <c r="P228" s="49"/>
      <c r="Q228" s="180"/>
      <c r="T228" s="3"/>
      <c r="U228" s="3">
        <f t="shared" si="36"/>
        <v>0</v>
      </c>
      <c r="Y228" s="4"/>
      <c r="Z228" s="3"/>
    </row>
    <row r="229" spans="1:26" x14ac:dyDescent="0.2">
      <c r="A229" s="62"/>
      <c r="B229" s="656" t="s">
        <v>1703</v>
      </c>
      <c r="C229" s="763">
        <v>728</v>
      </c>
      <c r="D229" s="653">
        <v>0</v>
      </c>
      <c r="E229" s="464">
        <v>0.42499999999999999</v>
      </c>
      <c r="F229" s="273">
        <f t="shared" si="39"/>
        <v>0</v>
      </c>
      <c r="G229" s="279"/>
      <c r="H229" s="273"/>
      <c r="I229" s="273">
        <f t="shared" si="40"/>
        <v>0</v>
      </c>
      <c r="J229" s="273">
        <f t="shared" si="38"/>
        <v>0</v>
      </c>
      <c r="K229" s="273"/>
      <c r="L229" s="273"/>
      <c r="M229" s="273"/>
      <c r="N229" s="616">
        <f t="shared" si="35"/>
        <v>0</v>
      </c>
      <c r="O229" s="49"/>
      <c r="P229" s="49"/>
      <c r="Q229" s="180"/>
      <c r="T229" s="3"/>
      <c r="U229" s="3">
        <f t="shared" si="36"/>
        <v>0</v>
      </c>
      <c r="Y229" s="4"/>
      <c r="Z229" s="3"/>
    </row>
    <row r="230" spans="1:26" x14ac:dyDescent="0.2">
      <c r="A230" s="62"/>
      <c r="B230" s="656" t="s">
        <v>1894</v>
      </c>
      <c r="C230" s="763">
        <v>749</v>
      </c>
      <c r="D230" s="653">
        <v>0</v>
      </c>
      <c r="E230" s="464">
        <v>0.42499999999999999</v>
      </c>
      <c r="F230" s="273">
        <f t="shared" si="39"/>
        <v>0</v>
      </c>
      <c r="G230" s="279"/>
      <c r="H230" s="273"/>
      <c r="I230" s="273"/>
      <c r="J230" s="273"/>
      <c r="K230" s="273"/>
      <c r="L230" s="273"/>
      <c r="M230" s="273"/>
      <c r="N230" s="616">
        <f t="shared" si="35"/>
        <v>0</v>
      </c>
      <c r="O230" s="49"/>
      <c r="P230" s="49"/>
      <c r="Q230" s="180"/>
      <c r="T230" s="3"/>
      <c r="U230" s="3"/>
      <c r="Y230" s="4"/>
      <c r="Z230" s="3"/>
    </row>
    <row r="231" spans="1:26" x14ac:dyDescent="0.2">
      <c r="A231" s="62"/>
      <c r="B231" s="553" t="s">
        <v>1708</v>
      </c>
      <c r="C231" s="665">
        <v>729</v>
      </c>
      <c r="D231" s="626">
        <f>Sheet2!AJ178</f>
        <v>0</v>
      </c>
      <c r="E231" s="464">
        <f t="shared" ref="E231:E236" si="41">U231</f>
        <v>1.4285958904109592</v>
      </c>
      <c r="F231" s="273">
        <f t="shared" si="39"/>
        <v>0</v>
      </c>
      <c r="G231" s="279">
        <f>Sheet2!AK178</f>
        <v>0</v>
      </c>
      <c r="H231" s="273">
        <v>2</v>
      </c>
      <c r="I231" s="273">
        <f t="shared" si="40"/>
        <v>0</v>
      </c>
      <c r="J231" s="273">
        <f t="shared" si="38"/>
        <v>0</v>
      </c>
      <c r="K231" s="273">
        <v>20</v>
      </c>
      <c r="L231" s="273">
        <v>28.216999999999999</v>
      </c>
      <c r="M231" s="273">
        <v>27.65</v>
      </c>
      <c r="N231" s="616">
        <f t="shared" si="35"/>
        <v>0.56700000000000017</v>
      </c>
      <c r="O231" s="49"/>
      <c r="P231" s="49"/>
      <c r="Q231" s="180"/>
      <c r="T231" s="3">
        <v>278.10000000000002</v>
      </c>
      <c r="U231" s="3">
        <f t="shared" si="36"/>
        <v>1.4285958904109592</v>
      </c>
      <c r="Y231" s="4"/>
      <c r="Z231" s="3"/>
    </row>
    <row r="232" spans="1:26" x14ac:dyDescent="0.2">
      <c r="A232" s="62"/>
      <c r="B232" s="553" t="s">
        <v>1734</v>
      </c>
      <c r="C232" s="665">
        <v>730</v>
      </c>
      <c r="D232" s="626">
        <f>Sheet2!AJ179</f>
        <v>0</v>
      </c>
      <c r="E232" s="464">
        <f>U232</f>
        <v>1.5583047945205482</v>
      </c>
      <c r="F232" s="273">
        <f t="shared" si="39"/>
        <v>0</v>
      </c>
      <c r="G232" s="279">
        <f>Sheet2!AK179</f>
        <v>0</v>
      </c>
      <c r="H232" s="273">
        <v>4</v>
      </c>
      <c r="I232" s="273">
        <f t="shared" si="40"/>
        <v>0</v>
      </c>
      <c r="J232" s="273">
        <f t="shared" si="38"/>
        <v>0</v>
      </c>
      <c r="K232" s="273">
        <v>20</v>
      </c>
      <c r="L232" s="273">
        <v>36.74</v>
      </c>
      <c r="M232" s="273">
        <v>36.119999999999997</v>
      </c>
      <c r="N232" s="616">
        <f t="shared" si="35"/>
        <v>0.62000000000000455</v>
      </c>
      <c r="O232" s="49"/>
      <c r="P232" s="49"/>
      <c r="Q232" s="180"/>
      <c r="T232" s="3">
        <v>303.35000000000002</v>
      </c>
      <c r="U232" s="3">
        <f t="shared" si="36"/>
        <v>1.5583047945205482</v>
      </c>
      <c r="Y232" s="4"/>
      <c r="Z232" s="3"/>
    </row>
    <row r="233" spans="1:26" x14ac:dyDescent="0.2">
      <c r="A233" s="62"/>
      <c r="B233" s="651" t="s">
        <v>1745</v>
      </c>
      <c r="C233" s="275">
        <v>732</v>
      </c>
      <c r="D233" s="626">
        <f>Sheet2!AJ180</f>
        <v>5</v>
      </c>
      <c r="E233" s="464">
        <f t="shared" si="41"/>
        <v>1.560873287671233</v>
      </c>
      <c r="F233" s="273">
        <f t="shared" si="39"/>
        <v>7.8043664383561655</v>
      </c>
      <c r="G233" s="789">
        <f>Sheet2!AK180</f>
        <v>0</v>
      </c>
      <c r="H233" s="273">
        <v>4</v>
      </c>
      <c r="I233" s="273">
        <f t="shared" si="40"/>
        <v>0</v>
      </c>
      <c r="J233" s="273">
        <f t="shared" si="38"/>
        <v>7.8043664383561655</v>
      </c>
      <c r="K233" s="273">
        <v>20</v>
      </c>
      <c r="L233" s="273">
        <v>36.74</v>
      </c>
      <c r="M233" s="273">
        <v>36.119999999999997</v>
      </c>
      <c r="N233" s="616">
        <f t="shared" si="35"/>
        <v>0.62000000000000455</v>
      </c>
      <c r="O233" s="49"/>
      <c r="P233" s="49"/>
      <c r="Q233" s="180"/>
      <c r="T233" s="3">
        <v>303.85000000000002</v>
      </c>
      <c r="U233" s="3">
        <f t="shared" si="36"/>
        <v>1.560873287671233</v>
      </c>
      <c r="Y233" s="4"/>
      <c r="Z233" s="3"/>
    </row>
    <row r="234" spans="1:26" x14ac:dyDescent="0.2">
      <c r="A234" s="62"/>
      <c r="B234" s="651" t="s">
        <v>1746</v>
      </c>
      <c r="C234" s="275">
        <v>733</v>
      </c>
      <c r="D234" s="279">
        <v>0</v>
      </c>
      <c r="E234" s="464">
        <f t="shared" si="41"/>
        <v>0</v>
      </c>
      <c r="F234" s="273">
        <f t="shared" si="39"/>
        <v>0</v>
      </c>
      <c r="G234" s="306">
        <v>0</v>
      </c>
      <c r="H234" s="273">
        <v>2</v>
      </c>
      <c r="I234" s="273">
        <f t="shared" si="40"/>
        <v>0</v>
      </c>
      <c r="J234" s="273">
        <f t="shared" si="38"/>
        <v>0</v>
      </c>
      <c r="K234" s="273">
        <v>20</v>
      </c>
      <c r="L234" s="273">
        <v>27.65</v>
      </c>
      <c r="M234" s="273">
        <v>27.65</v>
      </c>
      <c r="N234" s="616">
        <f t="shared" si="35"/>
        <v>0</v>
      </c>
      <c r="O234" s="49"/>
      <c r="P234" s="49"/>
      <c r="Q234" s="180"/>
      <c r="T234" s="3"/>
      <c r="U234" s="3">
        <f t="shared" si="36"/>
        <v>0</v>
      </c>
      <c r="Y234" s="4"/>
      <c r="Z234" s="3"/>
    </row>
    <row r="235" spans="1:26" x14ac:dyDescent="0.2">
      <c r="A235" s="62"/>
      <c r="B235" s="651" t="s">
        <v>1770</v>
      </c>
      <c r="C235" s="632">
        <v>735</v>
      </c>
      <c r="D235" s="306">
        <f>Sheet2!AJ181</f>
        <v>0</v>
      </c>
      <c r="E235" s="464">
        <f t="shared" si="41"/>
        <v>1.4815068493150685</v>
      </c>
      <c r="F235" s="273">
        <f>D235*E235</f>
        <v>0</v>
      </c>
      <c r="G235" s="45">
        <f>Sheet2!AK181</f>
        <v>0</v>
      </c>
      <c r="H235" s="273">
        <v>2</v>
      </c>
      <c r="I235" s="273">
        <f>G235*H235</f>
        <v>0</v>
      </c>
      <c r="J235" s="273">
        <f>F235+I235</f>
        <v>0</v>
      </c>
      <c r="K235" s="273">
        <v>20</v>
      </c>
      <c r="L235" s="273">
        <v>30.1</v>
      </c>
      <c r="M235" s="273">
        <v>30.1</v>
      </c>
      <c r="N235" s="616">
        <f t="shared" si="35"/>
        <v>0</v>
      </c>
      <c r="O235" s="49"/>
      <c r="P235" s="49"/>
      <c r="Q235" s="180"/>
      <c r="T235" s="3">
        <v>288.39999999999998</v>
      </c>
      <c r="U235" s="3">
        <f t="shared" si="36"/>
        <v>1.4815068493150685</v>
      </c>
      <c r="Y235" s="4"/>
      <c r="Z235" s="3"/>
    </row>
    <row r="236" spans="1:26" x14ac:dyDescent="0.2">
      <c r="A236" s="62"/>
      <c r="B236" s="651" t="s">
        <v>1771</v>
      </c>
      <c r="C236" s="632">
        <v>736</v>
      </c>
      <c r="D236" s="306">
        <f>Sheet2!AJ182</f>
        <v>0</v>
      </c>
      <c r="E236" s="464">
        <f t="shared" si="41"/>
        <v>1.560873287671233</v>
      </c>
      <c r="F236" s="273">
        <f>D236*E236</f>
        <v>0</v>
      </c>
      <c r="G236" s="789">
        <f>Sheet2!AK182</f>
        <v>0</v>
      </c>
      <c r="H236" s="273">
        <v>4</v>
      </c>
      <c r="I236" s="273">
        <f>G236*H236</f>
        <v>0</v>
      </c>
      <c r="J236" s="273">
        <f>F236+I236</f>
        <v>0</v>
      </c>
      <c r="K236" s="273">
        <v>20</v>
      </c>
      <c r="L236" s="273">
        <v>36.74</v>
      </c>
      <c r="M236" s="273">
        <v>36.119999999999997</v>
      </c>
      <c r="N236" s="616">
        <f t="shared" si="35"/>
        <v>0.62000000000000455</v>
      </c>
      <c r="O236" s="49"/>
      <c r="P236" s="49"/>
      <c r="Q236" s="180"/>
      <c r="T236" s="3">
        <v>303.85000000000002</v>
      </c>
      <c r="U236" s="3">
        <f t="shared" si="36"/>
        <v>1.560873287671233</v>
      </c>
      <c r="Y236" s="4"/>
      <c r="Z236" s="3"/>
    </row>
    <row r="237" spans="1:26" x14ac:dyDescent="0.2">
      <c r="A237" s="62"/>
      <c r="B237" s="656" t="s">
        <v>1870</v>
      </c>
      <c r="C237" s="763">
        <v>743</v>
      </c>
      <c r="D237" s="306">
        <v>0</v>
      </c>
      <c r="E237" s="464">
        <v>0.42499999999999999</v>
      </c>
      <c r="F237" s="273">
        <f>D237*E237</f>
        <v>0</v>
      </c>
      <c r="G237" s="789"/>
      <c r="H237" s="273"/>
      <c r="I237" s="273"/>
      <c r="J237" s="273"/>
      <c r="K237" s="273"/>
      <c r="L237" s="273"/>
      <c r="M237" s="273"/>
      <c r="N237" s="616">
        <f t="shared" si="35"/>
        <v>0</v>
      </c>
      <c r="O237" s="49"/>
      <c r="P237" s="49"/>
      <c r="Q237" s="180"/>
      <c r="T237" s="3"/>
      <c r="U237" s="890">
        <v>140</v>
      </c>
      <c r="V237" s="3">
        <f>U237*12/365/8*110%</f>
        <v>0.63287671232876719</v>
      </c>
      <c r="Y237" s="4"/>
      <c r="Z237" s="3"/>
    </row>
    <row r="238" spans="1:26" x14ac:dyDescent="0.2">
      <c r="A238" s="62"/>
      <c r="B238" s="656" t="s">
        <v>1775</v>
      </c>
      <c r="C238" s="763">
        <v>737</v>
      </c>
      <c r="D238" s="306"/>
      <c r="E238" s="1023"/>
      <c r="F238" s="45"/>
      <c r="G238" s="45"/>
      <c r="H238" s="45"/>
      <c r="I238" s="45"/>
      <c r="J238" s="45"/>
      <c r="K238" s="38"/>
      <c r="L238" s="273"/>
      <c r="M238" s="273"/>
      <c r="N238" s="616">
        <f t="shared" si="35"/>
        <v>0</v>
      </c>
      <c r="O238" s="49"/>
      <c r="P238" s="49"/>
      <c r="Q238" s="180"/>
      <c r="T238" s="3"/>
      <c r="U238" s="3">
        <f t="shared" si="36"/>
        <v>0</v>
      </c>
      <c r="Y238" s="4"/>
      <c r="Z238" s="3"/>
    </row>
    <row r="239" spans="1:26" x14ac:dyDescent="0.2">
      <c r="A239" s="62"/>
      <c r="B239" s="656" t="s">
        <v>1776</v>
      </c>
      <c r="C239" s="763">
        <v>738</v>
      </c>
      <c r="D239" s="306"/>
      <c r="E239" s="1023"/>
      <c r="F239" s="45"/>
      <c r="G239" s="45"/>
      <c r="H239" s="45"/>
      <c r="I239" s="45"/>
      <c r="J239" s="45"/>
      <c r="K239" s="38"/>
      <c r="L239" s="273"/>
      <c r="M239" s="273"/>
      <c r="N239" s="616">
        <f t="shared" si="35"/>
        <v>0</v>
      </c>
      <c r="O239" s="49"/>
      <c r="P239" s="49"/>
      <c r="Q239" s="180"/>
      <c r="T239" s="3"/>
      <c r="U239" s="3">
        <f t="shared" si="36"/>
        <v>0</v>
      </c>
      <c r="Y239" s="4"/>
      <c r="Z239" s="3"/>
    </row>
    <row r="240" spans="1:26" x14ac:dyDescent="0.2">
      <c r="A240" s="62"/>
      <c r="B240" s="800" t="s">
        <v>1792</v>
      </c>
      <c r="C240" s="45">
        <v>739</v>
      </c>
      <c r="D240" s="306">
        <f>Sheet2!AJ183</f>
        <v>3</v>
      </c>
      <c r="E240" s="464">
        <f t="shared" ref="E240:E245" si="42">U240</f>
        <v>1.4285958904109592</v>
      </c>
      <c r="F240" s="273">
        <f t="shared" ref="F240:F245" si="43">D240*E240</f>
        <v>4.2857876712328782</v>
      </c>
      <c r="G240" s="306">
        <f>Sheet2!AK183</f>
        <v>0</v>
      </c>
      <c r="H240" s="273">
        <v>2</v>
      </c>
      <c r="I240" s="273">
        <f t="shared" ref="I240:I245" si="44">G240*H240</f>
        <v>0</v>
      </c>
      <c r="J240" s="45"/>
      <c r="K240" s="38">
        <v>20</v>
      </c>
      <c r="L240" s="273">
        <v>27.65</v>
      </c>
      <c r="M240" s="273">
        <v>27.65</v>
      </c>
      <c r="N240" s="616">
        <f t="shared" si="35"/>
        <v>0</v>
      </c>
      <c r="O240" s="49"/>
      <c r="P240" s="49"/>
      <c r="Q240" s="180"/>
      <c r="T240" s="3">
        <v>278.10000000000002</v>
      </c>
      <c r="U240" s="3">
        <f t="shared" si="36"/>
        <v>1.4285958904109592</v>
      </c>
      <c r="Y240" s="4"/>
      <c r="Z240" s="3"/>
    </row>
    <row r="241" spans="1:26" x14ac:dyDescent="0.2">
      <c r="A241" s="62"/>
      <c r="B241" s="800" t="s">
        <v>1793</v>
      </c>
      <c r="C241" s="45">
        <v>740</v>
      </c>
      <c r="D241" s="306">
        <f>Sheet2!AJ184</f>
        <v>0</v>
      </c>
      <c r="E241" s="464">
        <f t="shared" si="42"/>
        <v>1.4285958904109592</v>
      </c>
      <c r="F241" s="273">
        <f t="shared" si="43"/>
        <v>0</v>
      </c>
      <c r="G241" s="306">
        <f>Sheet2!AK184</f>
        <v>0</v>
      </c>
      <c r="H241" s="273">
        <v>2</v>
      </c>
      <c r="I241" s="273">
        <f t="shared" si="44"/>
        <v>0</v>
      </c>
      <c r="J241" s="45"/>
      <c r="K241" s="38">
        <v>20</v>
      </c>
      <c r="L241" s="273">
        <v>27.65</v>
      </c>
      <c r="M241" s="273">
        <v>27.65</v>
      </c>
      <c r="N241" s="616">
        <f t="shared" si="35"/>
        <v>0</v>
      </c>
      <c r="O241" s="49"/>
      <c r="P241" s="49"/>
      <c r="Q241" s="180"/>
      <c r="T241" s="3">
        <v>278.10000000000002</v>
      </c>
      <c r="U241" s="3">
        <f t="shared" si="36"/>
        <v>1.4285958904109592</v>
      </c>
      <c r="Y241" s="4"/>
      <c r="Z241" s="3"/>
    </row>
    <row r="242" spans="1:26" x14ac:dyDescent="0.2">
      <c r="A242" s="62"/>
      <c r="B242" s="853" t="s">
        <v>1812</v>
      </c>
      <c r="C242" s="665">
        <v>742</v>
      </c>
      <c r="D242" s="306">
        <f>Sheet2!AJ187</f>
        <v>9</v>
      </c>
      <c r="E242" s="464">
        <f t="shared" si="42"/>
        <v>1.4285958904109592</v>
      </c>
      <c r="F242" s="273">
        <f t="shared" si="43"/>
        <v>12.857363013698633</v>
      </c>
      <c r="G242" s="45">
        <f>Sheet2!AK187</f>
        <v>0</v>
      </c>
      <c r="H242" s="273">
        <v>2</v>
      </c>
      <c r="I242" s="273">
        <f t="shared" si="44"/>
        <v>0</v>
      </c>
      <c r="J242" s="45"/>
      <c r="K242" s="38">
        <v>20</v>
      </c>
      <c r="L242" s="273">
        <v>27.65</v>
      </c>
      <c r="M242" s="273">
        <v>27.65</v>
      </c>
      <c r="N242" s="616">
        <f t="shared" si="35"/>
        <v>0</v>
      </c>
      <c r="O242" s="49"/>
      <c r="P242" s="49"/>
      <c r="Q242" s="180"/>
      <c r="T242" s="3">
        <v>278.10000000000002</v>
      </c>
      <c r="U242" s="3">
        <f t="shared" si="36"/>
        <v>1.4285958904109592</v>
      </c>
      <c r="Y242" s="4"/>
      <c r="Z242" s="3"/>
    </row>
    <row r="243" spans="1:26" x14ac:dyDescent="0.2">
      <c r="A243" s="62"/>
      <c r="B243" s="853" t="s">
        <v>1904</v>
      </c>
      <c r="C243" s="45">
        <v>744</v>
      </c>
      <c r="D243" s="306">
        <f>Sheet2!AJ186</f>
        <v>0</v>
      </c>
      <c r="E243" s="464">
        <f t="shared" si="42"/>
        <v>1.4285958904109592</v>
      </c>
      <c r="F243" s="273">
        <f t="shared" si="43"/>
        <v>0</v>
      </c>
      <c r="G243" s="45">
        <f>Sheet2!AK186</f>
        <v>0</v>
      </c>
      <c r="H243" s="273">
        <v>2</v>
      </c>
      <c r="I243" s="273">
        <f t="shared" si="44"/>
        <v>0</v>
      </c>
      <c r="J243" s="45"/>
      <c r="K243" s="38">
        <v>20</v>
      </c>
      <c r="L243" s="273">
        <v>27.65</v>
      </c>
      <c r="M243" s="273">
        <v>27.65</v>
      </c>
      <c r="N243" s="616">
        <f t="shared" si="35"/>
        <v>0</v>
      </c>
      <c r="O243" s="49"/>
      <c r="P243" s="49"/>
      <c r="Q243" s="180"/>
      <c r="T243" s="3">
        <v>278.10000000000002</v>
      </c>
      <c r="U243" s="3">
        <f t="shared" si="36"/>
        <v>1.4285958904109592</v>
      </c>
      <c r="Y243" s="4"/>
      <c r="Z243" s="3"/>
    </row>
    <row r="244" spans="1:26" x14ac:dyDescent="0.2">
      <c r="A244" s="62"/>
      <c r="B244" s="45" t="s">
        <v>1814</v>
      </c>
      <c r="C244" s="45">
        <v>745</v>
      </c>
      <c r="D244" s="306">
        <f>Sheet2!AJ187</f>
        <v>9</v>
      </c>
      <c r="E244" s="464">
        <f t="shared" si="42"/>
        <v>1.4285958904109592</v>
      </c>
      <c r="F244" s="273">
        <f t="shared" si="43"/>
        <v>12.857363013698633</v>
      </c>
      <c r="G244" s="45">
        <f>Sheet2!AK187</f>
        <v>0</v>
      </c>
      <c r="H244" s="273">
        <v>2</v>
      </c>
      <c r="I244" s="273">
        <f t="shared" si="44"/>
        <v>0</v>
      </c>
      <c r="J244" s="45"/>
      <c r="K244" s="38">
        <v>20</v>
      </c>
      <c r="L244" s="273">
        <v>28.216999999999999</v>
      </c>
      <c r="M244" s="273"/>
      <c r="N244" s="616">
        <f t="shared" si="35"/>
        <v>28.216999999999999</v>
      </c>
      <c r="O244" s="49"/>
      <c r="P244" s="49"/>
      <c r="Q244" s="180"/>
      <c r="T244" s="3">
        <v>278.10000000000002</v>
      </c>
      <c r="U244" s="3">
        <f t="shared" si="36"/>
        <v>1.4285958904109592</v>
      </c>
      <c r="Y244" s="4"/>
      <c r="Z244" s="3"/>
    </row>
    <row r="245" spans="1:26" x14ac:dyDescent="0.2">
      <c r="A245" s="62"/>
      <c r="B245" s="45" t="s">
        <v>1830</v>
      </c>
      <c r="C245" s="45">
        <v>746</v>
      </c>
      <c r="D245" s="306">
        <f>Sheet2!AJ188</f>
        <v>0</v>
      </c>
      <c r="E245" s="464">
        <f t="shared" si="42"/>
        <v>1.5154109589041096</v>
      </c>
      <c r="F245" s="273">
        <f t="shared" si="43"/>
        <v>0</v>
      </c>
      <c r="G245" s="45">
        <f>Sheet2!AK188</f>
        <v>0</v>
      </c>
      <c r="H245" s="273">
        <v>4</v>
      </c>
      <c r="I245" s="273">
        <f t="shared" si="44"/>
        <v>0</v>
      </c>
      <c r="J245" s="45"/>
      <c r="K245" s="38">
        <v>20</v>
      </c>
      <c r="L245" s="273">
        <v>36.119999999999997</v>
      </c>
      <c r="M245" s="273">
        <v>36.119999999999997</v>
      </c>
      <c r="N245" s="616">
        <f t="shared" si="35"/>
        <v>0</v>
      </c>
      <c r="O245" s="49"/>
      <c r="P245" s="49"/>
      <c r="Q245" s="180"/>
      <c r="T245" s="3">
        <v>295</v>
      </c>
      <c r="U245" s="3">
        <f t="shared" si="36"/>
        <v>1.5154109589041096</v>
      </c>
      <c r="Y245" s="4"/>
      <c r="Z245" s="3"/>
    </row>
    <row r="246" spans="1:26" x14ac:dyDescent="0.2">
      <c r="A246" s="62"/>
      <c r="B246" s="656" t="s">
        <v>1841</v>
      </c>
      <c r="C246" s="656">
        <v>747</v>
      </c>
      <c r="D246" s="306">
        <v>0</v>
      </c>
      <c r="E246" s="464">
        <v>0.41</v>
      </c>
      <c r="F246" s="45">
        <f>E246*D246</f>
        <v>0</v>
      </c>
      <c r="G246" s="45"/>
      <c r="H246" s="45"/>
      <c r="I246" s="45"/>
      <c r="J246" s="45"/>
      <c r="K246" s="38"/>
      <c r="L246" s="273"/>
      <c r="M246" s="273"/>
      <c r="N246" s="616">
        <f t="shared" si="35"/>
        <v>0</v>
      </c>
      <c r="O246" s="49"/>
      <c r="P246" s="49"/>
      <c r="Q246" s="180"/>
      <c r="U246" s="3">
        <f t="shared" si="36"/>
        <v>0</v>
      </c>
      <c r="Y246" s="4"/>
      <c r="Z246" s="3"/>
    </row>
    <row r="247" spans="1:26" x14ac:dyDescent="0.2">
      <c r="A247" s="62"/>
      <c r="B247" s="853" t="s">
        <v>1854</v>
      </c>
      <c r="C247" s="45">
        <v>752</v>
      </c>
      <c r="D247" s="306"/>
      <c r="E247" s="1023"/>
      <c r="F247" s="45"/>
      <c r="G247" s="45"/>
      <c r="H247" s="45"/>
      <c r="I247" s="45"/>
      <c r="J247" s="45"/>
      <c r="K247" s="38">
        <v>20</v>
      </c>
      <c r="L247" s="273">
        <v>56</v>
      </c>
      <c r="M247" s="273">
        <v>56</v>
      </c>
      <c r="N247" s="616">
        <f t="shared" si="35"/>
        <v>0</v>
      </c>
      <c r="O247" s="49"/>
      <c r="P247" s="49"/>
      <c r="Q247" s="180"/>
      <c r="U247" s="3">
        <f t="shared" si="36"/>
        <v>0</v>
      </c>
      <c r="Y247" s="4"/>
      <c r="Z247" s="3"/>
    </row>
    <row r="248" spans="1:26" x14ac:dyDescent="0.2">
      <c r="A248" s="62"/>
      <c r="B248" s="45" t="s">
        <v>1860</v>
      </c>
      <c r="C248" s="45">
        <v>754</v>
      </c>
      <c r="D248" s="306">
        <f>Sheet2!AJ189</f>
        <v>0</v>
      </c>
      <c r="E248" s="464">
        <f>U248</f>
        <v>1.3869863013698631</v>
      </c>
      <c r="F248" s="273">
        <f>D248*E248</f>
        <v>0</v>
      </c>
      <c r="G248" s="45">
        <f>Sheet2!AK189</f>
        <v>0</v>
      </c>
      <c r="H248" s="273">
        <v>2</v>
      </c>
      <c r="I248" s="273">
        <f>G248*H248</f>
        <v>0</v>
      </c>
      <c r="J248" s="45"/>
      <c r="K248" s="38">
        <v>20</v>
      </c>
      <c r="L248" s="273">
        <v>27.65</v>
      </c>
      <c r="M248" s="273">
        <v>27.65</v>
      </c>
      <c r="N248" s="616">
        <f t="shared" si="35"/>
        <v>0</v>
      </c>
      <c r="O248" s="49"/>
      <c r="P248" s="49"/>
      <c r="Q248" s="180"/>
      <c r="T248" s="3">
        <v>270</v>
      </c>
      <c r="U248" s="3">
        <f t="shared" si="36"/>
        <v>1.3869863013698631</v>
      </c>
      <c r="Y248" s="4"/>
      <c r="Z248" s="3"/>
    </row>
    <row r="249" spans="1:26" x14ac:dyDescent="0.2">
      <c r="A249" s="62"/>
      <c r="B249" s="730" t="s">
        <v>1858</v>
      </c>
      <c r="C249" s="867">
        <v>755</v>
      </c>
      <c r="D249" s="306">
        <f>Sheet2!AJ190</f>
        <v>0</v>
      </c>
      <c r="E249" s="464">
        <f>U249</f>
        <v>1.3869863013698631</v>
      </c>
      <c r="F249" s="273">
        <f>D249*E249</f>
        <v>0</v>
      </c>
      <c r="G249" s="45">
        <f>Sheet2!AK190</f>
        <v>0</v>
      </c>
      <c r="H249" s="273">
        <v>2</v>
      </c>
      <c r="I249" s="273">
        <f>G249*H249</f>
        <v>0</v>
      </c>
      <c r="J249" s="45"/>
      <c r="K249" s="38">
        <v>20</v>
      </c>
      <c r="L249" s="273">
        <v>27.65</v>
      </c>
      <c r="M249" s="273">
        <v>27.65</v>
      </c>
      <c r="N249" s="616">
        <f t="shared" si="35"/>
        <v>0</v>
      </c>
      <c r="O249" s="49"/>
      <c r="P249" s="49"/>
      <c r="Q249" s="180"/>
      <c r="T249" s="3">
        <v>270</v>
      </c>
      <c r="U249" s="3">
        <f t="shared" si="36"/>
        <v>1.3869863013698631</v>
      </c>
      <c r="Y249" s="4"/>
      <c r="Z249" s="3"/>
    </row>
    <row r="250" spans="1:26" x14ac:dyDescent="0.2">
      <c r="A250" s="62"/>
      <c r="B250" s="730" t="s">
        <v>1892</v>
      </c>
      <c r="C250" s="45">
        <v>760</v>
      </c>
      <c r="D250" s="306">
        <f>Sheet2!AJ191</f>
        <v>0</v>
      </c>
      <c r="E250" s="464">
        <v>1.38</v>
      </c>
      <c r="F250" s="273">
        <f>D250*E250</f>
        <v>0</v>
      </c>
      <c r="G250" s="45">
        <f>Sheet2!AK191</f>
        <v>0</v>
      </c>
      <c r="H250" s="273">
        <v>2</v>
      </c>
      <c r="I250" s="273">
        <f>G250*H250</f>
        <v>0</v>
      </c>
      <c r="J250" s="45"/>
      <c r="K250" s="38">
        <v>20</v>
      </c>
      <c r="L250" s="38">
        <v>27.65</v>
      </c>
      <c r="M250" s="38">
        <v>27.65</v>
      </c>
      <c r="N250" s="616">
        <f t="shared" si="35"/>
        <v>0</v>
      </c>
      <c r="O250" s="49"/>
      <c r="P250" s="49"/>
      <c r="Q250" s="180"/>
      <c r="Y250" s="4"/>
      <c r="Z250" s="3"/>
    </row>
    <row r="251" spans="1:26" x14ac:dyDescent="0.2">
      <c r="A251" s="62"/>
      <c r="B251" s="45" t="s">
        <v>1905</v>
      </c>
      <c r="C251" s="45">
        <v>753</v>
      </c>
      <c r="D251" s="306"/>
      <c r="E251" s="1023"/>
      <c r="F251" s="45"/>
      <c r="G251" s="45"/>
      <c r="H251" s="45"/>
      <c r="I251" s="45"/>
      <c r="J251" s="45"/>
      <c r="K251" s="38">
        <v>20</v>
      </c>
      <c r="L251" s="38">
        <v>42</v>
      </c>
      <c r="M251" s="900"/>
      <c r="N251" s="49"/>
      <c r="O251" s="49"/>
      <c r="P251" s="49"/>
      <c r="Q251" s="180"/>
      <c r="Y251" s="4"/>
      <c r="Z251" s="3"/>
    </row>
    <row r="252" spans="1:26" x14ac:dyDescent="0.2">
      <c r="A252" s="62"/>
      <c r="B252" s="656" t="s">
        <v>1914</v>
      </c>
      <c r="C252" s="656">
        <v>758</v>
      </c>
      <c r="D252" s="306">
        <v>0</v>
      </c>
      <c r="E252" s="464">
        <v>0.41</v>
      </c>
      <c r="F252" s="45">
        <f t="shared" ref="F252:F257" si="45">D252*E252</f>
        <v>0</v>
      </c>
      <c r="G252" s="45"/>
      <c r="H252" s="45"/>
      <c r="I252" s="45"/>
      <c r="J252" s="45"/>
      <c r="K252" s="38"/>
      <c r="L252" s="38"/>
      <c r="M252" s="900"/>
      <c r="N252" s="49"/>
      <c r="O252" s="49"/>
      <c r="P252" s="49"/>
      <c r="Q252" s="180"/>
      <c r="Y252" s="4"/>
      <c r="Z252" s="3"/>
    </row>
    <row r="253" spans="1:26" x14ac:dyDescent="0.2">
      <c r="A253" s="62"/>
      <c r="B253" s="656" t="s">
        <v>1883</v>
      </c>
      <c r="C253" s="656">
        <v>759</v>
      </c>
      <c r="D253" s="306">
        <v>0</v>
      </c>
      <c r="E253" s="464">
        <v>0.41</v>
      </c>
      <c r="F253" s="45">
        <f t="shared" si="45"/>
        <v>0</v>
      </c>
      <c r="G253" s="45"/>
      <c r="H253" s="45"/>
      <c r="I253" s="45"/>
      <c r="J253" s="45"/>
      <c r="K253" s="38"/>
      <c r="L253" s="38"/>
      <c r="M253" s="900"/>
      <c r="N253" s="49"/>
      <c r="O253" s="49"/>
      <c r="P253" s="49"/>
      <c r="Q253" s="180"/>
      <c r="Y253" s="4"/>
      <c r="Z253" s="3"/>
    </row>
    <row r="254" spans="1:26" x14ac:dyDescent="0.2">
      <c r="A254" s="62"/>
      <c r="B254" s="656" t="s">
        <v>1910</v>
      </c>
      <c r="C254" s="656">
        <v>761</v>
      </c>
      <c r="D254" s="306">
        <v>0</v>
      </c>
      <c r="E254" s="464">
        <v>0.41</v>
      </c>
      <c r="F254" s="45">
        <f t="shared" si="45"/>
        <v>0</v>
      </c>
      <c r="G254" s="45"/>
      <c r="H254" s="45"/>
      <c r="I254" s="45"/>
      <c r="J254" s="45"/>
      <c r="K254" s="38"/>
      <c r="L254" s="38"/>
      <c r="M254" s="900"/>
      <c r="N254" s="49"/>
      <c r="O254" s="49"/>
      <c r="P254" s="49"/>
      <c r="Q254" s="180"/>
      <c r="Y254" s="4"/>
      <c r="Z254" s="3"/>
    </row>
    <row r="255" spans="1:26" x14ac:dyDescent="0.2">
      <c r="A255" s="62"/>
      <c r="B255" s="730" t="s">
        <v>1917</v>
      </c>
      <c r="C255" s="869">
        <v>762</v>
      </c>
      <c r="D255" s="306">
        <v>0</v>
      </c>
      <c r="E255" s="1024">
        <f>U255</f>
        <v>1.5154109589041096</v>
      </c>
      <c r="F255" s="45">
        <f t="shared" si="45"/>
        <v>0</v>
      </c>
      <c r="G255" s="45">
        <f>Sheet2!AK192</f>
        <v>0</v>
      </c>
      <c r="H255" s="273">
        <v>4</v>
      </c>
      <c r="I255" s="273">
        <f t="shared" ref="I255:I260" si="46">G255*H255</f>
        <v>0</v>
      </c>
      <c r="J255" s="45"/>
      <c r="K255" s="38">
        <v>20</v>
      </c>
      <c r="L255" s="38">
        <v>36.74</v>
      </c>
      <c r="M255" s="900"/>
      <c r="N255" s="49"/>
      <c r="O255" s="49"/>
      <c r="P255" s="49"/>
      <c r="Q255" s="180"/>
      <c r="T255">
        <v>295</v>
      </c>
      <c r="U255" s="3">
        <f>T255*12/365/8*125%</f>
        <v>1.5154109589041096</v>
      </c>
      <c r="Y255" s="4"/>
      <c r="Z255" s="3"/>
    </row>
    <row r="256" spans="1:26" x14ac:dyDescent="0.2">
      <c r="A256" s="62"/>
      <c r="B256" s="45" t="s">
        <v>1919</v>
      </c>
      <c r="C256" s="45">
        <v>763</v>
      </c>
      <c r="D256" s="306">
        <f>Sheet2!AJ194</f>
        <v>1</v>
      </c>
      <c r="E256" s="1024">
        <f>U256</f>
        <v>1.3869863013698631</v>
      </c>
      <c r="F256" s="38">
        <f t="shared" si="45"/>
        <v>1.3869863013698631</v>
      </c>
      <c r="G256" s="45">
        <f>Sheet2!AK193</f>
        <v>0</v>
      </c>
      <c r="H256" s="273">
        <v>2</v>
      </c>
      <c r="I256" s="273">
        <f t="shared" si="46"/>
        <v>0</v>
      </c>
      <c r="J256" s="45"/>
      <c r="K256" s="38">
        <v>20</v>
      </c>
      <c r="L256" s="38">
        <v>27.65</v>
      </c>
      <c r="M256" s="900"/>
      <c r="N256" s="49"/>
      <c r="O256" s="49"/>
      <c r="P256" s="49"/>
      <c r="Q256" s="180"/>
      <c r="T256">
        <v>270</v>
      </c>
      <c r="U256" s="3">
        <f>T256*12/365/8*125%</f>
        <v>1.3869863013698631</v>
      </c>
      <c r="Y256" s="4"/>
      <c r="Z256" s="3"/>
    </row>
    <row r="257" spans="1:26" x14ac:dyDescent="0.2">
      <c r="A257" s="62"/>
      <c r="B257" s="730" t="s">
        <v>1927</v>
      </c>
      <c r="C257" s="45">
        <v>766</v>
      </c>
      <c r="D257" s="306">
        <f>Sheet2!AJ193</f>
        <v>0</v>
      </c>
      <c r="E257" s="1024">
        <f>U257</f>
        <v>1.5154109589041096</v>
      </c>
      <c r="F257" s="45">
        <f t="shared" si="45"/>
        <v>0</v>
      </c>
      <c r="G257" s="45">
        <f>Sheet2!AK194</f>
        <v>0</v>
      </c>
      <c r="H257" s="273">
        <v>4</v>
      </c>
      <c r="I257" s="273">
        <f t="shared" si="46"/>
        <v>0</v>
      </c>
      <c r="J257" s="45"/>
      <c r="K257" s="38">
        <v>20</v>
      </c>
      <c r="L257" s="38">
        <v>36.119999999999997</v>
      </c>
      <c r="M257" s="900"/>
      <c r="N257" s="49"/>
      <c r="O257" s="49"/>
      <c r="P257" s="49"/>
      <c r="Q257" s="180"/>
      <c r="T257">
        <v>295</v>
      </c>
      <c r="U257" s="3">
        <f>T257*12/365/8*125%</f>
        <v>1.5154109589041096</v>
      </c>
      <c r="Y257" s="4"/>
      <c r="Z257" s="3"/>
    </row>
    <row r="258" spans="1:26" x14ac:dyDescent="0.2">
      <c r="A258" s="62"/>
      <c r="B258" s="730" t="s">
        <v>1957</v>
      </c>
      <c r="C258" s="45">
        <v>767</v>
      </c>
      <c r="D258" s="306"/>
      <c r="E258" s="1023">
        <v>1.4379999999999999</v>
      </c>
      <c r="F258" s="45"/>
      <c r="G258" s="45"/>
      <c r="H258" s="45">
        <v>3</v>
      </c>
      <c r="I258" s="273">
        <f t="shared" si="46"/>
        <v>0</v>
      </c>
      <c r="J258" s="45"/>
      <c r="K258" s="38">
        <v>20</v>
      </c>
      <c r="L258" s="38">
        <v>30.1</v>
      </c>
      <c r="M258" s="900"/>
      <c r="N258" s="49">
        <f>10*1.515</f>
        <v>15.149999999999999</v>
      </c>
      <c r="O258" s="49"/>
      <c r="P258" s="49"/>
      <c r="Q258" s="180"/>
      <c r="Y258" s="4"/>
      <c r="Z258" s="3"/>
    </row>
    <row r="259" spans="1:26" x14ac:dyDescent="0.2">
      <c r="A259" s="62"/>
      <c r="B259" s="730" t="s">
        <v>1955</v>
      </c>
      <c r="C259" s="45">
        <v>768</v>
      </c>
      <c r="D259" s="306">
        <f>Sheet2!AJ195</f>
        <v>2</v>
      </c>
      <c r="E259" s="1023">
        <v>1.4379999999999999</v>
      </c>
      <c r="F259" s="45">
        <f>E259*D259</f>
        <v>2.8759999999999999</v>
      </c>
      <c r="G259" s="45">
        <f>Sheet2!AK195</f>
        <v>0</v>
      </c>
      <c r="H259" s="45">
        <v>3</v>
      </c>
      <c r="I259" s="273">
        <f t="shared" si="46"/>
        <v>0</v>
      </c>
      <c r="J259" s="45"/>
      <c r="K259" s="38">
        <v>20</v>
      </c>
      <c r="L259" s="38">
        <v>30.1</v>
      </c>
      <c r="M259" s="900"/>
      <c r="N259" s="49"/>
      <c r="O259" s="49"/>
      <c r="P259" s="49"/>
      <c r="Q259" s="180"/>
      <c r="T259">
        <v>280</v>
      </c>
      <c r="U259" s="3">
        <f>T259*12/365/8*125%</f>
        <v>1.4383561643835616</v>
      </c>
      <c r="Y259" s="4"/>
      <c r="Z259" s="3"/>
    </row>
    <row r="260" spans="1:26" x14ac:dyDescent="0.2">
      <c r="A260" s="62"/>
      <c r="B260" s="730" t="s">
        <v>1956</v>
      </c>
      <c r="C260" s="45">
        <v>769</v>
      </c>
      <c r="D260" s="306">
        <f>Sheet2!AJ196</f>
        <v>76</v>
      </c>
      <c r="E260" s="1024">
        <v>1.387</v>
      </c>
      <c r="F260" s="45">
        <f>D260*E260</f>
        <v>105.41200000000001</v>
      </c>
      <c r="G260" s="45">
        <f>Sheet2!AK196</f>
        <v>0</v>
      </c>
      <c r="H260" s="45">
        <v>2</v>
      </c>
      <c r="I260" s="273">
        <f t="shared" si="46"/>
        <v>0</v>
      </c>
      <c r="J260" s="45"/>
      <c r="K260" s="38">
        <v>20</v>
      </c>
      <c r="L260" s="38">
        <v>27.65</v>
      </c>
      <c r="M260" s="900"/>
      <c r="N260" s="49"/>
      <c r="O260" s="49"/>
      <c r="P260" s="49"/>
      <c r="Q260" s="180"/>
      <c r="Y260" s="4"/>
      <c r="Z260" s="3"/>
    </row>
    <row r="261" spans="1:26" x14ac:dyDescent="0.2">
      <c r="A261" s="62"/>
      <c r="B261" s="656" t="s">
        <v>1963</v>
      </c>
      <c r="C261" s="656">
        <v>764</v>
      </c>
      <c r="D261" s="306">
        <v>0</v>
      </c>
      <c r="E261" s="1023">
        <v>0.42499999999999999</v>
      </c>
      <c r="F261" s="45">
        <f t="shared" ref="F261:F266" si="47">E261*D261</f>
        <v>0</v>
      </c>
      <c r="G261" s="45"/>
      <c r="H261" s="45"/>
      <c r="I261" s="45"/>
      <c r="J261" s="45"/>
      <c r="K261" s="38"/>
      <c r="L261" s="38"/>
      <c r="M261" s="900"/>
      <c r="N261" s="49"/>
      <c r="O261" s="49"/>
      <c r="P261" s="49"/>
      <c r="Q261" s="180"/>
      <c r="Y261" s="4"/>
      <c r="Z261" s="3"/>
    </row>
    <row r="262" spans="1:26" x14ac:dyDescent="0.2">
      <c r="A262" s="62"/>
      <c r="B262" s="730" t="s">
        <v>1984</v>
      </c>
      <c r="C262" s="932">
        <v>772</v>
      </c>
      <c r="D262" s="306">
        <f>Sheet2!AJ197</f>
        <v>2</v>
      </c>
      <c r="E262" s="1023">
        <v>1.4379999999999999</v>
      </c>
      <c r="F262" s="45">
        <f t="shared" si="47"/>
        <v>2.8759999999999999</v>
      </c>
      <c r="G262" s="45">
        <f>Sheet2!AK197</f>
        <v>0</v>
      </c>
      <c r="H262" s="45">
        <v>4</v>
      </c>
      <c r="I262" s="45">
        <f>H262*G262</f>
        <v>0</v>
      </c>
      <c r="J262" s="45"/>
      <c r="K262" s="38">
        <v>20</v>
      </c>
      <c r="L262" s="38">
        <v>36.119999999999997</v>
      </c>
      <c r="M262" s="900"/>
      <c r="N262" s="49"/>
      <c r="O262" s="49"/>
      <c r="P262" s="49"/>
      <c r="Q262" s="180"/>
      <c r="Y262" s="4"/>
      <c r="Z262" s="3"/>
    </row>
    <row r="263" spans="1:26" x14ac:dyDescent="0.2">
      <c r="A263" s="62"/>
      <c r="B263" s="730" t="s">
        <v>1983</v>
      </c>
      <c r="C263" s="932">
        <v>771</v>
      </c>
      <c r="D263" s="306">
        <f>Sheet2!AJ198</f>
        <v>0</v>
      </c>
      <c r="E263" s="1023">
        <v>1.387</v>
      </c>
      <c r="F263" s="45">
        <f t="shared" si="47"/>
        <v>0</v>
      </c>
      <c r="G263" s="45">
        <f>Sheet2!AK198</f>
        <v>0</v>
      </c>
      <c r="H263" s="45">
        <v>2</v>
      </c>
      <c r="I263" s="45">
        <f>H263*G263</f>
        <v>0</v>
      </c>
      <c r="J263" s="45"/>
      <c r="K263" s="38">
        <v>20</v>
      </c>
      <c r="L263" s="38">
        <v>27.65</v>
      </c>
      <c r="M263" s="900"/>
      <c r="N263" s="49"/>
      <c r="O263" s="49"/>
      <c r="P263" s="49"/>
      <c r="Q263" s="180"/>
      <c r="Y263" s="4"/>
      <c r="Z263" s="3"/>
    </row>
    <row r="264" spans="1:26" x14ac:dyDescent="0.2">
      <c r="A264" s="62"/>
      <c r="B264" s="45" t="s">
        <v>1998</v>
      </c>
      <c r="C264" s="45">
        <v>773</v>
      </c>
      <c r="D264" s="306">
        <f>Sheet2!AJ199</f>
        <v>2</v>
      </c>
      <c r="E264" s="1023">
        <v>1.387</v>
      </c>
      <c r="F264" s="45">
        <f t="shared" si="47"/>
        <v>2.774</v>
      </c>
      <c r="G264" s="45">
        <f>Sheet2!AK199</f>
        <v>0</v>
      </c>
      <c r="H264" s="45">
        <v>2</v>
      </c>
      <c r="I264" s="45">
        <f>H264*G264</f>
        <v>0</v>
      </c>
      <c r="J264" s="45"/>
      <c r="K264" s="38">
        <v>20</v>
      </c>
      <c r="L264" s="38"/>
      <c r="M264" s="900"/>
      <c r="N264" s="49"/>
      <c r="O264" s="49"/>
      <c r="P264" s="49"/>
      <c r="Q264" s="180"/>
      <c r="T264">
        <v>270</v>
      </c>
      <c r="U264" s="3">
        <f>T264*12/365/8*125%</f>
        <v>1.3869863013698631</v>
      </c>
      <c r="Y264" s="4"/>
      <c r="Z264" s="3"/>
    </row>
    <row r="265" spans="1:26" x14ac:dyDescent="0.2">
      <c r="A265" s="62"/>
      <c r="B265" s="45" t="s">
        <v>2079</v>
      </c>
      <c r="C265" s="45">
        <v>798</v>
      </c>
      <c r="D265" s="306">
        <f>Sheet2!AJ200</f>
        <v>0</v>
      </c>
      <c r="E265" s="1023">
        <v>1.387</v>
      </c>
      <c r="F265" s="45">
        <f t="shared" si="47"/>
        <v>0</v>
      </c>
      <c r="G265" s="45">
        <f>Sheet2!AK200</f>
        <v>0</v>
      </c>
      <c r="H265" s="45">
        <v>2</v>
      </c>
      <c r="I265" s="45">
        <f>H265*G265</f>
        <v>0</v>
      </c>
      <c r="J265" s="45"/>
      <c r="K265" s="38">
        <v>20</v>
      </c>
      <c r="L265" s="38"/>
      <c r="M265" s="900"/>
      <c r="N265" s="49"/>
      <c r="O265" s="49"/>
      <c r="P265" s="49"/>
      <c r="Q265" s="180"/>
      <c r="Y265" s="4"/>
      <c r="Z265" s="3"/>
    </row>
    <row r="266" spans="1:26" x14ac:dyDescent="0.2">
      <c r="A266" s="62"/>
      <c r="B266" s="45" t="s">
        <v>1997</v>
      </c>
      <c r="C266" s="45">
        <v>774</v>
      </c>
      <c r="D266" s="306">
        <v>0</v>
      </c>
      <c r="E266" s="464">
        <v>0.41</v>
      </c>
      <c r="F266" s="45">
        <f t="shared" si="47"/>
        <v>0</v>
      </c>
      <c r="G266" s="45"/>
      <c r="H266" s="45"/>
      <c r="I266" s="45"/>
      <c r="J266" s="45"/>
      <c r="K266" s="38"/>
      <c r="L266" s="38"/>
      <c r="M266" s="900"/>
      <c r="N266" s="49"/>
      <c r="O266" s="49"/>
      <c r="P266" s="49"/>
      <c r="Q266" s="180"/>
      <c r="Y266" s="4"/>
      <c r="Z266" s="3"/>
    </row>
    <row r="267" spans="1:26" x14ac:dyDescent="0.2">
      <c r="A267" s="62"/>
      <c r="B267" s="45" t="s">
        <v>2099</v>
      </c>
      <c r="C267" s="45">
        <v>799</v>
      </c>
      <c r="D267" s="306">
        <f>Sheet2!AJ201</f>
        <v>2</v>
      </c>
      <c r="E267" s="1023">
        <v>1.387</v>
      </c>
      <c r="F267" s="45">
        <f t="shared" ref="F267" si="48">E267*D267</f>
        <v>2.774</v>
      </c>
      <c r="G267" s="45">
        <f>Sheet2!AK201</f>
        <v>0</v>
      </c>
      <c r="H267" s="45">
        <v>2</v>
      </c>
      <c r="I267" s="45">
        <f>H267*G267</f>
        <v>0</v>
      </c>
      <c r="J267" s="45"/>
      <c r="K267" s="38">
        <v>20</v>
      </c>
      <c r="L267" s="38"/>
      <c r="M267" s="900"/>
      <c r="N267" s="49"/>
      <c r="O267" s="49"/>
      <c r="P267" s="49"/>
      <c r="Q267" s="180"/>
      <c r="Y267" s="4"/>
      <c r="Z267" s="3"/>
    </row>
    <row r="268" spans="1:26" x14ac:dyDescent="0.2">
      <c r="A268" s="62"/>
      <c r="B268" s="45"/>
      <c r="C268" s="45"/>
      <c r="D268" s="306"/>
      <c r="E268" s="1023"/>
      <c r="F268" s="45"/>
      <c r="G268" s="45"/>
      <c r="H268" s="45"/>
      <c r="I268" s="45"/>
      <c r="J268" s="45"/>
      <c r="K268" s="45"/>
      <c r="L268" s="38"/>
      <c r="M268" s="900"/>
      <c r="N268" s="49"/>
      <c r="O268" s="49"/>
      <c r="P268" s="49"/>
      <c r="Q268" s="180"/>
      <c r="Y268" s="4"/>
      <c r="Z268" s="3"/>
    </row>
    <row r="269" spans="1:26" x14ac:dyDescent="0.2">
      <c r="A269" s="62"/>
      <c r="B269" s="45"/>
      <c r="C269" s="45"/>
      <c r="D269" s="306"/>
      <c r="E269" s="1023"/>
      <c r="F269" s="45"/>
      <c r="G269" s="45"/>
      <c r="H269" s="45"/>
      <c r="I269" s="45"/>
      <c r="J269" s="45"/>
      <c r="K269" s="45"/>
      <c r="L269" s="38"/>
      <c r="M269" s="900"/>
      <c r="N269" s="49"/>
      <c r="O269" s="49"/>
      <c r="P269" s="49"/>
      <c r="Q269" s="180"/>
      <c r="Y269" s="4"/>
      <c r="Z269" s="3"/>
    </row>
    <row r="270" spans="1:26" x14ac:dyDescent="0.2">
      <c r="A270" s="62"/>
      <c r="B270" s="45"/>
      <c r="C270" s="45"/>
      <c r="D270" s="306"/>
      <c r="E270" s="1023"/>
      <c r="F270" s="45"/>
      <c r="G270" s="45"/>
      <c r="H270" s="45"/>
      <c r="I270" s="45"/>
      <c r="J270" s="45"/>
      <c r="K270" s="45"/>
      <c r="L270" s="38"/>
      <c r="M270" s="900"/>
      <c r="N270" s="49"/>
      <c r="O270" s="49"/>
      <c r="P270" s="49"/>
      <c r="Q270" s="180"/>
      <c r="Y270" s="4"/>
      <c r="Z270" s="3"/>
    </row>
    <row r="271" spans="1:26" x14ac:dyDescent="0.2">
      <c r="A271" s="62"/>
      <c r="B271" s="45"/>
      <c r="C271" s="45"/>
      <c r="D271" s="306"/>
      <c r="E271" s="1023"/>
      <c r="F271" s="45"/>
      <c r="G271" s="45"/>
      <c r="H271" s="45"/>
      <c r="I271" s="45"/>
      <c r="J271" s="45"/>
      <c r="K271" s="45"/>
      <c r="L271" s="38"/>
      <c r="M271" s="900"/>
      <c r="N271" s="49"/>
      <c r="O271" s="49"/>
      <c r="P271" s="49"/>
      <c r="Q271" s="180"/>
      <c r="Y271" s="4"/>
      <c r="Z271" s="3"/>
    </row>
    <row r="272" spans="1:26" x14ac:dyDescent="0.2">
      <c r="A272" s="62"/>
      <c r="B272" s="45"/>
      <c r="C272" s="45"/>
      <c r="D272" s="306"/>
      <c r="E272" s="1023"/>
      <c r="F272" s="45"/>
      <c r="G272" s="45"/>
      <c r="H272" s="45"/>
      <c r="I272" s="45"/>
      <c r="J272" s="45"/>
      <c r="K272" s="45"/>
      <c r="L272" s="38"/>
      <c r="M272" s="900"/>
      <c r="N272" s="49"/>
      <c r="O272" s="49"/>
      <c r="P272" s="49"/>
      <c r="Q272" s="180"/>
      <c r="Y272" s="4"/>
      <c r="Z272" s="3"/>
    </row>
    <row r="273" spans="1:26" x14ac:dyDescent="0.2">
      <c r="A273" s="62"/>
      <c r="B273" s="45"/>
      <c r="C273" s="45"/>
      <c r="D273" s="306"/>
      <c r="E273" s="1023"/>
      <c r="F273" s="45"/>
      <c r="G273" s="45"/>
      <c r="H273" s="45"/>
      <c r="I273" s="45"/>
      <c r="J273" s="45"/>
      <c r="K273" s="45"/>
      <c r="L273" s="38"/>
      <c r="M273" s="900"/>
      <c r="N273" s="49"/>
      <c r="O273" s="49"/>
      <c r="P273" s="49"/>
      <c r="Q273" s="180"/>
      <c r="Y273" s="4"/>
      <c r="Z273" s="3"/>
    </row>
    <row r="274" spans="1:26" x14ac:dyDescent="0.2">
      <c r="A274" s="62"/>
      <c r="B274" s="45"/>
      <c r="C274" s="45"/>
      <c r="D274" s="306"/>
      <c r="E274" s="1023"/>
      <c r="F274" s="45"/>
      <c r="G274" s="45"/>
      <c r="H274" s="45"/>
      <c r="I274" s="45"/>
      <c r="J274" s="45"/>
      <c r="K274" s="45"/>
      <c r="L274" s="38"/>
      <c r="M274" s="900"/>
      <c r="N274" s="49"/>
      <c r="O274" s="49"/>
      <c r="P274" s="49"/>
      <c r="Q274" s="180"/>
      <c r="Y274" s="4"/>
      <c r="Z274" s="3"/>
    </row>
    <row r="275" spans="1:26" x14ac:dyDescent="0.2">
      <c r="A275" s="62"/>
      <c r="B275" s="45"/>
      <c r="C275" s="45"/>
      <c r="D275" s="306"/>
      <c r="E275" s="1023"/>
      <c r="F275" s="45"/>
      <c r="G275" s="45"/>
      <c r="H275" s="45"/>
      <c r="I275" s="45"/>
      <c r="J275" s="45"/>
      <c r="K275" s="45"/>
      <c r="L275" s="38"/>
      <c r="M275" s="900"/>
      <c r="N275" s="49"/>
      <c r="O275" s="49"/>
      <c r="P275" s="49"/>
      <c r="Q275" s="180"/>
      <c r="Y275" s="4"/>
      <c r="Z275" s="3"/>
    </row>
    <row r="276" spans="1:26" x14ac:dyDescent="0.2">
      <c r="A276" s="62"/>
      <c r="B276" s="45"/>
      <c r="C276" s="45"/>
      <c r="D276" s="306"/>
      <c r="E276" s="1023"/>
      <c r="F276" s="45"/>
      <c r="G276" s="45"/>
      <c r="H276" s="45"/>
      <c r="I276" s="45"/>
      <c r="J276" s="45"/>
      <c r="K276" s="45"/>
      <c r="L276" s="38"/>
      <c r="M276" s="900"/>
      <c r="N276" s="49"/>
      <c r="O276" s="49"/>
      <c r="P276" s="49"/>
      <c r="Q276" s="180"/>
      <c r="Y276" s="4"/>
      <c r="Z276" s="3"/>
    </row>
    <row r="277" spans="1:26" x14ac:dyDescent="0.2">
      <c r="A277" s="62"/>
      <c r="B277" s="49"/>
      <c r="C277" s="49"/>
      <c r="D277" s="62"/>
      <c r="E277" s="1025"/>
      <c r="F277" s="458">
        <f>SUM(F3:F276)</f>
        <v>834.10032534246602</v>
      </c>
      <c r="G277" s="49"/>
      <c r="H277" s="49"/>
      <c r="I277" s="49"/>
      <c r="J277" s="49"/>
      <c r="K277" s="49"/>
      <c r="L277" s="458"/>
      <c r="M277" s="458"/>
      <c r="N277" s="49"/>
      <c r="O277" s="49"/>
      <c r="P277" s="49"/>
      <c r="Q277" s="180"/>
      <c r="Y277" s="4"/>
      <c r="Z277" s="3"/>
    </row>
    <row r="278" spans="1:26" x14ac:dyDescent="0.2">
      <c r="A278" s="62"/>
      <c r="B278" s="49"/>
      <c r="C278" s="49"/>
      <c r="D278" s="62"/>
      <c r="E278" s="1025"/>
      <c r="F278" s="49"/>
      <c r="G278" s="49"/>
      <c r="H278" s="49"/>
      <c r="I278" s="49"/>
      <c r="J278" s="49"/>
      <c r="K278" s="49"/>
      <c r="L278" s="458"/>
      <c r="M278" s="458"/>
      <c r="N278" s="49"/>
      <c r="O278" s="49"/>
      <c r="P278" s="49"/>
      <c r="Q278" s="180"/>
      <c r="Y278" s="4"/>
      <c r="Z278" s="3"/>
    </row>
    <row r="279" spans="1:26" x14ac:dyDescent="0.2">
      <c r="A279" s="62"/>
      <c r="B279" s="49"/>
      <c r="C279" s="49"/>
      <c r="D279" s="62"/>
      <c r="E279" s="1025"/>
      <c r="F279" s="49"/>
      <c r="G279" s="49"/>
      <c r="H279" s="49"/>
      <c r="I279" s="49"/>
      <c r="J279" s="49"/>
      <c r="K279" s="49"/>
      <c r="L279" s="458"/>
      <c r="M279" s="458"/>
      <c r="N279" s="49"/>
      <c r="O279" s="49"/>
      <c r="P279" s="49"/>
      <c r="Q279" s="180"/>
      <c r="Y279" s="4"/>
      <c r="Z279" s="3"/>
    </row>
    <row r="280" spans="1:26" x14ac:dyDescent="0.2">
      <c r="A280" s="62"/>
      <c r="B280" s="49"/>
      <c r="C280" s="49"/>
      <c r="D280" s="62"/>
      <c r="E280" s="1025"/>
      <c r="F280" s="49"/>
      <c r="G280" s="49"/>
      <c r="H280" s="49"/>
      <c r="I280" s="49"/>
      <c r="J280" s="49"/>
      <c r="K280" s="49"/>
      <c r="L280" s="458"/>
      <c r="M280" s="458"/>
      <c r="N280" s="49"/>
      <c r="O280" s="49"/>
      <c r="P280" s="49"/>
      <c r="Q280" s="180"/>
      <c r="Y280" s="4"/>
      <c r="Z280" s="3"/>
    </row>
    <row r="281" spans="1:26" x14ac:dyDescent="0.2">
      <c r="A281" s="62"/>
      <c r="B281" s="49"/>
      <c r="C281" s="49"/>
      <c r="D281" s="62"/>
      <c r="E281" s="1025"/>
      <c r="F281" s="49"/>
      <c r="G281" s="49"/>
      <c r="H281" s="49"/>
      <c r="I281" s="49"/>
      <c r="J281" s="49"/>
      <c r="K281" s="49"/>
      <c r="L281" s="458"/>
      <c r="M281" s="458"/>
      <c r="N281" s="49"/>
      <c r="O281" s="49"/>
      <c r="P281" s="49"/>
      <c r="Q281" s="180"/>
      <c r="Y281" s="4"/>
      <c r="Z281" s="3"/>
    </row>
    <row r="282" spans="1:26" x14ac:dyDescent="0.2">
      <c r="A282" s="62"/>
      <c r="B282" s="49"/>
      <c r="C282" s="49"/>
      <c r="D282" s="62"/>
      <c r="E282" s="1025"/>
      <c r="F282" s="49"/>
      <c r="G282" s="49"/>
      <c r="H282" s="49"/>
      <c r="I282" s="49"/>
      <c r="J282" s="49"/>
      <c r="K282" s="49"/>
      <c r="L282" s="458"/>
      <c r="M282" s="458"/>
      <c r="N282" s="49"/>
      <c r="O282" s="49"/>
      <c r="P282" s="49"/>
      <c r="Q282" s="180"/>
      <c r="Y282" s="4"/>
      <c r="Z282" s="3"/>
    </row>
    <row r="283" spans="1:26" x14ac:dyDescent="0.2">
      <c r="A283" s="62"/>
      <c r="B283" s="49"/>
      <c r="C283" s="49"/>
      <c r="D283" s="62"/>
      <c r="E283" s="1025"/>
      <c r="F283" s="49"/>
      <c r="G283" s="49"/>
      <c r="H283" s="49"/>
      <c r="I283" s="49"/>
      <c r="J283" s="49"/>
      <c r="K283" s="49"/>
      <c r="L283" s="458"/>
      <c r="M283" s="458"/>
      <c r="N283" s="49"/>
      <c r="O283" s="49"/>
      <c r="P283" s="49"/>
      <c r="Q283" s="180"/>
      <c r="Y283" s="4"/>
      <c r="Z283" s="3"/>
    </row>
    <row r="284" spans="1:26" x14ac:dyDescent="0.2">
      <c r="A284" s="62"/>
      <c r="B284" s="282" t="s">
        <v>24</v>
      </c>
      <c r="C284" s="283">
        <v>147</v>
      </c>
      <c r="D284" s="284">
        <v>0</v>
      </c>
      <c r="E284" s="1025"/>
      <c r="F284" s="49"/>
      <c r="G284" s="49"/>
      <c r="H284" s="49"/>
      <c r="I284" s="49"/>
      <c r="J284" s="49"/>
      <c r="K284" s="49"/>
      <c r="L284" s="458"/>
      <c r="M284" s="458"/>
      <c r="N284" s="49"/>
      <c r="O284" s="49"/>
      <c r="P284" s="49"/>
      <c r="Q284" s="180"/>
      <c r="Y284" s="4"/>
      <c r="Z284" s="3"/>
    </row>
    <row r="285" spans="1:26" x14ac:dyDescent="0.2">
      <c r="A285" s="62"/>
      <c r="B285" s="282" t="s">
        <v>132</v>
      </c>
      <c r="C285" s="283">
        <v>170</v>
      </c>
      <c r="D285" s="284"/>
      <c r="E285" s="1025"/>
      <c r="F285" s="49"/>
      <c r="G285" s="49"/>
      <c r="H285" s="49"/>
      <c r="I285" s="49"/>
      <c r="J285" s="49"/>
      <c r="K285" s="49"/>
      <c r="L285" s="458"/>
      <c r="M285" s="458"/>
      <c r="N285" s="49"/>
      <c r="O285" s="49"/>
      <c r="P285" s="49"/>
      <c r="Q285" s="180"/>
      <c r="Y285" s="4"/>
      <c r="Z285" s="3"/>
    </row>
    <row r="286" spans="1:26" x14ac:dyDescent="0.2">
      <c r="A286" s="62"/>
      <c r="B286" s="282" t="s">
        <v>141</v>
      </c>
      <c r="C286" s="283">
        <v>200</v>
      </c>
      <c r="D286" s="284"/>
      <c r="E286" s="1025"/>
      <c r="F286" s="49"/>
      <c r="G286" s="49"/>
      <c r="H286" s="49"/>
      <c r="I286" s="49"/>
      <c r="J286" s="49"/>
      <c r="K286" s="49"/>
      <c r="L286" s="49"/>
      <c r="M286" s="49"/>
      <c r="N286" s="49"/>
      <c r="O286" s="49"/>
      <c r="P286" s="49"/>
      <c r="Q286" s="180"/>
      <c r="Y286" s="4"/>
      <c r="Z286" s="3"/>
    </row>
    <row r="287" spans="1:26" x14ac:dyDescent="0.2">
      <c r="A287" s="62"/>
      <c r="B287" s="282" t="s">
        <v>196</v>
      </c>
      <c r="C287" s="283">
        <v>209</v>
      </c>
      <c r="D287" s="284"/>
      <c r="E287" s="1025"/>
      <c r="F287" s="49"/>
      <c r="G287" s="49"/>
      <c r="H287" s="49"/>
      <c r="I287" s="49"/>
      <c r="J287" s="49"/>
      <c r="K287" s="49"/>
      <c r="L287" s="49"/>
      <c r="M287" s="49"/>
      <c r="N287" s="49"/>
      <c r="O287" s="49"/>
      <c r="P287" s="49"/>
      <c r="Q287" s="180"/>
      <c r="Y287" s="4"/>
      <c r="Z287" s="3"/>
    </row>
    <row r="288" spans="1:26" x14ac:dyDescent="0.2">
      <c r="A288" s="62"/>
      <c r="B288" s="282" t="s">
        <v>366</v>
      </c>
      <c r="C288" s="283">
        <v>269</v>
      </c>
      <c r="D288" s="284"/>
      <c r="E288" s="1025"/>
      <c r="F288" s="49"/>
      <c r="G288" s="49"/>
      <c r="H288" s="49"/>
      <c r="I288" s="49"/>
      <c r="J288" s="49"/>
      <c r="K288" s="49"/>
      <c r="L288" s="49"/>
      <c r="M288" s="49"/>
      <c r="N288" s="49"/>
      <c r="O288" s="49"/>
      <c r="P288" s="49"/>
      <c r="Q288" s="180"/>
      <c r="Y288" s="4"/>
      <c r="Z288" s="3"/>
    </row>
    <row r="289" spans="1:26" x14ac:dyDescent="0.2">
      <c r="A289" s="62"/>
      <c r="B289" s="282" t="s">
        <v>494</v>
      </c>
      <c r="C289" s="283">
        <v>282</v>
      </c>
      <c r="D289" s="284"/>
      <c r="E289" s="1025"/>
      <c r="F289" s="49"/>
      <c r="G289" s="49"/>
      <c r="H289" s="49"/>
      <c r="I289" s="49"/>
      <c r="J289" s="49"/>
      <c r="K289" s="49"/>
      <c r="L289" s="49"/>
      <c r="M289" s="49"/>
      <c r="N289" s="49"/>
      <c r="O289" s="49"/>
      <c r="P289" s="49"/>
      <c r="Q289" s="180"/>
      <c r="Y289" s="4"/>
      <c r="Z289" s="3"/>
    </row>
    <row r="290" spans="1:26" x14ac:dyDescent="0.2">
      <c r="A290" s="62"/>
      <c r="B290" s="282" t="s">
        <v>222</v>
      </c>
      <c r="C290" s="283">
        <v>283</v>
      </c>
      <c r="D290" s="284"/>
      <c r="E290" s="1025"/>
      <c r="F290" s="49"/>
      <c r="G290" s="49"/>
      <c r="H290" s="49"/>
      <c r="I290" s="49"/>
      <c r="J290" s="49"/>
      <c r="K290" s="49"/>
      <c r="L290" s="49"/>
      <c r="M290" s="49"/>
      <c r="N290" s="49"/>
      <c r="O290" s="49"/>
      <c r="P290" s="49"/>
      <c r="Q290" s="180"/>
      <c r="Y290" s="4"/>
      <c r="Z290" s="3"/>
    </row>
    <row r="291" spans="1:26" x14ac:dyDescent="0.2">
      <c r="B291" s="282" t="s">
        <v>490</v>
      </c>
      <c r="C291" s="283">
        <v>299</v>
      </c>
      <c r="D291" s="284"/>
      <c r="Q291" s="180"/>
      <c r="Y291" s="4"/>
      <c r="Z291" s="3"/>
    </row>
    <row r="292" spans="1:26" x14ac:dyDescent="0.2">
      <c r="B292" s="288" t="s">
        <v>253</v>
      </c>
      <c r="C292" s="283">
        <v>313</v>
      </c>
      <c r="D292" s="284"/>
      <c r="Q292" s="180"/>
      <c r="Y292" s="4"/>
      <c r="Z292" s="3"/>
    </row>
    <row r="293" spans="1:26" x14ac:dyDescent="0.2">
      <c r="B293" s="288" t="s">
        <v>1020</v>
      </c>
      <c r="C293" s="283">
        <v>315</v>
      </c>
      <c r="D293" s="284"/>
      <c r="Q293" s="180"/>
      <c r="Y293" s="4"/>
      <c r="Z293" s="3"/>
    </row>
    <row r="294" spans="1:26" x14ac:dyDescent="0.2">
      <c r="B294" s="282" t="s">
        <v>501</v>
      </c>
      <c r="C294" s="283">
        <v>329</v>
      </c>
      <c r="D294" s="284"/>
      <c r="Q294" s="180"/>
      <c r="Y294" s="4"/>
      <c r="Z294" s="3"/>
    </row>
    <row r="295" spans="1:26" x14ac:dyDescent="0.2">
      <c r="B295" s="282" t="s">
        <v>335</v>
      </c>
      <c r="C295" s="283">
        <v>398</v>
      </c>
      <c r="D295" s="284"/>
      <c r="Q295" s="180"/>
      <c r="Y295" s="4"/>
      <c r="Z295" s="3"/>
    </row>
    <row r="296" spans="1:26" x14ac:dyDescent="0.2">
      <c r="B296" s="282" t="s">
        <v>496</v>
      </c>
      <c r="C296" s="480">
        <v>422</v>
      </c>
      <c r="D296" s="284"/>
      <c r="Q296" s="180"/>
      <c r="Y296" s="4"/>
      <c r="Z296" s="3"/>
    </row>
    <row r="297" spans="1:26" x14ac:dyDescent="0.2">
      <c r="B297" s="282" t="s">
        <v>387</v>
      </c>
      <c r="C297" s="480">
        <v>423</v>
      </c>
      <c r="D297" s="284"/>
      <c r="Q297" s="180"/>
      <c r="Y297" s="4"/>
      <c r="Z297" s="3"/>
    </row>
    <row r="298" spans="1:26" x14ac:dyDescent="0.2">
      <c r="B298" s="282" t="s">
        <v>282</v>
      </c>
      <c r="C298" s="480">
        <v>352</v>
      </c>
      <c r="D298" s="284"/>
      <c r="Q298" s="180"/>
      <c r="Y298" s="4"/>
      <c r="Z298" s="3"/>
    </row>
    <row r="299" spans="1:26" x14ac:dyDescent="0.2">
      <c r="B299" s="282" t="s">
        <v>390</v>
      </c>
      <c r="C299" s="480">
        <v>368</v>
      </c>
      <c r="D299" s="284"/>
      <c r="Q299" s="180"/>
      <c r="Y299" s="4"/>
      <c r="Z299" s="3">
        <f>X299*Y299</f>
        <v>0</v>
      </c>
    </row>
    <row r="300" spans="1:26" x14ac:dyDescent="0.2">
      <c r="B300" s="282" t="s">
        <v>497</v>
      </c>
      <c r="C300" s="480">
        <v>426</v>
      </c>
      <c r="D300" s="284"/>
      <c r="Q300" s="180"/>
      <c r="Y300" s="4"/>
      <c r="Z300" s="3">
        <f>X300*Y300</f>
        <v>0</v>
      </c>
    </row>
    <row r="301" spans="1:26" x14ac:dyDescent="0.2">
      <c r="B301" s="288" t="s">
        <v>402</v>
      </c>
      <c r="C301" s="480">
        <v>438</v>
      </c>
      <c r="D301" s="284">
        <v>0</v>
      </c>
      <c r="Q301" s="180"/>
      <c r="Y301" s="4"/>
      <c r="Z301" s="3">
        <f>X301*Y301</f>
        <v>0</v>
      </c>
    </row>
    <row r="302" spans="1:26" x14ac:dyDescent="0.2">
      <c r="B302" s="288" t="s">
        <v>569</v>
      </c>
      <c r="C302" s="480">
        <v>472</v>
      </c>
      <c r="D302" s="284">
        <v>0</v>
      </c>
      <c r="Q302" s="180"/>
      <c r="Z302" s="3">
        <f t="shared" ref="Z302:Z311" si="49">X302*Y302</f>
        <v>0</v>
      </c>
    </row>
    <row r="303" spans="1:26" x14ac:dyDescent="0.2">
      <c r="B303" s="288" t="s">
        <v>630</v>
      </c>
      <c r="C303" s="339">
        <v>501</v>
      </c>
      <c r="D303" s="284"/>
      <c r="Q303" s="180"/>
      <c r="Z303" s="3">
        <f t="shared" si="49"/>
        <v>0</v>
      </c>
    </row>
    <row r="304" spans="1:26" x14ac:dyDescent="0.2">
      <c r="B304" s="288" t="s">
        <v>515</v>
      </c>
      <c r="C304" s="339">
        <v>482</v>
      </c>
      <c r="D304" s="284"/>
      <c r="Q304" s="180"/>
      <c r="Z304" s="3">
        <f t="shared" si="49"/>
        <v>0</v>
      </c>
    </row>
    <row r="305" spans="2:26" x14ac:dyDescent="0.2">
      <c r="B305" s="288" t="s">
        <v>631</v>
      </c>
      <c r="C305" s="339">
        <v>514</v>
      </c>
      <c r="D305" s="284"/>
      <c r="Q305" s="180"/>
      <c r="Z305" s="3">
        <f t="shared" si="49"/>
        <v>0</v>
      </c>
    </row>
    <row r="306" spans="2:26" x14ac:dyDescent="0.2">
      <c r="B306" s="299" t="s">
        <v>646</v>
      </c>
      <c r="C306" s="339">
        <v>515</v>
      </c>
      <c r="D306" s="300"/>
      <c r="Q306" s="180"/>
      <c r="Z306" s="3">
        <f t="shared" si="49"/>
        <v>0</v>
      </c>
    </row>
    <row r="307" spans="2:26" x14ac:dyDescent="0.2">
      <c r="B307" s="299" t="s">
        <v>649</v>
      </c>
      <c r="C307" s="339">
        <v>523</v>
      </c>
      <c r="D307" s="300"/>
      <c r="Q307" s="180"/>
      <c r="Z307" s="3">
        <f t="shared" si="49"/>
        <v>0</v>
      </c>
    </row>
    <row r="308" spans="2:26" x14ac:dyDescent="0.2">
      <c r="B308" s="299" t="s">
        <v>657</v>
      </c>
      <c r="C308" s="339">
        <v>526</v>
      </c>
      <c r="D308" s="300"/>
      <c r="Q308" s="180"/>
      <c r="Z308" s="3">
        <f t="shared" si="49"/>
        <v>0</v>
      </c>
    </row>
    <row r="309" spans="2:26" x14ac:dyDescent="0.2">
      <c r="B309" s="299" t="s">
        <v>660</v>
      </c>
      <c r="C309" s="339">
        <v>527</v>
      </c>
      <c r="D309" s="300"/>
      <c r="Q309" s="180"/>
      <c r="Z309" s="3">
        <f t="shared" si="49"/>
        <v>0</v>
      </c>
    </row>
    <row r="310" spans="2:26" x14ac:dyDescent="0.2">
      <c r="B310" s="318" t="s">
        <v>678</v>
      </c>
      <c r="C310" s="319">
        <v>539</v>
      </c>
      <c r="D310" s="300"/>
      <c r="Q310" s="180"/>
      <c r="Z310" s="3">
        <f t="shared" si="49"/>
        <v>0</v>
      </c>
    </row>
    <row r="311" spans="2:26" x14ac:dyDescent="0.2">
      <c r="B311" s="318" t="s">
        <v>679</v>
      </c>
      <c r="C311" s="319">
        <v>540</v>
      </c>
      <c r="D311" s="300"/>
      <c r="Q311" s="180"/>
      <c r="Z311" s="3">
        <f t="shared" si="49"/>
        <v>0</v>
      </c>
    </row>
    <row r="312" spans="2:26" x14ac:dyDescent="0.2">
      <c r="B312" s="299" t="s">
        <v>772</v>
      </c>
      <c r="C312" s="339">
        <v>571</v>
      </c>
      <c r="D312" s="300"/>
      <c r="Q312" s="180"/>
    </row>
    <row r="313" spans="2:26" x14ac:dyDescent="0.2">
      <c r="B313" s="465" t="s">
        <v>866</v>
      </c>
      <c r="C313" s="300">
        <v>510</v>
      </c>
      <c r="D313" s="300"/>
      <c r="Q313" s="180"/>
    </row>
    <row r="314" spans="2:26" x14ac:dyDescent="0.2">
      <c r="B314" s="299" t="s">
        <v>890</v>
      </c>
      <c r="C314" s="339">
        <v>627</v>
      </c>
      <c r="D314" s="300"/>
      <c r="Q314" s="180"/>
    </row>
    <row r="315" spans="2:26" x14ac:dyDescent="0.2">
      <c r="B315" s="299" t="s">
        <v>914</v>
      </c>
      <c r="C315" s="339">
        <v>638</v>
      </c>
      <c r="D315" s="300"/>
      <c r="Q315" s="180"/>
    </row>
    <row r="316" spans="2:26" x14ac:dyDescent="0.2">
      <c r="B316" s="299" t="s">
        <v>915</v>
      </c>
      <c r="C316" s="339">
        <v>640</v>
      </c>
      <c r="D316" s="300"/>
      <c r="Q316" s="180"/>
    </row>
    <row r="317" spans="2:26" x14ac:dyDescent="0.2">
      <c r="B317" s="622" t="s">
        <v>1069</v>
      </c>
      <c r="C317" s="339">
        <v>684</v>
      </c>
      <c r="D317" s="279"/>
      <c r="Q317" s="180"/>
    </row>
    <row r="318" spans="2:26" x14ac:dyDescent="0.2">
      <c r="B318" s="465" t="s">
        <v>1132</v>
      </c>
      <c r="C318" s="300">
        <v>701</v>
      </c>
      <c r="D318" s="653">
        <v>0</v>
      </c>
      <c r="Q318" s="180"/>
    </row>
    <row r="319" spans="2:26" x14ac:dyDescent="0.2">
      <c r="B319" s="288" t="s">
        <v>1133</v>
      </c>
      <c r="C319" s="283">
        <v>702</v>
      </c>
      <c r="D319" s="284"/>
      <c r="Q319" s="180"/>
    </row>
    <row r="320" spans="2:26" x14ac:dyDescent="0.2">
      <c r="B320" s="656" t="s">
        <v>1150</v>
      </c>
      <c r="C320" s="300">
        <v>705</v>
      </c>
      <c r="D320" s="653"/>
      <c r="Q320" s="180"/>
    </row>
    <row r="321" spans="2:17" x14ac:dyDescent="0.2">
      <c r="B321" s="656" t="s">
        <v>1151</v>
      </c>
      <c r="C321" s="300">
        <v>707</v>
      </c>
      <c r="D321" s="653"/>
      <c r="Q321" s="180"/>
    </row>
    <row r="322" spans="2:17" x14ac:dyDescent="0.2">
      <c r="B322" s="656" t="s">
        <v>1159</v>
      </c>
      <c r="C322" s="300">
        <v>708</v>
      </c>
      <c r="D322" s="653">
        <v>0</v>
      </c>
      <c r="Q322" s="180"/>
    </row>
    <row r="323" spans="2:17" x14ac:dyDescent="0.2">
      <c r="B323" s="656" t="s">
        <v>1702</v>
      </c>
      <c r="C323" s="763">
        <v>727</v>
      </c>
      <c r="D323" s="653"/>
      <c r="Q323" s="180"/>
    </row>
    <row r="324" spans="2:17" x14ac:dyDescent="0.2">
      <c r="B324" s="656" t="s">
        <v>1703</v>
      </c>
      <c r="C324" s="763">
        <v>728</v>
      </c>
      <c r="D324" s="653"/>
      <c r="Q324" s="180"/>
    </row>
    <row r="325" spans="2:17" x14ac:dyDescent="0.2">
      <c r="B325" s="656" t="s">
        <v>1894</v>
      </c>
      <c r="C325" s="763">
        <v>749</v>
      </c>
      <c r="D325" s="653"/>
      <c r="Q325" s="180"/>
    </row>
    <row r="326" spans="2:17" x14ac:dyDescent="0.2">
      <c r="B326" s="656" t="s">
        <v>1870</v>
      </c>
      <c r="C326" s="763">
        <v>743</v>
      </c>
      <c r="D326" s="306"/>
      <c r="Q326" s="180"/>
    </row>
    <row r="327" spans="2:17" x14ac:dyDescent="0.2">
      <c r="B327" s="656" t="s">
        <v>1775</v>
      </c>
      <c r="C327" s="763">
        <v>737</v>
      </c>
      <c r="D327" s="306"/>
      <c r="Q327" s="180"/>
    </row>
    <row r="328" spans="2:17" x14ac:dyDescent="0.2">
      <c r="B328" s="656" t="s">
        <v>1776</v>
      </c>
      <c r="C328" s="763">
        <v>738</v>
      </c>
      <c r="D328" s="306"/>
      <c r="Q328" s="180"/>
    </row>
    <row r="329" spans="2:17" x14ac:dyDescent="0.2">
      <c r="B329" s="656" t="s">
        <v>1841</v>
      </c>
      <c r="C329" s="656">
        <v>747</v>
      </c>
      <c r="D329" s="306"/>
      <c r="Q329" s="180"/>
    </row>
    <row r="330" spans="2:17" x14ac:dyDescent="0.2">
      <c r="B330" s="929" t="s">
        <v>1914</v>
      </c>
      <c r="C330" s="656">
        <v>758</v>
      </c>
      <c r="Q330" s="180"/>
    </row>
    <row r="331" spans="2:17" x14ac:dyDescent="0.2">
      <c r="B331" s="930" t="s">
        <v>1883</v>
      </c>
      <c r="C331" s="656">
        <v>759</v>
      </c>
      <c r="Q331" s="180"/>
    </row>
    <row r="332" spans="2:17" x14ac:dyDescent="0.2">
      <c r="B332" s="930" t="s">
        <v>1910</v>
      </c>
      <c r="C332" s="656">
        <v>761</v>
      </c>
      <c r="Q332" s="180"/>
    </row>
    <row r="333" spans="2:17" x14ac:dyDescent="0.2">
      <c r="Q333" s="180"/>
    </row>
    <row r="334" spans="2:17" x14ac:dyDescent="0.2">
      <c r="Q334" s="180"/>
    </row>
    <row r="335" spans="2:17" x14ac:dyDescent="0.2">
      <c r="Q335" s="180"/>
    </row>
    <row r="336" spans="2:17" x14ac:dyDescent="0.2">
      <c r="Q336" s="180"/>
    </row>
    <row r="337" spans="17:17" x14ac:dyDescent="0.2">
      <c r="Q337" s="180"/>
    </row>
    <row r="338" spans="17:17" x14ac:dyDescent="0.2">
      <c r="Q338" s="180"/>
    </row>
    <row r="339" spans="17:17" x14ac:dyDescent="0.2">
      <c r="Q339" s="180"/>
    </row>
    <row r="340" spans="17:17" x14ac:dyDescent="0.2">
      <c r="Q340" s="180"/>
    </row>
    <row r="341" spans="17:17" x14ac:dyDescent="0.2">
      <c r="Q341" s="180"/>
    </row>
    <row r="342" spans="17:17" x14ac:dyDescent="0.2">
      <c r="Q342" s="180"/>
    </row>
    <row r="343" spans="17:17" x14ac:dyDescent="0.2">
      <c r="Q343" s="180"/>
    </row>
    <row r="344" spans="17:17" x14ac:dyDescent="0.2">
      <c r="Q344" s="180"/>
    </row>
    <row r="345" spans="17:17" x14ac:dyDescent="0.2">
      <c r="Q345" s="180"/>
    </row>
    <row r="346" spans="17:17" x14ac:dyDescent="0.2">
      <c r="Q346" s="180"/>
    </row>
    <row r="347" spans="17:17" x14ac:dyDescent="0.2">
      <c r="Q347" s="180"/>
    </row>
    <row r="348" spans="17:17" x14ac:dyDescent="0.2">
      <c r="Q348" s="180"/>
    </row>
    <row r="349" spans="17:17" x14ac:dyDescent="0.2">
      <c r="Q349" s="180"/>
    </row>
    <row r="350" spans="17:17" x14ac:dyDescent="0.2">
      <c r="Q350" s="180"/>
    </row>
    <row r="351" spans="17:17" x14ac:dyDescent="0.2">
      <c r="Q351" s="180"/>
    </row>
    <row r="352" spans="17:17" x14ac:dyDescent="0.2">
      <c r="Q352" s="180"/>
    </row>
    <row r="353" spans="17:17" x14ac:dyDescent="0.2">
      <c r="Q353" s="180"/>
    </row>
    <row r="354" spans="17:17" x14ac:dyDescent="0.2">
      <c r="Q354" s="180"/>
    </row>
    <row r="355" spans="17:17" x14ac:dyDescent="0.2">
      <c r="Q355" s="180"/>
    </row>
    <row r="356" spans="17:17" x14ac:dyDescent="0.2">
      <c r="Q356" s="180"/>
    </row>
    <row r="357" spans="17:17" x14ac:dyDescent="0.2">
      <c r="Q357" s="180"/>
    </row>
    <row r="358" spans="17:17" x14ac:dyDescent="0.2">
      <c r="Q358" s="180"/>
    </row>
    <row r="359" spans="17:17" x14ac:dyDescent="0.2">
      <c r="Q359" s="180"/>
    </row>
    <row r="360" spans="17:17" x14ac:dyDescent="0.2">
      <c r="Q360" s="180"/>
    </row>
    <row r="361" spans="17:17" x14ac:dyDescent="0.2">
      <c r="Q361" s="180"/>
    </row>
    <row r="362" spans="17:17" x14ac:dyDescent="0.2">
      <c r="Q362" s="180"/>
    </row>
    <row r="363" spans="17:17" x14ac:dyDescent="0.2">
      <c r="Q363" s="180"/>
    </row>
    <row r="364" spans="17:17" x14ac:dyDescent="0.2">
      <c r="Q364" s="180"/>
    </row>
    <row r="365" spans="17:17" x14ac:dyDescent="0.2">
      <c r="Q365" s="180"/>
    </row>
    <row r="366" spans="17:17" x14ac:dyDescent="0.2">
      <c r="Q366" s="180"/>
    </row>
    <row r="367" spans="17:17" x14ac:dyDescent="0.2">
      <c r="Q367" s="180"/>
    </row>
    <row r="368" spans="17:17" x14ac:dyDescent="0.2">
      <c r="Q368" s="180"/>
    </row>
    <row r="369" spans="17:17" x14ac:dyDescent="0.2">
      <c r="Q369" s="180"/>
    </row>
    <row r="370" spans="17:17" x14ac:dyDescent="0.2">
      <c r="Q370" s="180"/>
    </row>
    <row r="371" spans="17:17" x14ac:dyDescent="0.2">
      <c r="Q371" s="180"/>
    </row>
    <row r="372" spans="17:17" x14ac:dyDescent="0.2">
      <c r="Q372" s="180"/>
    </row>
    <row r="373" spans="17:17" x14ac:dyDescent="0.2">
      <c r="Q373" s="180"/>
    </row>
    <row r="374" spans="17:17" x14ac:dyDescent="0.2">
      <c r="Q374" s="180"/>
    </row>
    <row r="375" spans="17:17" x14ac:dyDescent="0.2">
      <c r="Q375" s="180"/>
    </row>
    <row r="376" spans="17:17" x14ac:dyDescent="0.2">
      <c r="Q376" s="180"/>
    </row>
    <row r="377" spans="17:17" x14ac:dyDescent="0.2">
      <c r="Q377" s="180"/>
    </row>
    <row r="378" spans="17:17" x14ac:dyDescent="0.2">
      <c r="Q378" s="180"/>
    </row>
    <row r="379" spans="17:17" x14ac:dyDescent="0.2">
      <c r="Q379" s="180"/>
    </row>
    <row r="380" spans="17:17" x14ac:dyDescent="0.2">
      <c r="Q380" s="180"/>
    </row>
    <row r="381" spans="17:17" x14ac:dyDescent="0.2">
      <c r="Q381" s="180"/>
    </row>
    <row r="382" spans="17:17" x14ac:dyDescent="0.2">
      <c r="Q382" s="180"/>
    </row>
    <row r="383" spans="17:17" x14ac:dyDescent="0.2">
      <c r="Q383" s="180"/>
    </row>
    <row r="384" spans="17:17" x14ac:dyDescent="0.2">
      <c r="Q384" s="180"/>
    </row>
    <row r="385" spans="17:17" x14ac:dyDescent="0.2">
      <c r="Q385" s="180"/>
    </row>
    <row r="386" spans="17:17" x14ac:dyDescent="0.2">
      <c r="Q386" s="180"/>
    </row>
    <row r="387" spans="17:17" x14ac:dyDescent="0.2">
      <c r="Q387" s="180"/>
    </row>
    <row r="388" spans="17:17" x14ac:dyDescent="0.2">
      <c r="Q388" s="180"/>
    </row>
    <row r="389" spans="17:17" x14ac:dyDescent="0.2">
      <c r="Q389" s="180"/>
    </row>
    <row r="390" spans="17:17" x14ac:dyDescent="0.2">
      <c r="Q390" s="180"/>
    </row>
    <row r="391" spans="17:17" x14ac:dyDescent="0.2">
      <c r="Q391" s="180"/>
    </row>
    <row r="392" spans="17:17" x14ac:dyDescent="0.2">
      <c r="Q392" s="180"/>
    </row>
    <row r="393" spans="17:17" x14ac:dyDescent="0.2">
      <c r="Q393" s="180"/>
    </row>
    <row r="394" spans="17:17" x14ac:dyDescent="0.2">
      <c r="Q394" s="180"/>
    </row>
    <row r="395" spans="17:17" x14ac:dyDescent="0.2">
      <c r="Q395" s="180"/>
    </row>
    <row r="396" spans="17:17" x14ac:dyDescent="0.2">
      <c r="Q396" s="180"/>
    </row>
    <row r="397" spans="17:17" x14ac:dyDescent="0.2">
      <c r="Q397" s="180"/>
    </row>
    <row r="398" spans="17:17" x14ac:dyDescent="0.2">
      <c r="Q398" s="180"/>
    </row>
    <row r="399" spans="17:17" x14ac:dyDescent="0.2">
      <c r="Q399" s="180"/>
    </row>
    <row r="400" spans="17:17" x14ac:dyDescent="0.2">
      <c r="Q400" s="180"/>
    </row>
    <row r="401" spans="17:17" x14ac:dyDescent="0.2">
      <c r="Q401" s="180"/>
    </row>
    <row r="402" spans="17:17" x14ac:dyDescent="0.2">
      <c r="Q402" s="180"/>
    </row>
    <row r="403" spans="17:17" x14ac:dyDescent="0.2">
      <c r="Q403" s="180"/>
    </row>
    <row r="404" spans="17:17" x14ac:dyDescent="0.2">
      <c r="Q404" s="180"/>
    </row>
    <row r="405" spans="17:17" x14ac:dyDescent="0.2">
      <c r="Q405" s="180"/>
    </row>
    <row r="406" spans="17:17" x14ac:dyDescent="0.2">
      <c r="Q406" s="180"/>
    </row>
    <row r="407" spans="17:17" x14ac:dyDescent="0.2">
      <c r="Q407" s="180"/>
    </row>
    <row r="408" spans="17:17" x14ac:dyDescent="0.2">
      <c r="Q408" s="180"/>
    </row>
    <row r="409" spans="17:17" x14ac:dyDescent="0.2">
      <c r="Q409" s="180"/>
    </row>
    <row r="410" spans="17:17" x14ac:dyDescent="0.2">
      <c r="Q410" s="180"/>
    </row>
    <row r="411" spans="17:17" x14ac:dyDescent="0.2">
      <c r="Q411" s="180"/>
    </row>
    <row r="412" spans="17:17" x14ac:dyDescent="0.2">
      <c r="Q412" s="180"/>
    </row>
    <row r="413" spans="17:17" x14ac:dyDescent="0.2">
      <c r="Q413" s="180"/>
    </row>
    <row r="414" spans="17:17" x14ac:dyDescent="0.2">
      <c r="Q414" s="180"/>
    </row>
    <row r="415" spans="17:17" x14ac:dyDescent="0.2">
      <c r="Q415" s="180"/>
    </row>
    <row r="416" spans="17:17" x14ac:dyDescent="0.2">
      <c r="Q416" s="180"/>
    </row>
    <row r="417" spans="17:17" x14ac:dyDescent="0.2">
      <c r="Q417" s="180"/>
    </row>
    <row r="418" spans="17:17" x14ac:dyDescent="0.2">
      <c r="Q418" s="180"/>
    </row>
    <row r="419" spans="17:17" x14ac:dyDescent="0.2">
      <c r="Q419" s="180"/>
    </row>
    <row r="420" spans="17:17" x14ac:dyDescent="0.2">
      <c r="Q420" s="180"/>
    </row>
    <row r="421" spans="17:17" x14ac:dyDescent="0.2">
      <c r="Q421" s="180"/>
    </row>
    <row r="422" spans="17:17" x14ac:dyDescent="0.2">
      <c r="Q422" s="180"/>
    </row>
    <row r="423" spans="17:17" x14ac:dyDescent="0.2">
      <c r="Q423" s="180"/>
    </row>
    <row r="424" spans="17:17" x14ac:dyDescent="0.2">
      <c r="Q424" s="180"/>
    </row>
    <row r="425" spans="17:17" x14ac:dyDescent="0.2">
      <c r="Q425" s="180"/>
    </row>
    <row r="426" spans="17:17" x14ac:dyDescent="0.2">
      <c r="Q426" s="180"/>
    </row>
    <row r="427" spans="17:17" x14ac:dyDescent="0.2">
      <c r="Q427" s="180"/>
    </row>
    <row r="428" spans="17:17" x14ac:dyDescent="0.2">
      <c r="Q428" s="180"/>
    </row>
    <row r="429" spans="17:17" x14ac:dyDescent="0.2">
      <c r="Q429" s="180"/>
    </row>
    <row r="430" spans="17:17" x14ac:dyDescent="0.2">
      <c r="Q430" s="180"/>
    </row>
    <row r="431" spans="17:17" x14ac:dyDescent="0.2">
      <c r="Q431" s="180"/>
    </row>
    <row r="432" spans="17:17" x14ac:dyDescent="0.2">
      <c r="Q432" s="180"/>
    </row>
    <row r="433" spans="17:17" x14ac:dyDescent="0.2">
      <c r="Q433" s="180"/>
    </row>
    <row r="434" spans="17:17" x14ac:dyDescent="0.2">
      <c r="Q434" s="180"/>
    </row>
    <row r="435" spans="17:17" x14ac:dyDescent="0.2">
      <c r="Q435" s="180"/>
    </row>
    <row r="436" spans="17:17" x14ac:dyDescent="0.2">
      <c r="Q436" s="180"/>
    </row>
    <row r="437" spans="17:17" x14ac:dyDescent="0.2">
      <c r="Q437" s="180"/>
    </row>
    <row r="438" spans="17:17" x14ac:dyDescent="0.2">
      <c r="Q438" s="180"/>
    </row>
    <row r="439" spans="17:17" x14ac:dyDescent="0.2">
      <c r="Q439" s="180"/>
    </row>
    <row r="440" spans="17:17" x14ac:dyDescent="0.2">
      <c r="Q440" s="180"/>
    </row>
    <row r="441" spans="17:17" x14ac:dyDescent="0.2">
      <c r="Q441" s="180"/>
    </row>
    <row r="442" spans="17:17" x14ac:dyDescent="0.2">
      <c r="Q442" s="180"/>
    </row>
    <row r="443" spans="17:17" x14ac:dyDescent="0.2">
      <c r="Q443" s="180"/>
    </row>
    <row r="444" spans="17:17" x14ac:dyDescent="0.2">
      <c r="Q444" s="180"/>
    </row>
    <row r="445" spans="17:17" x14ac:dyDescent="0.2">
      <c r="Q445" s="180"/>
    </row>
    <row r="446" spans="17:17" x14ac:dyDescent="0.2">
      <c r="Q446" s="180"/>
    </row>
    <row r="447" spans="17:17" x14ac:dyDescent="0.2">
      <c r="Q447" s="180"/>
    </row>
    <row r="448" spans="17:17" x14ac:dyDescent="0.2">
      <c r="Q448" s="180"/>
    </row>
    <row r="449" spans="17:17" x14ac:dyDescent="0.2">
      <c r="Q449" s="180"/>
    </row>
    <row r="450" spans="17:17" x14ac:dyDescent="0.2">
      <c r="Q450" s="180"/>
    </row>
    <row r="451" spans="17:17" x14ac:dyDescent="0.2">
      <c r="Q451" s="180"/>
    </row>
    <row r="452" spans="17:17" x14ac:dyDescent="0.2">
      <c r="Q452" s="180"/>
    </row>
    <row r="453" spans="17:17" x14ac:dyDescent="0.2">
      <c r="Q453" s="180"/>
    </row>
    <row r="454" spans="17:17" x14ac:dyDescent="0.2">
      <c r="Q454" s="180"/>
    </row>
    <row r="455" spans="17:17" x14ac:dyDescent="0.2">
      <c r="Q455" s="180"/>
    </row>
    <row r="456" spans="17:17" x14ac:dyDescent="0.2">
      <c r="Q456" s="180"/>
    </row>
    <row r="457" spans="17:17" x14ac:dyDescent="0.2">
      <c r="Q457" s="180"/>
    </row>
    <row r="458" spans="17:17" x14ac:dyDescent="0.2">
      <c r="Q458" s="180"/>
    </row>
    <row r="459" spans="17:17" x14ac:dyDescent="0.2">
      <c r="Q459" s="180"/>
    </row>
    <row r="460" spans="17:17" x14ac:dyDescent="0.2">
      <c r="Q460" s="180"/>
    </row>
    <row r="461" spans="17:17" x14ac:dyDescent="0.2">
      <c r="Q461" s="180"/>
    </row>
    <row r="462" spans="17:17" x14ac:dyDescent="0.2">
      <c r="Q462" s="180"/>
    </row>
    <row r="463" spans="17:17" x14ac:dyDescent="0.2">
      <c r="Q463" s="180"/>
    </row>
    <row r="464" spans="17:17" x14ac:dyDescent="0.2">
      <c r="Q464" s="180"/>
    </row>
    <row r="465" spans="17:17" x14ac:dyDescent="0.2">
      <c r="Q465" s="180"/>
    </row>
    <row r="466" spans="17:17" x14ac:dyDescent="0.2">
      <c r="Q466" s="180"/>
    </row>
    <row r="467" spans="17:17" x14ac:dyDescent="0.2">
      <c r="Q467" s="180"/>
    </row>
    <row r="468" spans="17:17" x14ac:dyDescent="0.2">
      <c r="Q468" s="180"/>
    </row>
    <row r="469" spans="17:17" x14ac:dyDescent="0.2">
      <c r="Q469" s="180"/>
    </row>
    <row r="470" spans="17:17" x14ac:dyDescent="0.2">
      <c r="Q470" s="180"/>
    </row>
    <row r="471" spans="17:17" x14ac:dyDescent="0.2">
      <c r="Q471" s="180"/>
    </row>
    <row r="472" spans="17:17" x14ac:dyDescent="0.2">
      <c r="Q472" s="180"/>
    </row>
    <row r="473" spans="17:17" x14ac:dyDescent="0.2">
      <c r="Q473" s="180"/>
    </row>
    <row r="474" spans="17:17" x14ac:dyDescent="0.2">
      <c r="Q474" s="180"/>
    </row>
    <row r="475" spans="17:17" x14ac:dyDescent="0.2">
      <c r="Q475" s="180"/>
    </row>
    <row r="476" spans="17:17" x14ac:dyDescent="0.2">
      <c r="Q476" s="180"/>
    </row>
    <row r="477" spans="17:17" x14ac:dyDescent="0.2">
      <c r="Q477" s="180"/>
    </row>
    <row r="478" spans="17:17" x14ac:dyDescent="0.2">
      <c r="Q478" s="180"/>
    </row>
    <row r="479" spans="17:17" x14ac:dyDescent="0.2">
      <c r="Q479" s="180"/>
    </row>
    <row r="480" spans="17:17" x14ac:dyDescent="0.2">
      <c r="Q480" s="180"/>
    </row>
    <row r="481" spans="17:17" x14ac:dyDescent="0.2">
      <c r="Q481" s="180"/>
    </row>
    <row r="482" spans="17:17" x14ac:dyDescent="0.2">
      <c r="Q482" s="180"/>
    </row>
    <row r="483" spans="17:17" x14ac:dyDescent="0.2">
      <c r="Q483" s="180"/>
    </row>
    <row r="484" spans="17:17" x14ac:dyDescent="0.2">
      <c r="Q484" s="180"/>
    </row>
    <row r="485" spans="17:17" x14ac:dyDescent="0.2">
      <c r="Q485" s="180"/>
    </row>
    <row r="486" spans="17:17" x14ac:dyDescent="0.2">
      <c r="Q486" s="180"/>
    </row>
    <row r="487" spans="17:17" x14ac:dyDescent="0.2">
      <c r="Q487" s="180"/>
    </row>
    <row r="488" spans="17:17" x14ac:dyDescent="0.2">
      <c r="Q488" s="180"/>
    </row>
    <row r="489" spans="17:17" x14ac:dyDescent="0.2">
      <c r="Q489" s="180"/>
    </row>
    <row r="490" spans="17:17" x14ac:dyDescent="0.2">
      <c r="Q490" s="180"/>
    </row>
    <row r="491" spans="17:17" x14ac:dyDescent="0.2">
      <c r="Q491" s="180"/>
    </row>
    <row r="492" spans="17:17" x14ac:dyDescent="0.2">
      <c r="Q492" s="180"/>
    </row>
    <row r="493" spans="17:17" x14ac:dyDescent="0.2">
      <c r="Q493" s="180"/>
    </row>
    <row r="494" spans="17:17" x14ac:dyDescent="0.2">
      <c r="Q494" s="180"/>
    </row>
    <row r="495" spans="17:17" x14ac:dyDescent="0.2">
      <c r="Q495" s="180"/>
    </row>
    <row r="496" spans="17:17" x14ac:dyDescent="0.2">
      <c r="Q496" s="180"/>
    </row>
    <row r="497" spans="17:17" x14ac:dyDescent="0.2">
      <c r="Q497" s="180"/>
    </row>
    <row r="498" spans="17:17" x14ac:dyDescent="0.2">
      <c r="Q498" s="180"/>
    </row>
    <row r="499" spans="17:17" x14ac:dyDescent="0.2">
      <c r="Q499" s="180"/>
    </row>
    <row r="500" spans="17:17" x14ac:dyDescent="0.2">
      <c r="Q500" s="180"/>
    </row>
    <row r="501" spans="17:17" x14ac:dyDescent="0.2">
      <c r="Q501" s="180"/>
    </row>
    <row r="502" spans="17:17" x14ac:dyDescent="0.2">
      <c r="Q502" s="180"/>
    </row>
    <row r="503" spans="17:17" x14ac:dyDescent="0.2">
      <c r="Q503" s="180"/>
    </row>
    <row r="504" spans="17:17" x14ac:dyDescent="0.2">
      <c r="Q504" s="180"/>
    </row>
    <row r="505" spans="17:17" x14ac:dyDescent="0.2">
      <c r="Q505" s="180"/>
    </row>
    <row r="506" spans="17:17" x14ac:dyDescent="0.2">
      <c r="Q506" s="180"/>
    </row>
    <row r="507" spans="17:17" x14ac:dyDescent="0.2">
      <c r="Q507" s="180"/>
    </row>
    <row r="508" spans="17:17" x14ac:dyDescent="0.2">
      <c r="Q508" s="180"/>
    </row>
    <row r="509" spans="17:17" x14ac:dyDescent="0.2">
      <c r="Q509" s="180"/>
    </row>
    <row r="510" spans="17:17" x14ac:dyDescent="0.2">
      <c r="Q510" s="180"/>
    </row>
    <row r="511" spans="17:17" x14ac:dyDescent="0.2">
      <c r="Q511" s="180"/>
    </row>
    <row r="512" spans="17:17" x14ac:dyDescent="0.2">
      <c r="Q512" s="180"/>
    </row>
    <row r="513" spans="17:17" x14ac:dyDescent="0.2">
      <c r="Q513" s="180"/>
    </row>
    <row r="514" spans="17:17" x14ac:dyDescent="0.2">
      <c r="Q514" s="180"/>
    </row>
    <row r="515" spans="17:17" x14ac:dyDescent="0.2">
      <c r="Q515" s="180"/>
    </row>
    <row r="516" spans="17:17" x14ac:dyDescent="0.2">
      <c r="Q516" s="180"/>
    </row>
    <row r="517" spans="17:17" x14ac:dyDescent="0.2">
      <c r="Q517" s="180"/>
    </row>
    <row r="518" spans="17:17" x14ac:dyDescent="0.2">
      <c r="Q518" s="180"/>
    </row>
    <row r="519" spans="17:17" x14ac:dyDescent="0.2">
      <c r="Q519" s="180"/>
    </row>
    <row r="520" spans="17:17" x14ac:dyDescent="0.2">
      <c r="Q520" s="180"/>
    </row>
    <row r="521" spans="17:17" x14ac:dyDescent="0.2">
      <c r="Q521" s="180"/>
    </row>
    <row r="522" spans="17:17" x14ac:dyDescent="0.2">
      <c r="Q522" s="180"/>
    </row>
    <row r="523" spans="17:17" x14ac:dyDescent="0.2">
      <c r="Q523" s="180"/>
    </row>
    <row r="524" spans="17:17" x14ac:dyDescent="0.2">
      <c r="Q524" s="180"/>
    </row>
    <row r="525" spans="17:17" x14ac:dyDescent="0.2">
      <c r="Q525" s="180"/>
    </row>
    <row r="526" spans="17:17" x14ac:dyDescent="0.2">
      <c r="Q526" s="180"/>
    </row>
    <row r="527" spans="17:17" x14ac:dyDescent="0.2">
      <c r="Q527" s="180"/>
    </row>
    <row r="528" spans="17:17" x14ac:dyDescent="0.2">
      <c r="Q528" s="180"/>
    </row>
    <row r="529" spans="17:17" x14ac:dyDescent="0.2">
      <c r="Q529" s="180"/>
    </row>
    <row r="530" spans="17:17" x14ac:dyDescent="0.2">
      <c r="Q530" s="180"/>
    </row>
    <row r="531" spans="17:17" x14ac:dyDescent="0.2">
      <c r="Q531" s="180"/>
    </row>
    <row r="532" spans="17:17" x14ac:dyDescent="0.2">
      <c r="Q532" s="180"/>
    </row>
    <row r="533" spans="17:17" x14ac:dyDescent="0.2">
      <c r="Q533" s="180"/>
    </row>
    <row r="534" spans="17:17" x14ac:dyDescent="0.2">
      <c r="Q534" s="180"/>
    </row>
    <row r="535" spans="17:17" x14ac:dyDescent="0.2">
      <c r="Q535" s="180"/>
    </row>
    <row r="536" spans="17:17" x14ac:dyDescent="0.2">
      <c r="Q536" s="180"/>
    </row>
    <row r="537" spans="17:17" x14ac:dyDescent="0.2">
      <c r="Q537" s="180"/>
    </row>
    <row r="538" spans="17:17" x14ac:dyDescent="0.2">
      <c r="Q538" s="180"/>
    </row>
    <row r="539" spans="17:17" x14ac:dyDescent="0.2">
      <c r="Q539" s="180"/>
    </row>
    <row r="540" spans="17:17" x14ac:dyDescent="0.2">
      <c r="Q540" s="180"/>
    </row>
    <row r="541" spans="17:17" x14ac:dyDescent="0.2">
      <c r="Q541" s="180"/>
    </row>
    <row r="542" spans="17:17" x14ac:dyDescent="0.2">
      <c r="Q542" s="180"/>
    </row>
    <row r="543" spans="17:17" x14ac:dyDescent="0.2">
      <c r="Q543" s="180"/>
    </row>
    <row r="544" spans="17:17" x14ac:dyDescent="0.2">
      <c r="Q544" s="180"/>
    </row>
    <row r="545" spans="17:17" x14ac:dyDescent="0.2">
      <c r="Q545" s="180"/>
    </row>
    <row r="546" spans="17:17" x14ac:dyDescent="0.2">
      <c r="Q546" s="180"/>
    </row>
    <row r="547" spans="17:17" x14ac:dyDescent="0.2">
      <c r="Q547" s="180"/>
    </row>
    <row r="548" spans="17:17" x14ac:dyDescent="0.2">
      <c r="Q548" s="180"/>
    </row>
    <row r="549" spans="17:17" x14ac:dyDescent="0.2">
      <c r="Q549" s="180"/>
    </row>
    <row r="550" spans="17:17" x14ac:dyDescent="0.2">
      <c r="Q550" s="180"/>
    </row>
    <row r="551" spans="17:17" x14ac:dyDescent="0.2">
      <c r="Q551" s="180"/>
    </row>
    <row r="552" spans="17:17" x14ac:dyDescent="0.2">
      <c r="Q552" s="180"/>
    </row>
    <row r="553" spans="17:17" x14ac:dyDescent="0.2">
      <c r="Q553" s="180"/>
    </row>
    <row r="554" spans="17:17" x14ac:dyDescent="0.2">
      <c r="Q554" s="180"/>
    </row>
    <row r="555" spans="17:17" x14ac:dyDescent="0.2">
      <c r="Q555" s="180"/>
    </row>
    <row r="556" spans="17:17" x14ac:dyDescent="0.2">
      <c r="Q556" s="180"/>
    </row>
    <row r="557" spans="17:17" x14ac:dyDescent="0.2">
      <c r="Q557" s="180"/>
    </row>
    <row r="558" spans="17:17" x14ac:dyDescent="0.2">
      <c r="Q558" s="180"/>
    </row>
    <row r="559" spans="17:17" x14ac:dyDescent="0.2">
      <c r="Q559" s="180"/>
    </row>
    <row r="560" spans="17:17" x14ac:dyDescent="0.2">
      <c r="Q560" s="180"/>
    </row>
    <row r="561" spans="17:17" x14ac:dyDescent="0.2">
      <c r="Q561" s="180"/>
    </row>
    <row r="562" spans="17:17" x14ac:dyDescent="0.2">
      <c r="Q562" s="180"/>
    </row>
    <row r="563" spans="17:17" x14ac:dyDescent="0.2">
      <c r="Q563" s="180"/>
    </row>
    <row r="564" spans="17:17" x14ac:dyDescent="0.2">
      <c r="Q564" s="180"/>
    </row>
    <row r="565" spans="17:17" x14ac:dyDescent="0.2">
      <c r="Q565" s="180"/>
    </row>
    <row r="566" spans="17:17" x14ac:dyDescent="0.2">
      <c r="Q566" s="180"/>
    </row>
    <row r="567" spans="17:17" x14ac:dyDescent="0.2">
      <c r="Q567" s="180"/>
    </row>
    <row r="568" spans="17:17" x14ac:dyDescent="0.2">
      <c r="Q568" s="180"/>
    </row>
    <row r="569" spans="17:17" x14ac:dyDescent="0.2">
      <c r="Q569" s="180"/>
    </row>
    <row r="570" spans="17:17" x14ac:dyDescent="0.2">
      <c r="Q570" s="180"/>
    </row>
    <row r="571" spans="17:17" x14ac:dyDescent="0.2">
      <c r="Q571" s="180"/>
    </row>
    <row r="572" spans="17:17" x14ac:dyDescent="0.2">
      <c r="Q572" s="180"/>
    </row>
    <row r="573" spans="17:17" x14ac:dyDescent="0.2">
      <c r="Q573" s="180"/>
    </row>
    <row r="574" spans="17:17" x14ac:dyDescent="0.2">
      <c r="Q574" s="180"/>
    </row>
    <row r="575" spans="17:17" x14ac:dyDescent="0.2">
      <c r="Q575" s="180"/>
    </row>
    <row r="576" spans="17:17" x14ac:dyDescent="0.2">
      <c r="Q576" s="180"/>
    </row>
    <row r="577" spans="17:17" x14ac:dyDescent="0.2">
      <c r="Q577" s="180"/>
    </row>
    <row r="578" spans="17:17" x14ac:dyDescent="0.2">
      <c r="Q578" s="180"/>
    </row>
    <row r="579" spans="17:17" x14ac:dyDescent="0.2">
      <c r="Q579" s="180"/>
    </row>
    <row r="580" spans="17:17" x14ac:dyDescent="0.2">
      <c r="Q580" s="180"/>
    </row>
    <row r="581" spans="17:17" x14ac:dyDescent="0.2">
      <c r="Q581" s="180"/>
    </row>
    <row r="582" spans="17:17" x14ac:dyDescent="0.2">
      <c r="Q582" s="180"/>
    </row>
    <row r="583" spans="17:17" x14ac:dyDescent="0.2">
      <c r="Q583" s="180"/>
    </row>
    <row r="584" spans="17:17" x14ac:dyDescent="0.2">
      <c r="Q584" s="180"/>
    </row>
    <row r="585" spans="17:17" x14ac:dyDescent="0.2">
      <c r="Q585" s="180"/>
    </row>
    <row r="586" spans="17:17" x14ac:dyDescent="0.2">
      <c r="Q586" s="180"/>
    </row>
    <row r="587" spans="17:17" x14ac:dyDescent="0.2">
      <c r="Q587" s="180"/>
    </row>
    <row r="588" spans="17:17" x14ac:dyDescent="0.2">
      <c r="Q588" s="180"/>
    </row>
    <row r="589" spans="17:17" x14ac:dyDescent="0.2">
      <c r="Q589" s="180"/>
    </row>
    <row r="590" spans="17:17" x14ac:dyDescent="0.2">
      <c r="Q590" s="180"/>
    </row>
    <row r="591" spans="17:17" x14ac:dyDescent="0.2">
      <c r="Q591" s="180"/>
    </row>
    <row r="592" spans="17:17" x14ac:dyDescent="0.2">
      <c r="Q592" s="180"/>
    </row>
    <row r="593" spans="17:17" x14ac:dyDescent="0.2">
      <c r="Q593" s="180"/>
    </row>
    <row r="594" spans="17:17" x14ac:dyDescent="0.2">
      <c r="Q594" s="180"/>
    </row>
    <row r="595" spans="17:17" x14ac:dyDescent="0.2">
      <c r="Q595" s="180"/>
    </row>
    <row r="596" spans="17:17" x14ac:dyDescent="0.2">
      <c r="Q596" s="180"/>
    </row>
    <row r="597" spans="17:17" x14ac:dyDescent="0.2">
      <c r="Q597" s="180"/>
    </row>
    <row r="598" spans="17:17" x14ac:dyDescent="0.2">
      <c r="Q598" s="180"/>
    </row>
    <row r="599" spans="17:17" x14ac:dyDescent="0.2">
      <c r="Q599" s="180"/>
    </row>
    <row r="600" spans="17:17" x14ac:dyDescent="0.2">
      <c r="Q600" s="180"/>
    </row>
    <row r="601" spans="17:17" x14ac:dyDescent="0.2">
      <c r="Q601" s="180"/>
    </row>
    <row r="602" spans="17:17" x14ac:dyDescent="0.2">
      <c r="Q602" s="180"/>
    </row>
    <row r="603" spans="17:17" x14ac:dyDescent="0.2">
      <c r="Q603" s="180"/>
    </row>
    <row r="604" spans="17:17" x14ac:dyDescent="0.2">
      <c r="Q604" s="180"/>
    </row>
    <row r="605" spans="17:17" x14ac:dyDescent="0.2">
      <c r="Q605" s="180"/>
    </row>
    <row r="606" spans="17:17" x14ac:dyDescent="0.2">
      <c r="Q606" s="180"/>
    </row>
    <row r="607" spans="17:17" x14ac:dyDescent="0.2">
      <c r="Q607" s="180"/>
    </row>
    <row r="608" spans="17:17" x14ac:dyDescent="0.2">
      <c r="Q608" s="180"/>
    </row>
    <row r="609" spans="17:17" x14ac:dyDescent="0.2">
      <c r="Q609" s="180"/>
    </row>
    <row r="610" spans="17:17" x14ac:dyDescent="0.2">
      <c r="Q610" s="180"/>
    </row>
    <row r="611" spans="17:17" x14ac:dyDescent="0.2">
      <c r="Q611" s="180"/>
    </row>
    <row r="612" spans="17:17" x14ac:dyDescent="0.2">
      <c r="Q612" s="180"/>
    </row>
    <row r="613" spans="17:17" x14ac:dyDescent="0.2">
      <c r="Q613" s="180"/>
    </row>
    <row r="614" spans="17:17" x14ac:dyDescent="0.2">
      <c r="Q614" s="180"/>
    </row>
    <row r="615" spans="17:17" x14ac:dyDescent="0.2">
      <c r="Q615" s="180"/>
    </row>
    <row r="616" spans="17:17" x14ac:dyDescent="0.2">
      <c r="Q616" s="180"/>
    </row>
    <row r="617" spans="17:17" x14ac:dyDescent="0.2">
      <c r="Q617" s="180"/>
    </row>
    <row r="618" spans="17:17" x14ac:dyDescent="0.2">
      <c r="Q618" s="180"/>
    </row>
    <row r="619" spans="17:17" x14ac:dyDescent="0.2">
      <c r="Q619" s="180"/>
    </row>
    <row r="620" spans="17:17" x14ac:dyDescent="0.2">
      <c r="Q620" s="180"/>
    </row>
    <row r="621" spans="17:17" x14ac:dyDescent="0.2">
      <c r="Q621" s="180"/>
    </row>
  </sheetData>
  <customSheetViews>
    <customSheetView guid="{E5E10A00-1272-11D5-B02A-843FD35AC179}" showRuler="0">
      <selection activeCell="C23" sqref="C23"/>
      <pageMargins left="0.75" right="0.75" top="1" bottom="1" header="0.5" footer="0.5"/>
      <pageSetup paperSize="9" orientation="landscape" horizontalDpi="300" verticalDpi="300" r:id="rId1"/>
      <headerFooter alignWithMargins="0"/>
    </customSheetView>
  </customSheetViews>
  <mergeCells count="1">
    <mergeCell ref="A1:J1"/>
  </mergeCells>
  <phoneticPr fontId="23" type="noConversion"/>
  <pageMargins left="1.21" right="0.46" top="0.54" bottom="0.55000000000000004" header="0.51" footer="0.53"/>
  <pageSetup orientation="portrait" r:id="rId2"/>
  <headerFooter alignWithMargins="0"/>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K534"/>
  <sheetViews>
    <sheetView workbookViewId="0">
      <selection activeCell="G9" sqref="G9"/>
    </sheetView>
  </sheetViews>
  <sheetFormatPr defaultRowHeight="12.75" x14ac:dyDescent="0.2"/>
  <cols>
    <col min="1" max="1" width="3.7109375" customWidth="1"/>
    <col min="2" max="2" width="9.5703125" customWidth="1"/>
    <col min="3" max="3" width="40.28515625" customWidth="1"/>
    <col min="4" max="4" width="20.140625" customWidth="1"/>
    <col min="5" max="5" width="12" customWidth="1"/>
    <col min="6" max="7" width="13" customWidth="1"/>
    <col min="8" max="8" width="51.5703125" customWidth="1"/>
    <col min="9" max="9" width="21" customWidth="1"/>
    <col min="11" max="11" width="31.28515625" customWidth="1"/>
  </cols>
  <sheetData>
    <row r="1" spans="2:11" ht="20.25" x14ac:dyDescent="0.3">
      <c r="B1" s="2"/>
      <c r="C1" s="2" t="s">
        <v>0</v>
      </c>
      <c r="D1" s="2"/>
      <c r="E1" s="1"/>
      <c r="F1" s="1"/>
      <c r="G1" s="1"/>
      <c r="H1" s="13"/>
    </row>
    <row r="2" spans="2:11" ht="20.25" x14ac:dyDescent="0.3">
      <c r="B2" s="5" t="s">
        <v>31</v>
      </c>
      <c r="C2" s="1087" t="s">
        <v>793</v>
      </c>
      <c r="D2" s="1087"/>
      <c r="E2" s="2"/>
      <c r="F2" s="442">
        <v>43858</v>
      </c>
      <c r="G2" s="442"/>
      <c r="H2" s="13"/>
    </row>
    <row r="3" spans="2:11" ht="12" customHeight="1" x14ac:dyDescent="0.3">
      <c r="B3" s="5"/>
      <c r="C3" s="1"/>
      <c r="D3" s="1"/>
      <c r="E3" s="1"/>
      <c r="F3" s="1"/>
      <c r="G3" s="1"/>
      <c r="H3" s="13"/>
    </row>
    <row r="4" spans="2:11" ht="16.5" customHeight="1" x14ac:dyDescent="0.25">
      <c r="B4" s="24" t="s">
        <v>1</v>
      </c>
      <c r="C4" s="24" t="s">
        <v>2</v>
      </c>
      <c r="D4" s="24" t="s">
        <v>3</v>
      </c>
      <c r="E4" s="24" t="s">
        <v>4</v>
      </c>
      <c r="F4" s="24" t="s">
        <v>5</v>
      </c>
      <c r="G4" s="601"/>
      <c r="H4" s="13"/>
    </row>
    <row r="5" spans="2:11" ht="16.7" customHeight="1" x14ac:dyDescent="0.25">
      <c r="B5" s="89">
        <v>162</v>
      </c>
      <c r="C5" s="92" t="s">
        <v>22</v>
      </c>
      <c r="D5" s="89" t="s">
        <v>570</v>
      </c>
      <c r="E5" s="89" t="s">
        <v>7</v>
      </c>
      <c r="F5" s="91">
        <f>'Total display'!U18-116</f>
        <v>-116</v>
      </c>
      <c r="G5" s="602"/>
      <c r="H5" s="479" t="s">
        <v>895</v>
      </c>
      <c r="I5" s="89" t="s">
        <v>23</v>
      </c>
      <c r="J5">
        <v>3</v>
      </c>
      <c r="K5" s="523" t="str">
        <f t="shared" ref="K5:K31" si="0">SUBSTITUTE(D5," ","")</f>
        <v>228009908160</v>
      </c>
    </row>
    <row r="6" spans="2:11" ht="16.7" customHeight="1" x14ac:dyDescent="0.25">
      <c r="B6" s="89">
        <v>139</v>
      </c>
      <c r="C6" s="92" t="s">
        <v>98</v>
      </c>
      <c r="D6" s="89" t="s">
        <v>538</v>
      </c>
      <c r="E6" s="89" t="s">
        <v>7</v>
      </c>
      <c r="F6" s="91">
        <f>'Total display'!U12</f>
        <v>332.91405373169584</v>
      </c>
      <c r="G6" s="602"/>
      <c r="H6" s="486"/>
      <c r="I6" s="89" t="s">
        <v>62</v>
      </c>
      <c r="J6">
        <v>4</v>
      </c>
      <c r="K6" s="523" t="str">
        <f t="shared" si="0"/>
        <v>228005773160</v>
      </c>
    </row>
    <row r="7" spans="2:11" ht="16.7" customHeight="1" x14ac:dyDescent="0.25">
      <c r="B7" s="89">
        <v>170</v>
      </c>
      <c r="C7" s="92" t="s">
        <v>28</v>
      </c>
      <c r="D7" s="89" t="s">
        <v>539</v>
      </c>
      <c r="E7" s="89" t="s">
        <v>16</v>
      </c>
      <c r="F7" s="91">
        <f>'Total display'!U19</f>
        <v>0</v>
      </c>
      <c r="G7" s="602"/>
      <c r="H7" s="486"/>
      <c r="I7" s="89" t="s">
        <v>29</v>
      </c>
      <c r="J7">
        <v>5</v>
      </c>
      <c r="K7" s="523" t="str">
        <f t="shared" si="0"/>
        <v>230009433160</v>
      </c>
    </row>
    <row r="8" spans="2:11" ht="16.7" customHeight="1" x14ac:dyDescent="0.25">
      <c r="B8" s="89">
        <v>147</v>
      </c>
      <c r="C8" s="92" t="s">
        <v>24</v>
      </c>
      <c r="D8" s="89" t="s">
        <v>540</v>
      </c>
      <c r="E8" s="89" t="s">
        <v>16</v>
      </c>
      <c r="F8" s="91">
        <f>'Total display'!U16</f>
        <v>0</v>
      </c>
      <c r="G8" s="602"/>
      <c r="H8" s="486"/>
      <c r="I8" s="89" t="s">
        <v>25</v>
      </c>
      <c r="J8">
        <v>7</v>
      </c>
      <c r="K8" s="523" t="str">
        <f t="shared" si="0"/>
        <v>230009359160</v>
      </c>
    </row>
    <row r="9" spans="2:11" ht="16.5" customHeight="1" x14ac:dyDescent="0.25">
      <c r="B9" s="89">
        <v>158</v>
      </c>
      <c r="C9" s="92" t="s">
        <v>144</v>
      </c>
      <c r="D9" s="89" t="s">
        <v>598</v>
      </c>
      <c r="E9" s="89" t="s">
        <v>7</v>
      </c>
      <c r="F9" s="91">
        <f>'Total display'!U17</f>
        <v>0</v>
      </c>
      <c r="G9" s="602"/>
      <c r="H9" s="70"/>
      <c r="I9" s="89" t="s">
        <v>145</v>
      </c>
      <c r="J9">
        <v>9</v>
      </c>
      <c r="K9" s="523" t="str">
        <f t="shared" si="0"/>
        <v>228020145160</v>
      </c>
    </row>
    <row r="10" spans="2:11" ht="16.5" customHeight="1" x14ac:dyDescent="0.25">
      <c r="B10" s="89">
        <v>193</v>
      </c>
      <c r="C10" s="90" t="s">
        <v>110</v>
      </c>
      <c r="D10" s="89" t="s">
        <v>541</v>
      </c>
      <c r="E10" s="89" t="s">
        <v>100</v>
      </c>
      <c r="F10" s="91">
        <f>'Total display'!U25</f>
        <v>0</v>
      </c>
      <c r="G10" s="602"/>
      <c r="H10" s="70"/>
      <c r="I10" s="89" t="s">
        <v>111</v>
      </c>
      <c r="J10">
        <v>13</v>
      </c>
      <c r="K10" s="523" t="str">
        <f t="shared" si="0"/>
        <v>227010923160</v>
      </c>
    </row>
    <row r="11" spans="2:11" ht="16.5" customHeight="1" x14ac:dyDescent="0.25">
      <c r="B11" s="89">
        <v>194</v>
      </c>
      <c r="C11" s="90" t="s">
        <v>112</v>
      </c>
      <c r="D11" s="89" t="s">
        <v>571</v>
      </c>
      <c r="E11" s="89" t="s">
        <v>7</v>
      </c>
      <c r="F11" s="91">
        <f>'Total display'!U26</f>
        <v>0</v>
      </c>
      <c r="G11" s="602"/>
      <c r="H11" s="70"/>
      <c r="I11" s="89" t="s">
        <v>113</v>
      </c>
      <c r="J11">
        <v>14</v>
      </c>
      <c r="K11" s="523" t="str">
        <f t="shared" si="0"/>
        <v>228023297160</v>
      </c>
    </row>
    <row r="12" spans="2:11" ht="16.5" customHeight="1" x14ac:dyDescent="0.25">
      <c r="B12" s="82">
        <v>113</v>
      </c>
      <c r="C12" s="83" t="s">
        <v>408</v>
      </c>
      <c r="D12" s="82" t="s">
        <v>542</v>
      </c>
      <c r="E12" s="82" t="s">
        <v>7</v>
      </c>
      <c r="F12" s="84"/>
      <c r="G12" s="600" t="s">
        <v>1840</v>
      </c>
      <c r="H12" s="70"/>
      <c r="I12" s="82" t="s">
        <v>138</v>
      </c>
      <c r="J12">
        <v>15</v>
      </c>
      <c r="K12" s="523" t="str">
        <f t="shared" si="0"/>
        <v>228022869160</v>
      </c>
    </row>
    <row r="13" spans="2:11" ht="16.5" customHeight="1" x14ac:dyDescent="0.25">
      <c r="B13" s="82">
        <v>200</v>
      </c>
      <c r="C13" s="83" t="s">
        <v>139</v>
      </c>
      <c r="D13" s="82" t="s">
        <v>543</v>
      </c>
      <c r="E13" s="82" t="s">
        <v>16</v>
      </c>
      <c r="F13" s="84">
        <f>'Total display'!U27</f>
        <v>0</v>
      </c>
      <c r="G13" s="600"/>
      <c r="H13" s="70"/>
      <c r="I13" s="82" t="s">
        <v>140</v>
      </c>
      <c r="J13">
        <v>16</v>
      </c>
      <c r="K13" s="523" t="str">
        <f t="shared" si="0"/>
        <v>230010704160</v>
      </c>
    </row>
    <row r="14" spans="2:11" ht="16.5" customHeight="1" x14ac:dyDescent="0.25">
      <c r="B14" s="82">
        <v>203</v>
      </c>
      <c r="C14" s="93" t="s">
        <v>146</v>
      </c>
      <c r="D14" s="82" t="s">
        <v>544</v>
      </c>
      <c r="E14" s="82" t="s">
        <v>16</v>
      </c>
      <c r="F14" s="84">
        <f>'Total display'!U28</f>
        <v>0</v>
      </c>
      <c r="G14" s="600"/>
      <c r="H14" s="70"/>
      <c r="I14" s="82" t="s">
        <v>147</v>
      </c>
      <c r="J14">
        <v>17</v>
      </c>
      <c r="K14" s="523" t="str">
        <f t="shared" si="0"/>
        <v>230010977160</v>
      </c>
    </row>
    <row r="15" spans="2:11" ht="16.5" customHeight="1" x14ac:dyDescent="0.25">
      <c r="B15" s="82">
        <v>206</v>
      </c>
      <c r="C15" s="83" t="s">
        <v>148</v>
      </c>
      <c r="D15" s="82" t="s">
        <v>572</v>
      </c>
      <c r="E15" s="82" t="s">
        <v>7</v>
      </c>
      <c r="F15" s="84">
        <f>'Total display'!U29</f>
        <v>0</v>
      </c>
      <c r="G15" s="600"/>
      <c r="H15" s="70"/>
      <c r="I15" s="82" t="s">
        <v>149</v>
      </c>
      <c r="J15">
        <v>18</v>
      </c>
      <c r="K15" s="523" t="str">
        <f t="shared" si="0"/>
        <v>228023230160</v>
      </c>
    </row>
    <row r="16" spans="2:11" ht="16.5" customHeight="1" x14ac:dyDescent="0.25">
      <c r="B16" s="82">
        <v>209</v>
      </c>
      <c r="C16" s="83" t="s">
        <v>154</v>
      </c>
      <c r="D16" s="82" t="s">
        <v>545</v>
      </c>
      <c r="E16" s="82" t="s">
        <v>16</v>
      </c>
      <c r="F16" s="84">
        <f>'Total display'!U30</f>
        <v>0</v>
      </c>
      <c r="G16" s="600"/>
      <c r="H16" s="70"/>
      <c r="I16" s="82" t="s">
        <v>153</v>
      </c>
      <c r="J16">
        <v>20</v>
      </c>
      <c r="K16" s="523" t="str">
        <f t="shared" si="0"/>
        <v>230011116160</v>
      </c>
    </row>
    <row r="17" spans="2:11" ht="16.5" customHeight="1" x14ac:dyDescent="0.25">
      <c r="B17" s="82">
        <v>210</v>
      </c>
      <c r="C17" s="83" t="s">
        <v>155</v>
      </c>
      <c r="D17" s="82" t="s">
        <v>573</v>
      </c>
      <c r="E17" s="82" t="s">
        <v>7</v>
      </c>
      <c r="F17" s="84">
        <f>'Total display'!U31</f>
        <v>0</v>
      </c>
      <c r="G17" s="600"/>
      <c r="H17" s="70"/>
      <c r="I17" s="82" t="s">
        <v>156</v>
      </c>
      <c r="J17">
        <v>21</v>
      </c>
      <c r="K17" s="523" t="str">
        <f t="shared" si="0"/>
        <v>228025599160</v>
      </c>
    </row>
    <row r="18" spans="2:11" ht="16.5" customHeight="1" x14ac:dyDescent="0.25">
      <c r="B18" s="82">
        <v>218</v>
      </c>
      <c r="C18" s="83" t="s">
        <v>161</v>
      </c>
      <c r="D18" s="82" t="s">
        <v>590</v>
      </c>
      <c r="E18" s="82" t="s">
        <v>11</v>
      </c>
      <c r="F18" s="84">
        <f>'Total display'!U33</f>
        <v>0</v>
      </c>
      <c r="G18" s="600"/>
      <c r="H18" s="70"/>
      <c r="I18" s="82" t="s">
        <v>162</v>
      </c>
      <c r="J18">
        <v>23</v>
      </c>
      <c r="K18" s="523" t="str">
        <f t="shared" si="0"/>
        <v>232013672160</v>
      </c>
    </row>
    <row r="19" spans="2:11" ht="16.5" customHeight="1" x14ac:dyDescent="0.25">
      <c r="B19" s="82">
        <v>127</v>
      </c>
      <c r="C19" s="83" t="s">
        <v>169</v>
      </c>
      <c r="D19" s="82" t="s">
        <v>574</v>
      </c>
      <c r="E19" s="82" t="s">
        <v>8</v>
      </c>
      <c r="F19" s="84"/>
      <c r="G19" s="600"/>
      <c r="H19" s="70"/>
      <c r="I19" s="82" t="s">
        <v>170</v>
      </c>
      <c r="J19">
        <v>24</v>
      </c>
      <c r="K19" s="523" t="str">
        <f t="shared" si="0"/>
        <v>234024990160</v>
      </c>
    </row>
    <row r="20" spans="2:11" ht="16.5" customHeight="1" x14ac:dyDescent="0.25">
      <c r="B20" s="94">
        <v>242</v>
      </c>
      <c r="C20" s="83" t="s">
        <v>178</v>
      </c>
      <c r="D20" s="82" t="s">
        <v>575</v>
      </c>
      <c r="E20" s="82" t="s">
        <v>10</v>
      </c>
      <c r="F20" s="84">
        <f>'Total display'!U36</f>
        <v>0</v>
      </c>
      <c r="G20" s="600"/>
      <c r="H20" s="70">
        <v>82</v>
      </c>
      <c r="I20" s="82" t="s">
        <v>217</v>
      </c>
      <c r="J20">
        <v>25</v>
      </c>
      <c r="K20" s="523" t="str">
        <f t="shared" si="0"/>
        <v>221047863160</v>
      </c>
    </row>
    <row r="21" spans="2:11" ht="16.5" customHeight="1" x14ac:dyDescent="0.25">
      <c r="B21" s="82">
        <v>245</v>
      </c>
      <c r="C21" s="83" t="s">
        <v>183</v>
      </c>
      <c r="D21" s="82" t="s">
        <v>576</v>
      </c>
      <c r="E21" s="82" t="s">
        <v>7</v>
      </c>
      <c r="F21" s="84">
        <f>'Total display'!U37</f>
        <v>0</v>
      </c>
      <c r="G21" s="600"/>
      <c r="H21" s="70"/>
      <c r="I21" s="82" t="s">
        <v>184</v>
      </c>
      <c r="J21">
        <v>26</v>
      </c>
      <c r="K21" s="523" t="str">
        <f t="shared" si="0"/>
        <v>228004826160</v>
      </c>
    </row>
    <row r="22" spans="2:11" ht="16.5" customHeight="1" x14ac:dyDescent="0.25">
      <c r="B22" s="82">
        <v>250</v>
      </c>
      <c r="C22" s="83" t="s">
        <v>189</v>
      </c>
      <c r="D22" s="82" t="s">
        <v>546</v>
      </c>
      <c r="E22" s="82" t="s">
        <v>7</v>
      </c>
      <c r="F22" s="84">
        <f>'Total display'!U38</f>
        <v>0</v>
      </c>
      <c r="G22" s="600"/>
      <c r="H22" s="70"/>
      <c r="I22" s="82" t="s">
        <v>190</v>
      </c>
      <c r="J22">
        <v>27</v>
      </c>
      <c r="K22" s="523" t="str">
        <f t="shared" si="0"/>
        <v>228029997160</v>
      </c>
    </row>
    <row r="23" spans="2:11" ht="16.5" customHeight="1" x14ac:dyDescent="0.25">
      <c r="B23" s="82">
        <v>254</v>
      </c>
      <c r="C23" s="93" t="s">
        <v>193</v>
      </c>
      <c r="D23" s="82" t="s">
        <v>547</v>
      </c>
      <c r="E23" s="82" t="s">
        <v>11</v>
      </c>
      <c r="F23" s="84">
        <f>'Total display'!U39</f>
        <v>0</v>
      </c>
      <c r="G23" s="600"/>
      <c r="H23" s="70"/>
      <c r="I23" s="82" t="s">
        <v>194</v>
      </c>
      <c r="J23">
        <v>28</v>
      </c>
      <c r="K23" s="523" t="str">
        <f t="shared" si="0"/>
        <v>232016063160</v>
      </c>
    </row>
    <row r="24" spans="2:11" ht="16.5" customHeight="1" x14ac:dyDescent="0.25">
      <c r="B24" s="82">
        <v>261</v>
      </c>
      <c r="C24" s="93" t="s">
        <v>199</v>
      </c>
      <c r="D24" s="82" t="s">
        <v>577</v>
      </c>
      <c r="E24" s="82" t="s">
        <v>7</v>
      </c>
      <c r="F24" s="84">
        <f>'Total display'!U40</f>
        <v>0</v>
      </c>
      <c r="G24" s="600"/>
      <c r="H24" s="70"/>
      <c r="I24" s="82" t="s">
        <v>200</v>
      </c>
      <c r="J24">
        <v>29</v>
      </c>
      <c r="K24" s="523" t="str">
        <f t="shared" si="0"/>
        <v>228016721160</v>
      </c>
    </row>
    <row r="25" spans="2:11" ht="16.5" customHeight="1" x14ac:dyDescent="0.25">
      <c r="B25" s="82">
        <v>266</v>
      </c>
      <c r="C25" s="93" t="s">
        <v>204</v>
      </c>
      <c r="D25" s="82" t="s">
        <v>578</v>
      </c>
      <c r="E25" s="82" t="s">
        <v>7</v>
      </c>
      <c r="F25" s="84">
        <f>'Total display'!U41</f>
        <v>0</v>
      </c>
      <c r="G25" s="600"/>
      <c r="H25" s="70"/>
      <c r="I25" s="82" t="s">
        <v>205</v>
      </c>
      <c r="J25">
        <v>30</v>
      </c>
      <c r="K25" s="523" t="str">
        <f t="shared" si="0"/>
        <v>228012340160</v>
      </c>
    </row>
    <row r="26" spans="2:11" ht="16.5" customHeight="1" x14ac:dyDescent="0.25">
      <c r="B26" s="82">
        <v>269</v>
      </c>
      <c r="C26" s="93" t="s">
        <v>212</v>
      </c>
      <c r="D26" s="82" t="s">
        <v>579</v>
      </c>
      <c r="E26" s="82" t="s">
        <v>16</v>
      </c>
      <c r="F26" s="84">
        <f>'Total display'!U42</f>
        <v>0</v>
      </c>
      <c r="G26" s="600"/>
      <c r="H26" s="70"/>
      <c r="I26" s="82" t="s">
        <v>213</v>
      </c>
      <c r="J26">
        <v>31</v>
      </c>
      <c r="K26" s="523" t="str">
        <f t="shared" si="0"/>
        <v>230017337160</v>
      </c>
    </row>
    <row r="27" spans="2:11" ht="16.5" customHeight="1" x14ac:dyDescent="0.25">
      <c r="B27" s="82">
        <v>274</v>
      </c>
      <c r="C27" s="93" t="s">
        <v>215</v>
      </c>
      <c r="D27" s="82" t="s">
        <v>548</v>
      </c>
      <c r="E27" s="82" t="s">
        <v>16</v>
      </c>
      <c r="F27" s="84">
        <f>'Total display'!U43</f>
        <v>0</v>
      </c>
      <c r="G27" s="600"/>
      <c r="H27" s="70"/>
      <c r="I27" s="82" t="s">
        <v>216</v>
      </c>
      <c r="J27">
        <v>33</v>
      </c>
      <c r="K27" s="523" t="str">
        <f t="shared" si="0"/>
        <v>230017485160</v>
      </c>
    </row>
    <row r="28" spans="2:11" ht="16.5" customHeight="1" x14ac:dyDescent="0.25">
      <c r="B28" s="82">
        <v>282</v>
      </c>
      <c r="C28" s="93" t="s">
        <v>218</v>
      </c>
      <c r="D28" s="82" t="s">
        <v>603</v>
      </c>
      <c r="E28" s="82" t="s">
        <v>16</v>
      </c>
      <c r="F28" s="84">
        <f>'Total display'!U47</f>
        <v>0</v>
      </c>
      <c r="G28" s="600"/>
      <c r="H28" s="70"/>
      <c r="I28" s="82" t="s">
        <v>299</v>
      </c>
      <c r="J28">
        <v>34</v>
      </c>
      <c r="K28" s="523" t="str">
        <f t="shared" si="0"/>
        <v>230029480160</v>
      </c>
    </row>
    <row r="29" spans="2:11" ht="16.5" customHeight="1" x14ac:dyDescent="0.25">
      <c r="B29" s="82">
        <v>283</v>
      </c>
      <c r="C29" s="93" t="s">
        <v>222</v>
      </c>
      <c r="D29" s="82" t="s">
        <v>580</v>
      </c>
      <c r="E29" s="82" t="s">
        <v>16</v>
      </c>
      <c r="F29" s="84">
        <f>'Total display'!U48</f>
        <v>0</v>
      </c>
      <c r="G29" s="600"/>
      <c r="H29" s="70"/>
      <c r="I29" s="82" t="s">
        <v>223</v>
      </c>
      <c r="J29">
        <v>35</v>
      </c>
      <c r="K29" s="523" t="str">
        <f t="shared" si="0"/>
        <v>230019333160</v>
      </c>
    </row>
    <row r="30" spans="2:11" ht="16.5" customHeight="1" x14ac:dyDescent="0.25">
      <c r="B30" s="82">
        <v>299</v>
      </c>
      <c r="C30" s="93" t="s">
        <v>239</v>
      </c>
      <c r="D30" s="82" t="s">
        <v>581</v>
      </c>
      <c r="E30" s="82" t="s">
        <v>16</v>
      </c>
      <c r="F30" s="84">
        <f>'Total display'!U55</f>
        <v>0</v>
      </c>
      <c r="G30" s="600"/>
      <c r="H30" s="70"/>
      <c r="I30" s="82" t="s">
        <v>240</v>
      </c>
      <c r="J30">
        <v>37</v>
      </c>
      <c r="K30" s="523" t="str">
        <f t="shared" si="0"/>
        <v>230021271160</v>
      </c>
    </row>
    <row r="31" spans="2:11" ht="16.5" customHeight="1" x14ac:dyDescent="0.25">
      <c r="B31" s="82">
        <v>309</v>
      </c>
      <c r="C31" s="93" t="s">
        <v>247</v>
      </c>
      <c r="D31" s="82" t="s">
        <v>613</v>
      </c>
      <c r="E31" s="82" t="s">
        <v>17</v>
      </c>
      <c r="F31" s="84">
        <f>'Total display'!U58</f>
        <v>0</v>
      </c>
      <c r="G31" s="600"/>
      <c r="H31" s="70"/>
      <c r="I31" s="82" t="s">
        <v>248</v>
      </c>
      <c r="J31">
        <v>38</v>
      </c>
      <c r="K31" s="523" t="str">
        <f t="shared" si="0"/>
        <v>276025004160</v>
      </c>
    </row>
    <row r="32" spans="2:11" ht="16.5" customHeight="1" x14ac:dyDescent="0.25">
      <c r="B32" s="82">
        <v>310</v>
      </c>
      <c r="C32" s="93" t="s">
        <v>251</v>
      </c>
      <c r="D32" s="82" t="s">
        <v>1695</v>
      </c>
      <c r="E32" s="82" t="s">
        <v>7</v>
      </c>
      <c r="F32" s="84">
        <f>'Total display'!U59</f>
        <v>0</v>
      </c>
      <c r="G32" s="600"/>
      <c r="H32" s="70"/>
      <c r="I32" s="82" t="s">
        <v>252</v>
      </c>
      <c r="J32">
        <v>39</v>
      </c>
      <c r="K32" s="523" t="str">
        <f t="shared" ref="K32:K57" si="1">SUBSTITUTE(D32," ","")</f>
        <v>228025557160</v>
      </c>
    </row>
    <row r="33" spans="2:11" ht="16.5" customHeight="1" x14ac:dyDescent="0.25">
      <c r="B33" s="82">
        <v>313</v>
      </c>
      <c r="C33" s="93" t="s">
        <v>253</v>
      </c>
      <c r="D33" s="82" t="s">
        <v>549</v>
      </c>
      <c r="E33" s="82" t="s">
        <v>16</v>
      </c>
      <c r="F33" s="84">
        <f>'Total display'!U60</f>
        <v>0</v>
      </c>
      <c r="G33" s="600"/>
      <c r="H33" s="70"/>
      <c r="I33" s="82" t="s">
        <v>254</v>
      </c>
      <c r="J33">
        <v>41</v>
      </c>
      <c r="K33" s="523" t="str">
        <f t="shared" si="1"/>
        <v>230023350160</v>
      </c>
    </row>
    <row r="34" spans="2:11" ht="16.5" customHeight="1" x14ac:dyDescent="0.25">
      <c r="B34" s="82">
        <v>319</v>
      </c>
      <c r="C34" s="83" t="s">
        <v>255</v>
      </c>
      <c r="D34" s="82"/>
      <c r="E34" s="82"/>
      <c r="F34" s="84"/>
      <c r="G34" s="600"/>
      <c r="H34" s="70"/>
      <c r="I34" s="82" t="s">
        <v>256</v>
      </c>
      <c r="J34">
        <v>42</v>
      </c>
      <c r="K34" s="523" t="str">
        <f t="shared" si="1"/>
        <v/>
      </c>
    </row>
    <row r="35" spans="2:11" ht="16.5" customHeight="1" x14ac:dyDescent="0.25">
      <c r="B35" s="82">
        <v>320</v>
      </c>
      <c r="C35" s="83" t="s">
        <v>257</v>
      </c>
      <c r="D35" s="82" t="s">
        <v>566</v>
      </c>
      <c r="E35" s="82" t="s">
        <v>17</v>
      </c>
      <c r="F35" s="84">
        <f>'Total display'!U61</f>
        <v>0</v>
      </c>
      <c r="G35" s="600"/>
      <c r="H35" s="70"/>
      <c r="I35" s="82" t="s">
        <v>258</v>
      </c>
      <c r="J35">
        <v>43</v>
      </c>
      <c r="K35" s="523" t="str">
        <f t="shared" si="1"/>
        <v>276027067160</v>
      </c>
    </row>
    <row r="36" spans="2:11" ht="16.5" customHeight="1" x14ac:dyDescent="0.25">
      <c r="B36" s="82">
        <v>321</v>
      </c>
      <c r="C36" s="836" t="s">
        <v>259</v>
      </c>
      <c r="D36" s="837" t="s">
        <v>550</v>
      </c>
      <c r="E36" s="82" t="s">
        <v>261</v>
      </c>
      <c r="F36" s="84">
        <f>'Total display'!U62</f>
        <v>0</v>
      </c>
      <c r="G36" s="600"/>
      <c r="H36" s="70"/>
      <c r="I36" s="82" t="s">
        <v>260</v>
      </c>
      <c r="J36">
        <v>44</v>
      </c>
      <c r="K36" s="523" t="str">
        <f t="shared" si="1"/>
        <v>203041769160</v>
      </c>
    </row>
    <row r="37" spans="2:11" ht="16.5" customHeight="1" x14ac:dyDescent="0.25">
      <c r="B37" s="82">
        <v>325</v>
      </c>
      <c r="C37" s="83" t="s">
        <v>264</v>
      </c>
      <c r="D37" s="82" t="s">
        <v>1696</v>
      </c>
      <c r="E37" s="82" t="s">
        <v>7</v>
      </c>
      <c r="F37" s="84">
        <f>'Total display'!U63</f>
        <v>0</v>
      </c>
      <c r="G37" s="600"/>
      <c r="H37" s="70"/>
      <c r="I37" s="82" t="s">
        <v>265</v>
      </c>
      <c r="J37">
        <v>45</v>
      </c>
      <c r="K37" s="523" t="str">
        <f t="shared" si="1"/>
        <v>228047924160</v>
      </c>
    </row>
    <row r="38" spans="2:11" ht="16.5" customHeight="1" x14ac:dyDescent="0.25">
      <c r="B38" s="82">
        <v>329</v>
      </c>
      <c r="C38" s="83" t="s">
        <v>267</v>
      </c>
      <c r="D38" s="82" t="s">
        <v>1697</v>
      </c>
      <c r="E38" s="82" t="s">
        <v>16</v>
      </c>
      <c r="F38" s="84">
        <f>'Total display'!U64</f>
        <v>0</v>
      </c>
      <c r="G38" s="600"/>
      <c r="H38" s="70"/>
      <c r="I38" s="82" t="s">
        <v>268</v>
      </c>
      <c r="J38">
        <v>46</v>
      </c>
      <c r="K38" s="523" t="str">
        <f t="shared" si="1"/>
        <v>230024630160</v>
      </c>
    </row>
    <row r="39" spans="2:11" ht="16.5" customHeight="1" x14ac:dyDescent="0.25">
      <c r="B39" s="82">
        <v>335</v>
      </c>
      <c r="C39" s="83" t="s">
        <v>273</v>
      </c>
      <c r="D39" s="82" t="s">
        <v>551</v>
      </c>
      <c r="E39" s="82" t="s">
        <v>8</v>
      </c>
      <c r="F39" s="84">
        <f>'Total display'!U65</f>
        <v>0</v>
      </c>
      <c r="G39" s="600"/>
      <c r="H39" s="70"/>
      <c r="I39" s="82" t="s">
        <v>274</v>
      </c>
      <c r="J39">
        <v>47</v>
      </c>
      <c r="K39" s="523" t="str">
        <f t="shared" si="1"/>
        <v>234039980160</v>
      </c>
    </row>
    <row r="40" spans="2:11" ht="16.5" customHeight="1" x14ac:dyDescent="0.25">
      <c r="B40" s="82">
        <v>355</v>
      </c>
      <c r="C40" s="83" t="s">
        <v>289</v>
      </c>
      <c r="D40" s="82" t="s">
        <v>552</v>
      </c>
      <c r="E40" s="82" t="s">
        <v>10</v>
      </c>
      <c r="F40" s="84">
        <f>'Total display'!U72</f>
        <v>0</v>
      </c>
      <c r="G40" s="600"/>
      <c r="H40" s="70"/>
      <c r="I40" s="82" t="s">
        <v>332</v>
      </c>
      <c r="J40">
        <v>48</v>
      </c>
      <c r="K40" s="523" t="str">
        <f t="shared" si="1"/>
        <v>221056047160</v>
      </c>
    </row>
    <row r="41" spans="2:11" ht="16.5" customHeight="1" x14ac:dyDescent="0.25">
      <c r="B41" s="82">
        <v>357</v>
      </c>
      <c r="C41" s="83" t="s">
        <v>301</v>
      </c>
      <c r="D41" s="82" t="s">
        <v>582</v>
      </c>
      <c r="E41" s="82" t="s">
        <v>7</v>
      </c>
      <c r="F41" s="84">
        <f>'Total display'!U73</f>
        <v>0</v>
      </c>
      <c r="G41" s="600"/>
      <c r="H41" s="70"/>
      <c r="I41" s="82" t="s">
        <v>302</v>
      </c>
      <c r="J41">
        <v>50</v>
      </c>
      <c r="K41" s="523" t="str">
        <f t="shared" si="1"/>
        <v>228017075160</v>
      </c>
    </row>
    <row r="42" spans="2:11" ht="16.5" customHeight="1" x14ac:dyDescent="0.25">
      <c r="B42" s="82">
        <v>359</v>
      </c>
      <c r="C42" s="83" t="s">
        <v>303</v>
      </c>
      <c r="D42" s="82" t="s">
        <v>592</v>
      </c>
      <c r="E42" s="82" t="s">
        <v>7</v>
      </c>
      <c r="F42" s="84">
        <f>'Total display'!U74</f>
        <v>0</v>
      </c>
      <c r="G42" s="600"/>
      <c r="H42" s="70"/>
      <c r="I42" s="82" t="s">
        <v>304</v>
      </c>
      <c r="J42">
        <v>51</v>
      </c>
      <c r="K42" s="523" t="str">
        <f t="shared" si="1"/>
        <v>228017257160</v>
      </c>
    </row>
    <row r="43" spans="2:11" ht="16.5" customHeight="1" x14ac:dyDescent="0.25">
      <c r="B43" s="82">
        <v>368</v>
      </c>
      <c r="C43" s="83" t="s">
        <v>308</v>
      </c>
      <c r="D43" s="82" t="s">
        <v>583</v>
      </c>
      <c r="E43" s="82" t="s">
        <v>16</v>
      </c>
      <c r="F43" s="84">
        <f>'Total display'!U76</f>
        <v>0</v>
      </c>
      <c r="G43" s="600"/>
      <c r="H43" s="70"/>
      <c r="I43" s="82" t="s">
        <v>309</v>
      </c>
      <c r="J43">
        <v>53</v>
      </c>
      <c r="K43" s="523" t="str">
        <f t="shared" si="1"/>
        <v>230032229160</v>
      </c>
    </row>
    <row r="44" spans="2:11" ht="16.5" customHeight="1" x14ac:dyDescent="0.25">
      <c r="B44" s="82">
        <v>377</v>
      </c>
      <c r="C44" s="83" t="s">
        <v>314</v>
      </c>
      <c r="D44" s="82" t="s">
        <v>553</v>
      </c>
      <c r="E44" s="82" t="s">
        <v>7</v>
      </c>
      <c r="F44" s="84"/>
      <c r="G44" s="600"/>
      <c r="H44" t="str">
        <f>SUBSTITUTE(D44," ","")</f>
        <v>228047254160</v>
      </c>
      <c r="I44" s="82" t="s">
        <v>316</v>
      </c>
      <c r="J44">
        <v>54</v>
      </c>
      <c r="K44" s="523" t="str">
        <f t="shared" si="1"/>
        <v>228047254160</v>
      </c>
    </row>
    <row r="45" spans="2:11" ht="16.5" customHeight="1" x14ac:dyDescent="0.25">
      <c r="B45" s="82">
        <v>413</v>
      </c>
      <c r="C45" s="83" t="s">
        <v>374</v>
      </c>
      <c r="D45" s="82" t="s">
        <v>554</v>
      </c>
      <c r="E45" s="82" t="s">
        <v>376</v>
      </c>
      <c r="F45" s="84">
        <f>'Total display'!U89</f>
        <v>0</v>
      </c>
      <c r="G45" s="600"/>
      <c r="H45" s="70"/>
      <c r="I45" s="82" t="s">
        <v>375</v>
      </c>
      <c r="J45">
        <v>57</v>
      </c>
      <c r="K45" s="523" t="str">
        <f t="shared" si="1"/>
        <v>261017131001</v>
      </c>
    </row>
    <row r="46" spans="2:11" ht="16.5" customHeight="1" x14ac:dyDescent="0.25">
      <c r="B46" s="82">
        <v>419</v>
      </c>
      <c r="C46" s="83" t="s">
        <v>381</v>
      </c>
      <c r="D46" s="82" t="s">
        <v>555</v>
      </c>
      <c r="E46" s="82" t="s">
        <v>16</v>
      </c>
      <c r="F46" s="84">
        <f>'Total display'!U90</f>
        <v>0</v>
      </c>
      <c r="G46" s="600"/>
      <c r="H46" s="70"/>
      <c r="I46" s="82" t="s">
        <v>383</v>
      </c>
      <c r="J46">
        <v>58</v>
      </c>
      <c r="K46" s="523" t="str">
        <f t="shared" si="1"/>
        <v>230037251160</v>
      </c>
    </row>
    <row r="47" spans="2:11" ht="16.5" customHeight="1" x14ac:dyDescent="0.25">
      <c r="B47" s="82">
        <v>422</v>
      </c>
      <c r="C47" s="83" t="s">
        <v>382</v>
      </c>
      <c r="D47" s="82" t="s">
        <v>556</v>
      </c>
      <c r="E47" s="82" t="s">
        <v>16</v>
      </c>
      <c r="F47" s="84">
        <f>'Total display'!U93</f>
        <v>0</v>
      </c>
      <c r="G47" s="600"/>
      <c r="H47" t="str">
        <f>SUBSTITUTE(D47," ","")</f>
        <v>230037350160</v>
      </c>
      <c r="I47" s="82" t="s">
        <v>384</v>
      </c>
      <c r="J47">
        <v>59</v>
      </c>
      <c r="K47" s="523" t="str">
        <f t="shared" si="1"/>
        <v>230037350160</v>
      </c>
    </row>
    <row r="48" spans="2:11" ht="16.5" customHeight="1" x14ac:dyDescent="0.25">
      <c r="B48" s="82">
        <v>423</v>
      </c>
      <c r="C48" s="83" t="s">
        <v>385</v>
      </c>
      <c r="D48" s="82" t="s">
        <v>557</v>
      </c>
      <c r="E48" s="82" t="s">
        <v>16</v>
      </c>
      <c r="F48" s="84">
        <f>'Total display'!U94</f>
        <v>0</v>
      </c>
      <c r="G48" s="600"/>
      <c r="H48" t="str">
        <f>SUBSTITUTE(D48," ","")</f>
        <v>230037343160</v>
      </c>
      <c r="I48" s="82" t="s">
        <v>386</v>
      </c>
      <c r="J48">
        <v>60</v>
      </c>
      <c r="K48" s="523" t="str">
        <f t="shared" si="1"/>
        <v>230037343160</v>
      </c>
    </row>
    <row r="49" spans="2:11" ht="16.5" customHeight="1" x14ac:dyDescent="0.25">
      <c r="B49" s="82">
        <v>426</v>
      </c>
      <c r="C49" s="83" t="s">
        <v>392</v>
      </c>
      <c r="D49" s="82" t="s">
        <v>558</v>
      </c>
      <c r="E49" s="82" t="s">
        <v>16</v>
      </c>
      <c r="F49" s="84">
        <f>'Total display'!U95</f>
        <v>0</v>
      </c>
      <c r="G49" s="600"/>
      <c r="H49" s="70"/>
      <c r="I49" s="82" t="s">
        <v>393</v>
      </c>
      <c r="J49">
        <v>61</v>
      </c>
      <c r="K49" s="523" t="str">
        <f t="shared" si="1"/>
        <v>230037954160</v>
      </c>
    </row>
    <row r="50" spans="2:11" ht="16.5" customHeight="1" x14ac:dyDescent="0.25">
      <c r="B50" s="82">
        <v>430</v>
      </c>
      <c r="C50" s="83" t="s">
        <v>394</v>
      </c>
      <c r="D50" s="82" t="s">
        <v>559</v>
      </c>
      <c r="E50" s="82" t="s">
        <v>16</v>
      </c>
      <c r="F50" s="84">
        <f>'Total display'!U97</f>
        <v>0</v>
      </c>
      <c r="G50" s="600"/>
      <c r="H50" s="70"/>
      <c r="I50" s="82" t="s">
        <v>395</v>
      </c>
      <c r="J50">
        <v>62</v>
      </c>
      <c r="K50" s="523" t="str">
        <f t="shared" si="1"/>
        <v>230037970160</v>
      </c>
    </row>
    <row r="51" spans="2:11" ht="16.5" customHeight="1" x14ac:dyDescent="0.25">
      <c r="B51" s="82">
        <v>440</v>
      </c>
      <c r="C51" s="83" t="s">
        <v>406</v>
      </c>
      <c r="D51" s="82" t="s">
        <v>565</v>
      </c>
      <c r="E51" s="82" t="s">
        <v>16</v>
      </c>
      <c r="F51" s="84">
        <f>'Total display'!U99</f>
        <v>0</v>
      </c>
      <c r="G51" s="600"/>
      <c r="H51" s="70"/>
      <c r="I51" s="82" t="s">
        <v>407</v>
      </c>
      <c r="J51">
        <v>63</v>
      </c>
      <c r="K51" s="523" t="str">
        <f t="shared" si="1"/>
        <v>230038952160</v>
      </c>
    </row>
    <row r="52" spans="2:11" ht="16.5" customHeight="1" x14ac:dyDescent="0.25">
      <c r="B52" s="82">
        <v>445</v>
      </c>
      <c r="C52" s="83" t="s">
        <v>411</v>
      </c>
      <c r="D52" s="82" t="s">
        <v>591</v>
      </c>
      <c r="E52" s="82" t="s">
        <v>7</v>
      </c>
      <c r="F52" s="84">
        <f>'Total display'!U101</f>
        <v>0</v>
      </c>
      <c r="G52" s="600"/>
      <c r="H52" s="70"/>
      <c r="I52" s="82" t="s">
        <v>412</v>
      </c>
      <c r="J52">
        <v>65</v>
      </c>
      <c r="K52" s="523" t="str">
        <f t="shared" si="1"/>
        <v>228037677160</v>
      </c>
    </row>
    <row r="53" spans="2:11" ht="16.5" customHeight="1" x14ac:dyDescent="0.25">
      <c r="B53" s="82">
        <v>448</v>
      </c>
      <c r="C53" s="83" t="s">
        <v>428</v>
      </c>
      <c r="D53" s="82" t="s">
        <v>560</v>
      </c>
      <c r="E53" s="82" t="s">
        <v>11</v>
      </c>
      <c r="F53" s="84">
        <f>'Total display'!U104</f>
        <v>0</v>
      </c>
      <c r="G53" s="600"/>
      <c r="H53" s="13"/>
      <c r="I53" s="82" t="s">
        <v>429</v>
      </c>
      <c r="J53">
        <v>66</v>
      </c>
      <c r="K53" s="523" t="str">
        <f t="shared" si="1"/>
        <v>232019539160</v>
      </c>
    </row>
    <row r="54" spans="2:11" ht="16.5" customHeight="1" x14ac:dyDescent="0.25">
      <c r="B54" s="82">
        <v>280</v>
      </c>
      <c r="C54" s="83" t="s">
        <v>457</v>
      </c>
      <c r="D54" s="82" t="s">
        <v>584</v>
      </c>
      <c r="E54" s="82" t="s">
        <v>10</v>
      </c>
      <c r="F54" s="84">
        <f>'Total display'!U46</f>
        <v>0</v>
      </c>
      <c r="G54" s="600"/>
      <c r="H54" s="13"/>
      <c r="I54" s="82" t="s">
        <v>458</v>
      </c>
      <c r="J54">
        <v>67</v>
      </c>
      <c r="K54" s="523" t="str">
        <f t="shared" si="1"/>
        <v>221062508160</v>
      </c>
    </row>
    <row r="55" spans="2:11" ht="16.5" customHeight="1" x14ac:dyDescent="0.25">
      <c r="B55" s="82">
        <v>461</v>
      </c>
      <c r="C55" s="83" t="s">
        <v>459</v>
      </c>
      <c r="D55" s="82" t="s">
        <v>585</v>
      </c>
      <c r="E55" s="82" t="s">
        <v>11</v>
      </c>
      <c r="F55" s="84">
        <f>'Total display'!U112</f>
        <v>0</v>
      </c>
      <c r="G55" s="600"/>
      <c r="H55" s="13"/>
      <c r="I55" s="82" t="s">
        <v>460</v>
      </c>
      <c r="J55">
        <v>68</v>
      </c>
      <c r="K55" s="523" t="str">
        <f t="shared" si="1"/>
        <v>232028621160</v>
      </c>
    </row>
    <row r="56" spans="2:11" ht="16.5" customHeight="1" x14ac:dyDescent="0.25">
      <c r="B56" s="82">
        <v>462</v>
      </c>
      <c r="C56" s="83" t="s">
        <v>461</v>
      </c>
      <c r="D56" s="82" t="s">
        <v>561</v>
      </c>
      <c r="E56" s="82" t="s">
        <v>9</v>
      </c>
      <c r="F56" s="84"/>
      <c r="G56" s="600" t="s">
        <v>1832</v>
      </c>
      <c r="H56" s="13"/>
      <c r="I56" s="82" t="s">
        <v>462</v>
      </c>
      <c r="J56">
        <v>69</v>
      </c>
      <c r="K56" s="523" t="str">
        <f t="shared" si="1"/>
        <v>227061959160</v>
      </c>
    </row>
    <row r="57" spans="2:11" ht="16.5" customHeight="1" x14ac:dyDescent="0.25">
      <c r="B57" s="82">
        <v>463</v>
      </c>
      <c r="C57" s="83" t="s">
        <v>475</v>
      </c>
      <c r="D57" s="82" t="s">
        <v>586</v>
      </c>
      <c r="E57" s="82" t="s">
        <v>7</v>
      </c>
      <c r="F57" s="84">
        <f>'Total display'!U114</f>
        <v>0</v>
      </c>
      <c r="G57" s="600"/>
      <c r="H57" s="13"/>
      <c r="I57" s="82" t="s">
        <v>476</v>
      </c>
      <c r="J57">
        <v>70</v>
      </c>
      <c r="K57" s="523" t="str">
        <f t="shared" si="1"/>
        <v>228055158160</v>
      </c>
    </row>
    <row r="58" spans="2:11" ht="16.5" customHeight="1" x14ac:dyDescent="0.25">
      <c r="B58" s="82">
        <v>100</v>
      </c>
      <c r="C58" s="92" t="s">
        <v>6</v>
      </c>
      <c r="D58" s="89" t="s">
        <v>593</v>
      </c>
      <c r="E58" s="82" t="s">
        <v>317</v>
      </c>
      <c r="F58" s="84">
        <f>'Total display'!U5-285</f>
        <v>1040.9348275862069</v>
      </c>
      <c r="G58" s="600"/>
      <c r="H58" s="435" t="s">
        <v>811</v>
      </c>
      <c r="I58" s="89" t="s">
        <v>175</v>
      </c>
      <c r="J58">
        <v>71</v>
      </c>
      <c r="K58" s="523" t="str">
        <f t="shared" ref="K58:K84" si="2">SUBSTITUTE(D58," ","")</f>
        <v>208123984160</v>
      </c>
    </row>
    <row r="59" spans="2:11" ht="16.5" customHeight="1" x14ac:dyDescent="0.25">
      <c r="B59" s="94" t="s">
        <v>35</v>
      </c>
      <c r="C59" s="104" t="s">
        <v>36</v>
      </c>
      <c r="D59" s="82" t="s">
        <v>589</v>
      </c>
      <c r="E59" s="82" t="s">
        <v>17</v>
      </c>
      <c r="F59" s="84">
        <f>'Total display'!U362</f>
        <v>0</v>
      </c>
      <c r="G59" s="600"/>
      <c r="H59" s="13"/>
      <c r="I59" s="82" t="s">
        <v>37</v>
      </c>
      <c r="J59">
        <v>72</v>
      </c>
      <c r="K59" s="523" t="str">
        <f t="shared" si="2"/>
        <v>276004462160</v>
      </c>
    </row>
    <row r="60" spans="2:11" ht="16.5" customHeight="1" x14ac:dyDescent="0.25">
      <c r="B60" s="94">
        <v>177</v>
      </c>
      <c r="C60" s="104" t="s">
        <v>64</v>
      </c>
      <c r="D60" s="82" t="s">
        <v>587</v>
      </c>
      <c r="E60" s="82" t="s">
        <v>16</v>
      </c>
      <c r="F60" s="84">
        <f>'Total display'!U21</f>
        <v>0</v>
      </c>
      <c r="G60" s="600"/>
      <c r="H60" t="str">
        <f>SUBSTITUTE(D60," ","")</f>
        <v>230039000160</v>
      </c>
      <c r="I60" s="82" t="s">
        <v>401</v>
      </c>
      <c r="J60">
        <v>73</v>
      </c>
      <c r="K60" s="523" t="str">
        <f t="shared" si="2"/>
        <v>230039000160</v>
      </c>
    </row>
    <row r="61" spans="2:11" ht="16.5" customHeight="1" x14ac:dyDescent="0.25">
      <c r="B61" s="82">
        <v>186</v>
      </c>
      <c r="C61" s="104" t="s">
        <v>103</v>
      </c>
      <c r="D61" s="82" t="s">
        <v>588</v>
      </c>
      <c r="E61" s="82" t="s">
        <v>17</v>
      </c>
      <c r="F61" s="84">
        <f>'Total display'!U23</f>
        <v>0</v>
      </c>
      <c r="G61" s="600"/>
      <c r="H61" t="str">
        <f>SUBSTITUTE(D61," ","")</f>
        <v>276007689160</v>
      </c>
      <c r="I61" s="82" t="s">
        <v>99</v>
      </c>
      <c r="J61">
        <v>74</v>
      </c>
      <c r="K61" s="523" t="str">
        <f t="shared" si="2"/>
        <v>276007689160</v>
      </c>
    </row>
    <row r="62" spans="2:11" ht="16.5" customHeight="1" x14ac:dyDescent="0.25">
      <c r="B62" s="82">
        <v>468</v>
      </c>
      <c r="C62" s="83" t="s">
        <v>482</v>
      </c>
      <c r="D62" s="82" t="s">
        <v>562</v>
      </c>
      <c r="E62" s="82" t="s">
        <v>16</v>
      </c>
      <c r="F62" s="84">
        <f>'Total display'!U115</f>
        <v>0</v>
      </c>
      <c r="G62" s="600"/>
      <c r="H62" s="13"/>
      <c r="I62" s="82" t="s">
        <v>511</v>
      </c>
      <c r="J62">
        <v>75</v>
      </c>
      <c r="K62" s="523" t="str">
        <f t="shared" si="2"/>
        <v>230008104160</v>
      </c>
    </row>
    <row r="63" spans="2:11" ht="16.5" customHeight="1" x14ac:dyDescent="0.25">
      <c r="B63" s="82">
        <v>479</v>
      </c>
      <c r="C63" s="83" t="s">
        <v>506</v>
      </c>
      <c r="D63" s="82" t="s">
        <v>568</v>
      </c>
      <c r="E63" s="82" t="s">
        <v>17</v>
      </c>
      <c r="F63" s="84">
        <f>'Total display'!U119</f>
        <v>0</v>
      </c>
      <c r="G63" s="600"/>
      <c r="H63" s="13"/>
      <c r="I63" s="82" t="s">
        <v>507</v>
      </c>
      <c r="J63">
        <v>76</v>
      </c>
      <c r="K63" s="523" t="str">
        <f t="shared" si="2"/>
        <v>276029139160</v>
      </c>
    </row>
    <row r="64" spans="2:11" ht="16.5" customHeight="1" x14ac:dyDescent="0.25">
      <c r="B64" s="82">
        <v>481</v>
      </c>
      <c r="C64" s="83" t="s">
        <v>509</v>
      </c>
      <c r="D64" s="82" t="s">
        <v>563</v>
      </c>
      <c r="E64" s="82" t="s">
        <v>7</v>
      </c>
      <c r="F64" s="84"/>
      <c r="G64" s="600" t="s">
        <v>2009</v>
      </c>
      <c r="H64" s="13"/>
      <c r="I64" s="82" t="s">
        <v>510</v>
      </c>
      <c r="J64">
        <v>77</v>
      </c>
      <c r="K64" s="523" t="str">
        <f t="shared" si="2"/>
        <v>228025904160</v>
      </c>
    </row>
    <row r="65" spans="2:11" ht="16.5" customHeight="1" x14ac:dyDescent="0.25">
      <c r="B65" s="82">
        <v>482</v>
      </c>
      <c r="C65" s="83" t="s">
        <v>516</v>
      </c>
      <c r="D65" s="82" t="s">
        <v>564</v>
      </c>
      <c r="E65" s="82" t="s">
        <v>16</v>
      </c>
      <c r="F65" s="84">
        <f>'Total display'!U122</f>
        <v>0</v>
      </c>
      <c r="G65" s="600"/>
      <c r="H65" s="13"/>
      <c r="I65" s="82" t="s">
        <v>517</v>
      </c>
      <c r="J65">
        <v>78</v>
      </c>
      <c r="K65" s="523" t="str">
        <f t="shared" si="2"/>
        <v>230042350160</v>
      </c>
    </row>
    <row r="66" spans="2:11" ht="16.5" customHeight="1" x14ac:dyDescent="0.25">
      <c r="B66" s="82">
        <v>485</v>
      </c>
      <c r="C66" s="83" t="s">
        <v>518</v>
      </c>
      <c r="D66" s="82" t="s">
        <v>567</v>
      </c>
      <c r="E66" s="82" t="s">
        <v>17</v>
      </c>
      <c r="F66" s="84">
        <f>'Total display'!U124</f>
        <v>0</v>
      </c>
      <c r="G66" s="600"/>
      <c r="H66" s="13"/>
      <c r="I66" s="82" t="s">
        <v>519</v>
      </c>
      <c r="J66">
        <v>79</v>
      </c>
      <c r="K66" s="523" t="str">
        <f t="shared" si="2"/>
        <v>276052545160</v>
      </c>
    </row>
    <row r="67" spans="2:11" ht="16.5" customHeight="1" x14ac:dyDescent="0.25">
      <c r="B67" s="82">
        <v>494</v>
      </c>
      <c r="C67" s="83" t="s">
        <v>601</v>
      </c>
      <c r="D67" s="82" t="s">
        <v>602</v>
      </c>
      <c r="E67" s="82" t="s">
        <v>7</v>
      </c>
      <c r="F67" s="84"/>
      <c r="G67" s="600" t="s">
        <v>1953</v>
      </c>
      <c r="H67" s="13"/>
      <c r="I67" s="250"/>
      <c r="J67">
        <v>82</v>
      </c>
      <c r="K67" s="523" t="str">
        <f t="shared" si="2"/>
        <v>228023008160</v>
      </c>
    </row>
    <row r="68" spans="2:11" ht="16.5" customHeight="1" x14ac:dyDescent="0.25">
      <c r="B68" s="82">
        <v>500</v>
      </c>
      <c r="C68" s="83" t="s">
        <v>611</v>
      </c>
      <c r="D68" s="82" t="s">
        <v>612</v>
      </c>
      <c r="E68" s="82" t="s">
        <v>7</v>
      </c>
      <c r="F68" s="84"/>
      <c r="G68" s="600" t="s">
        <v>1827</v>
      </c>
      <c r="H68" s="13"/>
      <c r="I68" s="250"/>
      <c r="J68">
        <v>83</v>
      </c>
      <c r="K68" s="523" t="str">
        <f t="shared" si="2"/>
        <v>228054870160</v>
      </c>
    </row>
    <row r="69" spans="2:11" ht="16.5" customHeight="1" x14ac:dyDescent="0.25">
      <c r="B69" s="82">
        <v>510</v>
      </c>
      <c r="C69" s="83" t="s">
        <v>636</v>
      </c>
      <c r="D69" s="82" t="s">
        <v>637</v>
      </c>
      <c r="E69" s="82" t="s">
        <v>17</v>
      </c>
      <c r="F69" s="84">
        <f>'Total display'!U141</f>
        <v>0</v>
      </c>
      <c r="G69" s="600"/>
      <c r="H69" s="13"/>
      <c r="I69" s="250"/>
      <c r="J69">
        <v>84</v>
      </c>
      <c r="K69" s="523" t="str">
        <f t="shared" si="2"/>
        <v>276031762160</v>
      </c>
    </row>
    <row r="70" spans="2:11" ht="16.5" customHeight="1" x14ac:dyDescent="0.25">
      <c r="B70" s="82">
        <v>536</v>
      </c>
      <c r="C70" s="254" t="s">
        <v>673</v>
      </c>
      <c r="D70" s="82" t="s">
        <v>674</v>
      </c>
      <c r="E70" s="82" t="s">
        <v>16</v>
      </c>
      <c r="F70" s="84"/>
      <c r="G70" s="600" t="s">
        <v>1975</v>
      </c>
      <c r="H70" s="13"/>
      <c r="J70">
        <v>85</v>
      </c>
      <c r="K70" s="523" t="str">
        <f t="shared" si="2"/>
        <v>230040149160</v>
      </c>
    </row>
    <row r="71" spans="2:11" ht="16.5" customHeight="1" x14ac:dyDescent="0.25">
      <c r="B71" s="82">
        <v>498</v>
      </c>
      <c r="C71" s="254" t="s">
        <v>708</v>
      </c>
      <c r="D71" s="82" t="s">
        <v>711</v>
      </c>
      <c r="E71" s="82" t="s">
        <v>12</v>
      </c>
      <c r="F71" s="84">
        <f>'Total display'!U133</f>
        <v>0</v>
      </c>
      <c r="G71" s="600"/>
      <c r="H71" s="13"/>
      <c r="J71">
        <v>86</v>
      </c>
      <c r="K71" s="523" t="str">
        <f t="shared" si="2"/>
        <v>220107759160</v>
      </c>
    </row>
    <row r="72" spans="2:11" ht="16.5" customHeight="1" x14ac:dyDescent="0.25">
      <c r="B72" s="82">
        <v>535</v>
      </c>
      <c r="C72" s="254" t="s">
        <v>722</v>
      </c>
      <c r="D72" s="82" t="s">
        <v>723</v>
      </c>
      <c r="E72" s="82" t="s">
        <v>7</v>
      </c>
      <c r="F72" s="84">
        <f>'Total display'!U154</f>
        <v>0</v>
      </c>
      <c r="G72" s="600" t="s">
        <v>1916</v>
      </c>
      <c r="H72" t="str">
        <f>SUBSTITUTE(D72," ","")</f>
        <v>228065801160</v>
      </c>
      <c r="J72">
        <v>87</v>
      </c>
      <c r="K72" s="523" t="str">
        <f t="shared" si="2"/>
        <v>228065801160</v>
      </c>
    </row>
    <row r="73" spans="2:11" ht="16.5" customHeight="1" x14ac:dyDescent="0.25">
      <c r="B73" s="82">
        <v>717</v>
      </c>
      <c r="C73" s="254" t="s">
        <v>726</v>
      </c>
      <c r="D73" s="82" t="s">
        <v>727</v>
      </c>
      <c r="E73" s="82" t="s">
        <v>16</v>
      </c>
      <c r="F73" s="84">
        <f>'Total display'!U163</f>
        <v>0</v>
      </c>
      <c r="G73" s="600"/>
      <c r="H73" t="str">
        <f>SUBSTITUTE(D73," ","")</f>
        <v>230028169160</v>
      </c>
      <c r="J73">
        <v>88</v>
      </c>
      <c r="K73" s="523" t="str">
        <f t="shared" si="2"/>
        <v>230028169160</v>
      </c>
    </row>
    <row r="74" spans="2:11" ht="16.5" customHeight="1" x14ac:dyDescent="0.25">
      <c r="B74" s="82">
        <v>556</v>
      </c>
      <c r="C74" s="254" t="s">
        <v>737</v>
      </c>
      <c r="D74" s="82" t="s">
        <v>738</v>
      </c>
      <c r="E74" s="82" t="s">
        <v>7</v>
      </c>
      <c r="F74" s="84">
        <f>'Total display'!U168</f>
        <v>0</v>
      </c>
      <c r="G74" s="600"/>
      <c r="H74" s="13"/>
      <c r="J74">
        <v>89</v>
      </c>
      <c r="K74" s="523" t="str">
        <f t="shared" si="2"/>
        <v>228064028160</v>
      </c>
    </row>
    <row r="75" spans="2:11" ht="19.5" customHeight="1" x14ac:dyDescent="0.25">
      <c r="B75" s="82">
        <v>558</v>
      </c>
      <c r="C75" s="83" t="s">
        <v>744</v>
      </c>
      <c r="D75" s="82" t="s">
        <v>745</v>
      </c>
      <c r="E75" s="82" t="s">
        <v>17</v>
      </c>
      <c r="F75" s="84">
        <f>'Total display'!U169</f>
        <v>0</v>
      </c>
      <c r="G75" s="600"/>
      <c r="H75" s="13"/>
      <c r="J75">
        <v>90</v>
      </c>
      <c r="K75" s="523" t="str">
        <f t="shared" si="2"/>
        <v>276058872160</v>
      </c>
    </row>
    <row r="76" spans="2:11" ht="16.5" customHeight="1" x14ac:dyDescent="0.25">
      <c r="B76" s="82">
        <v>546</v>
      </c>
      <c r="C76" s="83" t="s">
        <v>774</v>
      </c>
      <c r="D76" s="82" t="s">
        <v>775</v>
      </c>
      <c r="E76" s="82" t="s">
        <v>10</v>
      </c>
      <c r="F76" s="84"/>
      <c r="G76" s="600"/>
      <c r="H76" s="13"/>
      <c r="J76">
        <v>93</v>
      </c>
      <c r="K76" s="523" t="str">
        <f t="shared" si="2"/>
        <v>221070733160</v>
      </c>
    </row>
    <row r="77" spans="2:11" ht="16.5" customHeight="1" x14ac:dyDescent="0.25">
      <c r="B77" s="82">
        <v>543</v>
      </c>
      <c r="C77" s="83" t="s">
        <v>769</v>
      </c>
      <c r="D77" s="82" t="s">
        <v>792</v>
      </c>
      <c r="E77" s="82" t="s">
        <v>7</v>
      </c>
      <c r="F77" s="84">
        <f>'Total display'!U161</f>
        <v>0</v>
      </c>
      <c r="G77" s="600"/>
      <c r="H77" s="13"/>
      <c r="J77">
        <v>94</v>
      </c>
      <c r="K77" s="523" t="str">
        <f t="shared" si="2"/>
        <v>228066486160</v>
      </c>
    </row>
    <row r="78" spans="2:11" ht="16.5" customHeight="1" x14ac:dyDescent="0.25">
      <c r="B78" s="82">
        <v>123</v>
      </c>
      <c r="C78" s="83" t="s">
        <v>123</v>
      </c>
      <c r="D78" s="82" t="s">
        <v>1778</v>
      </c>
      <c r="E78" s="82"/>
      <c r="F78" s="84"/>
      <c r="G78" s="600"/>
      <c r="H78" s="13"/>
      <c r="J78">
        <v>95</v>
      </c>
      <c r="K78" s="523" t="str">
        <f t="shared" si="2"/>
        <v>resigned</v>
      </c>
    </row>
    <row r="79" spans="2:11" ht="16.5" customHeight="1" x14ac:dyDescent="0.25">
      <c r="B79" s="82">
        <v>583</v>
      </c>
      <c r="C79" s="83" t="s">
        <v>817</v>
      </c>
      <c r="D79" s="82" t="s">
        <v>816</v>
      </c>
      <c r="E79" s="82" t="s">
        <v>10</v>
      </c>
      <c r="F79" s="84">
        <f>'Total display'!U188</f>
        <v>0</v>
      </c>
      <c r="G79" s="600"/>
      <c r="H79" s="13"/>
      <c r="J79">
        <v>96</v>
      </c>
      <c r="K79" s="523" t="str">
        <f t="shared" si="2"/>
        <v>221071350160</v>
      </c>
    </row>
    <row r="80" spans="2:11" ht="16.5" customHeight="1" x14ac:dyDescent="0.25">
      <c r="B80" s="82">
        <v>285</v>
      </c>
      <c r="C80" s="83" t="s">
        <v>221</v>
      </c>
      <c r="D80" s="82" t="s">
        <v>833</v>
      </c>
      <c r="E80" s="82" t="s">
        <v>63</v>
      </c>
      <c r="F80" s="84">
        <v>0</v>
      </c>
      <c r="G80" s="600"/>
      <c r="H80" s="13"/>
      <c r="J80">
        <v>97</v>
      </c>
      <c r="K80" s="523" t="str">
        <f t="shared" si="2"/>
        <v>223036104160</v>
      </c>
    </row>
    <row r="81" spans="2:11" ht="16.5" customHeight="1" x14ac:dyDescent="0.25">
      <c r="B81" s="82">
        <v>499</v>
      </c>
      <c r="C81" s="83" t="s">
        <v>881</v>
      </c>
      <c r="D81" s="82" t="s">
        <v>882</v>
      </c>
      <c r="E81" s="82" t="s">
        <v>7</v>
      </c>
      <c r="F81" s="84">
        <f>'Total display'!U134</f>
        <v>0</v>
      </c>
      <c r="G81" s="600"/>
      <c r="H81" s="13"/>
      <c r="J81">
        <v>99</v>
      </c>
      <c r="K81" s="523" t="str">
        <f t="shared" si="2"/>
        <v>228067120160</v>
      </c>
    </row>
    <row r="82" spans="2:11" ht="16.5" customHeight="1" x14ac:dyDescent="0.25">
      <c r="B82" s="82">
        <v>428</v>
      </c>
      <c r="C82" s="83" t="s">
        <v>396</v>
      </c>
      <c r="D82" s="82" t="s">
        <v>887</v>
      </c>
      <c r="E82" s="82" t="s">
        <v>9</v>
      </c>
      <c r="F82" s="84">
        <f>'Total display'!U96</f>
        <v>0</v>
      </c>
      <c r="G82" s="600"/>
      <c r="H82" s="13"/>
      <c r="J82">
        <v>102</v>
      </c>
      <c r="K82" s="523" t="str">
        <f t="shared" si="2"/>
        <v>222078610160</v>
      </c>
    </row>
    <row r="83" spans="2:11" ht="16.5" customHeight="1" x14ac:dyDescent="0.25">
      <c r="B83" s="82">
        <v>564</v>
      </c>
      <c r="C83" s="104" t="s">
        <v>768</v>
      </c>
      <c r="D83" s="82" t="s">
        <v>904</v>
      </c>
      <c r="E83" s="82" t="s">
        <v>12</v>
      </c>
      <c r="F83" s="84">
        <f>'Total display'!U175</f>
        <v>0</v>
      </c>
      <c r="G83" s="600"/>
      <c r="H83" s="13"/>
      <c r="J83">
        <v>104</v>
      </c>
      <c r="K83" s="523" t="str">
        <f t="shared" si="2"/>
        <v>220110415160</v>
      </c>
    </row>
    <row r="84" spans="2:11" ht="16.5" customHeight="1" x14ac:dyDescent="0.25">
      <c r="B84" s="82">
        <v>655</v>
      </c>
      <c r="C84" s="104" t="s">
        <v>939</v>
      </c>
      <c r="D84" s="82" t="s">
        <v>993</v>
      </c>
      <c r="E84" s="82" t="s">
        <v>994</v>
      </c>
      <c r="F84" s="84"/>
      <c r="G84" s="600"/>
      <c r="H84" t="str">
        <f>SUBSTITUTE(D84," ","")</f>
        <v>264071812160</v>
      </c>
      <c r="J84">
        <v>105</v>
      </c>
      <c r="K84" s="523" t="str">
        <f t="shared" si="2"/>
        <v>264071812160</v>
      </c>
    </row>
    <row r="85" spans="2:11" ht="16.5" customHeight="1" x14ac:dyDescent="0.25">
      <c r="B85" s="82">
        <v>680</v>
      </c>
      <c r="C85" s="104" t="s">
        <v>1064</v>
      </c>
      <c r="D85" s="547" t="s">
        <v>1700</v>
      </c>
      <c r="E85" s="82" t="s">
        <v>10</v>
      </c>
      <c r="F85" s="84"/>
      <c r="G85" s="600" t="s">
        <v>1789</v>
      </c>
      <c r="H85" s="13"/>
    </row>
    <row r="86" spans="2:11" ht="16.5" customHeight="1" x14ac:dyDescent="0.25">
      <c r="B86" s="82">
        <v>696</v>
      </c>
      <c r="C86" s="83" t="s">
        <v>1118</v>
      </c>
      <c r="D86" s="647" t="s">
        <v>1698</v>
      </c>
      <c r="E86" s="82" t="s">
        <v>7</v>
      </c>
      <c r="F86" s="84">
        <f>'Total display'!U257</f>
        <v>0</v>
      </c>
      <c r="G86" s="600"/>
      <c r="H86" t="str">
        <f>SUBSTITUTE(D86," ","")</f>
        <v>228065603160</v>
      </c>
    </row>
    <row r="87" spans="2:11" ht="16.5" customHeight="1" x14ac:dyDescent="0.25">
      <c r="B87" s="82">
        <v>700</v>
      </c>
      <c r="C87" s="83" t="s">
        <v>1137</v>
      </c>
      <c r="D87" s="647" t="s">
        <v>1699</v>
      </c>
      <c r="E87" s="82" t="s">
        <v>7</v>
      </c>
      <c r="F87" s="84">
        <f>'Total display'!U266</f>
        <v>0</v>
      </c>
      <c r="G87" s="600"/>
    </row>
    <row r="88" spans="2:11" ht="16.5" customHeight="1" x14ac:dyDescent="0.25">
      <c r="B88" s="82">
        <v>171</v>
      </c>
      <c r="C88" s="83" t="s">
        <v>1654</v>
      </c>
      <c r="D88" s="647" t="s">
        <v>1655</v>
      </c>
      <c r="E88" s="82" t="s">
        <v>9</v>
      </c>
      <c r="F88" s="84">
        <f>'Total display'!U20</f>
        <v>0</v>
      </c>
      <c r="G88" s="600"/>
      <c r="H88" t="str">
        <f>SUBSTITUTE(D88," ","")</f>
        <v>221073182160</v>
      </c>
    </row>
    <row r="89" spans="2:11" ht="16.5" customHeight="1" x14ac:dyDescent="0.25">
      <c r="B89" s="82">
        <v>367</v>
      </c>
      <c r="C89" s="83" t="s">
        <v>594</v>
      </c>
      <c r="D89" s="82" t="s">
        <v>1986</v>
      </c>
      <c r="E89" s="82" t="s">
        <v>16</v>
      </c>
      <c r="F89" s="84">
        <f>'Total display'!U324</f>
        <v>0</v>
      </c>
      <c r="G89" s="600"/>
    </row>
    <row r="90" spans="2:11" ht="16.5" customHeight="1" x14ac:dyDescent="0.25">
      <c r="B90" s="83"/>
      <c r="C90" s="95" t="s">
        <v>104</v>
      </c>
      <c r="D90" s="82"/>
      <c r="E90" s="83"/>
      <c r="F90" s="84">
        <f>SUM(F5:F89)</f>
        <v>1257.8488813179029</v>
      </c>
      <c r="G90" s="600"/>
      <c r="H90" s="3"/>
    </row>
    <row r="91" spans="2:11" ht="16.5" customHeight="1" x14ac:dyDescent="0.25">
      <c r="B91" s="25"/>
      <c r="C91" s="25"/>
      <c r="D91" s="97"/>
      <c r="E91" s="25"/>
      <c r="F91" s="25"/>
      <c r="G91" s="25"/>
    </row>
    <row r="92" spans="2:11" ht="16.5" customHeight="1" x14ac:dyDescent="0.25">
      <c r="B92" s="25"/>
      <c r="C92" s="25"/>
      <c r="D92" s="97"/>
      <c r="E92" s="25"/>
      <c r="F92" s="25">
        <v>483</v>
      </c>
      <c r="G92" s="25"/>
    </row>
    <row r="93" spans="2:11" x14ac:dyDescent="0.2">
      <c r="D93" s="4"/>
      <c r="F93" s="3">
        <f>F90</f>
        <v>1257.8488813179029</v>
      </c>
    </row>
    <row r="94" spans="2:11" x14ac:dyDescent="0.2">
      <c r="F94">
        <v>1370.0029999999999</v>
      </c>
      <c r="H94">
        <v>116257.2742619495</v>
      </c>
    </row>
    <row r="95" spans="2:11" x14ac:dyDescent="0.2">
      <c r="C95" s="3"/>
      <c r="D95" s="4"/>
      <c r="F95" s="3">
        <v>400</v>
      </c>
      <c r="I95" s="3"/>
    </row>
    <row r="96" spans="2:11" x14ac:dyDescent="0.2">
      <c r="C96">
        <v>546</v>
      </c>
      <c r="D96" s="4"/>
      <c r="E96" s="265"/>
      <c r="F96">
        <v>9363.1361850972171</v>
      </c>
      <c r="H96" s="61">
        <v>171128.03800703346</v>
      </c>
    </row>
    <row r="97" spans="4:8" x14ac:dyDescent="0.2">
      <c r="D97" s="4"/>
      <c r="E97" s="265"/>
      <c r="H97" s="3">
        <f>F98+H94</f>
        <v>129131.26232836462</v>
      </c>
    </row>
    <row r="98" spans="4:8" x14ac:dyDescent="0.2">
      <c r="D98" s="4"/>
      <c r="F98" s="3">
        <f>SUM(F92:F97)</f>
        <v>12873.988066415121</v>
      </c>
    </row>
    <row r="99" spans="4:8" x14ac:dyDescent="0.2">
      <c r="D99" s="4"/>
      <c r="H99" s="3">
        <f>H96-H97</f>
        <v>41996.775678668841</v>
      </c>
    </row>
    <row r="100" spans="4:8" x14ac:dyDescent="0.2">
      <c r="D100" s="4"/>
      <c r="F100" s="835"/>
    </row>
    <row r="101" spans="4:8" x14ac:dyDescent="0.2">
      <c r="D101" s="4"/>
    </row>
    <row r="102" spans="4:8" x14ac:dyDescent="0.2">
      <c r="D102" s="4"/>
    </row>
    <row r="103" spans="4:8" x14ac:dyDescent="0.2">
      <c r="D103" s="4"/>
      <c r="F103">
        <v>53694.709000000017</v>
      </c>
    </row>
    <row r="104" spans="4:8" x14ac:dyDescent="0.2">
      <c r="D104" s="4"/>
    </row>
    <row r="105" spans="4:8" x14ac:dyDescent="0.2">
      <c r="D105" s="4"/>
    </row>
    <row r="106" spans="4:8" x14ac:dyDescent="0.2">
      <c r="D106" s="4"/>
    </row>
    <row r="107" spans="4:8" x14ac:dyDescent="0.2">
      <c r="D107" s="4"/>
      <c r="F107">
        <v>1700.415</v>
      </c>
      <c r="G107" s="265" t="s">
        <v>2108</v>
      </c>
    </row>
    <row r="108" spans="4:8" x14ac:dyDescent="0.2">
      <c r="D108" s="4"/>
      <c r="F108" s="3">
        <v>41256.709559986753</v>
      </c>
      <c r="G108" s="265" t="s">
        <v>2109</v>
      </c>
    </row>
    <row r="109" spans="4:8" x14ac:dyDescent="0.2">
      <c r="D109" s="4"/>
      <c r="G109" s="265"/>
    </row>
    <row r="110" spans="4:8" x14ac:dyDescent="0.2">
      <c r="D110" s="4"/>
      <c r="F110" s="3">
        <v>9367.5807056451613</v>
      </c>
      <c r="G110" s="265" t="s">
        <v>2106</v>
      </c>
    </row>
    <row r="111" spans="4:8" x14ac:dyDescent="0.2">
      <c r="D111" s="4"/>
      <c r="F111">
        <v>1370.0029999999999</v>
      </c>
      <c r="G111" s="265" t="s">
        <v>2107</v>
      </c>
    </row>
    <row r="112" spans="4:8" x14ac:dyDescent="0.2">
      <c r="D112" s="4"/>
      <c r="F112">
        <f>SUM(F107:F111)</f>
        <v>53694.708265631911</v>
      </c>
    </row>
    <row r="113" spans="4:9" x14ac:dyDescent="0.2">
      <c r="D113" s="4"/>
      <c r="H113">
        <v>774</v>
      </c>
      <c r="I113">
        <v>800</v>
      </c>
    </row>
    <row r="114" spans="4:9" x14ac:dyDescent="0.2">
      <c r="D114" s="4"/>
      <c r="F114">
        <f>F112-F103</f>
        <v>-7.343681063503027E-4</v>
      </c>
      <c r="H114">
        <v>170</v>
      </c>
      <c r="I114">
        <v>300</v>
      </c>
    </row>
    <row r="115" spans="4:9" x14ac:dyDescent="0.2">
      <c r="D115" s="4"/>
    </row>
    <row r="116" spans="4:9" x14ac:dyDescent="0.2">
      <c r="D116" s="4"/>
    </row>
    <row r="117" spans="4:9" x14ac:dyDescent="0.2">
      <c r="D117" s="4"/>
    </row>
    <row r="118" spans="4:9" x14ac:dyDescent="0.2">
      <c r="D118" s="4"/>
    </row>
    <row r="119" spans="4:9" x14ac:dyDescent="0.2">
      <c r="D119" s="4"/>
    </row>
    <row r="120" spans="4:9" x14ac:dyDescent="0.2">
      <c r="D120" s="4"/>
    </row>
    <row r="121" spans="4:9" x14ac:dyDescent="0.2">
      <c r="D121" s="4"/>
    </row>
    <row r="122" spans="4:9" x14ac:dyDescent="0.2">
      <c r="D122" s="4"/>
    </row>
    <row r="123" spans="4:9" x14ac:dyDescent="0.2">
      <c r="D123" s="4"/>
    </row>
    <row r="124" spans="4:9" x14ac:dyDescent="0.2">
      <c r="D124" s="4"/>
    </row>
    <row r="125" spans="4:9" x14ac:dyDescent="0.2">
      <c r="D125" s="4"/>
    </row>
    <row r="126" spans="4:9" x14ac:dyDescent="0.2">
      <c r="D126" s="4"/>
    </row>
    <row r="127" spans="4:9" x14ac:dyDescent="0.2">
      <c r="D127" s="4"/>
    </row>
    <row r="128" spans="4:9" x14ac:dyDescent="0.2">
      <c r="D128" s="4"/>
    </row>
    <row r="129" spans="4:4" x14ac:dyDescent="0.2">
      <c r="D129" s="4"/>
    </row>
    <row r="130" spans="4:4" x14ac:dyDescent="0.2">
      <c r="D130" s="4"/>
    </row>
    <row r="131" spans="4:4" x14ac:dyDescent="0.2">
      <c r="D131" s="4"/>
    </row>
    <row r="132" spans="4:4" x14ac:dyDescent="0.2">
      <c r="D132" s="4"/>
    </row>
    <row r="133" spans="4:4" x14ac:dyDescent="0.2">
      <c r="D133" s="4"/>
    </row>
    <row r="134" spans="4:4" x14ac:dyDescent="0.2">
      <c r="D134" s="4"/>
    </row>
    <row r="135" spans="4:4" x14ac:dyDescent="0.2">
      <c r="D135" s="4"/>
    </row>
    <row r="136" spans="4:4" x14ac:dyDescent="0.2">
      <c r="D136" s="4"/>
    </row>
    <row r="137" spans="4:4" x14ac:dyDescent="0.2">
      <c r="D137" s="4"/>
    </row>
    <row r="138" spans="4:4" x14ac:dyDescent="0.2">
      <c r="D138" s="4"/>
    </row>
    <row r="139" spans="4:4" x14ac:dyDescent="0.2">
      <c r="D139" s="4"/>
    </row>
    <row r="140" spans="4:4" x14ac:dyDescent="0.2">
      <c r="D140" s="4"/>
    </row>
    <row r="141" spans="4:4" x14ac:dyDescent="0.2">
      <c r="D141" s="4"/>
    </row>
    <row r="142" spans="4:4" x14ac:dyDescent="0.2">
      <c r="D142" s="4"/>
    </row>
    <row r="143" spans="4:4" x14ac:dyDescent="0.2">
      <c r="D143" s="4"/>
    </row>
    <row r="144" spans="4:4" x14ac:dyDescent="0.2">
      <c r="D144" s="4"/>
    </row>
    <row r="145" spans="3:4" x14ac:dyDescent="0.2">
      <c r="D145" s="4"/>
    </row>
    <row r="146" spans="3:4" x14ac:dyDescent="0.2">
      <c r="D146" s="4"/>
    </row>
    <row r="147" spans="3:4" x14ac:dyDescent="0.2">
      <c r="D147" s="4"/>
    </row>
    <row r="148" spans="3:4" x14ac:dyDescent="0.2">
      <c r="D148" s="4"/>
    </row>
    <row r="149" spans="3:4" x14ac:dyDescent="0.2">
      <c r="D149" s="4"/>
    </row>
    <row r="150" spans="3:4" x14ac:dyDescent="0.2">
      <c r="D150" s="4"/>
    </row>
    <row r="151" spans="3:4" x14ac:dyDescent="0.2">
      <c r="D151" s="4"/>
    </row>
    <row r="152" spans="3:4" x14ac:dyDescent="0.2">
      <c r="D152" s="4"/>
    </row>
    <row r="153" spans="3:4" x14ac:dyDescent="0.2">
      <c r="D153" s="4"/>
    </row>
    <row r="154" spans="3:4" x14ac:dyDescent="0.2">
      <c r="D154" s="4"/>
    </row>
    <row r="155" spans="3:4" x14ac:dyDescent="0.2">
      <c r="C155" t="e">
        <f>B67K</f>
        <v>#NAME?</v>
      </c>
      <c r="D155" s="4"/>
    </row>
    <row r="156" spans="3:4" x14ac:dyDescent="0.2">
      <c r="D156" s="4"/>
    </row>
    <row r="157" spans="3:4" x14ac:dyDescent="0.2">
      <c r="D157" s="4"/>
    </row>
    <row r="158" spans="3:4" x14ac:dyDescent="0.2">
      <c r="D158" s="4"/>
    </row>
    <row r="159" spans="3:4" x14ac:dyDescent="0.2">
      <c r="D159" s="4"/>
    </row>
    <row r="160" spans="3:4" x14ac:dyDescent="0.2">
      <c r="D160" s="4"/>
    </row>
    <row r="161" spans="4:4" x14ac:dyDescent="0.2">
      <c r="D161" s="4"/>
    </row>
    <row r="162" spans="4:4" x14ac:dyDescent="0.2">
      <c r="D162" s="4"/>
    </row>
    <row r="163" spans="4:4" x14ac:dyDescent="0.2">
      <c r="D163" s="4"/>
    </row>
    <row r="164" spans="4:4" x14ac:dyDescent="0.2">
      <c r="D164" s="4"/>
    </row>
    <row r="165" spans="4:4" x14ac:dyDescent="0.2">
      <c r="D165" s="4"/>
    </row>
    <row r="166" spans="4:4" x14ac:dyDescent="0.2">
      <c r="D166" s="4"/>
    </row>
    <row r="167" spans="4:4" x14ac:dyDescent="0.2">
      <c r="D167" s="4"/>
    </row>
    <row r="168" spans="4:4" x14ac:dyDescent="0.2">
      <c r="D168" s="4"/>
    </row>
    <row r="169" spans="4:4" x14ac:dyDescent="0.2">
      <c r="D169" s="4"/>
    </row>
    <row r="170" spans="4:4" x14ac:dyDescent="0.2">
      <c r="D170" s="4"/>
    </row>
    <row r="171" spans="4:4" x14ac:dyDescent="0.2">
      <c r="D171" s="4"/>
    </row>
    <row r="172" spans="4:4" x14ac:dyDescent="0.2">
      <c r="D172" s="4"/>
    </row>
    <row r="173" spans="4:4" x14ac:dyDescent="0.2">
      <c r="D173" s="4"/>
    </row>
    <row r="174" spans="4:4" x14ac:dyDescent="0.2">
      <c r="D174" s="4"/>
    </row>
    <row r="175" spans="4:4" x14ac:dyDescent="0.2">
      <c r="D175" s="4"/>
    </row>
    <row r="176" spans="4:4" x14ac:dyDescent="0.2">
      <c r="D176" s="4"/>
    </row>
    <row r="177" spans="2:5" x14ac:dyDescent="0.2">
      <c r="D177" s="4"/>
    </row>
    <row r="178" spans="2:5" x14ac:dyDescent="0.2">
      <c r="D178" s="4"/>
    </row>
    <row r="179" spans="2:5" x14ac:dyDescent="0.2">
      <c r="D179" s="4"/>
    </row>
    <row r="180" spans="2:5" x14ac:dyDescent="0.2">
      <c r="D180" s="4"/>
    </row>
    <row r="181" spans="2:5" ht="15.75" x14ac:dyDescent="0.25">
      <c r="B181" s="82"/>
      <c r="C181" s="83"/>
      <c r="D181" s="82"/>
      <c r="E181" s="82"/>
    </row>
    <row r="182" spans="2:5" x14ac:dyDescent="0.2">
      <c r="D182" s="4"/>
    </row>
    <row r="183" spans="2:5" x14ac:dyDescent="0.2">
      <c r="D183" s="4"/>
    </row>
    <row r="184" spans="2:5" x14ac:dyDescent="0.2">
      <c r="D184" s="4"/>
    </row>
    <row r="185" spans="2:5" x14ac:dyDescent="0.2">
      <c r="D185" s="4"/>
    </row>
    <row r="186" spans="2:5" x14ac:dyDescent="0.2">
      <c r="D186" s="4"/>
    </row>
    <row r="187" spans="2:5" x14ac:dyDescent="0.2">
      <c r="D187" s="4"/>
    </row>
    <row r="188" spans="2:5" x14ac:dyDescent="0.2">
      <c r="D188" s="4"/>
    </row>
    <row r="189" spans="2:5" x14ac:dyDescent="0.2">
      <c r="D189" s="4"/>
    </row>
    <row r="190" spans="2:5" x14ac:dyDescent="0.2">
      <c r="D190" s="4"/>
    </row>
    <row r="191" spans="2:5" x14ac:dyDescent="0.2">
      <c r="D191" s="4"/>
    </row>
    <row r="192" spans="2:5" x14ac:dyDescent="0.2">
      <c r="D192" s="4"/>
    </row>
    <row r="193" spans="4:9" x14ac:dyDescent="0.2">
      <c r="D193" s="4"/>
    </row>
    <row r="194" spans="4:9" x14ac:dyDescent="0.2">
      <c r="D194" s="4"/>
    </row>
    <row r="195" spans="4:9" x14ac:dyDescent="0.2">
      <c r="D195" s="4"/>
      <c r="F195">
        <v>349.9</v>
      </c>
    </row>
    <row r="196" spans="4:9" x14ac:dyDescent="0.2">
      <c r="D196" s="4"/>
      <c r="E196">
        <v>494.25099999999998</v>
      </c>
      <c r="G196">
        <v>185</v>
      </c>
      <c r="H196">
        <v>0</v>
      </c>
      <c r="I196">
        <v>40.649000000000001</v>
      </c>
    </row>
    <row r="197" spans="4:9" x14ac:dyDescent="0.2">
      <c r="D197" s="4"/>
    </row>
    <row r="198" spans="4:9" x14ac:dyDescent="0.2">
      <c r="D198" s="4"/>
      <c r="F198">
        <v>360.6</v>
      </c>
    </row>
    <row r="199" spans="4:9" x14ac:dyDescent="0.2">
      <c r="D199" s="4"/>
      <c r="E199">
        <v>513.52300000000002</v>
      </c>
      <c r="G199">
        <v>195</v>
      </c>
      <c r="H199">
        <v>0</v>
      </c>
      <c r="I199">
        <v>42.076999999999998</v>
      </c>
    </row>
    <row r="200" spans="4:9" x14ac:dyDescent="0.2">
      <c r="D200" s="4"/>
    </row>
    <row r="201" spans="4:9" x14ac:dyDescent="0.2">
      <c r="D201" s="4"/>
    </row>
    <row r="202" spans="4:9" x14ac:dyDescent="0.2">
      <c r="D202" s="4"/>
    </row>
    <row r="203" spans="4:9" x14ac:dyDescent="0.2">
      <c r="D203" s="4"/>
    </row>
    <row r="204" spans="4:9" x14ac:dyDescent="0.2">
      <c r="D204" s="4"/>
    </row>
    <row r="205" spans="4:9" x14ac:dyDescent="0.2">
      <c r="D205" s="4"/>
    </row>
    <row r="206" spans="4:9" x14ac:dyDescent="0.2">
      <c r="D206" s="4"/>
    </row>
    <row r="207" spans="4:9" x14ac:dyDescent="0.2">
      <c r="D207" s="4"/>
    </row>
    <row r="208" spans="4:9" x14ac:dyDescent="0.2">
      <c r="D208" s="4"/>
    </row>
    <row r="209" spans="4:4" x14ac:dyDescent="0.2">
      <c r="D209" s="4"/>
    </row>
    <row r="210" spans="4:4" x14ac:dyDescent="0.2">
      <c r="D210" s="4"/>
    </row>
    <row r="211" spans="4:4" x14ac:dyDescent="0.2">
      <c r="D211" s="4"/>
    </row>
    <row r="212" spans="4:4" x14ac:dyDescent="0.2">
      <c r="D212" s="4"/>
    </row>
    <row r="213" spans="4:4" x14ac:dyDescent="0.2">
      <c r="D213" s="4"/>
    </row>
    <row r="214" spans="4:4" x14ac:dyDescent="0.2">
      <c r="D214" s="4"/>
    </row>
    <row r="215" spans="4:4" x14ac:dyDescent="0.2">
      <c r="D215" s="4"/>
    </row>
    <row r="216" spans="4:4" x14ac:dyDescent="0.2">
      <c r="D216" s="4"/>
    </row>
    <row r="217" spans="4:4" x14ac:dyDescent="0.2">
      <c r="D217" s="4"/>
    </row>
    <row r="218" spans="4:4" x14ac:dyDescent="0.2">
      <c r="D218" s="4"/>
    </row>
    <row r="219" spans="4:4" x14ac:dyDescent="0.2">
      <c r="D219" s="4"/>
    </row>
    <row r="220" spans="4:4" x14ac:dyDescent="0.2">
      <c r="D220" s="4"/>
    </row>
    <row r="221" spans="4:4" x14ac:dyDescent="0.2">
      <c r="D221" s="4"/>
    </row>
    <row r="222" spans="4:4" x14ac:dyDescent="0.2">
      <c r="D222" s="4"/>
    </row>
    <row r="223" spans="4:4" x14ac:dyDescent="0.2">
      <c r="D223" s="4"/>
    </row>
    <row r="224" spans="4:4" x14ac:dyDescent="0.2">
      <c r="D224" s="4"/>
    </row>
    <row r="225" spans="4:4" x14ac:dyDescent="0.2">
      <c r="D225" s="4"/>
    </row>
    <row r="226" spans="4:4" x14ac:dyDescent="0.2">
      <c r="D226" s="4"/>
    </row>
    <row r="227" spans="4:4" x14ac:dyDescent="0.2">
      <c r="D227" s="4"/>
    </row>
    <row r="228" spans="4:4" x14ac:dyDescent="0.2">
      <c r="D228" s="4"/>
    </row>
    <row r="229" spans="4:4" x14ac:dyDescent="0.2">
      <c r="D229" s="4"/>
    </row>
    <row r="230" spans="4:4" x14ac:dyDescent="0.2">
      <c r="D230" s="4"/>
    </row>
    <row r="231" spans="4:4" x14ac:dyDescent="0.2">
      <c r="D231" s="4"/>
    </row>
    <row r="232" spans="4:4" x14ac:dyDescent="0.2">
      <c r="D232" s="4"/>
    </row>
    <row r="233" spans="4:4" x14ac:dyDescent="0.2">
      <c r="D233" s="4"/>
    </row>
    <row r="234" spans="4:4" x14ac:dyDescent="0.2">
      <c r="D234" s="4"/>
    </row>
    <row r="235" spans="4:4" x14ac:dyDescent="0.2">
      <c r="D235" s="4"/>
    </row>
    <row r="236" spans="4:4" x14ac:dyDescent="0.2">
      <c r="D236" s="4"/>
    </row>
    <row r="237" spans="4:4" x14ac:dyDescent="0.2">
      <c r="D237" s="4"/>
    </row>
    <row r="238" spans="4:4" x14ac:dyDescent="0.2">
      <c r="D238" s="4"/>
    </row>
    <row r="239" spans="4:4" x14ac:dyDescent="0.2">
      <c r="D239" s="4"/>
    </row>
    <row r="240" spans="4:4" x14ac:dyDescent="0.2">
      <c r="D240" s="4"/>
    </row>
    <row r="241" spans="4:4" x14ac:dyDescent="0.2">
      <c r="D241" s="4"/>
    </row>
    <row r="242" spans="4:4" x14ac:dyDescent="0.2">
      <c r="D242" s="4"/>
    </row>
    <row r="243" spans="4:4" x14ac:dyDescent="0.2">
      <c r="D243" s="4"/>
    </row>
    <row r="244" spans="4:4" x14ac:dyDescent="0.2">
      <c r="D244" s="4"/>
    </row>
    <row r="245" spans="4:4" x14ac:dyDescent="0.2">
      <c r="D245" s="4"/>
    </row>
    <row r="246" spans="4:4" x14ac:dyDescent="0.2">
      <c r="D246" s="4"/>
    </row>
    <row r="247" spans="4:4" x14ac:dyDescent="0.2">
      <c r="D247" s="4"/>
    </row>
    <row r="248" spans="4:4" x14ac:dyDescent="0.2">
      <c r="D248" s="4"/>
    </row>
    <row r="249" spans="4:4" x14ac:dyDescent="0.2">
      <c r="D249" s="4"/>
    </row>
    <row r="250" spans="4:4" x14ac:dyDescent="0.2">
      <c r="D250" s="4"/>
    </row>
    <row r="251" spans="4:4" x14ac:dyDescent="0.2">
      <c r="D251" s="4"/>
    </row>
    <row r="252" spans="4:4" x14ac:dyDescent="0.2">
      <c r="D252" s="4"/>
    </row>
    <row r="253" spans="4:4" x14ac:dyDescent="0.2">
      <c r="D253" s="4"/>
    </row>
    <row r="254" spans="4:4" x14ac:dyDescent="0.2">
      <c r="D254" s="4"/>
    </row>
    <row r="255" spans="4:4" x14ac:dyDescent="0.2">
      <c r="D255" s="4"/>
    </row>
    <row r="256" spans="4:4" x14ac:dyDescent="0.2">
      <c r="D256" s="4"/>
    </row>
    <row r="257" spans="4:4" x14ac:dyDescent="0.2">
      <c r="D257" s="4"/>
    </row>
    <row r="258" spans="4:4" x14ac:dyDescent="0.2">
      <c r="D258" s="4"/>
    </row>
    <row r="259" spans="4:4" x14ac:dyDescent="0.2">
      <c r="D259" s="4"/>
    </row>
    <row r="260" spans="4:4" x14ac:dyDescent="0.2">
      <c r="D260" s="4"/>
    </row>
    <row r="261" spans="4:4" x14ac:dyDescent="0.2">
      <c r="D261" s="4"/>
    </row>
    <row r="262" spans="4:4" x14ac:dyDescent="0.2">
      <c r="D262" s="4"/>
    </row>
    <row r="263" spans="4:4" x14ac:dyDescent="0.2">
      <c r="D263" s="4"/>
    </row>
    <row r="264" spans="4:4" x14ac:dyDescent="0.2">
      <c r="D264" s="4"/>
    </row>
    <row r="265" spans="4:4" x14ac:dyDescent="0.2">
      <c r="D265" s="4"/>
    </row>
    <row r="266" spans="4:4" x14ac:dyDescent="0.2">
      <c r="D266" s="4"/>
    </row>
    <row r="267" spans="4:4" x14ac:dyDescent="0.2">
      <c r="D267" s="4"/>
    </row>
    <row r="268" spans="4:4" x14ac:dyDescent="0.2">
      <c r="D268" s="4"/>
    </row>
    <row r="269" spans="4:4" x14ac:dyDescent="0.2">
      <c r="D269" s="4"/>
    </row>
    <row r="270" spans="4:4" x14ac:dyDescent="0.2">
      <c r="D270" s="4"/>
    </row>
    <row r="271" spans="4:4" x14ac:dyDescent="0.2">
      <c r="D271" s="4"/>
    </row>
    <row r="272" spans="4:4" x14ac:dyDescent="0.2">
      <c r="D272" s="4"/>
    </row>
    <row r="273" spans="4:4" x14ac:dyDescent="0.2">
      <c r="D273" s="4"/>
    </row>
    <row r="274" spans="4:4" x14ac:dyDescent="0.2">
      <c r="D274" s="4"/>
    </row>
    <row r="275" spans="4:4" x14ac:dyDescent="0.2">
      <c r="D275" s="4"/>
    </row>
    <row r="276" spans="4:4" x14ac:dyDescent="0.2">
      <c r="D276" s="4"/>
    </row>
    <row r="277" spans="4:4" x14ac:dyDescent="0.2">
      <c r="D277" s="4"/>
    </row>
    <row r="278" spans="4:4" x14ac:dyDescent="0.2">
      <c r="D278" s="4"/>
    </row>
    <row r="279" spans="4:4" x14ac:dyDescent="0.2">
      <c r="D279" s="4"/>
    </row>
    <row r="280" spans="4:4" x14ac:dyDescent="0.2">
      <c r="D280" s="4"/>
    </row>
    <row r="281" spans="4:4" x14ac:dyDescent="0.2">
      <c r="D281" s="4"/>
    </row>
    <row r="282" spans="4:4" x14ac:dyDescent="0.2">
      <c r="D282" s="4"/>
    </row>
    <row r="283" spans="4:4" x14ac:dyDescent="0.2">
      <c r="D283" s="4"/>
    </row>
    <row r="284" spans="4:4" x14ac:dyDescent="0.2">
      <c r="D284" s="4"/>
    </row>
    <row r="285" spans="4:4" x14ac:dyDescent="0.2">
      <c r="D285" s="4"/>
    </row>
    <row r="286" spans="4:4" x14ac:dyDescent="0.2">
      <c r="D286" s="4"/>
    </row>
    <row r="287" spans="4:4" x14ac:dyDescent="0.2">
      <c r="D287" s="4"/>
    </row>
    <row r="288" spans="4:4" x14ac:dyDescent="0.2">
      <c r="D288" s="4"/>
    </row>
    <row r="289" spans="4:4" x14ac:dyDescent="0.2">
      <c r="D289" s="4"/>
    </row>
    <row r="290" spans="4:4" x14ac:dyDescent="0.2">
      <c r="D290" s="4"/>
    </row>
    <row r="291" spans="4:4" x14ac:dyDescent="0.2">
      <c r="D291" s="4"/>
    </row>
    <row r="292" spans="4:4" x14ac:dyDescent="0.2">
      <c r="D292" s="4"/>
    </row>
    <row r="293" spans="4:4" x14ac:dyDescent="0.2">
      <c r="D293" s="4"/>
    </row>
    <row r="294" spans="4:4" x14ac:dyDescent="0.2">
      <c r="D294" s="4"/>
    </row>
    <row r="295" spans="4:4" x14ac:dyDescent="0.2">
      <c r="D295" s="4"/>
    </row>
    <row r="296" spans="4:4" x14ac:dyDescent="0.2">
      <c r="D296" s="4"/>
    </row>
    <row r="297" spans="4:4" x14ac:dyDescent="0.2">
      <c r="D297" s="4"/>
    </row>
    <row r="298" spans="4:4" x14ac:dyDescent="0.2">
      <c r="D298" s="4"/>
    </row>
    <row r="299" spans="4:4" x14ac:dyDescent="0.2">
      <c r="D299" s="4"/>
    </row>
    <row r="300" spans="4:4" x14ac:dyDescent="0.2">
      <c r="D300" s="4"/>
    </row>
    <row r="301" spans="4:4" x14ac:dyDescent="0.2">
      <c r="D301" s="4"/>
    </row>
    <row r="302" spans="4:4" x14ac:dyDescent="0.2">
      <c r="D302" s="4"/>
    </row>
    <row r="303" spans="4:4" x14ac:dyDescent="0.2">
      <c r="D303" s="4"/>
    </row>
    <row r="304" spans="4:4" x14ac:dyDescent="0.2">
      <c r="D304" s="4"/>
    </row>
    <row r="305" spans="4:4" x14ac:dyDescent="0.2">
      <c r="D305" s="4"/>
    </row>
    <row r="306" spans="4:4" x14ac:dyDescent="0.2">
      <c r="D306" s="4"/>
    </row>
    <row r="307" spans="4:4" x14ac:dyDescent="0.2">
      <c r="D307" s="4"/>
    </row>
    <row r="308" spans="4:4" x14ac:dyDescent="0.2">
      <c r="D308" s="4"/>
    </row>
    <row r="309" spans="4:4" x14ac:dyDescent="0.2">
      <c r="D309" s="4"/>
    </row>
    <row r="310" spans="4:4" x14ac:dyDescent="0.2">
      <c r="D310" s="4"/>
    </row>
    <row r="311" spans="4:4" x14ac:dyDescent="0.2">
      <c r="D311" s="4"/>
    </row>
    <row r="312" spans="4:4" x14ac:dyDescent="0.2">
      <c r="D312" s="4"/>
    </row>
    <row r="313" spans="4:4" x14ac:dyDescent="0.2">
      <c r="D313" s="4"/>
    </row>
    <row r="314" spans="4:4" x14ac:dyDescent="0.2">
      <c r="D314" s="4"/>
    </row>
    <row r="315" spans="4:4" x14ac:dyDescent="0.2">
      <c r="D315" s="4"/>
    </row>
    <row r="316" spans="4:4" x14ac:dyDescent="0.2">
      <c r="D316" s="4"/>
    </row>
    <row r="317" spans="4:4" x14ac:dyDescent="0.2">
      <c r="D317" s="4"/>
    </row>
    <row r="318" spans="4:4" x14ac:dyDescent="0.2">
      <c r="D318" s="4"/>
    </row>
    <row r="319" spans="4:4" x14ac:dyDescent="0.2">
      <c r="D319" s="4"/>
    </row>
    <row r="320" spans="4:4" x14ac:dyDescent="0.2">
      <c r="D320" s="4"/>
    </row>
    <row r="321" spans="4:4" x14ac:dyDescent="0.2">
      <c r="D321" s="4"/>
    </row>
    <row r="322" spans="4:4" x14ac:dyDescent="0.2">
      <c r="D322" s="4"/>
    </row>
    <row r="323" spans="4:4" x14ac:dyDescent="0.2">
      <c r="D323" s="4"/>
    </row>
    <row r="324" spans="4:4" x14ac:dyDescent="0.2">
      <c r="D324" s="4"/>
    </row>
    <row r="325" spans="4:4" x14ac:dyDescent="0.2">
      <c r="D325" s="4"/>
    </row>
    <row r="326" spans="4:4" x14ac:dyDescent="0.2">
      <c r="D326" s="4"/>
    </row>
    <row r="327" spans="4:4" x14ac:dyDescent="0.2">
      <c r="D327" s="4"/>
    </row>
    <row r="328" spans="4:4" x14ac:dyDescent="0.2">
      <c r="D328" s="4"/>
    </row>
    <row r="329" spans="4:4" x14ac:dyDescent="0.2">
      <c r="D329" s="4"/>
    </row>
    <row r="330" spans="4:4" x14ac:dyDescent="0.2">
      <c r="D330" s="4"/>
    </row>
    <row r="331" spans="4:4" x14ac:dyDescent="0.2">
      <c r="D331" s="4"/>
    </row>
    <row r="332" spans="4:4" x14ac:dyDescent="0.2">
      <c r="D332" s="4"/>
    </row>
    <row r="333" spans="4:4" x14ac:dyDescent="0.2">
      <c r="D333" s="4"/>
    </row>
    <row r="334" spans="4:4" x14ac:dyDescent="0.2">
      <c r="D334" s="4"/>
    </row>
    <row r="335" spans="4:4" x14ac:dyDescent="0.2">
      <c r="D335" s="4"/>
    </row>
    <row r="336" spans="4:4" x14ac:dyDescent="0.2">
      <c r="D336" s="4"/>
    </row>
    <row r="337" spans="4:4" x14ac:dyDescent="0.2">
      <c r="D337" s="4"/>
    </row>
    <row r="338" spans="4:4" x14ac:dyDescent="0.2">
      <c r="D338" s="4"/>
    </row>
    <row r="339" spans="4:4" x14ac:dyDescent="0.2">
      <c r="D339" s="4"/>
    </row>
    <row r="340" spans="4:4" x14ac:dyDescent="0.2">
      <c r="D340" s="4"/>
    </row>
    <row r="341" spans="4:4" x14ac:dyDescent="0.2">
      <c r="D341" s="4"/>
    </row>
    <row r="342" spans="4:4" x14ac:dyDescent="0.2">
      <c r="D342" s="4"/>
    </row>
    <row r="343" spans="4:4" x14ac:dyDescent="0.2">
      <c r="D343" s="4"/>
    </row>
    <row r="344" spans="4:4" x14ac:dyDescent="0.2">
      <c r="D344" s="4"/>
    </row>
    <row r="345" spans="4:4" x14ac:dyDescent="0.2">
      <c r="D345" s="4"/>
    </row>
    <row r="346" spans="4:4" x14ac:dyDescent="0.2">
      <c r="D346" s="4"/>
    </row>
    <row r="347" spans="4:4" x14ac:dyDescent="0.2">
      <c r="D347" s="4"/>
    </row>
    <row r="348" spans="4:4" x14ac:dyDescent="0.2">
      <c r="D348" s="4"/>
    </row>
    <row r="349" spans="4:4" x14ac:dyDescent="0.2">
      <c r="D349" s="4"/>
    </row>
    <row r="350" spans="4:4" x14ac:dyDescent="0.2">
      <c r="D350" s="4"/>
    </row>
    <row r="351" spans="4:4" x14ac:dyDescent="0.2">
      <c r="D351" s="4"/>
    </row>
    <row r="352" spans="4:4" x14ac:dyDescent="0.2">
      <c r="D352" s="4"/>
    </row>
    <row r="353" spans="4:4" x14ac:dyDescent="0.2">
      <c r="D353" s="4"/>
    </row>
    <row r="354" spans="4:4" x14ac:dyDescent="0.2">
      <c r="D354" s="4"/>
    </row>
    <row r="355" spans="4:4" x14ac:dyDescent="0.2">
      <c r="D355" s="4"/>
    </row>
    <row r="356" spans="4:4" x14ac:dyDescent="0.2">
      <c r="D356" s="4"/>
    </row>
    <row r="357" spans="4:4" x14ac:dyDescent="0.2">
      <c r="D357" s="4"/>
    </row>
    <row r="358" spans="4:4" x14ac:dyDescent="0.2">
      <c r="D358" s="4"/>
    </row>
    <row r="359" spans="4:4" x14ac:dyDescent="0.2">
      <c r="D359" s="4"/>
    </row>
    <row r="360" spans="4:4" x14ac:dyDescent="0.2">
      <c r="D360" s="4"/>
    </row>
    <row r="361" spans="4:4" x14ac:dyDescent="0.2">
      <c r="D361" s="4"/>
    </row>
    <row r="362" spans="4:4" x14ac:dyDescent="0.2">
      <c r="D362" s="4"/>
    </row>
    <row r="363" spans="4:4" x14ac:dyDescent="0.2">
      <c r="D363" s="4"/>
    </row>
    <row r="364" spans="4:4" x14ac:dyDescent="0.2">
      <c r="D364" s="4"/>
    </row>
    <row r="365" spans="4:4" x14ac:dyDescent="0.2">
      <c r="D365" s="4"/>
    </row>
    <row r="366" spans="4:4" x14ac:dyDescent="0.2">
      <c r="D366" s="4"/>
    </row>
    <row r="367" spans="4:4" x14ac:dyDescent="0.2">
      <c r="D367" s="4"/>
    </row>
    <row r="368" spans="4:4" x14ac:dyDescent="0.2">
      <c r="D368" s="4"/>
    </row>
    <row r="369" spans="4:4" x14ac:dyDescent="0.2">
      <c r="D369" s="4"/>
    </row>
    <row r="370" spans="4:4" x14ac:dyDescent="0.2">
      <c r="D370" s="4"/>
    </row>
    <row r="371" spans="4:4" x14ac:dyDescent="0.2">
      <c r="D371" s="4"/>
    </row>
    <row r="372" spans="4:4" x14ac:dyDescent="0.2">
      <c r="D372" s="4"/>
    </row>
    <row r="373" spans="4:4" x14ac:dyDescent="0.2">
      <c r="D373" s="4"/>
    </row>
    <row r="374" spans="4:4" x14ac:dyDescent="0.2">
      <c r="D374" s="4"/>
    </row>
    <row r="375" spans="4:4" x14ac:dyDescent="0.2">
      <c r="D375" s="4"/>
    </row>
    <row r="376" spans="4:4" x14ac:dyDescent="0.2">
      <c r="D376" s="4"/>
    </row>
    <row r="377" spans="4:4" x14ac:dyDescent="0.2">
      <c r="D377" s="4"/>
    </row>
    <row r="378" spans="4:4" x14ac:dyDescent="0.2">
      <c r="D378" s="4"/>
    </row>
    <row r="379" spans="4:4" x14ac:dyDescent="0.2">
      <c r="D379" s="4"/>
    </row>
    <row r="380" spans="4:4" x14ac:dyDescent="0.2">
      <c r="D380" s="4"/>
    </row>
    <row r="381" spans="4:4" x14ac:dyDescent="0.2">
      <c r="D381" s="4"/>
    </row>
    <row r="382" spans="4:4" x14ac:dyDescent="0.2">
      <c r="D382" s="4"/>
    </row>
    <row r="383" spans="4:4" x14ac:dyDescent="0.2">
      <c r="D383" s="4"/>
    </row>
    <row r="384" spans="4:4" x14ac:dyDescent="0.2">
      <c r="D384" s="4"/>
    </row>
    <row r="385" spans="4:4" x14ac:dyDescent="0.2">
      <c r="D385" s="4"/>
    </row>
    <row r="386" spans="4:4" x14ac:dyDescent="0.2">
      <c r="D386" s="4"/>
    </row>
    <row r="387" spans="4:4" x14ac:dyDescent="0.2">
      <c r="D387" s="4"/>
    </row>
    <row r="388" spans="4:4" x14ac:dyDescent="0.2">
      <c r="D388" s="4"/>
    </row>
    <row r="389" spans="4:4" x14ac:dyDescent="0.2">
      <c r="D389" s="4"/>
    </row>
    <row r="390" spans="4:4" x14ac:dyDescent="0.2">
      <c r="D390" s="4"/>
    </row>
    <row r="391" spans="4:4" x14ac:dyDescent="0.2">
      <c r="D391" s="4"/>
    </row>
    <row r="392" spans="4:4" x14ac:dyDescent="0.2">
      <c r="D392" s="4"/>
    </row>
    <row r="393" spans="4:4" x14ac:dyDescent="0.2">
      <c r="D393" s="4"/>
    </row>
    <row r="394" spans="4:4" x14ac:dyDescent="0.2">
      <c r="D394" s="4"/>
    </row>
    <row r="395" spans="4:4" x14ac:dyDescent="0.2">
      <c r="D395" s="4"/>
    </row>
    <row r="396" spans="4:4" x14ac:dyDescent="0.2">
      <c r="D396" s="4"/>
    </row>
    <row r="397" spans="4:4" x14ac:dyDescent="0.2">
      <c r="D397" s="4"/>
    </row>
    <row r="398" spans="4:4" x14ac:dyDescent="0.2">
      <c r="D398" s="4"/>
    </row>
    <row r="399" spans="4:4" x14ac:dyDescent="0.2">
      <c r="D399" s="4"/>
    </row>
    <row r="400" spans="4:4" x14ac:dyDescent="0.2">
      <c r="D400" s="4"/>
    </row>
    <row r="401" spans="4:4" x14ac:dyDescent="0.2">
      <c r="D401" s="4"/>
    </row>
    <row r="402" spans="4:4" x14ac:dyDescent="0.2">
      <c r="D402" s="4"/>
    </row>
    <row r="403" spans="4:4" x14ac:dyDescent="0.2">
      <c r="D403" s="4"/>
    </row>
    <row r="404" spans="4:4" x14ac:dyDescent="0.2">
      <c r="D404" s="4"/>
    </row>
    <row r="405" spans="4:4" x14ac:dyDescent="0.2">
      <c r="D405" s="4"/>
    </row>
    <row r="406" spans="4:4" x14ac:dyDescent="0.2">
      <c r="D406" s="4"/>
    </row>
    <row r="407" spans="4:4" x14ac:dyDescent="0.2">
      <c r="D407" s="4"/>
    </row>
    <row r="408" spans="4:4" x14ac:dyDescent="0.2">
      <c r="D408" s="4"/>
    </row>
    <row r="409" spans="4:4" x14ac:dyDescent="0.2">
      <c r="D409" s="4"/>
    </row>
    <row r="410" spans="4:4" x14ac:dyDescent="0.2">
      <c r="D410" s="4"/>
    </row>
    <row r="411" spans="4:4" x14ac:dyDescent="0.2">
      <c r="D411" s="4"/>
    </row>
    <row r="412" spans="4:4" x14ac:dyDescent="0.2">
      <c r="D412" s="4"/>
    </row>
    <row r="413" spans="4:4" x14ac:dyDescent="0.2">
      <c r="D413" s="4"/>
    </row>
    <row r="414" spans="4:4" x14ac:dyDescent="0.2">
      <c r="D414" s="4"/>
    </row>
    <row r="415" spans="4:4" x14ac:dyDescent="0.2">
      <c r="D415" s="4"/>
    </row>
    <row r="416" spans="4:4" x14ac:dyDescent="0.2">
      <c r="D416" s="4"/>
    </row>
    <row r="417" spans="4:4" x14ac:dyDescent="0.2">
      <c r="D417" s="4"/>
    </row>
    <row r="418" spans="4:4" x14ac:dyDescent="0.2">
      <c r="D418" s="4"/>
    </row>
    <row r="419" spans="4:4" x14ac:dyDescent="0.2">
      <c r="D419" s="4"/>
    </row>
    <row r="420" spans="4:4" x14ac:dyDescent="0.2">
      <c r="D420" s="4"/>
    </row>
    <row r="421" spans="4:4" x14ac:dyDescent="0.2">
      <c r="D421" s="4"/>
    </row>
    <row r="422" spans="4:4" x14ac:dyDescent="0.2">
      <c r="D422" s="4"/>
    </row>
    <row r="423" spans="4:4" x14ac:dyDescent="0.2">
      <c r="D423" s="4"/>
    </row>
    <row r="424" spans="4:4" x14ac:dyDescent="0.2">
      <c r="D424" s="4"/>
    </row>
    <row r="425" spans="4:4" x14ac:dyDescent="0.2">
      <c r="D425" s="4"/>
    </row>
    <row r="426" spans="4:4" x14ac:dyDescent="0.2">
      <c r="D426" s="4"/>
    </row>
    <row r="427" spans="4:4" x14ac:dyDescent="0.2">
      <c r="D427" s="4"/>
    </row>
    <row r="428" spans="4:4" x14ac:dyDescent="0.2">
      <c r="D428" s="4"/>
    </row>
    <row r="429" spans="4:4" x14ac:dyDescent="0.2">
      <c r="D429" s="4"/>
    </row>
    <row r="430" spans="4:4" x14ac:dyDescent="0.2">
      <c r="D430" s="4"/>
    </row>
    <row r="431" spans="4:4" x14ac:dyDescent="0.2">
      <c r="D431" s="4"/>
    </row>
    <row r="432" spans="4:4" x14ac:dyDescent="0.2">
      <c r="D432" s="4"/>
    </row>
    <row r="433" spans="4:4" x14ac:dyDescent="0.2">
      <c r="D433" s="4"/>
    </row>
    <row r="434" spans="4:4" x14ac:dyDescent="0.2">
      <c r="D434" s="4"/>
    </row>
    <row r="435" spans="4:4" x14ac:dyDescent="0.2">
      <c r="D435" s="4"/>
    </row>
    <row r="436" spans="4:4" x14ac:dyDescent="0.2">
      <c r="D436" s="4"/>
    </row>
    <row r="437" spans="4:4" x14ac:dyDescent="0.2">
      <c r="D437" s="4"/>
    </row>
    <row r="438" spans="4:4" x14ac:dyDescent="0.2">
      <c r="D438" s="4"/>
    </row>
    <row r="439" spans="4:4" x14ac:dyDescent="0.2">
      <c r="D439" s="4"/>
    </row>
    <row r="440" spans="4:4" x14ac:dyDescent="0.2">
      <c r="D440" s="4"/>
    </row>
    <row r="441" spans="4:4" x14ac:dyDescent="0.2">
      <c r="D441" s="4"/>
    </row>
    <row r="442" spans="4:4" x14ac:dyDescent="0.2">
      <c r="D442" s="4"/>
    </row>
    <row r="443" spans="4:4" x14ac:dyDescent="0.2">
      <c r="D443" s="4"/>
    </row>
    <row r="444" spans="4:4" x14ac:dyDescent="0.2">
      <c r="D444" s="4"/>
    </row>
    <row r="445" spans="4:4" x14ac:dyDescent="0.2">
      <c r="D445" s="4"/>
    </row>
    <row r="446" spans="4:4" x14ac:dyDescent="0.2">
      <c r="D446" s="4"/>
    </row>
    <row r="447" spans="4:4" x14ac:dyDescent="0.2">
      <c r="D447" s="4"/>
    </row>
    <row r="448" spans="4:4" x14ac:dyDescent="0.2">
      <c r="D448" s="4"/>
    </row>
    <row r="449" spans="4:4" x14ac:dyDescent="0.2">
      <c r="D449" s="4"/>
    </row>
    <row r="450" spans="4:4" x14ac:dyDescent="0.2">
      <c r="D450" s="4"/>
    </row>
    <row r="451" spans="4:4" x14ac:dyDescent="0.2">
      <c r="D451" s="4"/>
    </row>
    <row r="452" spans="4:4" x14ac:dyDescent="0.2">
      <c r="D452" s="4"/>
    </row>
    <row r="453" spans="4:4" x14ac:dyDescent="0.2">
      <c r="D453" s="4"/>
    </row>
    <row r="454" spans="4:4" x14ac:dyDescent="0.2">
      <c r="D454" s="4"/>
    </row>
    <row r="455" spans="4:4" x14ac:dyDescent="0.2">
      <c r="D455" s="4"/>
    </row>
    <row r="456" spans="4:4" x14ac:dyDescent="0.2">
      <c r="D456" s="4"/>
    </row>
    <row r="457" spans="4:4" x14ac:dyDescent="0.2">
      <c r="D457" s="4"/>
    </row>
    <row r="458" spans="4:4" x14ac:dyDescent="0.2">
      <c r="D458" s="4"/>
    </row>
    <row r="459" spans="4:4" x14ac:dyDescent="0.2">
      <c r="D459" s="4"/>
    </row>
    <row r="460" spans="4:4" x14ac:dyDescent="0.2">
      <c r="D460" s="4"/>
    </row>
    <row r="461" spans="4:4" x14ac:dyDescent="0.2">
      <c r="D461" s="4"/>
    </row>
    <row r="462" spans="4:4" x14ac:dyDescent="0.2">
      <c r="D462" s="4"/>
    </row>
    <row r="463" spans="4:4" x14ac:dyDescent="0.2">
      <c r="D463" s="4"/>
    </row>
    <row r="464" spans="4:4" x14ac:dyDescent="0.2">
      <c r="D464" s="4"/>
    </row>
    <row r="465" spans="4:4" x14ac:dyDescent="0.2">
      <c r="D465" s="4"/>
    </row>
    <row r="466" spans="4:4" x14ac:dyDescent="0.2">
      <c r="D466" s="4"/>
    </row>
    <row r="467" spans="4:4" x14ac:dyDescent="0.2">
      <c r="D467" s="4"/>
    </row>
    <row r="468" spans="4:4" x14ac:dyDescent="0.2">
      <c r="D468" s="4"/>
    </row>
    <row r="469" spans="4:4" x14ac:dyDescent="0.2">
      <c r="D469" s="4"/>
    </row>
    <row r="470" spans="4:4" x14ac:dyDescent="0.2">
      <c r="D470" s="4"/>
    </row>
    <row r="471" spans="4:4" x14ac:dyDescent="0.2">
      <c r="D471" s="4"/>
    </row>
    <row r="472" spans="4:4" x14ac:dyDescent="0.2">
      <c r="D472" s="4"/>
    </row>
    <row r="473" spans="4:4" x14ac:dyDescent="0.2">
      <c r="D473" s="4"/>
    </row>
    <row r="474" spans="4:4" x14ac:dyDescent="0.2">
      <c r="D474" s="4"/>
    </row>
    <row r="475" spans="4:4" x14ac:dyDescent="0.2">
      <c r="D475" s="4"/>
    </row>
    <row r="476" spans="4:4" x14ac:dyDescent="0.2">
      <c r="D476" s="4"/>
    </row>
    <row r="477" spans="4:4" x14ac:dyDescent="0.2">
      <c r="D477" s="4"/>
    </row>
    <row r="478" spans="4:4" x14ac:dyDescent="0.2">
      <c r="D478" s="4"/>
    </row>
    <row r="479" spans="4:4" x14ac:dyDescent="0.2">
      <c r="D479" s="4"/>
    </row>
    <row r="480" spans="4:4" x14ac:dyDescent="0.2">
      <c r="D480" s="4"/>
    </row>
    <row r="481" spans="4:4" x14ac:dyDescent="0.2">
      <c r="D481" s="4"/>
    </row>
    <row r="482" spans="4:4" x14ac:dyDescent="0.2">
      <c r="D482" s="4"/>
    </row>
    <row r="483" spans="4:4" x14ac:dyDescent="0.2">
      <c r="D483" s="4"/>
    </row>
    <row r="484" spans="4:4" x14ac:dyDescent="0.2">
      <c r="D484" s="4"/>
    </row>
    <row r="485" spans="4:4" x14ac:dyDescent="0.2">
      <c r="D485" s="4"/>
    </row>
    <row r="486" spans="4:4" x14ac:dyDescent="0.2">
      <c r="D486" s="4"/>
    </row>
    <row r="487" spans="4:4" x14ac:dyDescent="0.2">
      <c r="D487" s="4"/>
    </row>
    <row r="488" spans="4:4" x14ac:dyDescent="0.2">
      <c r="D488" s="4"/>
    </row>
    <row r="489" spans="4:4" x14ac:dyDescent="0.2">
      <c r="D489" s="4"/>
    </row>
    <row r="490" spans="4:4" x14ac:dyDescent="0.2">
      <c r="D490" s="4"/>
    </row>
    <row r="491" spans="4:4" x14ac:dyDescent="0.2">
      <c r="D491" s="4"/>
    </row>
    <row r="492" spans="4:4" x14ac:dyDescent="0.2">
      <c r="D492" s="4"/>
    </row>
    <row r="493" spans="4:4" x14ac:dyDescent="0.2">
      <c r="D493" s="4"/>
    </row>
    <row r="494" spans="4:4" x14ac:dyDescent="0.2">
      <c r="D494" s="4"/>
    </row>
    <row r="495" spans="4:4" x14ac:dyDescent="0.2">
      <c r="D495" s="4"/>
    </row>
    <row r="496" spans="4:4" x14ac:dyDescent="0.2">
      <c r="D496" s="4"/>
    </row>
    <row r="497" spans="4:4" x14ac:dyDescent="0.2">
      <c r="D497" s="4"/>
    </row>
    <row r="498" spans="4:4" x14ac:dyDescent="0.2">
      <c r="D498" s="4"/>
    </row>
    <row r="499" spans="4:4" x14ac:dyDescent="0.2">
      <c r="D499" s="4"/>
    </row>
    <row r="500" spans="4:4" x14ac:dyDescent="0.2">
      <c r="D500" s="4"/>
    </row>
    <row r="501" spans="4:4" x14ac:dyDescent="0.2">
      <c r="D501" s="4"/>
    </row>
    <row r="502" spans="4:4" x14ac:dyDescent="0.2">
      <c r="D502" s="4"/>
    </row>
    <row r="503" spans="4:4" x14ac:dyDescent="0.2">
      <c r="D503" s="4"/>
    </row>
    <row r="504" spans="4:4" x14ac:dyDescent="0.2">
      <c r="D504" s="4"/>
    </row>
    <row r="505" spans="4:4" x14ac:dyDescent="0.2">
      <c r="D505" s="4"/>
    </row>
    <row r="506" spans="4:4" x14ac:dyDescent="0.2">
      <c r="D506" s="4"/>
    </row>
    <row r="507" spans="4:4" x14ac:dyDescent="0.2">
      <c r="D507" s="4"/>
    </row>
    <row r="508" spans="4:4" x14ac:dyDescent="0.2">
      <c r="D508" s="4"/>
    </row>
    <row r="509" spans="4:4" x14ac:dyDescent="0.2">
      <c r="D509" s="4"/>
    </row>
    <row r="510" spans="4:4" x14ac:dyDescent="0.2">
      <c r="D510" s="4"/>
    </row>
    <row r="511" spans="4:4" x14ac:dyDescent="0.2">
      <c r="D511" s="4"/>
    </row>
    <row r="512" spans="4:4" x14ac:dyDescent="0.2">
      <c r="D512" s="4"/>
    </row>
    <row r="513" spans="4:4" x14ac:dyDescent="0.2">
      <c r="D513" s="4"/>
    </row>
    <row r="514" spans="4:4" x14ac:dyDescent="0.2">
      <c r="D514" s="4"/>
    </row>
    <row r="515" spans="4:4" x14ac:dyDescent="0.2">
      <c r="D515" s="4"/>
    </row>
    <row r="516" spans="4:4" x14ac:dyDescent="0.2">
      <c r="D516" s="4"/>
    </row>
    <row r="517" spans="4:4" x14ac:dyDescent="0.2">
      <c r="D517" s="4"/>
    </row>
    <row r="518" spans="4:4" x14ac:dyDescent="0.2">
      <c r="D518" s="4"/>
    </row>
    <row r="519" spans="4:4" x14ac:dyDescent="0.2">
      <c r="D519" s="4"/>
    </row>
    <row r="520" spans="4:4" x14ac:dyDescent="0.2">
      <c r="D520" s="4"/>
    </row>
    <row r="521" spans="4:4" x14ac:dyDescent="0.2">
      <c r="D521" s="4"/>
    </row>
    <row r="522" spans="4:4" x14ac:dyDescent="0.2">
      <c r="D522" s="4"/>
    </row>
    <row r="523" spans="4:4" x14ac:dyDescent="0.2">
      <c r="D523" s="4"/>
    </row>
    <row r="524" spans="4:4" x14ac:dyDescent="0.2">
      <c r="D524" s="4"/>
    </row>
    <row r="525" spans="4:4" x14ac:dyDescent="0.2">
      <c r="D525" s="4"/>
    </row>
    <row r="526" spans="4:4" x14ac:dyDescent="0.2">
      <c r="D526" s="4"/>
    </row>
    <row r="527" spans="4:4" x14ac:dyDescent="0.2">
      <c r="D527" s="4"/>
    </row>
    <row r="528" spans="4:4" x14ac:dyDescent="0.2">
      <c r="D528" s="4"/>
    </row>
    <row r="529" spans="4:4" x14ac:dyDescent="0.2">
      <c r="D529" s="4"/>
    </row>
    <row r="530" spans="4:4" x14ac:dyDescent="0.2">
      <c r="D530" s="4"/>
    </row>
    <row r="531" spans="4:4" x14ac:dyDescent="0.2">
      <c r="D531" s="4"/>
    </row>
    <row r="532" spans="4:4" x14ac:dyDescent="0.2">
      <c r="D532" s="4"/>
    </row>
    <row r="533" spans="4:4" x14ac:dyDescent="0.2">
      <c r="D533" s="4"/>
    </row>
    <row r="534" spans="4:4" x14ac:dyDescent="0.2">
      <c r="D534" s="4"/>
    </row>
  </sheetData>
  <autoFilter ref="B4:F90"/>
  <customSheetViews>
    <customSheetView guid="{E5E10A00-1272-11D5-B02A-843FD35AC179}" showRuler="0" topLeftCell="B57">
      <selection activeCell="C68" sqref="C68"/>
      <pageMargins left="1.18" right="0.75" top="0.63" bottom="0.4" header="0.63" footer="0.5"/>
      <pageSetup paperSize="9" firstPageNumber="3" orientation="landscape" horizontalDpi="300" verticalDpi="300" r:id="rId1"/>
      <headerFooter alignWithMargins="0"/>
    </customSheetView>
  </customSheetViews>
  <mergeCells count="1">
    <mergeCell ref="C2:D2"/>
  </mergeCells>
  <phoneticPr fontId="23" type="noConversion"/>
  <conditionalFormatting sqref="F1:F1048576">
    <cfRule type="containsText" dxfId="26" priority="1" operator="containsText" text="84">
      <formula>NOT(ISERROR(SEARCH("84",F1)))</formula>
    </cfRule>
    <cfRule type="cellIs" dxfId="25" priority="2" operator="equal">
      <formula>175</formula>
    </cfRule>
  </conditionalFormatting>
  <pageMargins left="0.55118110236220474" right="0.11811023622047245" top="1.0236220472440944" bottom="0.39370078740157483" header="0.6692913385826772" footer="0.43307086614173229"/>
  <pageSetup paperSize="9" firstPageNumber="3" orientation="portrait" r:id="rId2"/>
  <headerFooter alignWithMargins="0">
    <oddHeader>&amp;R&amp;P of &amp;N</oddHeader>
    <oddFooter>&amp;C&amp;P of &amp;N</oddFooter>
  </headerFooter>
  <rowBreaks count="1" manualBreakCount="1">
    <brk id="66" max="16383" man="1"/>
  </rowBreaks>
  <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Q273"/>
  <sheetViews>
    <sheetView tabSelected="1" workbookViewId="0">
      <selection activeCell="H2" sqref="H2"/>
    </sheetView>
  </sheetViews>
  <sheetFormatPr defaultRowHeight="12.75" x14ac:dyDescent="0.2"/>
  <cols>
    <col min="2" max="2" width="19.28515625" bestFit="1" customWidth="1"/>
    <col min="3" max="3" width="18.140625" style="4" bestFit="1" customWidth="1"/>
    <col min="4" max="4" width="40.85546875" bestFit="1" customWidth="1"/>
    <col min="5" max="5" width="14.140625" bestFit="1" customWidth="1"/>
    <col min="6" max="6" width="19.5703125" bestFit="1" customWidth="1"/>
    <col min="7" max="7" width="13.5703125" bestFit="1" customWidth="1"/>
    <col min="8" max="8" width="21.5703125" bestFit="1" customWidth="1"/>
    <col min="9" max="9" width="13.28515625" bestFit="1" customWidth="1"/>
    <col min="10" max="10" width="13.42578125" bestFit="1" customWidth="1"/>
    <col min="11" max="11" width="14.7109375" bestFit="1" customWidth="1"/>
    <col min="12" max="12" width="13.28515625" bestFit="1" customWidth="1"/>
    <col min="13" max="13" width="26.85546875" bestFit="1" customWidth="1"/>
    <col min="14" max="14" width="17.42578125" bestFit="1" customWidth="1"/>
    <col min="15" max="15" width="20.140625" bestFit="1" customWidth="1"/>
  </cols>
  <sheetData>
    <row r="1" spans="1:15" x14ac:dyDescent="0.2">
      <c r="A1" s="265" t="s">
        <v>1635</v>
      </c>
      <c r="B1" s="265" t="s">
        <v>1636</v>
      </c>
      <c r="C1" s="523" t="s">
        <v>1637</v>
      </c>
      <c r="D1" s="265" t="s">
        <v>1638</v>
      </c>
      <c r="E1" s="265" t="s">
        <v>1639</v>
      </c>
      <c r="F1" s="265" t="s">
        <v>1640</v>
      </c>
      <c r="G1" s="265" t="s">
        <v>1641</v>
      </c>
      <c r="H1" s="265" t="s">
        <v>1642</v>
      </c>
      <c r="I1" s="265" t="s">
        <v>1643</v>
      </c>
      <c r="J1" s="265" t="s">
        <v>1217</v>
      </c>
      <c r="K1" s="265" t="s">
        <v>1218</v>
      </c>
      <c r="L1" s="265" t="s">
        <v>1219</v>
      </c>
      <c r="M1" s="265" t="s">
        <v>1644</v>
      </c>
      <c r="N1" s="523" t="s">
        <v>1216</v>
      </c>
    </row>
    <row r="2" spans="1:15" ht="15.75" x14ac:dyDescent="0.25">
      <c r="A2" s="4">
        <v>145</v>
      </c>
      <c r="B2" s="708" t="s">
        <v>1227</v>
      </c>
      <c r="C2" s="703">
        <v>8610846</v>
      </c>
      <c r="D2" s="771" t="s">
        <v>14</v>
      </c>
      <c r="E2" s="703" t="s">
        <v>1390</v>
      </c>
      <c r="F2" s="703" t="s">
        <v>1391</v>
      </c>
      <c r="G2" s="703" t="s">
        <v>1231</v>
      </c>
      <c r="H2" s="713">
        <f>VLOOKUP(A2,'Total display'!$C$5:$U$363,2,FALSE)</f>
        <v>15</v>
      </c>
      <c r="I2" s="714">
        <v>0</v>
      </c>
      <c r="J2" s="715">
        <f>ROUND(VLOOKUP(A2,'Total display'!$C$5:$U$363,3,FALSE),3)</f>
        <v>200.15199999999999</v>
      </c>
      <c r="K2" s="715">
        <f>ROUND(SUM(VLOOKUP(A2,'Total display'!$C$5:$U$363,4,FALSE),VLOOKUP(A2,'Total display'!$C$5:$U$363,6,FALSE),VLOOKUP(A2,'Total display'!$C$5:$U$363,7,FALSE),VLOOKUP(A2,'Total display'!$C$5:$U$363,8,FALSE),VLOOKUP(A2,'Total display'!$C$5:$U$363,10,FALSE),VLOOKUP(A2,'Total display'!$C$5:$U$363,11,FALSE),VLOOKUP(A2,'Total display'!$C$5:$U$363,12,FALSE),VLOOKUP(A2,'Total display'!$C$5:U363,13,FALSE),VLOOKUP(A2,'Total display'!$C$5:$U$363,14,FALSE)),3)</f>
        <v>182.93100000000001</v>
      </c>
      <c r="L2" s="713">
        <f>ROUND(VLOOKUP(A2,'Total display'!$C$5:$U$363,16,FALSE),3)</f>
        <v>0</v>
      </c>
      <c r="M2" s="715">
        <f>ROUND(VLOOKUP(A2,'Total display'!$C$5:$U$363,18,FALSE),3)</f>
        <v>48.347999999999999</v>
      </c>
      <c r="N2" s="716">
        <f>ROUND(J2+K2-L2-M2,3)</f>
        <v>334.73500000000001</v>
      </c>
      <c r="O2" s="697"/>
    </row>
    <row r="3" spans="1:15" ht="15.75" x14ac:dyDescent="0.25">
      <c r="A3" s="4">
        <v>125</v>
      </c>
      <c r="B3" s="710" t="s">
        <v>1227</v>
      </c>
      <c r="C3" s="704">
        <v>7267886</v>
      </c>
      <c r="D3" s="772" t="s">
        <v>337</v>
      </c>
      <c r="E3" s="704" t="s">
        <v>1390</v>
      </c>
      <c r="F3" s="704" t="s">
        <v>1392</v>
      </c>
      <c r="G3" s="704" t="s">
        <v>1231</v>
      </c>
      <c r="H3" s="713">
        <f>VLOOKUP(A3,'Total display'!$C$5:$U$363,2,FALSE)</f>
        <v>16</v>
      </c>
      <c r="I3" s="714">
        <v>0</v>
      </c>
      <c r="J3" s="715">
        <f>VLOOKUP(A3,'Total display'!$C$5:$U$363,3,FALSE)</f>
        <v>204.80496551724138</v>
      </c>
      <c r="K3" s="715">
        <f>SUM(VLOOKUP(A3,'Total display'!$C$5:$U$363,4,FALSE),VLOOKUP(A3,'Total display'!$C$5:$U$363,6,FALSE),VLOOKUP(A3,'Total display'!$C$5:$U$363,7,FALSE),VLOOKUP(A3,'Total display'!$C$5:$U$363,8,FALSE),VLOOKUP(A3,'Total display'!$C$5:$U$363,10,FALSE),VLOOKUP(A3,'Total display'!$C$5:$U$363,11,FALSE),VLOOKUP(A3,'Total display'!$C$5:$U$363,12,FALSE),VLOOKUP(A3,'Total display'!$C$5:U365,13,FALSE),VLOOKUP(A3,'Total display'!$C$5:$U$363,14,FALSE))</f>
        <v>260.01328318375056</v>
      </c>
      <c r="L3" s="713">
        <f>VLOOKUP(A3,'Total display'!$C$5:$U$363,16,FALSE)</f>
        <v>0</v>
      </c>
      <c r="M3" s="715">
        <f>VLOOKUP(A3,'Total display'!$C$5:$U$363,18,FALSE)</f>
        <v>43.148000000000003</v>
      </c>
      <c r="N3" s="716">
        <f t="shared" ref="N3:N61" si="0">J3+K3-L3-M3</f>
        <v>421.67024870099192</v>
      </c>
      <c r="O3" s="699"/>
    </row>
    <row r="4" spans="1:15" ht="15.75" x14ac:dyDescent="0.25">
      <c r="A4" s="4">
        <v>212</v>
      </c>
      <c r="B4" s="709" t="s">
        <v>1227</v>
      </c>
      <c r="C4" s="705">
        <v>11629408</v>
      </c>
      <c r="D4" s="773" t="s">
        <v>339</v>
      </c>
      <c r="E4" s="705" t="s">
        <v>1390</v>
      </c>
      <c r="F4" s="705" t="s">
        <v>1393</v>
      </c>
      <c r="G4" s="705" t="s">
        <v>1231</v>
      </c>
      <c r="H4" s="713" t="e">
        <f>VLOOKUP(A4,'Total display'!$C$5:$U$363,2,FALSE)</f>
        <v>#N/A</v>
      </c>
      <c r="I4" s="714">
        <v>0</v>
      </c>
      <c r="J4" s="715" t="e">
        <f>VLOOKUP(A4,'Total display'!$C$5:$U$363,3,FALSE)</f>
        <v>#N/A</v>
      </c>
      <c r="K4" s="715" t="e">
        <f>SUM(VLOOKUP(A4,'Total display'!$C$5:$U$363,4,FALSE),VLOOKUP(A4,'Total display'!$C$5:$U$363,6,FALSE),VLOOKUP(A4,'Total display'!$C$5:$U$363,7,FALSE),VLOOKUP(A4,'Total display'!$C$5:$U$363,8,FALSE),VLOOKUP(A4,'Total display'!$C$5:$U$363,10,FALSE),VLOOKUP(A4,'Total display'!$C$5:$U$363,11,FALSE),VLOOKUP(A4,'Total display'!$C$5:$U$363,12,FALSE),VLOOKUP(A4,'Total display'!$C$5:U366,13,FALSE),VLOOKUP(A4,'Total display'!$C$5:$U$363,14,FALSE))</f>
        <v>#N/A</v>
      </c>
      <c r="L4" s="713" t="e">
        <f>VLOOKUP(A4,'Total display'!$C$5:$U$363,16,FALSE)</f>
        <v>#N/A</v>
      </c>
      <c r="M4" s="715" t="e">
        <f>VLOOKUP(A4,'Total display'!$C$5:$U$363,18,FALSE)</f>
        <v>#N/A</v>
      </c>
      <c r="N4" s="716" t="e">
        <f t="shared" si="0"/>
        <v>#N/A</v>
      </c>
      <c r="O4" s="698"/>
    </row>
    <row r="5" spans="1:15" ht="15.75" x14ac:dyDescent="0.25">
      <c r="A5" s="4">
        <v>120</v>
      </c>
      <c r="B5" s="710" t="s">
        <v>1227</v>
      </c>
      <c r="C5" s="704">
        <v>566871</v>
      </c>
      <c r="D5" s="772" t="s">
        <v>340</v>
      </c>
      <c r="E5" s="704" t="s">
        <v>1390</v>
      </c>
      <c r="F5" s="704" t="s">
        <v>1394</v>
      </c>
      <c r="G5" s="704" t="s">
        <v>1231</v>
      </c>
      <c r="H5" s="713">
        <f>VLOOKUP(A5,'Total display'!$C$5:$U$363,2,FALSE)</f>
        <v>29</v>
      </c>
      <c r="I5" s="714">
        <v>0</v>
      </c>
      <c r="J5" s="715">
        <f>VLOOKUP(A5,'Total display'!$C$5:$U$363,3,FALSE)</f>
        <v>382.56099999999998</v>
      </c>
      <c r="K5" s="715">
        <f>SUM(VLOOKUP(A5,'Total display'!$C$5:$U$363,4,FALSE),VLOOKUP(A5,'Total display'!$C$5:$U$363,6,FALSE),VLOOKUP(A5,'Total display'!$C$5:$U$363,7,FALSE),VLOOKUP(A5,'Total display'!$C$5:$U$363,8,FALSE),VLOOKUP(A5,'Total display'!$C$5:$U$363,10,FALSE),VLOOKUP(A5,'Total display'!$C$5:$U$363,11,FALSE),VLOOKUP(A5,'Total display'!$C$5:$U$363,12,FALSE),VLOOKUP(A5,'Total display'!$C$5:U367,13,FALSE),VLOOKUP(A5,'Total display'!$C$5:$U$363,14,FALSE))</f>
        <v>195</v>
      </c>
      <c r="L5" s="713">
        <f>VLOOKUP(A5,'Total display'!$C$5:$U$363,16,FALSE)</f>
        <v>0</v>
      </c>
      <c r="M5" s="715">
        <f>VLOOKUP(A5,'Total display'!$C$5:$U$363,18,FALSE)</f>
        <v>43.57</v>
      </c>
      <c r="N5" s="716">
        <f t="shared" si="0"/>
        <v>533.99099999999987</v>
      </c>
      <c r="O5" s="699"/>
    </row>
    <row r="6" spans="1:15" ht="15.75" x14ac:dyDescent="0.25">
      <c r="A6" s="4">
        <v>141</v>
      </c>
      <c r="B6" s="709" t="s">
        <v>1227</v>
      </c>
      <c r="C6" s="705">
        <v>8180209</v>
      </c>
      <c r="D6" s="774" t="s">
        <v>1395</v>
      </c>
      <c r="E6" s="705" t="s">
        <v>1390</v>
      </c>
      <c r="F6" s="711" t="s">
        <v>1396</v>
      </c>
      <c r="G6" s="705" t="s">
        <v>1231</v>
      </c>
      <c r="H6" s="713">
        <f>VLOOKUP(A6,'Total display'!$C$5:$U$363,2,FALSE)</f>
        <v>16</v>
      </c>
      <c r="I6" s="714">
        <v>0</v>
      </c>
      <c r="J6" s="715">
        <f>VLOOKUP(A6,'Total display'!$C$5:$U$363,3,FALSE)</f>
        <v>202.68579310344828</v>
      </c>
      <c r="K6" s="715">
        <f>SUM(VLOOKUP(A6,'Total display'!$C$5:$U$363,4,FALSE),VLOOKUP(A6,'Total display'!$C$5:$U$363,6,FALSE),VLOOKUP(A6,'Total display'!$C$5:$U$363,7,FALSE),VLOOKUP(A6,'Total display'!$C$5:$U$363,8,FALSE),VLOOKUP(A6,'Total display'!$C$5:$U$363,10,FALSE),VLOOKUP(A6,'Total display'!$C$5:$U$363,11,FALSE),VLOOKUP(A6,'Total display'!$C$5:$U$363,12,FALSE),VLOOKUP(A6,'Total display'!$C$5:U368,13,FALSE),VLOOKUP(A6,'Total display'!$C$5:$U$363,14,FALSE))</f>
        <v>113.79310344827584</v>
      </c>
      <c r="L6" s="713">
        <f>VLOOKUP(A6,'Total display'!$C$5:$U$363,16,FALSE)</f>
        <v>0</v>
      </c>
      <c r="M6" s="715">
        <f>VLOOKUP(A6,'Total display'!$C$5:$U$363,18,FALSE)</f>
        <v>42.186999999999998</v>
      </c>
      <c r="N6" s="716">
        <f t="shared" si="0"/>
        <v>274.29189655172411</v>
      </c>
      <c r="O6" s="698"/>
    </row>
    <row r="7" spans="1:15" ht="15.75" x14ac:dyDescent="0.25">
      <c r="A7" s="4">
        <v>338</v>
      </c>
      <c r="B7" s="710" t="s">
        <v>1227</v>
      </c>
      <c r="C7" s="704">
        <v>19560529</v>
      </c>
      <c r="D7" s="772" t="s">
        <v>345</v>
      </c>
      <c r="E7" s="704" t="s">
        <v>1390</v>
      </c>
      <c r="F7" s="704" t="s">
        <v>1397</v>
      </c>
      <c r="G7" s="704" t="s">
        <v>1231</v>
      </c>
      <c r="H7" s="713" t="e">
        <f>VLOOKUP(A7,'Total display'!$C$5:$U$363,2,FALSE)</f>
        <v>#N/A</v>
      </c>
      <c r="I7" s="714">
        <v>0</v>
      </c>
      <c r="J7" s="715" t="e">
        <f>VLOOKUP(A7,'Total display'!$C$5:$U$363,3,FALSE)</f>
        <v>#N/A</v>
      </c>
      <c r="K7" s="715" t="e">
        <f>SUM(VLOOKUP(A7,'Total display'!$C$5:$U$363,4,FALSE),VLOOKUP(A7,'Total display'!$C$5:$U$363,6,FALSE),VLOOKUP(A7,'Total display'!$C$5:$U$363,7,FALSE),VLOOKUP(A7,'Total display'!$C$5:$U$363,8,FALSE),VLOOKUP(A7,'Total display'!$C$5:$U$363,10,FALSE),VLOOKUP(A7,'Total display'!$C$5:$U$363,11,FALSE),VLOOKUP(A7,'Total display'!$C$5:$U$363,12,FALSE),VLOOKUP(A7,'Total display'!$C$5:U369,13,FALSE),VLOOKUP(A7,'Total display'!$C$5:$U$363,14,FALSE))</f>
        <v>#N/A</v>
      </c>
      <c r="L7" s="713" t="e">
        <f>VLOOKUP(A7,'Total display'!$C$5:$U$363,16,FALSE)</f>
        <v>#N/A</v>
      </c>
      <c r="M7" s="715" t="e">
        <f>VLOOKUP(A7,'Total display'!$C$5:$U$363,18,FALSE)</f>
        <v>#N/A</v>
      </c>
      <c r="N7" s="716" t="e">
        <f t="shared" si="0"/>
        <v>#N/A</v>
      </c>
      <c r="O7" s="699"/>
    </row>
    <row r="8" spans="1:15" ht="15.75" x14ac:dyDescent="0.25">
      <c r="A8" s="4">
        <v>138</v>
      </c>
      <c r="B8" s="709" t="s">
        <v>1227</v>
      </c>
      <c r="C8" s="705">
        <v>3328174</v>
      </c>
      <c r="D8" s="774" t="s">
        <v>126</v>
      </c>
      <c r="E8" s="705" t="s">
        <v>1390</v>
      </c>
      <c r="F8" s="705" t="s">
        <v>1398</v>
      </c>
      <c r="G8" s="705" t="s">
        <v>1231</v>
      </c>
      <c r="H8" s="713">
        <f>VLOOKUP(A8,'Total display'!$C$5:$U$363,2,FALSE)</f>
        <v>10</v>
      </c>
      <c r="I8" s="714">
        <v>0</v>
      </c>
      <c r="J8" s="715">
        <f>VLOOKUP(A8,'Total display'!$C$5:$U$363,3,FALSE)</f>
        <v>130.17999999999998</v>
      </c>
      <c r="K8" s="715">
        <f>SUM(VLOOKUP(A8,'Total display'!$C$5:$U$363,4,FALSE),VLOOKUP(A8,'Total display'!$C$5:$U$363,6,FALSE),VLOOKUP(A8,'Total display'!$C$5:$U$363,7,FALSE),VLOOKUP(A8,'Total display'!$C$5:$U$363,8,FALSE),VLOOKUP(A8,'Total display'!$C$5:$U$363,10,FALSE),VLOOKUP(A8,'Total display'!$C$5:$U$363,11,FALSE),VLOOKUP(A8,'Total display'!$C$5:$U$363,12,FALSE),VLOOKUP(A8,'Total display'!$C$5:U370,13,FALSE),VLOOKUP(A8,'Total display'!$C$5:$U$363,14,FALSE))</f>
        <v>93.524700873878118</v>
      </c>
      <c r="L8" s="713">
        <f>VLOOKUP(A8,'Total display'!$C$5:$U$363,16,FALSE)</f>
        <v>0</v>
      </c>
      <c r="M8" s="715">
        <f>VLOOKUP(A8,'Total display'!$C$5:$U$363,18,FALSE)</f>
        <v>43.226999999999997</v>
      </c>
      <c r="N8" s="716">
        <f t="shared" si="0"/>
        <v>180.47770087387809</v>
      </c>
      <c r="O8" s="698"/>
    </row>
    <row r="9" spans="1:15" ht="15.75" x14ac:dyDescent="0.25">
      <c r="A9" s="4">
        <v>341</v>
      </c>
      <c r="B9" s="709" t="s">
        <v>1227</v>
      </c>
      <c r="C9" s="705">
        <v>9954007</v>
      </c>
      <c r="D9" s="774" t="s">
        <v>348</v>
      </c>
      <c r="E9" s="705" t="s">
        <v>1390</v>
      </c>
      <c r="F9" s="705" t="s">
        <v>1400</v>
      </c>
      <c r="G9" s="705" t="s">
        <v>1231</v>
      </c>
      <c r="H9" s="713" t="e">
        <f>VLOOKUP(A9,'Total display'!$C$5:$U$363,2,FALSE)</f>
        <v>#N/A</v>
      </c>
      <c r="I9" s="714">
        <v>0</v>
      </c>
      <c r="J9" s="715" t="e">
        <f>VLOOKUP(A9,'Total display'!$C$5:$U$363,3,FALSE)</f>
        <v>#N/A</v>
      </c>
      <c r="K9" s="715" t="e">
        <f>SUM(VLOOKUP(A9,'Total display'!$C$5:$U$363,4,FALSE),VLOOKUP(A9,'Total display'!$C$5:$U$363,6,FALSE),VLOOKUP(A9,'Total display'!$C$5:$U$363,7,FALSE),VLOOKUP(A9,'Total display'!$C$5:$U$363,8,FALSE),VLOOKUP(A9,'Total display'!$C$5:$U$363,10,FALSE),VLOOKUP(A9,'Total display'!$C$5:$U$363,11,FALSE),VLOOKUP(A9,'Total display'!$C$5:$U$363,12,FALSE),VLOOKUP(A9,'Total display'!$C$5:U372,13,FALSE),VLOOKUP(A9,'Total display'!$C$5:$U$363,14,FALSE))</f>
        <v>#N/A</v>
      </c>
      <c r="L9" s="713" t="e">
        <f>VLOOKUP(A9,'Total display'!$C$5:$U$363,16,FALSE)</f>
        <v>#N/A</v>
      </c>
      <c r="M9" s="715" t="e">
        <f>VLOOKUP(A9,'Total display'!$C$5:$U$363,18,FALSE)</f>
        <v>#N/A</v>
      </c>
      <c r="N9" s="716" t="e">
        <f t="shared" si="0"/>
        <v>#N/A</v>
      </c>
      <c r="O9" s="698"/>
    </row>
    <row r="10" spans="1:15" ht="15.75" x14ac:dyDescent="0.25">
      <c r="A10" s="4">
        <v>345</v>
      </c>
      <c r="B10" s="710" t="s">
        <v>1227</v>
      </c>
      <c r="C10" s="704">
        <v>18558927</v>
      </c>
      <c r="D10" s="772" t="s">
        <v>281</v>
      </c>
      <c r="E10" s="704" t="s">
        <v>1390</v>
      </c>
      <c r="F10" s="704" t="s">
        <v>1401</v>
      </c>
      <c r="G10" s="704" t="s">
        <v>1231</v>
      </c>
      <c r="H10" s="713" t="e">
        <f>VLOOKUP(A10,'Total display'!$C$5:$U$363,2,FALSE)</f>
        <v>#N/A</v>
      </c>
      <c r="I10" s="714">
        <v>0</v>
      </c>
      <c r="J10" s="715" t="e">
        <f>VLOOKUP(A10,'Total display'!$C$5:$U$363,3,FALSE)</f>
        <v>#N/A</v>
      </c>
      <c r="K10" s="715" t="e">
        <f>SUM(VLOOKUP(A10,'Total display'!$C$5:$U$363,4,FALSE),VLOOKUP(A10,'Total display'!$C$5:$U$363,6,FALSE),VLOOKUP(A10,'Total display'!$C$5:$U$363,7,FALSE),VLOOKUP(A10,'Total display'!$C$5:$U$363,8,FALSE),VLOOKUP(A10,'Total display'!$C$5:$U$363,10,FALSE),VLOOKUP(A10,'Total display'!$C$5:$U$363,11,FALSE),VLOOKUP(A10,'Total display'!$C$5:$U$363,12,FALSE),VLOOKUP(A10,'Total display'!$C$5:U373,13,FALSE),VLOOKUP(A10,'Total display'!$C$5:$U$363,14,FALSE))</f>
        <v>#N/A</v>
      </c>
      <c r="L10" s="713" t="e">
        <f>VLOOKUP(A10,'Total display'!$C$5:$U$363,16,FALSE)</f>
        <v>#N/A</v>
      </c>
      <c r="M10" s="715" t="e">
        <f>VLOOKUP(A10,'Total display'!$C$5:$U$363,18,FALSE)</f>
        <v>#N/A</v>
      </c>
      <c r="N10" s="716" t="e">
        <f t="shared" si="0"/>
        <v>#N/A</v>
      </c>
      <c r="O10" s="699"/>
    </row>
    <row r="11" spans="1:15" ht="15.75" x14ac:dyDescent="0.25">
      <c r="A11" s="4">
        <v>349</v>
      </c>
      <c r="B11" s="709" t="s">
        <v>1227</v>
      </c>
      <c r="C11" s="705">
        <v>19098649</v>
      </c>
      <c r="D11" s="774" t="s">
        <v>285</v>
      </c>
      <c r="E11" s="705" t="s">
        <v>1390</v>
      </c>
      <c r="F11" s="705" t="s">
        <v>1402</v>
      </c>
      <c r="G11" s="705" t="s">
        <v>1231</v>
      </c>
      <c r="H11" s="713" t="e">
        <f>VLOOKUP(A11,'Total display'!$C$5:$U$363,2,FALSE)</f>
        <v>#N/A</v>
      </c>
      <c r="I11" s="714">
        <v>0</v>
      </c>
      <c r="J11" s="715" t="e">
        <f>VLOOKUP(A11,'Total display'!$C$5:$U$363,3,FALSE)</f>
        <v>#N/A</v>
      </c>
      <c r="K11" s="715" t="e">
        <f>SUM(VLOOKUP(A11,'Total display'!$C$5:$U$363,4,FALSE),VLOOKUP(A11,'Total display'!$C$5:$U$363,6,FALSE),VLOOKUP(A11,'Total display'!$C$5:$U$363,7,FALSE),VLOOKUP(A11,'Total display'!$C$5:$U$363,8,FALSE),VLOOKUP(A11,'Total display'!$C$5:$U$363,10,FALSE),VLOOKUP(A11,'Total display'!$C$5:$U$363,11,FALSE),VLOOKUP(A11,'Total display'!$C$5:$U$363,12,FALSE),VLOOKUP(A11,'Total display'!$C$5:U374,13,FALSE),VLOOKUP(A11,'Total display'!$C$5:$U$363,14,FALSE))</f>
        <v>#N/A</v>
      </c>
      <c r="L11" s="713" t="e">
        <f>VLOOKUP(A11,'Total display'!$C$5:$U$363,16,FALSE)</f>
        <v>#N/A</v>
      </c>
      <c r="M11" s="715" t="e">
        <f>VLOOKUP(A11,'Total display'!$C$5:$U$363,18,FALSE)</f>
        <v>#N/A</v>
      </c>
      <c r="N11" s="716" t="e">
        <f t="shared" si="0"/>
        <v>#N/A</v>
      </c>
      <c r="O11" s="698"/>
    </row>
    <row r="12" spans="1:15" ht="15.75" x14ac:dyDescent="0.25">
      <c r="A12" s="523" t="s">
        <v>242</v>
      </c>
      <c r="B12" s="710" t="s">
        <v>1227</v>
      </c>
      <c r="C12" s="704">
        <v>10407499</v>
      </c>
      <c r="D12" s="772" t="s">
        <v>290</v>
      </c>
      <c r="E12" s="704" t="s">
        <v>1390</v>
      </c>
      <c r="F12" s="704" t="s">
        <v>1403</v>
      </c>
      <c r="G12" s="704" t="s">
        <v>1231</v>
      </c>
      <c r="H12" s="713" t="e">
        <f>VLOOKUP(A12,'Total display'!$C$5:$U$363,2,FALSE)</f>
        <v>#N/A</v>
      </c>
      <c r="I12" s="714">
        <v>0</v>
      </c>
      <c r="J12" s="715" t="e">
        <f>VLOOKUP(A12,'Total display'!$C$5:$U$363,3,FALSE)</f>
        <v>#N/A</v>
      </c>
      <c r="K12" s="715" t="e">
        <f>SUM(VLOOKUP(A12,'Total display'!$C$5:$U$363,4,FALSE),VLOOKUP(A12,'Total display'!$C$5:$U$363,6,FALSE),VLOOKUP(A12,'Total display'!$C$5:$U$363,7,FALSE),VLOOKUP(A12,'Total display'!$C$5:$U$363,8,FALSE),VLOOKUP(A12,'Total display'!$C$5:$U$363,10,FALSE),VLOOKUP(A12,'Total display'!$C$5:$U$363,11,FALSE),VLOOKUP(A12,'Total display'!$C$5:$U$363,12,FALSE),VLOOKUP(A12,'Total display'!$C$5:U375,13,FALSE),VLOOKUP(A12,'Total display'!$C$5:$U$363,14,FALSE))</f>
        <v>#N/A</v>
      </c>
      <c r="L12" s="713" t="e">
        <f>VLOOKUP(A12,'Total display'!$C$5:$U$363,16,FALSE)</f>
        <v>#N/A</v>
      </c>
      <c r="M12" s="715" t="e">
        <f>VLOOKUP(A12,'Total display'!$C$5:$U$363,18,FALSE)</f>
        <v>#N/A</v>
      </c>
      <c r="N12" s="716" t="e">
        <f t="shared" si="0"/>
        <v>#N/A</v>
      </c>
      <c r="O12" s="699"/>
    </row>
    <row r="13" spans="1:15" ht="15.75" x14ac:dyDescent="0.25">
      <c r="A13" s="4">
        <v>132</v>
      </c>
      <c r="B13" s="709" t="s">
        <v>1227</v>
      </c>
      <c r="C13" s="705">
        <v>3016312</v>
      </c>
      <c r="D13" s="774" t="s">
        <v>97</v>
      </c>
      <c r="E13" s="705" t="s">
        <v>1390</v>
      </c>
      <c r="F13" s="705" t="s">
        <v>1404</v>
      </c>
      <c r="G13" s="705" t="s">
        <v>1231</v>
      </c>
      <c r="H13" s="713">
        <f>VLOOKUP(A13,'Total display'!$C$5:$U$363,2,FALSE)</f>
        <v>18</v>
      </c>
      <c r="I13" s="714">
        <v>0</v>
      </c>
      <c r="J13" s="715">
        <f>VLOOKUP(A13,'Total display'!$C$5:$U$363,3,FALSE)</f>
        <v>230.40558620689654</v>
      </c>
      <c r="K13" s="715">
        <f>SUM(VLOOKUP(A13,'Total display'!$C$5:$U$363,4,FALSE),VLOOKUP(A13,'Total display'!$C$5:$U$363,6,FALSE),VLOOKUP(A13,'Total display'!$C$5:$U$363,7,FALSE),VLOOKUP(A13,'Total display'!$C$5:$U$363,8,FALSE),VLOOKUP(A13,'Total display'!$C$5:$U$363,10,FALSE),VLOOKUP(A13,'Total display'!$C$5:$U$363,11,FALSE),VLOOKUP(A13,'Total display'!$C$5:$U$363,12,FALSE),VLOOKUP(A13,'Total display'!$C$5:U376,13,FALSE),VLOOKUP(A13,'Total display'!$C$5:$U$363,14,FALSE))</f>
        <v>137.87746191544639</v>
      </c>
      <c r="L13" s="713">
        <f>VLOOKUP(A13,'Total display'!$C$5:$U$363,16,FALSE)</f>
        <v>0</v>
      </c>
      <c r="M13" s="715">
        <f>VLOOKUP(A13,'Total display'!$C$5:$U$363,18,FALSE)</f>
        <v>42.795999999999999</v>
      </c>
      <c r="N13" s="716">
        <f t="shared" si="0"/>
        <v>325.48704812234297</v>
      </c>
      <c r="O13" s="698"/>
    </row>
    <row r="14" spans="1:15" ht="15.75" x14ac:dyDescent="0.25">
      <c r="A14" s="4">
        <v>287</v>
      </c>
      <c r="B14" s="710" t="s">
        <v>1227</v>
      </c>
      <c r="C14" s="704">
        <v>11554845</v>
      </c>
      <c r="D14" s="772" t="s">
        <v>292</v>
      </c>
      <c r="E14" s="704" t="s">
        <v>1390</v>
      </c>
      <c r="F14" s="704" t="s">
        <v>1405</v>
      </c>
      <c r="G14" s="704" t="s">
        <v>1231</v>
      </c>
      <c r="H14" s="713" t="e">
        <f>VLOOKUP(A14,'Total display'!$C$5:$U$363,2,FALSE)</f>
        <v>#N/A</v>
      </c>
      <c r="I14" s="714">
        <v>0</v>
      </c>
      <c r="J14" s="715" t="e">
        <f>VLOOKUP(A14,'Total display'!$C$5:$U$363,3,FALSE)</f>
        <v>#N/A</v>
      </c>
      <c r="K14" s="715" t="e">
        <f>SUM(VLOOKUP(A14,'Total display'!$C$5:$U$363,4,FALSE),VLOOKUP(A14,'Total display'!$C$5:$U$363,6,FALSE),VLOOKUP(A14,'Total display'!$C$5:$U$363,7,FALSE),VLOOKUP(A14,'Total display'!$C$5:$U$363,8,FALSE),VLOOKUP(A14,'Total display'!$C$5:$U$363,10,FALSE),VLOOKUP(A14,'Total display'!$C$5:$U$363,11,FALSE),VLOOKUP(A14,'Total display'!$C$5:$U$363,12,FALSE),VLOOKUP(A14,'Total display'!$C$5:U377,13,FALSE),VLOOKUP(A14,'Total display'!$C$5:$U$363,14,FALSE))</f>
        <v>#N/A</v>
      </c>
      <c r="L14" s="713" t="e">
        <f>VLOOKUP(A14,'Total display'!$C$5:$U$363,16,FALSE)</f>
        <v>#N/A</v>
      </c>
      <c r="M14" s="715" t="e">
        <f>VLOOKUP(A14,'Total display'!$C$5:$U$363,18,FALSE)</f>
        <v>#N/A</v>
      </c>
      <c r="N14" s="716" t="e">
        <f t="shared" si="0"/>
        <v>#N/A</v>
      </c>
      <c r="O14" s="699"/>
    </row>
    <row r="15" spans="1:15" ht="15.75" x14ac:dyDescent="0.25">
      <c r="A15" s="4">
        <v>289</v>
      </c>
      <c r="B15" s="709" t="s">
        <v>1227</v>
      </c>
      <c r="C15" s="705">
        <v>9537462</v>
      </c>
      <c r="D15" s="773" t="s">
        <v>229</v>
      </c>
      <c r="E15" s="705" t="s">
        <v>1390</v>
      </c>
      <c r="F15" s="705" t="s">
        <v>1406</v>
      </c>
      <c r="G15" s="705" t="s">
        <v>1231</v>
      </c>
      <c r="H15" s="713" t="e">
        <f>VLOOKUP(A15,'Total display'!$C$5:$U$363,2,FALSE)</f>
        <v>#N/A</v>
      </c>
      <c r="I15" s="714">
        <v>0</v>
      </c>
      <c r="J15" s="715" t="e">
        <f>VLOOKUP(A15,'Total display'!$C$5:$U$363,3,FALSE)</f>
        <v>#N/A</v>
      </c>
      <c r="K15" s="715" t="e">
        <f>SUM(VLOOKUP(A15,'Total display'!$C$5:$U$363,4,FALSE),VLOOKUP(A15,'Total display'!$C$5:$U$363,6,FALSE),VLOOKUP(A15,'Total display'!$C$5:$U$363,7,FALSE),VLOOKUP(A15,'Total display'!$C$5:$U$363,8,FALSE),VLOOKUP(A15,'Total display'!$C$5:$U$363,10,FALSE),VLOOKUP(A15,'Total display'!$C$5:$U$363,11,FALSE),VLOOKUP(A15,'Total display'!$C$5:$U$363,12,FALSE),VLOOKUP(A15,'Total display'!$C$5:U378,13,FALSE),VLOOKUP(A15,'Total display'!$C$5:$U$363,14,FALSE))</f>
        <v>#N/A</v>
      </c>
      <c r="L15" s="713" t="e">
        <f>VLOOKUP(A15,'Total display'!$C$5:$U$363,16,FALSE)</f>
        <v>#N/A</v>
      </c>
      <c r="M15" s="715" t="e">
        <f>VLOOKUP(A15,'Total display'!$C$5:$U$363,18,FALSE)</f>
        <v>#N/A</v>
      </c>
      <c r="N15" s="716" t="e">
        <f t="shared" si="0"/>
        <v>#N/A</v>
      </c>
      <c r="O15" s="698"/>
    </row>
    <row r="16" spans="1:15" ht="15.75" x14ac:dyDescent="0.25">
      <c r="A16" s="4">
        <v>231</v>
      </c>
      <c r="B16" s="710" t="s">
        <v>1227</v>
      </c>
      <c r="C16" s="704">
        <v>9955933</v>
      </c>
      <c r="D16" s="772" t="s">
        <v>174</v>
      </c>
      <c r="E16" s="704" t="s">
        <v>1390</v>
      </c>
      <c r="F16" s="704" t="s">
        <v>1407</v>
      </c>
      <c r="G16" s="704" t="s">
        <v>1231</v>
      </c>
      <c r="H16" s="713" t="e">
        <f>VLOOKUP(A16,'Total display'!$C$5:$U$363,2,FALSE)</f>
        <v>#N/A</v>
      </c>
      <c r="I16" s="714">
        <v>0</v>
      </c>
      <c r="J16" s="715" t="e">
        <f>VLOOKUP(A16,'Total display'!$C$5:$U$363,3,FALSE)</f>
        <v>#N/A</v>
      </c>
      <c r="K16" s="715" t="e">
        <f>SUM(VLOOKUP(A16,'Total display'!$C$5:$U$363,4,FALSE),VLOOKUP(A16,'Total display'!$C$5:$U$363,6,FALSE),VLOOKUP(A16,'Total display'!$C$5:$U$363,7,FALSE),VLOOKUP(A16,'Total display'!$C$5:$U$363,8,FALSE),VLOOKUP(A16,'Total display'!$C$5:$U$363,10,FALSE),VLOOKUP(A16,'Total display'!$C$5:$U$363,11,FALSE),VLOOKUP(A16,'Total display'!$C$5:$U$363,12,FALSE),VLOOKUP(A16,'Total display'!$C$5:U379,13,FALSE),VLOOKUP(A16,'Total display'!$C$5:$U$363,14,FALSE))</f>
        <v>#N/A</v>
      </c>
      <c r="L16" s="713" t="e">
        <f>VLOOKUP(A16,'Total display'!$C$5:$U$363,16,FALSE)</f>
        <v>#N/A</v>
      </c>
      <c r="M16" s="715" t="e">
        <f>VLOOKUP(A16,'Total display'!$C$5:$U$363,18,FALSE)</f>
        <v>#N/A</v>
      </c>
      <c r="N16" s="716" t="e">
        <f t="shared" si="0"/>
        <v>#N/A</v>
      </c>
      <c r="O16" s="699"/>
    </row>
    <row r="17" spans="1:15" ht="15.75" x14ac:dyDescent="0.25">
      <c r="A17" s="4">
        <v>220</v>
      </c>
      <c r="B17" s="709" t="s">
        <v>1227</v>
      </c>
      <c r="C17" s="705" t="s">
        <v>1408</v>
      </c>
      <c r="D17" s="774" t="s">
        <v>300</v>
      </c>
      <c r="E17" s="705" t="s">
        <v>1390</v>
      </c>
      <c r="F17" s="705" t="s">
        <v>1409</v>
      </c>
      <c r="G17" s="705" t="s">
        <v>1231</v>
      </c>
      <c r="H17" s="713" t="e">
        <f>VLOOKUP(A17,'Total display'!$C$5:$U$363,2,FALSE)</f>
        <v>#N/A</v>
      </c>
      <c r="I17" s="714">
        <v>0</v>
      </c>
      <c r="J17" s="715" t="e">
        <f>VLOOKUP(A17,'Total display'!$C$5:$U$363,3,FALSE)</f>
        <v>#N/A</v>
      </c>
      <c r="K17" s="715" t="e">
        <f>SUM(VLOOKUP(A17,'Total display'!$C$5:$U$363,4,FALSE),VLOOKUP(A17,'Total display'!$C$5:$U$363,6,FALSE),VLOOKUP(A17,'Total display'!$C$5:$U$363,7,FALSE),VLOOKUP(A17,'Total display'!$C$5:$U$363,8,FALSE),VLOOKUP(A17,'Total display'!$C$5:$U$363,10,FALSE),VLOOKUP(A17,'Total display'!$C$5:$U$363,11,FALSE),VLOOKUP(A17,'Total display'!$C$5:$U$363,12,FALSE),VLOOKUP(A17,'Total display'!$C$5:U380,13,FALSE),VLOOKUP(A17,'Total display'!$C$5:$U$363,14,FALSE))</f>
        <v>#N/A</v>
      </c>
      <c r="L17" s="713" t="e">
        <f>VLOOKUP(A17,'Total display'!$C$5:$U$363,16,FALSE)</f>
        <v>#N/A</v>
      </c>
      <c r="M17" s="715" t="e">
        <f>VLOOKUP(A17,'Total display'!$C$5:$U$363,18,FALSE)</f>
        <v>#N/A</v>
      </c>
      <c r="N17" s="716" t="e">
        <f t="shared" si="0"/>
        <v>#N/A</v>
      </c>
      <c r="O17" s="698"/>
    </row>
    <row r="18" spans="1:15" ht="15.75" x14ac:dyDescent="0.25">
      <c r="A18" s="523" t="s">
        <v>18</v>
      </c>
      <c r="B18" s="710" t="s">
        <v>1227</v>
      </c>
      <c r="C18" s="704">
        <v>413283</v>
      </c>
      <c r="D18" s="772" t="s">
        <v>305</v>
      </c>
      <c r="E18" s="704" t="s">
        <v>1390</v>
      </c>
      <c r="F18" s="704" t="s">
        <v>1410</v>
      </c>
      <c r="G18" s="704" t="s">
        <v>1231</v>
      </c>
      <c r="H18" s="713" t="e">
        <f>VLOOKUP(A18,'Total display'!$C$5:$U$363,2,FALSE)</f>
        <v>#N/A</v>
      </c>
      <c r="I18" s="714">
        <v>0</v>
      </c>
      <c r="J18" s="715" t="e">
        <f>VLOOKUP(A18,'Total display'!$C$5:$U$363,3,FALSE)</f>
        <v>#N/A</v>
      </c>
      <c r="K18" s="715" t="e">
        <f>SUM(VLOOKUP(A18,'Total display'!$C$5:$U$363,4,FALSE),VLOOKUP(A18,'Total display'!$C$5:$U$363,6,FALSE),VLOOKUP(A18,'Total display'!$C$5:$U$363,7,FALSE),VLOOKUP(A18,'Total display'!$C$5:$U$363,8,FALSE),VLOOKUP(A18,'Total display'!$C$5:$U$363,10,FALSE),VLOOKUP(A18,'Total display'!$C$5:$U$363,11,FALSE),VLOOKUP(A18,'Total display'!$C$5:$U$363,12,FALSE),VLOOKUP(A18,'Total display'!$C$5:U381,13,FALSE),VLOOKUP(A18,'Total display'!$C$5:$U$363,14,FALSE))</f>
        <v>#N/A</v>
      </c>
      <c r="L18" s="713" t="e">
        <f>VLOOKUP(A18,'Total display'!$C$5:$U$363,16,FALSE)</f>
        <v>#N/A</v>
      </c>
      <c r="M18" s="715" t="e">
        <f>VLOOKUP(A18,'Total display'!$C$5:$U$363,18,FALSE)</f>
        <v>#N/A</v>
      </c>
      <c r="N18" s="716" t="e">
        <f t="shared" si="0"/>
        <v>#N/A</v>
      </c>
      <c r="O18" s="699"/>
    </row>
    <row r="19" spans="1:15" ht="15.75" x14ac:dyDescent="0.25">
      <c r="A19" s="4">
        <v>276</v>
      </c>
      <c r="B19" s="709" t="s">
        <v>1227</v>
      </c>
      <c r="C19" s="705">
        <v>9954856</v>
      </c>
      <c r="D19" s="774" t="s">
        <v>306</v>
      </c>
      <c r="E19" s="705" t="s">
        <v>1390</v>
      </c>
      <c r="F19" s="705" t="s">
        <v>1411</v>
      </c>
      <c r="G19" s="705" t="s">
        <v>1231</v>
      </c>
      <c r="H19" s="713" t="e">
        <f>VLOOKUP(A19,'Total display'!$C$5:$U$363,2,FALSE)</f>
        <v>#N/A</v>
      </c>
      <c r="I19" s="714">
        <v>0</v>
      </c>
      <c r="J19" s="715" t="e">
        <f>VLOOKUP(A19,'Total display'!$C$5:$U$363,3,FALSE)</f>
        <v>#N/A</v>
      </c>
      <c r="K19" s="715" t="e">
        <f>SUM(VLOOKUP(A19,'Total display'!$C$5:$U$363,4,FALSE),VLOOKUP(A19,'Total display'!$C$5:$U$363,6,FALSE),VLOOKUP(A19,'Total display'!$C$5:$U$363,7,FALSE),VLOOKUP(A19,'Total display'!$C$5:$U$363,8,FALSE),VLOOKUP(A19,'Total display'!$C$5:$U$363,10,FALSE),VLOOKUP(A19,'Total display'!$C$5:$U$363,11,FALSE),VLOOKUP(A19,'Total display'!$C$5:$U$363,12,FALSE),VLOOKUP(A19,'Total display'!$C$5:U382,13,FALSE),VLOOKUP(A19,'Total display'!$C$5:$U$363,14,FALSE))</f>
        <v>#N/A</v>
      </c>
      <c r="L19" s="713" t="e">
        <f>VLOOKUP(A19,'Total display'!$C$5:$U$363,16,FALSE)</f>
        <v>#N/A</v>
      </c>
      <c r="M19" s="715" t="e">
        <f>VLOOKUP(A19,'Total display'!$C$5:$U$363,18,FALSE)</f>
        <v>#N/A</v>
      </c>
      <c r="N19" s="716" t="e">
        <f t="shared" si="0"/>
        <v>#N/A</v>
      </c>
      <c r="O19" s="698"/>
    </row>
    <row r="20" spans="1:15" ht="15.75" x14ac:dyDescent="0.25">
      <c r="A20" s="4">
        <v>387</v>
      </c>
      <c r="B20" s="709" t="s">
        <v>1227</v>
      </c>
      <c r="C20" s="705">
        <v>3350873</v>
      </c>
      <c r="D20" s="774" t="s">
        <v>322</v>
      </c>
      <c r="E20" s="705" t="s">
        <v>1390</v>
      </c>
      <c r="F20" s="705" t="s">
        <v>1412</v>
      </c>
      <c r="G20" s="705" t="s">
        <v>1231</v>
      </c>
      <c r="H20" s="713" t="e">
        <f>VLOOKUP(A20,'Total display'!$C$5:$U$363,2,FALSE)</f>
        <v>#N/A</v>
      </c>
      <c r="I20" s="714">
        <v>0</v>
      </c>
      <c r="J20" s="715" t="e">
        <f>VLOOKUP(A20,'Total display'!$C$5:$U$363,3,FALSE)</f>
        <v>#N/A</v>
      </c>
      <c r="K20" s="715" t="e">
        <f>SUM(VLOOKUP(A20,'Total display'!$C$5:$U$363,4,FALSE),VLOOKUP(A20,'Total display'!$C$5:$U$363,6,FALSE),VLOOKUP(A20,'Total display'!$C$5:$U$363,7,FALSE),VLOOKUP(A20,'Total display'!$C$5:$U$363,8,FALSE),VLOOKUP(A20,'Total display'!$C$5:$U$363,10,FALSE),VLOOKUP(A20,'Total display'!$C$5:$U$363,11,FALSE),VLOOKUP(A20,'Total display'!$C$5:$U$363,12,FALSE),VLOOKUP(A20,'Total display'!$C$5:U384,13,FALSE),VLOOKUP(A20,'Total display'!$C$5:$U$363,14,FALSE))</f>
        <v>#N/A</v>
      </c>
      <c r="L20" s="713" t="e">
        <f>VLOOKUP(A20,'Total display'!$C$5:$U$363,16,FALSE)</f>
        <v>#N/A</v>
      </c>
      <c r="M20" s="715" t="e">
        <f>VLOOKUP(A20,'Total display'!$C$5:$U$363,18,FALSE)</f>
        <v>#N/A</v>
      </c>
      <c r="N20" s="716" t="e">
        <f t="shared" si="0"/>
        <v>#N/A</v>
      </c>
      <c r="O20" s="698"/>
    </row>
    <row r="21" spans="1:15" ht="15.75" x14ac:dyDescent="0.25">
      <c r="A21" s="4">
        <v>398</v>
      </c>
      <c r="B21" s="710" t="s">
        <v>1227</v>
      </c>
      <c r="C21" s="704">
        <v>72807972</v>
      </c>
      <c r="D21" s="772" t="s">
        <v>326</v>
      </c>
      <c r="E21" s="704" t="s">
        <v>1390</v>
      </c>
      <c r="F21" s="704" t="s">
        <v>1413</v>
      </c>
      <c r="G21" s="704" t="s">
        <v>1231</v>
      </c>
      <c r="H21" s="713" t="e">
        <f>VLOOKUP(A21,'Total display'!$C$5:$U$363,2,FALSE)</f>
        <v>#N/A</v>
      </c>
      <c r="I21" s="714">
        <v>0</v>
      </c>
      <c r="J21" s="715" t="e">
        <f>VLOOKUP(A21,'Total display'!$C$5:$U$363,3,FALSE)</f>
        <v>#N/A</v>
      </c>
      <c r="K21" s="715" t="e">
        <f>SUM(VLOOKUP(A21,'Total display'!$C$5:$U$363,4,FALSE),VLOOKUP(A21,'Total display'!$C$5:$U$363,6,FALSE),VLOOKUP(A21,'Total display'!$C$5:$U$363,7,FALSE),VLOOKUP(A21,'Total display'!$C$5:$U$363,8,FALSE),VLOOKUP(A21,'Total display'!$C$5:$U$363,10,FALSE),VLOOKUP(A21,'Total display'!$C$5:$U$363,11,FALSE),VLOOKUP(A21,'Total display'!$C$5:$U$363,12,FALSE),VLOOKUP(A21,'Total display'!$C$5:U385,13,FALSE),VLOOKUP(A21,'Total display'!$C$5:$U$363,14,FALSE))</f>
        <v>#N/A</v>
      </c>
      <c r="L21" s="713" t="e">
        <f>VLOOKUP(A21,'Total display'!$C$5:$U$363,16,FALSE)</f>
        <v>#N/A</v>
      </c>
      <c r="M21" s="715" t="e">
        <f>VLOOKUP(A21,'Total display'!$C$5:$U$363,18,FALSE)</f>
        <v>#N/A</v>
      </c>
      <c r="N21" s="716" t="e">
        <f t="shared" si="0"/>
        <v>#N/A</v>
      </c>
      <c r="O21" s="699"/>
    </row>
    <row r="22" spans="1:15" ht="15.75" x14ac:dyDescent="0.25">
      <c r="A22" s="4">
        <v>397</v>
      </c>
      <c r="B22" s="718" t="s">
        <v>1227</v>
      </c>
      <c r="C22" s="745" t="s">
        <v>1693</v>
      </c>
      <c r="D22" s="775" t="s">
        <v>333</v>
      </c>
      <c r="E22" s="704" t="s">
        <v>1390</v>
      </c>
      <c r="F22" s="704" t="s">
        <v>1650</v>
      </c>
      <c r="G22" s="719" t="s">
        <v>1231</v>
      </c>
      <c r="H22" s="713" t="e">
        <f>VLOOKUP(A22,'Total display'!$C$5:$U$363,2,FALSE)</f>
        <v>#N/A</v>
      </c>
      <c r="I22" s="714">
        <v>0</v>
      </c>
      <c r="J22" s="715" t="e">
        <f>VLOOKUP(A22,'Total display'!$C$5:$U$363,3,FALSE)</f>
        <v>#N/A</v>
      </c>
      <c r="K22" s="715" t="e">
        <f>SUM(VLOOKUP(A22,'Total display'!$C$5:$U$363,4,FALSE),VLOOKUP(A22,'Total display'!$C$5:$U$363,6,FALSE),VLOOKUP(A22,'Total display'!$C$5:$U$363,7,FALSE),VLOOKUP(A22,'Total display'!$C$5:$U$363,8,FALSE),VLOOKUP(A22,'Total display'!$C$5:$U$363,10,FALSE),VLOOKUP(A22,'Total display'!$C$5:$U$363,11,FALSE),VLOOKUP(A22,'Total display'!$C$5:$U$363,12,FALSE),VLOOKUP(A22,'Total display'!$C$5:U386,13,FALSE),VLOOKUP(A22,'Total display'!$C$5:$U$363,14,FALSE))</f>
        <v>#N/A</v>
      </c>
      <c r="L22" s="713" t="e">
        <f>VLOOKUP(A22,'Total display'!$C$5:$U$363,16,FALSE)</f>
        <v>#N/A</v>
      </c>
      <c r="M22" s="715" t="e">
        <f>VLOOKUP(A22,'Total display'!$C$5:$U$363,18,FALSE)</f>
        <v>#N/A</v>
      </c>
      <c r="N22" s="716" t="e">
        <f t="shared" si="0"/>
        <v>#N/A</v>
      </c>
      <c r="O22" s="699"/>
    </row>
    <row r="23" spans="1:15" ht="15.75" x14ac:dyDescent="0.25">
      <c r="A23" s="4">
        <v>403</v>
      </c>
      <c r="B23" s="709" t="s">
        <v>1227</v>
      </c>
      <c r="C23" s="705">
        <v>8619602</v>
      </c>
      <c r="D23" s="774" t="s">
        <v>367</v>
      </c>
      <c r="E23" s="705" t="s">
        <v>1390</v>
      </c>
      <c r="F23" s="705" t="s">
        <v>1414</v>
      </c>
      <c r="G23" s="705" t="s">
        <v>1231</v>
      </c>
      <c r="H23" s="713" t="e">
        <f>VLOOKUP(A23,'Total display'!$C$5:$U$363,2,FALSE)</f>
        <v>#N/A</v>
      </c>
      <c r="I23" s="714">
        <v>0</v>
      </c>
      <c r="J23" s="715" t="e">
        <f>VLOOKUP(A23,'Total display'!$C$5:$U$363,3,FALSE)</f>
        <v>#N/A</v>
      </c>
      <c r="K23" s="715" t="e">
        <f>SUM(VLOOKUP(A23,'Total display'!$C$5:$U$363,4,FALSE),VLOOKUP(A23,'Total display'!$C$5:$U$363,6,FALSE),VLOOKUP(A23,'Total display'!$C$5:$U$363,7,FALSE),VLOOKUP(A23,'Total display'!$C$5:$U$363,8,FALSE),VLOOKUP(A23,'Total display'!$C$5:$U$363,10,FALSE),VLOOKUP(A23,'Total display'!$C$5:$U$363,11,FALSE),VLOOKUP(A23,'Total display'!$C$5:$U$363,12,FALSE),VLOOKUP(A23,'Total display'!$C$5:U386,13,FALSE),VLOOKUP(A23,'Total display'!$C$5:$U$363,14,FALSE))</f>
        <v>#N/A</v>
      </c>
      <c r="L23" s="713" t="e">
        <f>VLOOKUP(A23,'Total display'!$C$5:$U$363,16,FALSE)</f>
        <v>#N/A</v>
      </c>
      <c r="M23" s="715" t="e">
        <f>VLOOKUP(A23,'Total display'!$C$5:$U$363,18,FALSE)</f>
        <v>#N/A</v>
      </c>
      <c r="N23" s="716" t="e">
        <f t="shared" si="0"/>
        <v>#N/A</v>
      </c>
      <c r="O23" s="698"/>
    </row>
    <row r="24" spans="1:15" ht="15.75" x14ac:dyDescent="0.25">
      <c r="A24" s="4">
        <v>420</v>
      </c>
      <c r="B24" s="710" t="s">
        <v>1227</v>
      </c>
      <c r="C24" s="704">
        <v>8723885</v>
      </c>
      <c r="D24" s="772" t="s">
        <v>379</v>
      </c>
      <c r="E24" s="704" t="s">
        <v>1390</v>
      </c>
      <c r="F24" s="704" t="s">
        <v>1415</v>
      </c>
      <c r="G24" s="704" t="s">
        <v>1231</v>
      </c>
      <c r="H24" s="713" t="e">
        <f>VLOOKUP(A24,'Total display'!$C$5:$U$363,2,FALSE)</f>
        <v>#N/A</v>
      </c>
      <c r="I24" s="714">
        <v>0</v>
      </c>
      <c r="J24" s="715" t="e">
        <f>VLOOKUP(A24,'Total display'!$C$5:$U$363,3,FALSE)</f>
        <v>#N/A</v>
      </c>
      <c r="K24" s="715" t="e">
        <f>SUM(VLOOKUP(A24,'Total display'!$C$5:$U$363,4,FALSE),VLOOKUP(A24,'Total display'!$C$5:$U$363,6,FALSE),VLOOKUP(A24,'Total display'!$C$5:$U$363,7,FALSE),VLOOKUP(A24,'Total display'!$C$5:$U$363,8,FALSE),VLOOKUP(A24,'Total display'!$C$5:$U$363,10,FALSE),VLOOKUP(A24,'Total display'!$C$5:$U$363,11,FALSE),VLOOKUP(A24,'Total display'!$C$5:$U$363,12,FALSE),VLOOKUP(A24,'Total display'!$C$5:U387,13,FALSE),VLOOKUP(A24,'Total display'!$C$5:$U$363,14,FALSE))</f>
        <v>#N/A</v>
      </c>
      <c r="L24" s="713" t="e">
        <f>VLOOKUP(A24,'Total display'!$C$5:$U$363,16,FALSE)</f>
        <v>#N/A</v>
      </c>
      <c r="M24" s="715" t="e">
        <f>VLOOKUP(A24,'Total display'!$C$5:$U$363,18,FALSE)</f>
        <v>#N/A</v>
      </c>
      <c r="N24" s="716" t="e">
        <f t="shared" si="0"/>
        <v>#N/A</v>
      </c>
      <c r="O24" s="699"/>
    </row>
    <row r="25" spans="1:15" ht="15.75" x14ac:dyDescent="0.25">
      <c r="A25" s="4">
        <v>421</v>
      </c>
      <c r="B25" s="709" t="s">
        <v>1227</v>
      </c>
      <c r="C25" s="705">
        <v>4110888</v>
      </c>
      <c r="D25" s="774" t="s">
        <v>388</v>
      </c>
      <c r="E25" s="705" t="s">
        <v>1390</v>
      </c>
      <c r="F25" s="705" t="s">
        <v>1416</v>
      </c>
      <c r="G25" s="705" t="s">
        <v>1231</v>
      </c>
      <c r="H25" s="713" t="e">
        <f>VLOOKUP(A25,'Total display'!$C$5:$U$363,2,FALSE)</f>
        <v>#N/A</v>
      </c>
      <c r="I25" s="714">
        <v>0</v>
      </c>
      <c r="J25" s="715" t="e">
        <f>VLOOKUP(A25,'Total display'!$C$5:$U$363,3,FALSE)</f>
        <v>#N/A</v>
      </c>
      <c r="K25" s="715" t="e">
        <f>SUM(VLOOKUP(A25,'Total display'!$C$5:$U$363,4,FALSE),VLOOKUP(A25,'Total display'!$C$5:$U$363,6,FALSE),VLOOKUP(A25,'Total display'!$C$5:$U$363,7,FALSE),VLOOKUP(A25,'Total display'!$C$5:$U$363,8,FALSE),VLOOKUP(A25,'Total display'!$C$5:$U$363,10,FALSE),VLOOKUP(A25,'Total display'!$C$5:$U$363,11,FALSE),VLOOKUP(A25,'Total display'!$C$5:$U$363,12,FALSE),VLOOKUP(A25,'Total display'!$C$5:U388,13,FALSE),VLOOKUP(A25,'Total display'!$C$5:$U$363,14,FALSE))</f>
        <v>#N/A</v>
      </c>
      <c r="L25" s="713" t="e">
        <f>VLOOKUP(A25,'Total display'!$C$5:$U$363,16,FALSE)</f>
        <v>#N/A</v>
      </c>
      <c r="M25" s="715" t="e">
        <f>VLOOKUP(A25,'Total display'!$C$5:$U$363,18,FALSE)</f>
        <v>#N/A</v>
      </c>
      <c r="N25" s="716" t="e">
        <f t="shared" si="0"/>
        <v>#N/A</v>
      </c>
      <c r="O25" s="698"/>
    </row>
    <row r="26" spans="1:15" ht="15.75" x14ac:dyDescent="0.25">
      <c r="A26" s="4">
        <v>438</v>
      </c>
      <c r="B26" s="709" t="s">
        <v>1234</v>
      </c>
      <c r="C26" s="705" t="s">
        <v>1417</v>
      </c>
      <c r="D26" s="774" t="s">
        <v>403</v>
      </c>
      <c r="E26" s="705" t="s">
        <v>1390</v>
      </c>
      <c r="F26" s="705" t="s">
        <v>1418</v>
      </c>
      <c r="G26" s="705" t="s">
        <v>1231</v>
      </c>
      <c r="H26" s="713" t="e">
        <f>VLOOKUP(A26,'Total display'!$C$5:$U$363,2,FALSE)</f>
        <v>#N/A</v>
      </c>
      <c r="I26" s="714">
        <v>0</v>
      </c>
      <c r="J26" s="715" t="e">
        <f>VLOOKUP(A26,'Total display'!$C$5:$U$363,3,FALSE)</f>
        <v>#N/A</v>
      </c>
      <c r="K26" s="715" t="e">
        <f>SUM(VLOOKUP(A26,'Total display'!$C$5:$U$363,4,FALSE),VLOOKUP(A26,'Total display'!$C$5:$U$363,6,FALSE),VLOOKUP(A26,'Total display'!$C$5:$U$363,7,FALSE),VLOOKUP(A26,'Total display'!$C$5:$U$363,8,FALSE),VLOOKUP(A26,'Total display'!$C$5:$U$363,10,FALSE),VLOOKUP(A26,'Total display'!$C$5:$U$363,11,FALSE),VLOOKUP(A26,'Total display'!$C$5:$U$363,12,FALSE),VLOOKUP(A26,'Total display'!$C$5:U390,13,FALSE),VLOOKUP(A26,'Total display'!$C$5:$U$363,14,FALSE))</f>
        <v>#N/A</v>
      </c>
      <c r="L26" s="713" t="e">
        <f>VLOOKUP(A26,'Total display'!$C$5:$U$363,16,FALSE)</f>
        <v>#N/A</v>
      </c>
      <c r="M26" s="715" t="e">
        <f>VLOOKUP(A26,'Total display'!$C$5:$U$363,18,FALSE)</f>
        <v>#N/A</v>
      </c>
      <c r="N26" s="716" t="e">
        <f t="shared" si="0"/>
        <v>#N/A</v>
      </c>
      <c r="O26" s="698"/>
    </row>
    <row r="27" spans="1:15" ht="15.75" x14ac:dyDescent="0.25">
      <c r="A27" s="4">
        <v>444</v>
      </c>
      <c r="B27" s="710" t="s">
        <v>1234</v>
      </c>
      <c r="C27" s="704" t="s">
        <v>1419</v>
      </c>
      <c r="D27" s="772" t="s">
        <v>413</v>
      </c>
      <c r="E27" s="704" t="s">
        <v>1390</v>
      </c>
      <c r="F27" s="704" t="s">
        <v>1420</v>
      </c>
      <c r="G27" s="704" t="s">
        <v>1231</v>
      </c>
      <c r="H27" s="713" t="e">
        <f>VLOOKUP(A27,'Total display'!$C$5:$U$363,2,FALSE)</f>
        <v>#N/A</v>
      </c>
      <c r="I27" s="714">
        <v>0</v>
      </c>
      <c r="J27" s="715" t="e">
        <f>VLOOKUP(A27,'Total display'!$C$5:$U$363,3,FALSE)</f>
        <v>#N/A</v>
      </c>
      <c r="K27" s="715" t="e">
        <f>SUM(VLOOKUP(A27,'Total display'!$C$5:$U$363,4,FALSE),VLOOKUP(A27,'Total display'!$C$5:$U$363,6,FALSE),VLOOKUP(A27,'Total display'!$C$5:$U$363,7,FALSE),VLOOKUP(A27,'Total display'!$C$5:$U$363,8,FALSE),VLOOKUP(A27,'Total display'!$C$5:$U$363,10,FALSE),VLOOKUP(A27,'Total display'!$C$5:$U$363,11,FALSE),VLOOKUP(A27,'Total display'!$C$5:$U$363,12,FALSE),VLOOKUP(A27,'Total display'!$C$5:U391,13,FALSE),VLOOKUP(A27,'Total display'!$C$5:$U$363,14,FALSE))</f>
        <v>#N/A</v>
      </c>
      <c r="L27" s="713" t="e">
        <f>VLOOKUP(A27,'Total display'!$C$5:$U$363,16,FALSE)</f>
        <v>#N/A</v>
      </c>
      <c r="M27" s="715" t="e">
        <f>VLOOKUP(A27,'Total display'!$C$5:$U$363,18,FALSE)</f>
        <v>#N/A</v>
      </c>
      <c r="N27" s="716" t="e">
        <f t="shared" si="0"/>
        <v>#N/A</v>
      </c>
      <c r="O27" s="699"/>
    </row>
    <row r="28" spans="1:15" ht="15.75" x14ac:dyDescent="0.25">
      <c r="A28" s="4">
        <v>447</v>
      </c>
      <c r="B28" s="709" t="s">
        <v>1227</v>
      </c>
      <c r="C28" s="705">
        <v>19106783</v>
      </c>
      <c r="D28" s="774" t="s">
        <v>417</v>
      </c>
      <c r="E28" s="705" t="s">
        <v>1390</v>
      </c>
      <c r="F28" s="705" t="s">
        <v>1421</v>
      </c>
      <c r="G28" s="705" t="s">
        <v>1231</v>
      </c>
      <c r="H28" s="713" t="e">
        <f>VLOOKUP(A28,'Total display'!$C$5:$U$363,2,FALSE)</f>
        <v>#N/A</v>
      </c>
      <c r="I28" s="714">
        <v>0</v>
      </c>
      <c r="J28" s="715" t="e">
        <f>VLOOKUP(A28,'Total display'!$C$5:$U$363,3,FALSE)</f>
        <v>#N/A</v>
      </c>
      <c r="K28" s="715" t="e">
        <f>SUM(VLOOKUP(A28,'Total display'!$C$5:$U$363,4,FALSE),VLOOKUP(A28,'Total display'!$C$5:$U$363,6,FALSE),VLOOKUP(A28,'Total display'!$C$5:$U$363,7,FALSE),VLOOKUP(A28,'Total display'!$C$5:$U$363,8,FALSE),VLOOKUP(A28,'Total display'!$C$5:$U$363,10,FALSE),VLOOKUP(A28,'Total display'!$C$5:$U$363,11,FALSE),VLOOKUP(A28,'Total display'!$C$5:$U$363,12,FALSE),VLOOKUP(A28,'Total display'!$C$5:U392,13,FALSE),VLOOKUP(A28,'Total display'!$C$5:$U$363,14,FALSE))</f>
        <v>#N/A</v>
      </c>
      <c r="L28" s="713" t="e">
        <f>VLOOKUP(A28,'Total display'!$C$5:$U$363,16,FALSE)</f>
        <v>#N/A</v>
      </c>
      <c r="M28" s="715" t="e">
        <f>VLOOKUP(A28,'Total display'!$C$5:$U$363,18,FALSE)</f>
        <v>#N/A</v>
      </c>
      <c r="N28" s="716" t="e">
        <f t="shared" si="0"/>
        <v>#N/A</v>
      </c>
      <c r="O28" s="698"/>
    </row>
    <row r="29" spans="1:15" ht="15.75" x14ac:dyDescent="0.25">
      <c r="A29" s="4">
        <v>449</v>
      </c>
      <c r="B29" s="710" t="s">
        <v>1227</v>
      </c>
      <c r="C29" s="704">
        <v>85774303</v>
      </c>
      <c r="D29" s="772" t="s">
        <v>433</v>
      </c>
      <c r="E29" s="704" t="s">
        <v>1390</v>
      </c>
      <c r="F29" s="704" t="s">
        <v>1422</v>
      </c>
      <c r="G29" s="704" t="s">
        <v>1231</v>
      </c>
      <c r="H29" s="713" t="e">
        <f>VLOOKUP(A29,'Total display'!$C$5:$U$363,2,FALSE)</f>
        <v>#N/A</v>
      </c>
      <c r="I29" s="714">
        <v>0</v>
      </c>
      <c r="J29" s="715" t="e">
        <f>VLOOKUP(A29,'Total display'!$C$5:$U$363,3,FALSE)</f>
        <v>#N/A</v>
      </c>
      <c r="K29" s="715" t="e">
        <f>SUM(VLOOKUP(A29,'Total display'!$C$5:$U$363,4,FALSE),VLOOKUP(A29,'Total display'!$C$5:$U$363,6,FALSE),VLOOKUP(A29,'Total display'!$C$5:$U$363,7,FALSE),VLOOKUP(A29,'Total display'!$C$5:$U$363,8,FALSE),VLOOKUP(A29,'Total display'!$C$5:$U$363,10,FALSE),VLOOKUP(A29,'Total display'!$C$5:$U$363,11,FALSE),VLOOKUP(A29,'Total display'!$C$5:$U$363,12,FALSE),VLOOKUP(A29,'Total display'!$C$5:U393,13,FALSE),VLOOKUP(A29,'Total display'!$C$5:$U$363,14,FALSE))</f>
        <v>#N/A</v>
      </c>
      <c r="L29" s="713" t="e">
        <f>VLOOKUP(A29,'Total display'!$C$5:$U$363,16,FALSE)</f>
        <v>#N/A</v>
      </c>
      <c r="M29" s="715" t="e">
        <f>VLOOKUP(A29,'Total display'!$C$5:$U$363,18,FALSE)</f>
        <v>#N/A</v>
      </c>
      <c r="N29" s="716" t="e">
        <f t="shared" si="0"/>
        <v>#N/A</v>
      </c>
      <c r="O29" s="699"/>
    </row>
    <row r="30" spans="1:15" ht="15.75" x14ac:dyDescent="0.25">
      <c r="A30" s="4">
        <v>450</v>
      </c>
      <c r="B30" s="709" t="s">
        <v>1227</v>
      </c>
      <c r="C30" s="705">
        <v>11645392</v>
      </c>
      <c r="D30" s="774" t="s">
        <v>436</v>
      </c>
      <c r="E30" s="705" t="s">
        <v>1390</v>
      </c>
      <c r="F30" s="705" t="s">
        <v>1423</v>
      </c>
      <c r="G30" s="705" t="s">
        <v>1231</v>
      </c>
      <c r="H30" s="713" t="e">
        <f>VLOOKUP(A30,'Total display'!$C$5:$U$363,2,FALSE)</f>
        <v>#N/A</v>
      </c>
      <c r="I30" s="714">
        <v>0</v>
      </c>
      <c r="J30" s="715" t="e">
        <f>VLOOKUP(A30,'Total display'!$C$5:$U$363,3,FALSE)</f>
        <v>#N/A</v>
      </c>
      <c r="K30" s="715" t="e">
        <f>SUM(VLOOKUP(A30,'Total display'!$C$5:$U$363,4,FALSE),VLOOKUP(A30,'Total display'!$C$5:$U$363,6,FALSE),VLOOKUP(A30,'Total display'!$C$5:$U$363,7,FALSE),VLOOKUP(A30,'Total display'!$C$5:$U$363,8,FALSE),VLOOKUP(A30,'Total display'!$C$5:$U$363,10,FALSE),VLOOKUP(A30,'Total display'!$C$5:$U$363,11,FALSE),VLOOKUP(A30,'Total display'!$C$5:$U$363,12,FALSE),VLOOKUP(A30,'Total display'!$C$5:U394,13,FALSE),VLOOKUP(A30,'Total display'!$C$5:$U$363,14,FALSE))</f>
        <v>#N/A</v>
      </c>
      <c r="L30" s="713" t="e">
        <f>VLOOKUP(A30,'Total display'!$C$5:$U$363,16,FALSE)</f>
        <v>#N/A</v>
      </c>
      <c r="M30" s="715" t="e">
        <f>VLOOKUP(A30,'Total display'!$C$5:$U$363,18,FALSE)</f>
        <v>#N/A</v>
      </c>
      <c r="N30" s="716" t="e">
        <f t="shared" si="0"/>
        <v>#N/A</v>
      </c>
      <c r="O30" s="698"/>
    </row>
    <row r="31" spans="1:15" ht="15.75" x14ac:dyDescent="0.25">
      <c r="A31" s="4">
        <v>393</v>
      </c>
      <c r="B31" s="710" t="s">
        <v>1227</v>
      </c>
      <c r="C31" s="704">
        <v>4673585</v>
      </c>
      <c r="D31" s="772" t="s">
        <v>372</v>
      </c>
      <c r="E31" s="704" t="s">
        <v>1390</v>
      </c>
      <c r="F31" s="704" t="s">
        <v>1424</v>
      </c>
      <c r="G31" s="704" t="s">
        <v>1231</v>
      </c>
      <c r="H31" s="713" t="e">
        <f>VLOOKUP(A31,'Total display'!$C$5:$U$363,2,FALSE)</f>
        <v>#N/A</v>
      </c>
      <c r="I31" s="714">
        <v>0</v>
      </c>
      <c r="J31" s="715" t="e">
        <f>VLOOKUP(A31,'Total display'!$C$5:$U$363,3,FALSE)</f>
        <v>#N/A</v>
      </c>
      <c r="K31" s="715" t="e">
        <f>SUM(VLOOKUP(A31,'Total display'!$C$5:$U$363,4,FALSE),VLOOKUP(A31,'Total display'!$C$5:$U$363,6,FALSE),VLOOKUP(A31,'Total display'!$C$5:$U$363,7,FALSE),VLOOKUP(A31,'Total display'!$C$5:$U$363,8,FALSE),VLOOKUP(A31,'Total display'!$C$5:$U$363,10,FALSE),VLOOKUP(A31,'Total display'!$C$5:$U$363,11,FALSE),VLOOKUP(A31,'Total display'!$C$5:$U$363,12,FALSE),VLOOKUP(A31,'Total display'!$C$5:U395,13,FALSE),VLOOKUP(A31,'Total display'!$C$5:$U$363,14,FALSE))</f>
        <v>#N/A</v>
      </c>
      <c r="L31" s="713" t="e">
        <f>VLOOKUP(A31,'Total display'!$C$5:$U$363,16,FALSE)</f>
        <v>#N/A</v>
      </c>
      <c r="M31" s="715" t="e">
        <f>VLOOKUP(A31,'Total display'!$C$5:$U$363,18,FALSE)</f>
        <v>#N/A</v>
      </c>
      <c r="N31" s="716" t="e">
        <f t="shared" si="0"/>
        <v>#N/A</v>
      </c>
      <c r="O31" s="699"/>
    </row>
    <row r="32" spans="1:15" ht="15.75" x14ac:dyDescent="0.25">
      <c r="A32" s="4">
        <v>457</v>
      </c>
      <c r="B32" s="709" t="s">
        <v>1227</v>
      </c>
      <c r="C32" s="705">
        <v>19466718</v>
      </c>
      <c r="D32" s="774" t="s">
        <v>446</v>
      </c>
      <c r="E32" s="705" t="s">
        <v>1390</v>
      </c>
      <c r="F32" s="705" t="s">
        <v>1425</v>
      </c>
      <c r="G32" s="705" t="s">
        <v>1231</v>
      </c>
      <c r="H32" s="713" t="e">
        <f>VLOOKUP(A32,'Total display'!$C$5:$U$363,2,FALSE)</f>
        <v>#N/A</v>
      </c>
      <c r="I32" s="714">
        <v>0</v>
      </c>
      <c r="J32" s="715" t="e">
        <f>VLOOKUP(A32,'Total display'!$C$5:$U$363,3,FALSE)</f>
        <v>#N/A</v>
      </c>
      <c r="K32" s="715" t="e">
        <f>SUM(VLOOKUP(A32,'Total display'!$C$5:$U$363,4,FALSE),VLOOKUP(A32,'Total display'!$C$5:$U$363,6,FALSE),VLOOKUP(A32,'Total display'!$C$5:$U$363,7,FALSE),VLOOKUP(A32,'Total display'!$C$5:$U$363,8,FALSE),VLOOKUP(A32,'Total display'!$C$5:$U$363,10,FALSE),VLOOKUP(A32,'Total display'!$C$5:$U$363,11,FALSE),VLOOKUP(A32,'Total display'!$C$5:$U$363,12,FALSE),VLOOKUP(A32,'Total display'!$C$5:U396,13,FALSE),VLOOKUP(A32,'Total display'!$C$5:$U$363,14,FALSE))</f>
        <v>#N/A</v>
      </c>
      <c r="L32" s="713" t="e">
        <f>VLOOKUP(A32,'Total display'!$C$5:$U$363,16,FALSE)</f>
        <v>#N/A</v>
      </c>
      <c r="M32" s="715" t="e">
        <f>VLOOKUP(A32,'Total display'!$C$5:$U$363,18,FALSE)</f>
        <v>#N/A</v>
      </c>
      <c r="N32" s="716" t="e">
        <f t="shared" si="0"/>
        <v>#N/A</v>
      </c>
      <c r="O32" s="698"/>
    </row>
    <row r="33" spans="1:17" ht="15.75" x14ac:dyDescent="0.25">
      <c r="A33" s="4">
        <v>353</v>
      </c>
      <c r="B33" s="710" t="s">
        <v>1227</v>
      </c>
      <c r="C33" s="704">
        <v>18790798</v>
      </c>
      <c r="D33" s="772" t="s">
        <v>452</v>
      </c>
      <c r="E33" s="704" t="s">
        <v>1390</v>
      </c>
      <c r="F33" s="704" t="s">
        <v>1426</v>
      </c>
      <c r="G33" s="704" t="s">
        <v>1231</v>
      </c>
      <c r="H33" s="713" t="e">
        <f>VLOOKUP(A33,'Total display'!$C$5:$U$363,2,FALSE)</f>
        <v>#N/A</v>
      </c>
      <c r="I33" s="714">
        <v>0</v>
      </c>
      <c r="J33" s="715" t="e">
        <f>VLOOKUP(A33,'Total display'!$C$5:$U$363,3,FALSE)</f>
        <v>#N/A</v>
      </c>
      <c r="K33" s="715" t="e">
        <f>SUM(VLOOKUP(A33,'Total display'!$C$5:$U$363,4,FALSE),VLOOKUP(A33,'Total display'!$C$5:$U$363,6,FALSE),VLOOKUP(A33,'Total display'!$C$5:$U$363,7,FALSE),VLOOKUP(A33,'Total display'!$C$5:$U$363,8,FALSE),VLOOKUP(A33,'Total display'!$C$5:$U$363,10,FALSE),VLOOKUP(A33,'Total display'!$C$5:$U$363,11,FALSE),VLOOKUP(A33,'Total display'!$C$5:$U$363,12,FALSE),VLOOKUP(A33,'Total display'!$C$5:U397,13,FALSE),VLOOKUP(A33,'Total display'!$C$5:$U$363,14,FALSE))</f>
        <v>#N/A</v>
      </c>
      <c r="L33" s="713" t="e">
        <f>VLOOKUP(A33,'Total display'!$C$5:$U$363,16,FALSE)</f>
        <v>#N/A</v>
      </c>
      <c r="M33" s="715" t="e">
        <f>VLOOKUP(A33,'Total display'!$C$5:$U$363,18,FALSE)</f>
        <v>#N/A</v>
      </c>
      <c r="N33" s="716" t="e">
        <f t="shared" si="0"/>
        <v>#N/A</v>
      </c>
      <c r="O33" s="699"/>
    </row>
    <row r="34" spans="1:17" ht="15.75" x14ac:dyDescent="0.25">
      <c r="A34" s="4">
        <v>386</v>
      </c>
      <c r="B34" s="709" t="s">
        <v>1227</v>
      </c>
      <c r="C34" s="705">
        <v>9900966</v>
      </c>
      <c r="D34" s="774" t="s">
        <v>463</v>
      </c>
      <c r="E34" s="705" t="s">
        <v>1390</v>
      </c>
      <c r="F34" s="705" t="s">
        <v>1427</v>
      </c>
      <c r="G34" s="705" t="s">
        <v>1231</v>
      </c>
      <c r="H34" s="713" t="e">
        <f>VLOOKUP(A34,'Total display'!$C$5:$U$363,2,FALSE)</f>
        <v>#N/A</v>
      </c>
      <c r="I34" s="714">
        <v>0</v>
      </c>
      <c r="J34" s="715" t="e">
        <f>VLOOKUP(A34,'Total display'!$C$5:$U$363,3,FALSE)</f>
        <v>#N/A</v>
      </c>
      <c r="K34" s="715" t="e">
        <f>SUM(VLOOKUP(A34,'Total display'!$C$5:$U$363,4,FALSE),VLOOKUP(A34,'Total display'!$C$5:$U$363,6,FALSE),VLOOKUP(A34,'Total display'!$C$5:$U$363,7,FALSE),VLOOKUP(A34,'Total display'!$C$5:$U$363,8,FALSE),VLOOKUP(A34,'Total display'!$C$5:$U$363,10,FALSE),VLOOKUP(A34,'Total display'!$C$5:$U$363,11,FALSE),VLOOKUP(A34,'Total display'!$C$5:$U$363,12,FALSE),VLOOKUP(A34,'Total display'!$C$5:U398,13,FALSE),VLOOKUP(A34,'Total display'!$C$5:$U$363,14,FALSE))</f>
        <v>#N/A</v>
      </c>
      <c r="L34" s="713" t="e">
        <f>VLOOKUP(A34,'Total display'!$C$5:$U$363,16,FALSE)</f>
        <v>#N/A</v>
      </c>
      <c r="M34" s="715" t="e">
        <f>VLOOKUP(A34,'Total display'!$C$5:$U$363,18,FALSE)</f>
        <v>#N/A</v>
      </c>
      <c r="N34" s="716" t="e">
        <f t="shared" si="0"/>
        <v>#N/A</v>
      </c>
      <c r="O34" s="698"/>
    </row>
    <row r="35" spans="1:17" ht="15.75" x14ac:dyDescent="0.25">
      <c r="A35" s="4">
        <v>460</v>
      </c>
      <c r="B35" s="710" t="s">
        <v>1227</v>
      </c>
      <c r="C35" s="704">
        <v>1890027</v>
      </c>
      <c r="D35" s="772" t="s">
        <v>465</v>
      </c>
      <c r="E35" s="704" t="s">
        <v>1390</v>
      </c>
      <c r="F35" s="704" t="s">
        <v>1428</v>
      </c>
      <c r="G35" s="704" t="s">
        <v>1231</v>
      </c>
      <c r="H35" s="713" t="e">
        <f>VLOOKUP(A35,'Total display'!$C$5:$U$363,2,FALSE)</f>
        <v>#N/A</v>
      </c>
      <c r="I35" s="714">
        <v>0</v>
      </c>
      <c r="J35" s="715" t="e">
        <f>VLOOKUP(A35,'Total display'!$C$5:$U$363,3,FALSE)</f>
        <v>#N/A</v>
      </c>
      <c r="K35" s="715" t="e">
        <f>SUM(VLOOKUP(A35,'Total display'!$C$5:$U$363,4,FALSE),VLOOKUP(A35,'Total display'!$C$5:$U$363,6,FALSE),VLOOKUP(A35,'Total display'!$C$5:$U$363,7,FALSE),VLOOKUP(A35,'Total display'!$C$5:$U$363,8,FALSE),VLOOKUP(A35,'Total display'!$C$5:$U$363,10,FALSE),VLOOKUP(A35,'Total display'!$C$5:$U$363,11,FALSE),VLOOKUP(A35,'Total display'!$C$5:$U$363,12,FALSE),VLOOKUP(A35,'Total display'!$C$5:U399,13,FALSE),VLOOKUP(A35,'Total display'!$C$5:$U$363,14,FALSE))</f>
        <v>#N/A</v>
      </c>
      <c r="L35" s="713" t="e">
        <f>VLOOKUP(A35,'Total display'!$C$5:$U$363,16,FALSE)</f>
        <v>#N/A</v>
      </c>
      <c r="M35" s="715" t="e">
        <f>VLOOKUP(A35,'Total display'!$C$5:$U$363,18,FALSE)</f>
        <v>#N/A</v>
      </c>
      <c r="N35" s="716" t="e">
        <f t="shared" si="0"/>
        <v>#N/A</v>
      </c>
      <c r="O35" s="699"/>
    </row>
    <row r="36" spans="1:17" ht="15.75" x14ac:dyDescent="0.25">
      <c r="A36" s="4">
        <v>412</v>
      </c>
      <c r="B36" s="709" t="s">
        <v>1227</v>
      </c>
      <c r="C36" s="705">
        <v>1261729</v>
      </c>
      <c r="D36" s="774" t="s">
        <v>473</v>
      </c>
      <c r="E36" s="705" t="s">
        <v>1390</v>
      </c>
      <c r="F36" s="705" t="s">
        <v>1429</v>
      </c>
      <c r="G36" s="705" t="s">
        <v>1231</v>
      </c>
      <c r="H36" s="713" t="e">
        <f>VLOOKUP(A36,'Total display'!$C$5:$U$363,2,FALSE)</f>
        <v>#N/A</v>
      </c>
      <c r="I36" s="714">
        <v>0</v>
      </c>
      <c r="J36" s="715" t="e">
        <f>VLOOKUP(A36,'Total display'!$C$5:$U$363,3,FALSE)</f>
        <v>#N/A</v>
      </c>
      <c r="K36" s="715" t="e">
        <f>SUM(VLOOKUP(A36,'Total display'!$C$5:$U$363,4,FALSE),VLOOKUP(A36,'Total display'!$C$5:$U$363,6,FALSE),VLOOKUP(A36,'Total display'!$C$5:$U$363,7,FALSE),VLOOKUP(A36,'Total display'!$C$5:$U$363,8,FALSE),VLOOKUP(A36,'Total display'!$C$5:$U$363,10,FALSE),VLOOKUP(A36,'Total display'!$C$5:$U$363,11,FALSE),VLOOKUP(A36,'Total display'!$C$5:$U$363,12,FALSE),VLOOKUP(A36,'Total display'!$C$5:U400,13,FALSE),VLOOKUP(A36,'Total display'!$C$5:$U$363,14,FALSE))</f>
        <v>#N/A</v>
      </c>
      <c r="L36" s="713" t="e">
        <f>VLOOKUP(A36,'Total display'!$C$5:$U$363,16,FALSE)</f>
        <v>#N/A</v>
      </c>
      <c r="M36" s="715" t="e">
        <f>VLOOKUP(A36,'Total display'!$C$5:$U$363,18,FALSE)</f>
        <v>#N/A</v>
      </c>
      <c r="N36" s="716" t="e">
        <f t="shared" si="0"/>
        <v>#N/A</v>
      </c>
      <c r="O36" s="698"/>
    </row>
    <row r="37" spans="1:17" ht="15.75" x14ac:dyDescent="0.25">
      <c r="A37" s="4">
        <v>469</v>
      </c>
      <c r="B37" s="710" t="s">
        <v>1227</v>
      </c>
      <c r="C37" s="704" t="s">
        <v>1430</v>
      </c>
      <c r="D37" s="772" t="s">
        <v>486</v>
      </c>
      <c r="E37" s="704" t="s">
        <v>1390</v>
      </c>
      <c r="F37" s="704" t="s">
        <v>1431</v>
      </c>
      <c r="G37" s="704" t="s">
        <v>1231</v>
      </c>
      <c r="H37" s="713" t="e">
        <f>VLOOKUP(A37,'Total display'!$C$5:$U$363,2,FALSE)</f>
        <v>#N/A</v>
      </c>
      <c r="I37" s="714">
        <v>0</v>
      </c>
      <c r="J37" s="715" t="e">
        <f>VLOOKUP(A37,'Total display'!$C$5:$U$363,3,FALSE)</f>
        <v>#N/A</v>
      </c>
      <c r="K37" s="715" t="e">
        <f>SUM(VLOOKUP(A37,'Total display'!$C$5:$U$363,4,FALSE),VLOOKUP(A37,'Total display'!$C$5:$U$363,6,FALSE),VLOOKUP(A37,'Total display'!$C$5:$U$363,7,FALSE),VLOOKUP(A37,'Total display'!$C$5:$U$363,8,FALSE),VLOOKUP(A37,'Total display'!$C$5:$U$363,10,FALSE),VLOOKUP(A37,'Total display'!$C$5:$U$363,11,FALSE),VLOOKUP(A37,'Total display'!$C$5:$U$363,12,FALSE),VLOOKUP(A37,'Total display'!$C$5:U401,13,FALSE),VLOOKUP(A37,'Total display'!$C$5:$U$363,14,FALSE))</f>
        <v>#N/A</v>
      </c>
      <c r="L37" s="713" t="e">
        <f>VLOOKUP(A37,'Total display'!$C$5:$U$363,16,FALSE)</f>
        <v>#N/A</v>
      </c>
      <c r="M37" s="715" t="e">
        <f>VLOOKUP(A37,'Total display'!$C$5:$U$363,18,FALSE)</f>
        <v>#N/A</v>
      </c>
      <c r="N37" s="716" t="e">
        <f t="shared" si="0"/>
        <v>#N/A</v>
      </c>
      <c r="O37" s="699"/>
    </row>
    <row r="38" spans="1:17" ht="15.75" x14ac:dyDescent="0.25">
      <c r="A38" s="4">
        <v>136</v>
      </c>
      <c r="B38" s="709" t="s">
        <v>1227</v>
      </c>
      <c r="C38" s="705">
        <v>8103659</v>
      </c>
      <c r="D38" s="774" t="s">
        <v>13</v>
      </c>
      <c r="E38" s="705" t="s">
        <v>1390</v>
      </c>
      <c r="F38" s="705" t="s">
        <v>1432</v>
      </c>
      <c r="G38" s="705" t="s">
        <v>1231</v>
      </c>
      <c r="H38" s="713">
        <f>VLOOKUP(A38,'Total display'!$C$5:$U$363,2,FALSE)</f>
        <v>29</v>
      </c>
      <c r="I38" s="714">
        <v>0</v>
      </c>
      <c r="J38" s="715">
        <f>VLOOKUP(A38,'Total display'!$C$5:$U$363,3,FALSE)</f>
        <v>341.04399999999998</v>
      </c>
      <c r="K38" s="715">
        <f>SUM(VLOOKUP(A38,'Total display'!$C$5:$U$363,4,FALSE),VLOOKUP(A38,'Total display'!$C$5:$U$363,6,FALSE),VLOOKUP(A38,'Total display'!$C$5:$U$363,7,FALSE),VLOOKUP(A38,'Total display'!$C$5:$U$363,8,FALSE),VLOOKUP(A38,'Total display'!$C$5:$U$363,10,FALSE),VLOOKUP(A38,'Total display'!$C$5:$U$363,11,FALSE),VLOOKUP(A38,'Total display'!$C$5:$U$363,12,FALSE),VLOOKUP(A38,'Total display'!$C$5:U402,13,FALSE),VLOOKUP(A38,'Total display'!$C$5:$U$363,14,FALSE))</f>
        <v>100</v>
      </c>
      <c r="L38" s="713">
        <f>VLOOKUP(A38,'Total display'!$C$5:$U$363,16,FALSE)</f>
        <v>0</v>
      </c>
      <c r="M38" s="715">
        <f>VLOOKUP(A38,'Total display'!$C$5:$U$363,18,FALSE)</f>
        <v>32.345999999999997</v>
      </c>
      <c r="N38" s="716">
        <f t="shared" si="0"/>
        <v>408.69799999999998</v>
      </c>
      <c r="O38" s="698"/>
    </row>
    <row r="39" spans="1:17" ht="15.75" x14ac:dyDescent="0.25">
      <c r="A39" s="4">
        <v>451</v>
      </c>
      <c r="B39" s="700" t="s">
        <v>1227</v>
      </c>
      <c r="C39" s="704">
        <v>18959837</v>
      </c>
      <c r="D39" s="772" t="s">
        <v>438</v>
      </c>
      <c r="E39" s="704" t="s">
        <v>1390</v>
      </c>
      <c r="F39" s="704" t="s">
        <v>1433</v>
      </c>
      <c r="G39" s="704" t="s">
        <v>1231</v>
      </c>
      <c r="H39" s="713" t="e">
        <f>VLOOKUP(A39,'Total display'!$C$5:$U$363,2,FALSE)</f>
        <v>#N/A</v>
      </c>
      <c r="I39" s="714">
        <v>0</v>
      </c>
      <c r="J39" s="715" t="e">
        <f>VLOOKUP(A39,'Total display'!$C$5:$U$363,3,FALSE)</f>
        <v>#N/A</v>
      </c>
      <c r="K39" s="715" t="e">
        <f>SUM(VLOOKUP(A39,'Total display'!$C$5:$U$363,4,FALSE),VLOOKUP(A39,'Total display'!$C$5:$U$363,6,FALSE),VLOOKUP(A39,'Total display'!$C$5:$U$363,7,FALSE),VLOOKUP(A39,'Total display'!$C$5:$U$363,8,FALSE),VLOOKUP(A39,'Total display'!$C$5:$U$363,10,FALSE),VLOOKUP(A39,'Total display'!$C$5:$U$363,11,FALSE),VLOOKUP(A39,'Total display'!$C$5:$U$363,12,FALSE),VLOOKUP(A39,'Total display'!$C$5:U403,13,FALSE),VLOOKUP(A39,'Total display'!$C$5:$U$363,14,FALSE))</f>
        <v>#N/A</v>
      </c>
      <c r="L39" s="713" t="e">
        <f>VLOOKUP(A39,'Total display'!$C$5:$U$363,16,FALSE)</f>
        <v>#N/A</v>
      </c>
      <c r="M39" s="715" t="e">
        <f>VLOOKUP(A39,'Total display'!$C$5:$U$363,18,FALSE)</f>
        <v>#N/A</v>
      </c>
      <c r="N39" s="716" t="e">
        <f t="shared" si="0"/>
        <v>#N/A</v>
      </c>
      <c r="O39" s="699"/>
    </row>
    <row r="40" spans="1:17" ht="15.75" x14ac:dyDescent="0.25">
      <c r="A40" s="4">
        <v>470</v>
      </c>
      <c r="B40" s="709" t="s">
        <v>1227</v>
      </c>
      <c r="C40" s="705">
        <v>10685261</v>
      </c>
      <c r="D40" s="774" t="s">
        <v>498</v>
      </c>
      <c r="E40" s="705" t="s">
        <v>1390</v>
      </c>
      <c r="F40" s="705" t="s">
        <v>1434</v>
      </c>
      <c r="G40" s="705" t="s">
        <v>1231</v>
      </c>
      <c r="H40" s="713" t="e">
        <f>VLOOKUP(A40,'Total display'!$C$5:$U$363,2,FALSE)</f>
        <v>#N/A</v>
      </c>
      <c r="I40" s="714">
        <v>0</v>
      </c>
      <c r="J40" s="715" t="e">
        <f>VLOOKUP(A40,'Total display'!$C$5:$U$363,3,FALSE)</f>
        <v>#N/A</v>
      </c>
      <c r="K40" s="715" t="e">
        <f>SUM(VLOOKUP(A40,'Total display'!$C$5:$U$363,4,FALSE),VLOOKUP(A40,'Total display'!$C$5:$U$363,6,FALSE),VLOOKUP(A40,'Total display'!$C$5:$U$363,7,FALSE),VLOOKUP(A40,'Total display'!$C$5:$U$363,8,FALSE),VLOOKUP(A40,'Total display'!$C$5:$U$363,10,FALSE),VLOOKUP(A40,'Total display'!$C$5:$U$363,11,FALSE),VLOOKUP(A40,'Total display'!$C$5:$U$363,12,FALSE),VLOOKUP(A40,'Total display'!$C$5:U404,13,FALSE),VLOOKUP(A40,'Total display'!$C$5:$U$363,14,FALSE))</f>
        <v>#N/A</v>
      </c>
      <c r="L40" s="713" t="e">
        <f>VLOOKUP(A40,'Total display'!$C$5:$U$363,16,FALSE)</f>
        <v>#N/A</v>
      </c>
      <c r="M40" s="715" t="e">
        <f>VLOOKUP(A40,'Total display'!$C$5:$U$363,18,FALSE)</f>
        <v>#N/A</v>
      </c>
      <c r="N40" s="790" t="e">
        <f t="shared" si="0"/>
        <v>#N/A</v>
      </c>
      <c r="O40" s="698"/>
      <c r="Q40">
        <v>91</v>
      </c>
    </row>
    <row r="41" spans="1:17" ht="15.75" x14ac:dyDescent="0.25">
      <c r="A41" s="4">
        <v>474</v>
      </c>
      <c r="B41" s="710" t="s">
        <v>1227</v>
      </c>
      <c r="C41" s="704">
        <v>4984599</v>
      </c>
      <c r="D41" s="772" t="s">
        <v>921</v>
      </c>
      <c r="E41" s="704" t="s">
        <v>1390</v>
      </c>
      <c r="F41" s="704" t="s">
        <v>1435</v>
      </c>
      <c r="G41" s="704" t="s">
        <v>1231</v>
      </c>
      <c r="H41" s="713" t="e">
        <f>VLOOKUP(A41,'Total display'!$C$5:$U$363,2,FALSE)</f>
        <v>#N/A</v>
      </c>
      <c r="I41" s="714">
        <v>0</v>
      </c>
      <c r="J41" s="715" t="e">
        <f>VLOOKUP(A41,'Total display'!$C$5:$U$363,3,FALSE)</f>
        <v>#N/A</v>
      </c>
      <c r="K41" s="715" t="e">
        <f>SUM(VLOOKUP(A41,'Total display'!$C$5:$U$363,4,FALSE),VLOOKUP(A41,'Total display'!$C$5:$U$363,6,FALSE),VLOOKUP(A41,'Total display'!$C$5:$U$363,7,FALSE),VLOOKUP(A41,'Total display'!$C$5:$U$363,8,FALSE),VLOOKUP(A41,'Total display'!$C$5:$U$363,10,FALSE),VLOOKUP(A41,'Total display'!$C$5:$U$363,11,FALSE),VLOOKUP(A41,'Total display'!$C$5:$U$363,12,FALSE),VLOOKUP(A41,'Total display'!$C$5:U405,13,FALSE),VLOOKUP(A41,'Total display'!$C$5:$U$363,14,FALSE))</f>
        <v>#N/A</v>
      </c>
      <c r="L41" s="713" t="e">
        <f>VLOOKUP(A41,'Total display'!$C$5:$U$363,16,FALSE)</f>
        <v>#N/A</v>
      </c>
      <c r="M41" s="715" t="e">
        <f>VLOOKUP(A41,'Total display'!$C$5:$U$363,18,FALSE)</f>
        <v>#N/A</v>
      </c>
      <c r="N41" s="716" t="e">
        <f t="shared" si="0"/>
        <v>#N/A</v>
      </c>
      <c r="O41" s="699"/>
    </row>
    <row r="42" spans="1:17" ht="15.75" x14ac:dyDescent="0.25">
      <c r="A42" s="4">
        <v>480</v>
      </c>
      <c r="B42" s="709" t="s">
        <v>1234</v>
      </c>
      <c r="C42" s="717" t="s">
        <v>1647</v>
      </c>
      <c r="D42" s="774" t="s">
        <v>508</v>
      </c>
      <c r="E42" s="705" t="s">
        <v>1390</v>
      </c>
      <c r="F42" s="705" t="s">
        <v>1436</v>
      </c>
      <c r="G42" s="705" t="s">
        <v>1231</v>
      </c>
      <c r="H42" s="713" t="e">
        <f>VLOOKUP(A42,'Total display'!$C$5:$U$363,2,FALSE)</f>
        <v>#N/A</v>
      </c>
      <c r="I42" s="714">
        <v>0</v>
      </c>
      <c r="J42" s="715" t="e">
        <f>VLOOKUP(A42,'Total display'!$C$5:$U$363,3,FALSE)</f>
        <v>#N/A</v>
      </c>
      <c r="K42" s="715" t="e">
        <f>SUM(VLOOKUP(A42,'Total display'!$C$5:$U$363,4,FALSE),VLOOKUP(A42,'Total display'!$C$5:$U$363,6,FALSE),VLOOKUP(A42,'Total display'!$C$5:$U$363,7,FALSE),VLOOKUP(A42,'Total display'!$C$5:$U$363,8,FALSE),VLOOKUP(A42,'Total display'!$C$5:$U$363,10,FALSE),VLOOKUP(A42,'Total display'!$C$5:$U$363,11,FALSE),VLOOKUP(A42,'Total display'!$C$5:$U$363,12,FALSE),VLOOKUP(A42,'Total display'!$C$5:U406,13,FALSE),VLOOKUP(A42,'Total display'!$C$5:$U$363,14,FALSE))</f>
        <v>#N/A</v>
      </c>
      <c r="L42" s="713" t="e">
        <f>VLOOKUP(A42,'Total display'!$C$5:$U$363,16,FALSE)</f>
        <v>#N/A</v>
      </c>
      <c r="M42" s="715" t="e">
        <f>VLOOKUP(A42,'Total display'!$C$5:$U$363,18,FALSE)</f>
        <v>#N/A</v>
      </c>
      <c r="N42" s="716" t="e">
        <f t="shared" si="0"/>
        <v>#N/A</v>
      </c>
      <c r="O42" s="698"/>
    </row>
    <row r="43" spans="1:17" ht="15.75" x14ac:dyDescent="0.25">
      <c r="A43" s="4">
        <v>284</v>
      </c>
      <c r="B43" s="710" t="s">
        <v>1227</v>
      </c>
      <c r="C43" s="704">
        <v>72724688</v>
      </c>
      <c r="D43" s="772" t="s">
        <v>520</v>
      </c>
      <c r="E43" s="704" t="s">
        <v>1390</v>
      </c>
      <c r="F43" s="704" t="s">
        <v>1437</v>
      </c>
      <c r="G43" s="704" t="s">
        <v>1231</v>
      </c>
      <c r="H43" s="713" t="e">
        <f>VLOOKUP(A43,'Total display'!$C$5:$U$363,2,FALSE)</f>
        <v>#N/A</v>
      </c>
      <c r="I43" s="714">
        <v>0</v>
      </c>
      <c r="J43" s="715" t="e">
        <f>VLOOKUP(A43,'Total display'!$C$5:$U$363,3,FALSE)</f>
        <v>#N/A</v>
      </c>
      <c r="K43" s="715" t="e">
        <f>SUM(VLOOKUP(A43,'Total display'!$C$5:$U$363,4,FALSE),VLOOKUP(A43,'Total display'!$C$5:$U$363,6,FALSE),VLOOKUP(A43,'Total display'!$C$5:$U$363,7,FALSE),VLOOKUP(A43,'Total display'!$C$5:$U$363,8,FALSE),VLOOKUP(A43,'Total display'!$C$5:$U$363,10,FALSE),VLOOKUP(A43,'Total display'!$C$5:$U$363,11,FALSE),VLOOKUP(A43,'Total display'!$C$5:$U$363,12,FALSE),VLOOKUP(A43,'Total display'!$C$5:U407,13,FALSE),VLOOKUP(A43,'Total display'!$C$5:$U$363,14,FALSE))</f>
        <v>#N/A</v>
      </c>
      <c r="L43" s="713" t="e">
        <f>VLOOKUP(A43,'Total display'!$C$5:$U$363,16,FALSE)</f>
        <v>#N/A</v>
      </c>
      <c r="M43" s="715" t="e">
        <f>VLOOKUP(A43,'Total display'!$C$5:$U$363,18,FALSE)</f>
        <v>#N/A</v>
      </c>
      <c r="N43" s="716" t="e">
        <f t="shared" si="0"/>
        <v>#N/A</v>
      </c>
      <c r="O43" s="699"/>
    </row>
    <row r="44" spans="1:17" ht="15.75" x14ac:dyDescent="0.25">
      <c r="A44" s="4">
        <v>484</v>
      </c>
      <c r="B44" s="709" t="s">
        <v>1227</v>
      </c>
      <c r="C44" s="705">
        <v>20552446</v>
      </c>
      <c r="D44" s="774" t="s">
        <v>526</v>
      </c>
      <c r="E44" s="705" t="s">
        <v>1390</v>
      </c>
      <c r="F44" s="705" t="s">
        <v>1438</v>
      </c>
      <c r="G44" s="705" t="s">
        <v>1231</v>
      </c>
      <c r="H44" s="713" t="e">
        <f>VLOOKUP(A44,'Total display'!$C$5:$U$363,2,FALSE)</f>
        <v>#N/A</v>
      </c>
      <c r="I44" s="714">
        <v>0</v>
      </c>
      <c r="J44" s="715" t="e">
        <f>VLOOKUP(A44,'Total display'!$C$5:$U$363,3,FALSE)</f>
        <v>#N/A</v>
      </c>
      <c r="K44" s="715" t="e">
        <f>SUM(VLOOKUP(A44,'Total display'!$C$5:$U$363,4,FALSE),VLOOKUP(A44,'Total display'!$C$5:$U$363,6,FALSE),VLOOKUP(A44,'Total display'!$C$5:$U$363,7,FALSE),VLOOKUP(A44,'Total display'!$C$5:$U$363,8,FALSE),VLOOKUP(A44,'Total display'!$C$5:$U$363,10,FALSE),VLOOKUP(A44,'Total display'!$C$5:$U$363,11,FALSE),VLOOKUP(A44,'Total display'!$C$5:$U$363,12,FALSE),VLOOKUP(A44,'Total display'!$C$5:U408,13,FALSE),VLOOKUP(A44,'Total display'!$C$5:$U$363,14,FALSE))</f>
        <v>#N/A</v>
      </c>
      <c r="L44" s="713" t="e">
        <f>VLOOKUP(A44,'Total display'!$C$5:$U$363,16,FALSE)</f>
        <v>#N/A</v>
      </c>
      <c r="M44" s="715" t="e">
        <f>VLOOKUP(A44,'Total display'!$C$5:$U$363,18,FALSE)</f>
        <v>#N/A</v>
      </c>
      <c r="N44" s="716" t="e">
        <f t="shared" si="0"/>
        <v>#N/A</v>
      </c>
      <c r="O44" s="698"/>
    </row>
    <row r="45" spans="1:17" ht="15.75" x14ac:dyDescent="0.25">
      <c r="A45" s="4">
        <v>486</v>
      </c>
      <c r="B45" s="710" t="s">
        <v>1234</v>
      </c>
      <c r="C45" s="704" t="s">
        <v>1439</v>
      </c>
      <c r="D45" s="772" t="s">
        <v>523</v>
      </c>
      <c r="E45" s="704" t="s">
        <v>1390</v>
      </c>
      <c r="F45" s="704" t="s">
        <v>1440</v>
      </c>
      <c r="G45" s="704" t="s">
        <v>1231</v>
      </c>
      <c r="H45" s="713" t="e">
        <f>VLOOKUP(A45,'Total display'!$C$5:$U$363,2,FALSE)</f>
        <v>#N/A</v>
      </c>
      <c r="I45" s="714">
        <v>0</v>
      </c>
      <c r="J45" s="715" t="e">
        <f>VLOOKUP(A45,'Total display'!$C$5:$U$363,3,FALSE)</f>
        <v>#N/A</v>
      </c>
      <c r="K45" s="715" t="e">
        <f>SUM(VLOOKUP(A45,'Total display'!$C$5:$U$363,4,FALSE),VLOOKUP(A45,'Total display'!$C$5:$U$363,6,FALSE),VLOOKUP(A45,'Total display'!$C$5:$U$363,7,FALSE),VLOOKUP(A45,'Total display'!$C$5:$U$363,8,FALSE),VLOOKUP(A45,'Total display'!$C$5:$U$363,10,FALSE),VLOOKUP(A45,'Total display'!$C$5:$U$363,11,FALSE),VLOOKUP(A45,'Total display'!$C$5:$U$363,12,FALSE),VLOOKUP(A45,'Total display'!$C$5:U409,13,FALSE),VLOOKUP(A45,'Total display'!$C$5:$U$363,14,FALSE))</f>
        <v>#N/A</v>
      </c>
      <c r="L45" s="713" t="e">
        <f>VLOOKUP(A45,'Total display'!$C$5:$U$363,16,FALSE)</f>
        <v>#N/A</v>
      </c>
      <c r="M45" s="715" t="e">
        <f>VLOOKUP(A45,'Total display'!$C$5:$U$363,18,FALSE)</f>
        <v>#N/A</v>
      </c>
      <c r="N45" s="716" t="e">
        <f t="shared" si="0"/>
        <v>#N/A</v>
      </c>
      <c r="O45" s="699"/>
    </row>
    <row r="46" spans="1:17" ht="15.75" x14ac:dyDescent="0.25">
      <c r="A46" s="4">
        <v>489</v>
      </c>
      <c r="B46" s="709" t="s">
        <v>1227</v>
      </c>
      <c r="C46" s="705">
        <v>19458115</v>
      </c>
      <c r="D46" s="774" t="s">
        <v>532</v>
      </c>
      <c r="E46" s="705" t="s">
        <v>1390</v>
      </c>
      <c r="F46" s="705" t="s">
        <v>1441</v>
      </c>
      <c r="G46" s="705" t="s">
        <v>1231</v>
      </c>
      <c r="H46" s="713" t="e">
        <f>VLOOKUP(A46,'Total display'!$C$5:$U$363,2,FALSE)</f>
        <v>#N/A</v>
      </c>
      <c r="I46" s="714">
        <v>0</v>
      </c>
      <c r="J46" s="715" t="e">
        <f>VLOOKUP(A46,'Total display'!$C$5:$U$363,3,FALSE)</f>
        <v>#N/A</v>
      </c>
      <c r="K46" s="715" t="e">
        <f>SUM(VLOOKUP(A46,'Total display'!$C$5:$U$363,4,FALSE),VLOOKUP(A46,'Total display'!$C$5:$U$363,6,FALSE),VLOOKUP(A46,'Total display'!$C$5:$U$363,7,FALSE),VLOOKUP(A46,'Total display'!$C$5:$U$363,8,FALSE),VLOOKUP(A46,'Total display'!$C$5:$U$363,10,FALSE),VLOOKUP(A46,'Total display'!$C$5:$U$363,11,FALSE),VLOOKUP(A46,'Total display'!$C$5:$U$363,12,FALSE),VLOOKUP(A46,'Total display'!$C$5:U410,13,FALSE),VLOOKUP(A46,'Total display'!$C$5:$U$363,14,FALSE))</f>
        <v>#N/A</v>
      </c>
      <c r="L46" s="713" t="e">
        <f>VLOOKUP(A46,'Total display'!$C$5:$U$363,16,FALSE)</f>
        <v>#N/A</v>
      </c>
      <c r="M46" s="715" t="e">
        <f>VLOOKUP(A46,'Total display'!$C$5:$U$363,18,FALSE)</f>
        <v>#N/A</v>
      </c>
      <c r="N46" s="716" t="e">
        <f t="shared" si="0"/>
        <v>#N/A</v>
      </c>
      <c r="O46" s="698"/>
    </row>
    <row r="47" spans="1:17" ht="15.75" x14ac:dyDescent="0.25">
      <c r="A47" s="4">
        <v>496</v>
      </c>
      <c r="B47" s="709" t="s">
        <v>1227</v>
      </c>
      <c r="C47" s="705">
        <v>21837311</v>
      </c>
      <c r="D47" s="774" t="s">
        <v>599</v>
      </c>
      <c r="E47" s="705" t="s">
        <v>1390</v>
      </c>
      <c r="F47" s="705" t="s">
        <v>1442</v>
      </c>
      <c r="G47" s="705" t="s">
        <v>1231</v>
      </c>
      <c r="H47" s="713" t="e">
        <f>VLOOKUP(A47,'Total display'!$C$5:$U$363,2,FALSE)</f>
        <v>#N/A</v>
      </c>
      <c r="I47" s="714">
        <v>0</v>
      </c>
      <c r="J47" s="715" t="e">
        <f>VLOOKUP(A47,'Total display'!$C$5:$U$363,3,FALSE)</f>
        <v>#N/A</v>
      </c>
      <c r="K47" s="715" t="e">
        <f>SUM(VLOOKUP(A47,'Total display'!$C$5:$U$363,4,FALSE),VLOOKUP(A47,'Total display'!$C$5:$U$363,6,FALSE),VLOOKUP(A47,'Total display'!$C$5:$U$363,7,FALSE),VLOOKUP(A47,'Total display'!$C$5:$U$363,8,FALSE),VLOOKUP(A47,'Total display'!$C$5:$U$363,10,FALSE),VLOOKUP(A47,'Total display'!$C$5:$U$363,11,FALSE),VLOOKUP(A47,'Total display'!$C$5:$U$363,12,FALSE),VLOOKUP(A47,'Total display'!$C$5:U412,13,FALSE),VLOOKUP(A47,'Total display'!$C$5:$U$363,14,FALSE))</f>
        <v>#N/A</v>
      </c>
      <c r="L47" s="713" t="e">
        <f>VLOOKUP(A47,'Total display'!$C$5:$U$363,16,FALSE)</f>
        <v>#N/A</v>
      </c>
      <c r="M47" s="715" t="e">
        <f>VLOOKUP(A47,'Total display'!$C$5:$U$363,18,FALSE)</f>
        <v>#N/A</v>
      </c>
      <c r="N47" s="716" t="e">
        <f t="shared" si="0"/>
        <v>#N/A</v>
      </c>
      <c r="O47" s="698"/>
    </row>
    <row r="48" spans="1:17" ht="15.75" x14ac:dyDescent="0.25">
      <c r="A48" s="4">
        <v>497</v>
      </c>
      <c r="B48" s="710" t="s">
        <v>1227</v>
      </c>
      <c r="C48" s="704">
        <v>13924816</v>
      </c>
      <c r="D48" s="772" t="s">
        <v>607</v>
      </c>
      <c r="E48" s="704" t="s">
        <v>1390</v>
      </c>
      <c r="F48" s="704" t="s">
        <v>1443</v>
      </c>
      <c r="G48" s="704" t="s">
        <v>1231</v>
      </c>
      <c r="H48" s="713" t="e">
        <f>VLOOKUP(A48,'Total display'!$C$5:$U$363,2,FALSE)</f>
        <v>#N/A</v>
      </c>
      <c r="I48" s="714">
        <v>0</v>
      </c>
      <c r="J48" s="715" t="e">
        <f>VLOOKUP(A48,'Total display'!$C$5:$U$363,3,FALSE)</f>
        <v>#N/A</v>
      </c>
      <c r="K48" s="715" t="e">
        <f>SUM(VLOOKUP(A48,'Total display'!$C$5:$U$363,4,FALSE),VLOOKUP(A48,'Total display'!$C$5:$U$363,6,FALSE),VLOOKUP(A48,'Total display'!$C$5:$U$363,7,FALSE),VLOOKUP(A48,'Total display'!$C$5:$U$363,8,FALSE),VLOOKUP(A48,'Total display'!$C$5:$U$363,10,FALSE),VLOOKUP(A48,'Total display'!$C$5:$U$363,11,FALSE),VLOOKUP(A48,'Total display'!$C$5:$U$363,12,FALSE),VLOOKUP(A48,'Total display'!$C$5:U413,13,FALSE),VLOOKUP(A48,'Total display'!$C$5:$U$363,14,FALSE))</f>
        <v>#N/A</v>
      </c>
      <c r="L48" s="713" t="e">
        <f>VLOOKUP(A48,'Total display'!$C$5:$U$363,16,FALSE)</f>
        <v>#N/A</v>
      </c>
      <c r="M48" s="715" t="e">
        <f>VLOOKUP(A48,'Total display'!$C$5:$U$363,18,FALSE)</f>
        <v>#N/A</v>
      </c>
      <c r="N48" s="716" t="e">
        <f t="shared" si="0"/>
        <v>#N/A</v>
      </c>
      <c r="O48" s="699"/>
    </row>
    <row r="49" spans="1:15" ht="15.75" x14ac:dyDescent="0.25">
      <c r="A49" s="4">
        <v>501</v>
      </c>
      <c r="B49" s="709" t="s">
        <v>1234</v>
      </c>
      <c r="C49" s="706" t="s">
        <v>1444</v>
      </c>
      <c r="D49" s="774" t="s">
        <v>618</v>
      </c>
      <c r="E49" s="705" t="s">
        <v>1390</v>
      </c>
      <c r="F49" s="705" t="s">
        <v>1445</v>
      </c>
      <c r="G49" s="705" t="s">
        <v>1231</v>
      </c>
      <c r="H49" s="713" t="e">
        <f>VLOOKUP(A49,'Total display'!$C$5:$U$363,2,FALSE)</f>
        <v>#N/A</v>
      </c>
      <c r="I49" s="714">
        <v>0</v>
      </c>
      <c r="J49" s="715" t="e">
        <f>VLOOKUP(A49,'Total display'!$C$5:$U$363,3,FALSE)</f>
        <v>#N/A</v>
      </c>
      <c r="K49" s="715" t="e">
        <f>SUM(VLOOKUP(A49,'Total display'!$C$5:$U$363,4,FALSE),VLOOKUP(A49,'Total display'!$C$5:$U$363,6,FALSE),VLOOKUP(A49,'Total display'!$C$5:$U$363,7,FALSE),VLOOKUP(A49,'Total display'!$C$5:$U$363,8,FALSE),VLOOKUP(A49,'Total display'!$C$5:$U$363,10,FALSE),VLOOKUP(A49,'Total display'!$C$5:$U$363,11,FALSE),VLOOKUP(A49,'Total display'!$C$5:$U$363,12,FALSE),VLOOKUP(A49,'Total display'!$C$5:U414,13,FALSE),VLOOKUP(A49,'Total display'!$C$5:$U$363,14,FALSE))</f>
        <v>#N/A</v>
      </c>
      <c r="L49" s="713" t="e">
        <f>VLOOKUP(A49,'Total display'!$C$5:$U$363,16,FALSE)</f>
        <v>#N/A</v>
      </c>
      <c r="M49" s="715" t="e">
        <f>VLOOKUP(A49,'Total display'!$C$5:$U$363,18,FALSE)</f>
        <v>#N/A</v>
      </c>
      <c r="N49" s="716" t="e">
        <f t="shared" si="0"/>
        <v>#N/A</v>
      </c>
      <c r="O49" s="698"/>
    </row>
    <row r="50" spans="1:15" ht="15.75" x14ac:dyDescent="0.25">
      <c r="A50" s="4">
        <v>508</v>
      </c>
      <c r="B50" s="712" t="s">
        <v>1234</v>
      </c>
      <c r="C50" s="707" t="s">
        <v>1446</v>
      </c>
      <c r="D50" s="772" t="s">
        <v>621</v>
      </c>
      <c r="E50" s="704" t="s">
        <v>1390</v>
      </c>
      <c r="F50" s="704" t="s">
        <v>1447</v>
      </c>
      <c r="G50" s="704" t="s">
        <v>1231</v>
      </c>
      <c r="H50" s="713" t="e">
        <f>VLOOKUP(A50,'Total display'!$C$5:$U$363,2,FALSE)</f>
        <v>#N/A</v>
      </c>
      <c r="I50" s="714">
        <v>0</v>
      </c>
      <c r="J50" s="715" t="e">
        <f>VLOOKUP(A50,'Total display'!$C$5:$U$363,3,FALSE)</f>
        <v>#N/A</v>
      </c>
      <c r="K50" s="715" t="e">
        <f>SUM(VLOOKUP(A50,'Total display'!$C$5:$U$363,4,FALSE),VLOOKUP(A50,'Total display'!$C$5:$U$363,6,FALSE),VLOOKUP(A50,'Total display'!$C$5:$U$363,7,FALSE),VLOOKUP(A50,'Total display'!$C$5:$U$363,8,FALSE),VLOOKUP(A50,'Total display'!$C$5:$U$363,10,FALSE),VLOOKUP(A50,'Total display'!$C$5:$U$363,11,FALSE),VLOOKUP(A50,'Total display'!$C$5:$U$363,12,FALSE),VLOOKUP(A50,'Total display'!$C$5:U415,13,FALSE),VLOOKUP(A50,'Total display'!$C$5:$U$363,14,FALSE))</f>
        <v>#N/A</v>
      </c>
      <c r="L50" s="713" t="e">
        <f>VLOOKUP(A50,'Total display'!$C$5:$U$363,16,FALSE)</f>
        <v>#N/A</v>
      </c>
      <c r="M50" s="715" t="e">
        <f>VLOOKUP(A50,'Total display'!$C$5:$U$363,18,FALSE)</f>
        <v>#N/A</v>
      </c>
      <c r="N50" s="716" t="e">
        <f t="shared" si="0"/>
        <v>#N/A</v>
      </c>
      <c r="O50" s="699"/>
    </row>
    <row r="51" spans="1:15" ht="15.75" x14ac:dyDescent="0.25">
      <c r="A51" s="4">
        <v>503</v>
      </c>
      <c r="B51" s="709" t="s">
        <v>1227</v>
      </c>
      <c r="C51" s="706">
        <v>5680211</v>
      </c>
      <c r="D51" s="774" t="s">
        <v>624</v>
      </c>
      <c r="E51" s="705" t="s">
        <v>1390</v>
      </c>
      <c r="F51" s="705" t="s">
        <v>1448</v>
      </c>
      <c r="G51" s="705" t="s">
        <v>1231</v>
      </c>
      <c r="H51" s="713" t="e">
        <f>VLOOKUP(A51,'Total display'!$C$5:$U$363,2,FALSE)</f>
        <v>#N/A</v>
      </c>
      <c r="I51" s="714">
        <v>0</v>
      </c>
      <c r="J51" s="715" t="e">
        <f>VLOOKUP(A51,'Total display'!$C$5:$U$363,3,FALSE)</f>
        <v>#N/A</v>
      </c>
      <c r="K51" s="715" t="e">
        <f>SUM(VLOOKUP(A51,'Total display'!$C$5:$U$363,4,FALSE),VLOOKUP(A51,'Total display'!$C$5:$U$363,6,FALSE),VLOOKUP(A51,'Total display'!$C$5:$U$363,7,FALSE),VLOOKUP(A51,'Total display'!$C$5:$U$363,8,FALSE),VLOOKUP(A51,'Total display'!$C$5:$U$363,10,FALSE),VLOOKUP(A51,'Total display'!$C$5:$U$363,11,FALSE),VLOOKUP(A51,'Total display'!$C$5:$U$363,12,FALSE),VLOOKUP(A51,'Total display'!$C$5:U416,13,FALSE),VLOOKUP(A51,'Total display'!$C$5:$U$363,14,FALSE))</f>
        <v>#N/A</v>
      </c>
      <c r="L51" s="713" t="e">
        <f>VLOOKUP(A51,'Total display'!$C$5:$U$363,16,FALSE)</f>
        <v>#N/A</v>
      </c>
      <c r="M51" s="715" t="e">
        <f>VLOOKUP(A51,'Total display'!$C$5:$U$363,18,FALSE)</f>
        <v>#N/A</v>
      </c>
      <c r="N51" s="716" t="e">
        <f t="shared" si="0"/>
        <v>#N/A</v>
      </c>
      <c r="O51" s="698"/>
    </row>
    <row r="52" spans="1:15" ht="15.75" x14ac:dyDescent="0.25">
      <c r="A52" s="4">
        <v>505</v>
      </c>
      <c r="B52" s="701" t="s">
        <v>1234</v>
      </c>
      <c r="C52" s="702" t="s">
        <v>1449</v>
      </c>
      <c r="D52" s="772" t="s">
        <v>629</v>
      </c>
      <c r="E52" s="704" t="s">
        <v>1390</v>
      </c>
      <c r="F52" s="704" t="s">
        <v>1450</v>
      </c>
      <c r="G52" s="704" t="s">
        <v>1231</v>
      </c>
      <c r="H52" s="713" t="e">
        <f>VLOOKUP(A52,'Total display'!$C$5:$U$363,2,FALSE)</f>
        <v>#N/A</v>
      </c>
      <c r="I52" s="714">
        <v>0</v>
      </c>
      <c r="J52" s="715" t="e">
        <f>VLOOKUP(A52,'Total display'!$C$5:$U$363,3,FALSE)</f>
        <v>#N/A</v>
      </c>
      <c r="K52" s="715" t="e">
        <f>SUM(VLOOKUP(A52,'Total display'!$C$5:$U$363,4,FALSE),VLOOKUP(A52,'Total display'!$C$5:$U$363,6,FALSE),VLOOKUP(A52,'Total display'!$C$5:$U$363,7,FALSE),VLOOKUP(A52,'Total display'!$C$5:$U$363,8,FALSE),VLOOKUP(A52,'Total display'!$C$5:$U$363,10,FALSE),VLOOKUP(A52,'Total display'!$C$5:$U$363,11,FALSE),VLOOKUP(A52,'Total display'!$C$5:$U$363,12,FALSE),VLOOKUP(A52,'Total display'!$C$5:U417,13,FALSE),VLOOKUP(A52,'Total display'!$C$5:$U$363,14,FALSE))</f>
        <v>#N/A</v>
      </c>
      <c r="L52" s="713" t="e">
        <f>VLOOKUP(A52,'Total display'!$C$5:$U$363,16,FALSE)</f>
        <v>#N/A</v>
      </c>
      <c r="M52" s="715" t="e">
        <f>VLOOKUP(A52,'Total display'!$C$5:$U$363,18,FALSE)</f>
        <v>#N/A</v>
      </c>
      <c r="N52" s="716" t="e">
        <f t="shared" si="0"/>
        <v>#N/A</v>
      </c>
      <c r="O52" s="699"/>
    </row>
    <row r="53" spans="1:15" ht="15.75" x14ac:dyDescent="0.25">
      <c r="A53" s="4">
        <v>506</v>
      </c>
      <c r="B53" s="709" t="s">
        <v>1234</v>
      </c>
      <c r="C53" s="706" t="s">
        <v>1451</v>
      </c>
      <c r="D53" s="774" t="s">
        <v>626</v>
      </c>
      <c r="E53" s="705" t="s">
        <v>1390</v>
      </c>
      <c r="F53" s="705" t="s">
        <v>1452</v>
      </c>
      <c r="G53" s="705" t="s">
        <v>1231</v>
      </c>
      <c r="H53" s="713" t="e">
        <f>VLOOKUP(A53,'Total display'!$C$5:$U$363,2,FALSE)</f>
        <v>#N/A</v>
      </c>
      <c r="I53" s="714">
        <v>0</v>
      </c>
      <c r="J53" s="715" t="e">
        <f>VLOOKUP(A53,'Total display'!$C$5:$U$363,3,FALSE)</f>
        <v>#N/A</v>
      </c>
      <c r="K53" s="715" t="e">
        <f>SUM(VLOOKUP(A53,'Total display'!$C$5:$U$363,4,FALSE),VLOOKUP(A53,'Total display'!$C$5:$U$363,6,FALSE),VLOOKUP(A53,'Total display'!$C$5:$U$363,7,FALSE),VLOOKUP(A53,'Total display'!$C$5:$U$363,8,FALSE),VLOOKUP(A53,'Total display'!$C$5:$U$363,10,FALSE),VLOOKUP(A53,'Total display'!$C$5:$U$363,11,FALSE),VLOOKUP(A53,'Total display'!$C$5:$U$363,12,FALSE),VLOOKUP(A53,'Total display'!$C$5:U418,13,FALSE),VLOOKUP(A53,'Total display'!$C$5:$U$363,14,FALSE))</f>
        <v>#N/A</v>
      </c>
      <c r="L53" s="713" t="e">
        <f>VLOOKUP(A53,'Total display'!$C$5:$U$363,16,FALSE)</f>
        <v>#N/A</v>
      </c>
      <c r="M53" s="715" t="e">
        <f>VLOOKUP(A53,'Total display'!$C$5:$U$363,18,FALSE)</f>
        <v>#N/A</v>
      </c>
      <c r="N53" s="716" t="e">
        <f t="shared" si="0"/>
        <v>#N/A</v>
      </c>
      <c r="O53" s="698"/>
    </row>
    <row r="54" spans="1:15" ht="15.75" x14ac:dyDescent="0.25">
      <c r="A54" s="4">
        <v>512</v>
      </c>
      <c r="B54" s="701" t="s">
        <v>1234</v>
      </c>
      <c r="C54" s="707" t="s">
        <v>1453</v>
      </c>
      <c r="D54" s="772" t="s">
        <v>632</v>
      </c>
      <c r="E54" s="704" t="s">
        <v>1390</v>
      </c>
      <c r="F54" s="704" t="s">
        <v>1454</v>
      </c>
      <c r="G54" s="704" t="s">
        <v>1231</v>
      </c>
      <c r="H54" s="713" t="e">
        <f>VLOOKUP(A54,'Total display'!$C$5:$U$363,2,FALSE)</f>
        <v>#N/A</v>
      </c>
      <c r="I54" s="714">
        <v>0</v>
      </c>
      <c r="J54" s="715" t="e">
        <f>VLOOKUP(A54,'Total display'!$C$5:$U$363,3,FALSE)</f>
        <v>#N/A</v>
      </c>
      <c r="K54" s="715" t="e">
        <f>SUM(VLOOKUP(A54,'Total display'!$C$5:$U$363,4,FALSE),VLOOKUP(A54,'Total display'!$C$5:$U$363,6,FALSE),VLOOKUP(A54,'Total display'!$C$5:$U$363,7,FALSE),VLOOKUP(A54,'Total display'!$C$5:$U$363,8,FALSE),VLOOKUP(A54,'Total display'!$C$5:$U$363,10,FALSE),VLOOKUP(A54,'Total display'!$C$5:$U$363,11,FALSE),VLOOKUP(A54,'Total display'!$C$5:$U$363,12,FALSE),VLOOKUP(A54,'Total display'!$C$5:U419,13,FALSE),VLOOKUP(A54,'Total display'!$C$5:$U$363,14,FALSE))</f>
        <v>#N/A</v>
      </c>
      <c r="L54" s="713" t="e">
        <f>VLOOKUP(A54,'Total display'!$C$5:$U$363,16,FALSE)</f>
        <v>#N/A</v>
      </c>
      <c r="M54" s="715" t="e">
        <f>VLOOKUP(A54,'Total display'!$C$5:$U$363,18,FALSE)</f>
        <v>#N/A</v>
      </c>
      <c r="N54" s="716" t="e">
        <f t="shared" si="0"/>
        <v>#N/A</v>
      </c>
      <c r="O54" s="699"/>
    </row>
    <row r="55" spans="1:15" ht="15.75" x14ac:dyDescent="0.25">
      <c r="A55" s="4">
        <v>514</v>
      </c>
      <c r="B55" s="709" t="s">
        <v>1234</v>
      </c>
      <c r="C55" s="705" t="s">
        <v>1455</v>
      </c>
      <c r="D55" s="774" t="s">
        <v>634</v>
      </c>
      <c r="E55" s="705" t="s">
        <v>1390</v>
      </c>
      <c r="F55" s="705" t="s">
        <v>1456</v>
      </c>
      <c r="G55" s="705" t="s">
        <v>1231</v>
      </c>
      <c r="H55" s="713" t="e">
        <f>VLOOKUP(A55,'Total display'!$C$5:$U$363,2,FALSE)</f>
        <v>#N/A</v>
      </c>
      <c r="I55" s="714">
        <v>0</v>
      </c>
      <c r="J55" s="715" t="e">
        <f>VLOOKUP(A55,'Total display'!$C$5:$U$363,3,FALSE)</f>
        <v>#N/A</v>
      </c>
      <c r="K55" s="715" t="e">
        <f>SUM(VLOOKUP(A55,'Total display'!$C$5:$U$363,4,FALSE),VLOOKUP(A55,'Total display'!$C$5:$U$363,6,FALSE),VLOOKUP(A55,'Total display'!$C$5:$U$363,7,FALSE),VLOOKUP(A55,'Total display'!$C$5:$U$363,8,FALSE),VLOOKUP(A55,'Total display'!$C$5:$U$363,10,FALSE),VLOOKUP(A55,'Total display'!$C$5:$U$363,11,FALSE),VLOOKUP(A55,'Total display'!$C$5:$U$363,12,FALSE),VLOOKUP(A55,'Total display'!$C$5:U420,13,FALSE),VLOOKUP(A55,'Total display'!$C$5:$U$363,14,FALSE))</f>
        <v>#N/A</v>
      </c>
      <c r="L55" s="713" t="e">
        <f>VLOOKUP(A55,'Total display'!$C$5:$U$363,16,FALSE)</f>
        <v>#N/A</v>
      </c>
      <c r="M55" s="715" t="e">
        <f>VLOOKUP(A55,'Total display'!$C$5:$U$363,18,FALSE)</f>
        <v>#N/A</v>
      </c>
      <c r="N55" s="716" t="e">
        <f t="shared" si="0"/>
        <v>#N/A</v>
      </c>
      <c r="O55" s="698"/>
    </row>
    <row r="56" spans="1:15" ht="15.75" x14ac:dyDescent="0.25">
      <c r="A56" s="4">
        <v>515</v>
      </c>
      <c r="B56" s="710" t="s">
        <v>1234</v>
      </c>
      <c r="C56" s="704" t="s">
        <v>1457</v>
      </c>
      <c r="D56" s="776" t="s">
        <v>638</v>
      </c>
      <c r="E56" s="704" t="s">
        <v>1390</v>
      </c>
      <c r="F56" s="704" t="s">
        <v>1458</v>
      </c>
      <c r="G56" s="704" t="s">
        <v>1231</v>
      </c>
      <c r="H56" s="713" t="e">
        <f>VLOOKUP(A56,'Total display'!$C$5:$U$363,2,FALSE)</f>
        <v>#N/A</v>
      </c>
      <c r="I56" s="714">
        <v>0</v>
      </c>
      <c r="J56" s="715" t="e">
        <f>VLOOKUP(A56,'Total display'!$C$5:$U$363,3,FALSE)</f>
        <v>#N/A</v>
      </c>
      <c r="K56" s="715" t="e">
        <f>SUM(VLOOKUP(A56,'Total display'!$C$5:$U$363,4,FALSE),VLOOKUP(A56,'Total display'!$C$5:$U$363,6,FALSE),VLOOKUP(A56,'Total display'!$C$5:$U$363,7,FALSE),VLOOKUP(A56,'Total display'!$C$5:$U$363,8,FALSE),VLOOKUP(A56,'Total display'!$C$5:$U$363,10,FALSE),VLOOKUP(A56,'Total display'!$C$5:$U$363,11,FALSE),VLOOKUP(A56,'Total display'!$C$5:$U$363,12,FALSE),VLOOKUP(A56,'Total display'!$C$5:U421,13,FALSE),VLOOKUP(A56,'Total display'!$C$5:$U$363,14,FALSE))</f>
        <v>#N/A</v>
      </c>
      <c r="L56" s="713" t="e">
        <f>VLOOKUP(A56,'Total display'!$C$5:$U$363,16,FALSE)</f>
        <v>#N/A</v>
      </c>
      <c r="M56" s="715" t="e">
        <f>VLOOKUP(A56,'Total display'!$C$5:$U$363,18,FALSE)</f>
        <v>#N/A</v>
      </c>
      <c r="N56" s="716" t="e">
        <f t="shared" si="0"/>
        <v>#N/A</v>
      </c>
      <c r="O56" s="699"/>
    </row>
    <row r="57" spans="1:15" ht="15.75" x14ac:dyDescent="0.25">
      <c r="A57" s="4">
        <v>517</v>
      </c>
      <c r="B57" s="709" t="s">
        <v>1234</v>
      </c>
      <c r="C57" s="705" t="s">
        <v>1459</v>
      </c>
      <c r="D57" s="774" t="s">
        <v>640</v>
      </c>
      <c r="E57" s="705" t="s">
        <v>1390</v>
      </c>
      <c r="F57" s="705" t="s">
        <v>1460</v>
      </c>
      <c r="G57" s="705" t="s">
        <v>1231</v>
      </c>
      <c r="H57" s="713" t="e">
        <f>VLOOKUP(A57,'Total display'!$C$5:$U$363,2,FALSE)</f>
        <v>#N/A</v>
      </c>
      <c r="I57" s="714">
        <v>0</v>
      </c>
      <c r="J57" s="715" t="e">
        <f>VLOOKUP(A57,'Total display'!$C$5:$U$363,3,FALSE)</f>
        <v>#N/A</v>
      </c>
      <c r="K57" s="715" t="e">
        <f>SUM(VLOOKUP(A57,'Total display'!$C$5:$U$363,4,FALSE),VLOOKUP(A57,'Total display'!$C$5:$U$363,6,FALSE),VLOOKUP(A57,'Total display'!$C$5:$U$363,7,FALSE),VLOOKUP(A57,'Total display'!$C$5:$U$363,8,FALSE),VLOOKUP(A57,'Total display'!$C$5:$U$363,10,FALSE),VLOOKUP(A57,'Total display'!$C$5:$U$363,11,FALSE),VLOOKUP(A57,'Total display'!$C$5:$U$363,12,FALSE),VLOOKUP(A57,'Total display'!$C$5:U422,13,FALSE),VLOOKUP(A57,'Total display'!$C$5:$U$363,14,FALSE))</f>
        <v>#N/A</v>
      </c>
      <c r="L57" s="713" t="e">
        <f>VLOOKUP(A57,'Total display'!$C$5:$U$363,16,FALSE)</f>
        <v>#N/A</v>
      </c>
      <c r="M57" s="715" t="e">
        <f>VLOOKUP(A57,'Total display'!$C$5:$U$363,18,FALSE)</f>
        <v>#N/A</v>
      </c>
      <c r="N57" s="716" t="e">
        <f t="shared" si="0"/>
        <v>#N/A</v>
      </c>
      <c r="O57" s="698"/>
    </row>
    <row r="58" spans="1:15" ht="15.75" x14ac:dyDescent="0.25">
      <c r="A58" s="4">
        <v>520</v>
      </c>
      <c r="B58" s="709" t="s">
        <v>1227</v>
      </c>
      <c r="C58" s="705">
        <v>11274803</v>
      </c>
      <c r="D58" s="774" t="s">
        <v>651</v>
      </c>
      <c r="E58" s="705" t="s">
        <v>1390</v>
      </c>
      <c r="F58" s="705" t="s">
        <v>1461</v>
      </c>
      <c r="G58" s="705" t="s">
        <v>1231</v>
      </c>
      <c r="H58" s="713" t="e">
        <f>VLOOKUP(A58,'Total display'!$C$5:$U$363,2,FALSE)</f>
        <v>#N/A</v>
      </c>
      <c r="I58" s="714">
        <v>0</v>
      </c>
      <c r="J58" s="715" t="e">
        <f>VLOOKUP(A58,'Total display'!$C$5:$U$363,3,FALSE)</f>
        <v>#N/A</v>
      </c>
      <c r="K58" s="715" t="e">
        <f>SUM(VLOOKUP(A58,'Total display'!$C$5:$U$363,4,FALSE),VLOOKUP(A58,'Total display'!$C$5:$U$363,6,FALSE),VLOOKUP(A58,'Total display'!$C$5:$U$363,7,FALSE),VLOOKUP(A58,'Total display'!$C$5:$U$363,8,FALSE),VLOOKUP(A58,'Total display'!$C$5:$U$363,10,FALSE),VLOOKUP(A58,'Total display'!$C$5:$U$363,11,FALSE),VLOOKUP(A58,'Total display'!$C$5:$U$363,12,FALSE),VLOOKUP(A58,'Total display'!$C$5:U424,13,FALSE),VLOOKUP(A58,'Total display'!$C$5:$U$363,14,FALSE))</f>
        <v>#N/A</v>
      </c>
      <c r="L58" s="713" t="e">
        <f>VLOOKUP(A58,'Total display'!$C$5:$U$363,16,FALSE)</f>
        <v>#N/A</v>
      </c>
      <c r="M58" s="715" t="e">
        <f>VLOOKUP(A58,'Total display'!$C$5:$U$363,18,FALSE)</f>
        <v>#N/A</v>
      </c>
      <c r="N58" s="716" t="e">
        <f t="shared" si="0"/>
        <v>#N/A</v>
      </c>
      <c r="O58" s="698"/>
    </row>
    <row r="59" spans="1:15" ht="15.75" x14ac:dyDescent="0.25">
      <c r="A59" s="4">
        <v>523</v>
      </c>
      <c r="B59" s="710" t="s">
        <v>1234</v>
      </c>
      <c r="C59" s="704" t="s">
        <v>1462</v>
      </c>
      <c r="D59" s="776" t="s">
        <v>653</v>
      </c>
      <c r="E59" s="704" t="s">
        <v>1390</v>
      </c>
      <c r="F59" s="704" t="s">
        <v>1463</v>
      </c>
      <c r="G59" s="704" t="s">
        <v>1231</v>
      </c>
      <c r="H59" s="713" t="e">
        <f>VLOOKUP(A59,'Total display'!$C$5:$U$363,2,FALSE)</f>
        <v>#N/A</v>
      </c>
      <c r="I59" s="714">
        <v>0</v>
      </c>
      <c r="J59" s="715" t="e">
        <f>VLOOKUP(A59,'Total display'!$C$5:$U$363,3,FALSE)</f>
        <v>#N/A</v>
      </c>
      <c r="K59" s="715" t="e">
        <f>SUM(VLOOKUP(A59,'Total display'!$C$5:$U$363,4,FALSE),VLOOKUP(A59,'Total display'!$C$5:$U$363,6,FALSE),VLOOKUP(A59,'Total display'!$C$5:$U$363,7,FALSE),VLOOKUP(A59,'Total display'!$C$5:$U$363,8,FALSE),VLOOKUP(A59,'Total display'!$C$5:$U$363,10,FALSE),VLOOKUP(A59,'Total display'!$C$5:$U$363,11,FALSE),VLOOKUP(A59,'Total display'!$C$5:$U$363,12,FALSE),VLOOKUP(A59,'Total display'!$C$5:U425,13,FALSE),VLOOKUP(A59,'Total display'!$C$5:$U$363,14,FALSE))</f>
        <v>#N/A</v>
      </c>
      <c r="L59" s="713" t="e">
        <f>VLOOKUP(A59,'Total display'!$C$5:$U$363,16,FALSE)</f>
        <v>#N/A</v>
      </c>
      <c r="M59" s="715" t="e">
        <f>VLOOKUP(A59,'Total display'!$C$5:$U$363,18,FALSE)</f>
        <v>#N/A</v>
      </c>
      <c r="N59" s="716" t="e">
        <f t="shared" si="0"/>
        <v>#N/A</v>
      </c>
      <c r="O59" s="699"/>
    </row>
    <row r="60" spans="1:15" ht="15.75" x14ac:dyDescent="0.25">
      <c r="A60" s="4">
        <v>526</v>
      </c>
      <c r="B60" s="709" t="s">
        <v>1234</v>
      </c>
      <c r="C60" s="705" t="s">
        <v>1464</v>
      </c>
      <c r="D60" s="774" t="s">
        <v>658</v>
      </c>
      <c r="E60" s="705" t="s">
        <v>1390</v>
      </c>
      <c r="F60" s="705" t="s">
        <v>1465</v>
      </c>
      <c r="G60" s="705" t="s">
        <v>1231</v>
      </c>
      <c r="H60" s="713" t="e">
        <f>VLOOKUP(A60,'Total display'!$C$5:$U$363,2,FALSE)</f>
        <v>#N/A</v>
      </c>
      <c r="I60" s="714">
        <v>0</v>
      </c>
      <c r="J60" s="715" t="e">
        <f>VLOOKUP(A60,'Total display'!$C$5:$U$363,3,FALSE)</f>
        <v>#N/A</v>
      </c>
      <c r="K60" s="715" t="e">
        <f>SUM(VLOOKUP(A60,'Total display'!$C$5:$U$363,4,FALSE),VLOOKUP(A60,'Total display'!$C$5:$U$363,6,FALSE),VLOOKUP(A60,'Total display'!$C$5:$U$363,7,FALSE),VLOOKUP(A60,'Total display'!$C$5:$U$363,8,FALSE),VLOOKUP(A60,'Total display'!$C$5:$U$363,10,FALSE),VLOOKUP(A60,'Total display'!$C$5:$U$363,11,FALSE),VLOOKUP(A60,'Total display'!$C$5:$U$363,12,FALSE),VLOOKUP(A60,'Total display'!$C$5:U426,13,FALSE),VLOOKUP(A60,'Total display'!$C$5:$U$363,14,FALSE))</f>
        <v>#N/A</v>
      </c>
      <c r="L60" s="713" t="e">
        <f>VLOOKUP(A60,'Total display'!$C$5:$U$363,16,FALSE)</f>
        <v>#N/A</v>
      </c>
      <c r="M60" s="715" t="e">
        <f>VLOOKUP(A60,'Total display'!$C$5:$U$363,18,FALSE)</f>
        <v>#N/A</v>
      </c>
      <c r="N60" s="716" t="e">
        <f t="shared" si="0"/>
        <v>#N/A</v>
      </c>
      <c r="O60" s="698"/>
    </row>
    <row r="61" spans="1:15" ht="15.75" x14ac:dyDescent="0.25">
      <c r="A61" s="4">
        <v>527</v>
      </c>
      <c r="B61" s="710" t="s">
        <v>1234</v>
      </c>
      <c r="C61" s="704" t="s">
        <v>1466</v>
      </c>
      <c r="D61" s="776" t="s">
        <v>661</v>
      </c>
      <c r="E61" s="704" t="s">
        <v>1390</v>
      </c>
      <c r="F61" s="704" t="s">
        <v>1467</v>
      </c>
      <c r="G61" s="704" t="s">
        <v>1231</v>
      </c>
      <c r="H61" s="713" t="e">
        <f>VLOOKUP(A61,'Total display'!$C$5:$U$363,2,FALSE)</f>
        <v>#N/A</v>
      </c>
      <c r="I61" s="714">
        <v>0</v>
      </c>
      <c r="J61" s="715" t="e">
        <f>VLOOKUP(A61,'Total display'!$C$5:$U$363,3,FALSE)</f>
        <v>#N/A</v>
      </c>
      <c r="K61" s="715" t="e">
        <f>SUM(VLOOKUP(A61,'Total display'!$C$5:$U$363,4,FALSE),VLOOKUP(A61,'Total display'!$C$5:$U$363,6,FALSE),VLOOKUP(A61,'Total display'!$C$5:$U$363,7,FALSE),VLOOKUP(A61,'Total display'!$C$5:$U$363,8,FALSE),VLOOKUP(A61,'Total display'!$C$5:$U$363,10,FALSE),VLOOKUP(A61,'Total display'!$C$5:$U$363,11,FALSE),VLOOKUP(A61,'Total display'!$C$5:$U$363,12,FALSE),VLOOKUP(A61,'Total display'!$C$5:U427,13,FALSE),VLOOKUP(A61,'Total display'!$C$5:$U$363,14,FALSE))</f>
        <v>#N/A</v>
      </c>
      <c r="L61" s="713" t="e">
        <f>VLOOKUP(A61,'Total display'!$C$5:$U$363,16,FALSE)</f>
        <v>#N/A</v>
      </c>
      <c r="M61" s="715" t="e">
        <f>VLOOKUP(A61,'Total display'!$C$5:$U$363,18,FALSE)</f>
        <v>#N/A</v>
      </c>
      <c r="N61" s="716" t="e">
        <f t="shared" si="0"/>
        <v>#N/A</v>
      </c>
      <c r="O61" s="699"/>
    </row>
    <row r="62" spans="1:15" ht="15.75" x14ac:dyDescent="0.25">
      <c r="A62" s="4">
        <v>530</v>
      </c>
      <c r="B62" s="709" t="s">
        <v>1234</v>
      </c>
      <c r="C62" s="705" t="s">
        <v>1468</v>
      </c>
      <c r="D62" s="774" t="s">
        <v>663</v>
      </c>
      <c r="E62" s="705" t="s">
        <v>1390</v>
      </c>
      <c r="F62" s="705" t="s">
        <v>1469</v>
      </c>
      <c r="G62" s="705" t="s">
        <v>1231</v>
      </c>
      <c r="H62" s="713" t="e">
        <f>VLOOKUP(A62,'Total display'!$C$5:$U$363,2,FALSE)</f>
        <v>#N/A</v>
      </c>
      <c r="I62" s="714">
        <v>0</v>
      </c>
      <c r="J62" s="715" t="e">
        <f>VLOOKUP(A62,'Total display'!$C$5:$U$363,3,FALSE)</f>
        <v>#N/A</v>
      </c>
      <c r="K62" s="715" t="e">
        <f>SUM(VLOOKUP(A62,'Total display'!$C$5:$U$363,4,FALSE),VLOOKUP(A62,'Total display'!$C$5:$U$363,6,FALSE),VLOOKUP(A62,'Total display'!$C$5:$U$363,7,FALSE),VLOOKUP(A62,'Total display'!$C$5:$U$363,8,FALSE),VLOOKUP(A62,'Total display'!$C$5:$U$363,10,FALSE),VLOOKUP(A62,'Total display'!$C$5:$U$363,11,FALSE),VLOOKUP(A62,'Total display'!$C$5:$U$363,12,FALSE),VLOOKUP(A62,'Total display'!$C$5:U428,13,FALSE),VLOOKUP(A62,'Total display'!$C$5:$U$363,14,FALSE))</f>
        <v>#N/A</v>
      </c>
      <c r="L62" s="713" t="e">
        <f>VLOOKUP(A62,'Total display'!$C$5:$U$363,16,FALSE)</f>
        <v>#N/A</v>
      </c>
      <c r="M62" s="715" t="e">
        <f>VLOOKUP(A62,'Total display'!$C$5:$U$363,18,FALSE)</f>
        <v>#N/A</v>
      </c>
      <c r="N62" s="716" t="e">
        <f t="shared" ref="N62:N122" si="1">J62+K62-L62-M62</f>
        <v>#N/A</v>
      </c>
      <c r="O62" s="698"/>
    </row>
    <row r="63" spans="1:15" ht="15.75" x14ac:dyDescent="0.25">
      <c r="A63" s="4">
        <v>532</v>
      </c>
      <c r="B63" s="710" t="s">
        <v>1234</v>
      </c>
      <c r="C63" s="704" t="s">
        <v>1470</v>
      </c>
      <c r="D63" s="776" t="s">
        <v>1471</v>
      </c>
      <c r="E63" s="704" t="s">
        <v>1390</v>
      </c>
      <c r="F63" s="704" t="s">
        <v>1472</v>
      </c>
      <c r="G63" s="704" t="s">
        <v>1231</v>
      </c>
      <c r="H63" s="713" t="e">
        <f>VLOOKUP(A63,'Total display'!$C$5:$U$363,2,FALSE)</f>
        <v>#N/A</v>
      </c>
      <c r="I63" s="714">
        <v>0</v>
      </c>
      <c r="J63" s="715" t="e">
        <f>VLOOKUP(A63,'Total display'!$C$5:$U$363,3,FALSE)</f>
        <v>#N/A</v>
      </c>
      <c r="K63" s="715" t="e">
        <f>SUM(VLOOKUP(A63,'Total display'!$C$5:$U$363,4,FALSE),VLOOKUP(A63,'Total display'!$C$5:$U$363,6,FALSE),VLOOKUP(A63,'Total display'!$C$5:$U$363,7,FALSE),VLOOKUP(A63,'Total display'!$C$5:$U$363,8,FALSE),VLOOKUP(A63,'Total display'!$C$5:$U$363,10,FALSE),VLOOKUP(A63,'Total display'!$C$5:$U$363,11,FALSE),VLOOKUP(A63,'Total display'!$C$5:$U$363,12,FALSE),VLOOKUP(A63,'Total display'!$C$5:U429,13,FALSE),VLOOKUP(A63,'Total display'!$C$5:$U$363,14,FALSE))</f>
        <v>#N/A</v>
      </c>
      <c r="L63" s="713" t="e">
        <f>VLOOKUP(A63,'Total display'!$C$5:$U$363,16,FALSE)</f>
        <v>#N/A</v>
      </c>
      <c r="M63" s="715" t="e">
        <f>VLOOKUP(A63,'Total display'!$C$5:$U$363,18,FALSE)</f>
        <v>#N/A</v>
      </c>
      <c r="N63" s="716" t="e">
        <f t="shared" si="1"/>
        <v>#N/A</v>
      </c>
      <c r="O63" s="699"/>
    </row>
    <row r="64" spans="1:15" ht="15.75" x14ac:dyDescent="0.25">
      <c r="A64" s="4">
        <v>488</v>
      </c>
      <c r="B64" s="709" t="s">
        <v>1227</v>
      </c>
      <c r="C64" s="705">
        <v>12653934</v>
      </c>
      <c r="D64" s="774" t="s">
        <v>531</v>
      </c>
      <c r="E64" s="705" t="s">
        <v>1390</v>
      </c>
      <c r="F64" s="705" t="s">
        <v>1473</v>
      </c>
      <c r="G64" s="705" t="s">
        <v>1231</v>
      </c>
      <c r="H64" s="713" t="e">
        <f>VLOOKUP(A64,'Total display'!$C$5:$U$363,2,FALSE)</f>
        <v>#N/A</v>
      </c>
      <c r="I64" s="714">
        <v>0</v>
      </c>
      <c r="J64" s="715" t="e">
        <f>VLOOKUP(A64,'Total display'!$C$5:$U$363,3,FALSE)</f>
        <v>#N/A</v>
      </c>
      <c r="K64" s="715" t="e">
        <f>SUM(VLOOKUP(A64,'Total display'!$C$5:$U$363,4,FALSE),VLOOKUP(A64,'Total display'!$C$5:$U$363,6,FALSE),VLOOKUP(A64,'Total display'!$C$5:$U$363,7,FALSE),VLOOKUP(A64,'Total display'!$C$5:$U$363,8,FALSE),VLOOKUP(A64,'Total display'!$C$5:$U$363,10,FALSE),VLOOKUP(A64,'Total display'!$C$5:$U$363,11,FALSE),VLOOKUP(A64,'Total display'!$C$5:$U$363,12,FALSE),VLOOKUP(A64,'Total display'!$C$5:U430,13,FALSE),VLOOKUP(A64,'Total display'!$C$5:$U$363,14,FALSE))</f>
        <v>#N/A</v>
      </c>
      <c r="L64" s="713" t="e">
        <f>VLOOKUP(A64,'Total display'!$C$5:$U$363,16,FALSE)</f>
        <v>#N/A</v>
      </c>
      <c r="M64" s="715" t="e">
        <f>VLOOKUP(A64,'Total display'!$C$5:$U$363,18,FALSE)</f>
        <v>#N/A</v>
      </c>
      <c r="N64" s="716" t="e">
        <f t="shared" si="1"/>
        <v>#N/A</v>
      </c>
      <c r="O64" s="698"/>
    </row>
    <row r="65" spans="1:15" ht="15.75" x14ac:dyDescent="0.25">
      <c r="A65" s="4">
        <v>534</v>
      </c>
      <c r="B65" s="710" t="s">
        <v>1227</v>
      </c>
      <c r="C65" s="704">
        <v>11912743</v>
      </c>
      <c r="D65" s="776" t="s">
        <v>671</v>
      </c>
      <c r="E65" s="704" t="s">
        <v>1390</v>
      </c>
      <c r="F65" s="704" t="s">
        <v>1474</v>
      </c>
      <c r="G65" s="704" t="s">
        <v>1231</v>
      </c>
      <c r="H65" s="713" t="e">
        <f>VLOOKUP(A65,'Total display'!$C$5:$U$363,2,FALSE)</f>
        <v>#N/A</v>
      </c>
      <c r="I65" s="714">
        <v>0</v>
      </c>
      <c r="J65" s="715" t="e">
        <f>VLOOKUP(A65,'Total display'!$C$5:$U$363,3,FALSE)</f>
        <v>#N/A</v>
      </c>
      <c r="K65" s="715" t="e">
        <f>SUM(VLOOKUP(A65,'Total display'!$C$5:$U$363,4,FALSE),VLOOKUP(A65,'Total display'!$C$5:$U$363,6,FALSE),VLOOKUP(A65,'Total display'!$C$5:$U$363,7,FALSE),VLOOKUP(A65,'Total display'!$C$5:$U$363,8,FALSE),VLOOKUP(A65,'Total display'!$C$5:$U$363,10,FALSE),VLOOKUP(A65,'Total display'!$C$5:$U$363,11,FALSE),VLOOKUP(A65,'Total display'!$C$5:$U$363,12,FALSE),VLOOKUP(A65,'Total display'!$C$5:U431,13,FALSE),VLOOKUP(A65,'Total display'!$C$5:$U$363,14,FALSE))</f>
        <v>#N/A</v>
      </c>
      <c r="L65" s="713" t="e">
        <f>VLOOKUP(A65,'Total display'!$C$5:$U$363,16,FALSE)</f>
        <v>#N/A</v>
      </c>
      <c r="M65" s="715" t="e">
        <f>VLOOKUP(A65,'Total display'!$C$5:$U$363,18,FALSE)</f>
        <v>#N/A</v>
      </c>
      <c r="N65" s="716" t="e">
        <f t="shared" si="1"/>
        <v>#N/A</v>
      </c>
      <c r="O65" s="699"/>
    </row>
    <row r="66" spans="1:15" ht="15.75" x14ac:dyDescent="0.25">
      <c r="A66" s="4">
        <v>537</v>
      </c>
      <c r="B66" s="709" t="s">
        <v>1227</v>
      </c>
      <c r="C66" s="705">
        <v>1204715</v>
      </c>
      <c r="D66" s="774" t="s">
        <v>681</v>
      </c>
      <c r="E66" s="705" t="s">
        <v>1390</v>
      </c>
      <c r="F66" s="705" t="s">
        <v>1475</v>
      </c>
      <c r="G66" s="705" t="s">
        <v>1231</v>
      </c>
      <c r="H66" s="713" t="e">
        <f>VLOOKUP(A66,'Total display'!$C$5:$U$363,2,FALSE)</f>
        <v>#N/A</v>
      </c>
      <c r="I66" s="714">
        <v>0</v>
      </c>
      <c r="J66" s="715" t="e">
        <f>VLOOKUP(A66,'Total display'!$C$5:$U$363,3,FALSE)</f>
        <v>#N/A</v>
      </c>
      <c r="K66" s="715" t="e">
        <f>SUM(VLOOKUP(A66,'Total display'!$C$5:$U$363,4,FALSE),VLOOKUP(A66,'Total display'!$C$5:$U$363,6,FALSE),VLOOKUP(A66,'Total display'!$C$5:$U$363,7,FALSE),VLOOKUP(A66,'Total display'!$C$5:$U$363,8,FALSE),VLOOKUP(A66,'Total display'!$C$5:$U$363,10,FALSE),VLOOKUP(A66,'Total display'!$C$5:$U$363,11,FALSE),VLOOKUP(A66,'Total display'!$C$5:$U$363,12,FALSE),VLOOKUP(A66,'Total display'!$C$5:U432,13,FALSE),VLOOKUP(A66,'Total display'!$C$5:$U$363,14,FALSE))</f>
        <v>#N/A</v>
      </c>
      <c r="L66" s="713" t="e">
        <f>VLOOKUP(A66,'Total display'!$C$5:$U$363,16,FALSE)</f>
        <v>#N/A</v>
      </c>
      <c r="M66" s="715" t="e">
        <f>VLOOKUP(A66,'Total display'!$C$5:$U$363,18,FALSE)</f>
        <v>#N/A</v>
      </c>
      <c r="N66" s="716" t="e">
        <f t="shared" si="1"/>
        <v>#N/A</v>
      </c>
      <c r="O66" s="698"/>
    </row>
    <row r="67" spans="1:15" ht="15.75" x14ac:dyDescent="0.25">
      <c r="A67" s="4">
        <v>539</v>
      </c>
      <c r="B67" s="710" t="s">
        <v>1234</v>
      </c>
      <c r="C67" s="704" t="s">
        <v>1476</v>
      </c>
      <c r="D67" s="776" t="s">
        <v>685</v>
      </c>
      <c r="E67" s="704" t="s">
        <v>1390</v>
      </c>
      <c r="F67" s="704" t="s">
        <v>1477</v>
      </c>
      <c r="G67" s="704" t="s">
        <v>1231</v>
      </c>
      <c r="H67" s="713" t="e">
        <f>VLOOKUP(A67,'Total display'!$C$5:$U$363,2,FALSE)</f>
        <v>#N/A</v>
      </c>
      <c r="I67" s="714">
        <v>0</v>
      </c>
      <c r="J67" s="715" t="e">
        <f>VLOOKUP(A67,'Total display'!$C$5:$U$363,3,FALSE)</f>
        <v>#N/A</v>
      </c>
      <c r="K67" s="715" t="e">
        <f>SUM(VLOOKUP(A67,'Total display'!$C$5:$U$363,4,FALSE),VLOOKUP(A67,'Total display'!$C$5:$U$363,6,FALSE),VLOOKUP(A67,'Total display'!$C$5:$U$363,7,FALSE),VLOOKUP(A67,'Total display'!$C$5:$U$363,8,FALSE),VLOOKUP(A67,'Total display'!$C$5:$U$363,10,FALSE),VLOOKUP(A67,'Total display'!$C$5:$U$363,11,FALSE),VLOOKUP(A67,'Total display'!$C$5:$U$363,12,FALSE),VLOOKUP(A67,'Total display'!$C$5:U433,13,FALSE),VLOOKUP(A67,'Total display'!$C$5:$U$363,14,FALSE))</f>
        <v>#N/A</v>
      </c>
      <c r="L67" s="713" t="e">
        <f>VLOOKUP(A67,'Total display'!$C$5:$U$363,16,FALSE)</f>
        <v>#N/A</v>
      </c>
      <c r="M67" s="715" t="e">
        <f>VLOOKUP(A67,'Total display'!$C$5:$U$363,18,FALSE)</f>
        <v>#N/A</v>
      </c>
      <c r="N67" s="716" t="e">
        <f t="shared" si="1"/>
        <v>#N/A</v>
      </c>
      <c r="O67" s="699"/>
    </row>
    <row r="68" spans="1:15" ht="15.75" x14ac:dyDescent="0.25">
      <c r="A68" s="4">
        <v>540</v>
      </c>
      <c r="B68" s="709" t="s">
        <v>1234</v>
      </c>
      <c r="C68" s="705" t="s">
        <v>1478</v>
      </c>
      <c r="D68" s="774" t="s">
        <v>687</v>
      </c>
      <c r="E68" s="705" t="s">
        <v>1390</v>
      </c>
      <c r="F68" s="705" t="s">
        <v>1479</v>
      </c>
      <c r="G68" s="705" t="s">
        <v>1231</v>
      </c>
      <c r="H68" s="713" t="e">
        <f>VLOOKUP(A68,'Total display'!$C$5:$U$363,2,FALSE)</f>
        <v>#N/A</v>
      </c>
      <c r="I68" s="714">
        <v>0</v>
      </c>
      <c r="J68" s="715" t="e">
        <f>VLOOKUP(A68,'Total display'!$C$5:$U$363,3,FALSE)</f>
        <v>#N/A</v>
      </c>
      <c r="K68" s="715" t="e">
        <f>SUM(VLOOKUP(A68,'Total display'!$C$5:$U$363,4,FALSE),VLOOKUP(A68,'Total display'!$C$5:$U$363,6,FALSE),VLOOKUP(A68,'Total display'!$C$5:$U$363,7,FALSE),VLOOKUP(A68,'Total display'!$C$5:$U$363,8,FALSE),VLOOKUP(A68,'Total display'!$C$5:$U$363,10,FALSE),VLOOKUP(A68,'Total display'!$C$5:$U$363,11,FALSE),VLOOKUP(A68,'Total display'!$C$5:$U$363,12,FALSE),VLOOKUP(A68,'Total display'!$C$5:U434,13,FALSE),VLOOKUP(A68,'Total display'!$C$5:$U$363,14,FALSE))</f>
        <v>#N/A</v>
      </c>
      <c r="L68" s="713" t="e">
        <f>VLOOKUP(A68,'Total display'!$C$5:$U$363,16,FALSE)</f>
        <v>#N/A</v>
      </c>
      <c r="M68" s="715" t="e">
        <f>VLOOKUP(A68,'Total display'!$C$5:$U$363,18,FALSE)</f>
        <v>#N/A</v>
      </c>
      <c r="N68" s="716" t="e">
        <f t="shared" si="1"/>
        <v>#N/A</v>
      </c>
      <c r="O68" s="698"/>
    </row>
    <row r="69" spans="1:15" ht="15.75" x14ac:dyDescent="0.25">
      <c r="A69" s="4">
        <v>112</v>
      </c>
      <c r="B69" s="710" t="s">
        <v>1227</v>
      </c>
      <c r="C69" s="704">
        <v>2131425</v>
      </c>
      <c r="D69" s="776" t="s">
        <v>689</v>
      </c>
      <c r="E69" s="704" t="s">
        <v>1390</v>
      </c>
      <c r="F69" s="704" t="s">
        <v>1480</v>
      </c>
      <c r="G69" s="704" t="s">
        <v>1231</v>
      </c>
      <c r="H69" s="713" t="e">
        <f>VLOOKUP(A69,'Total display'!$C$5:$U$363,2,FALSE)</f>
        <v>#N/A</v>
      </c>
      <c r="I69" s="714">
        <v>0</v>
      </c>
      <c r="J69" s="715" t="e">
        <f>VLOOKUP(A69,'Total display'!$C$5:$U$363,3,FALSE)</f>
        <v>#N/A</v>
      </c>
      <c r="K69" s="715" t="e">
        <f>SUM(VLOOKUP(A69,'Total display'!$C$5:$U$363,4,FALSE),VLOOKUP(A69,'Total display'!$C$5:$U$363,6,FALSE),VLOOKUP(A69,'Total display'!$C$5:$U$363,7,FALSE),VLOOKUP(A69,'Total display'!$C$5:$U$363,8,FALSE),VLOOKUP(A69,'Total display'!$C$5:$U$363,10,FALSE),VLOOKUP(A69,'Total display'!$C$5:$U$363,11,FALSE),VLOOKUP(A69,'Total display'!$C$5:$U$363,12,FALSE),VLOOKUP(A69,'Total display'!$C$5:U435,13,FALSE),VLOOKUP(A69,'Total display'!$C$5:$U$363,14,FALSE))</f>
        <v>#N/A</v>
      </c>
      <c r="L69" s="713" t="e">
        <f>VLOOKUP(A69,'Total display'!$C$5:$U$363,16,FALSE)</f>
        <v>#N/A</v>
      </c>
      <c r="M69" s="715" t="e">
        <f>VLOOKUP(A69,'Total display'!$C$5:$U$363,18,FALSE)</f>
        <v>#N/A</v>
      </c>
      <c r="N69" s="716" t="e">
        <f t="shared" si="1"/>
        <v>#N/A</v>
      </c>
      <c r="O69" s="699"/>
    </row>
    <row r="70" spans="1:15" ht="15.75" x14ac:dyDescent="0.25">
      <c r="A70" s="4">
        <v>542</v>
      </c>
      <c r="B70" s="709" t="s">
        <v>1227</v>
      </c>
      <c r="C70" s="705">
        <v>13222797</v>
      </c>
      <c r="D70" s="774" t="s">
        <v>693</v>
      </c>
      <c r="E70" s="705" t="s">
        <v>1390</v>
      </c>
      <c r="F70" s="705" t="s">
        <v>1481</v>
      </c>
      <c r="G70" s="705" t="s">
        <v>1231</v>
      </c>
      <c r="H70" s="713" t="e">
        <f>VLOOKUP(A70,'Total display'!$C$5:$U$363,2,FALSE)</f>
        <v>#N/A</v>
      </c>
      <c r="I70" s="714">
        <v>0</v>
      </c>
      <c r="J70" s="715" t="e">
        <f>VLOOKUP(A70,'Total display'!$C$5:$U$363,3,FALSE)</f>
        <v>#N/A</v>
      </c>
      <c r="K70" s="715" t="e">
        <f>SUM(VLOOKUP(A70,'Total display'!$C$5:$U$363,4,FALSE),VLOOKUP(A70,'Total display'!$C$5:$U$363,6,FALSE),VLOOKUP(A70,'Total display'!$C$5:$U$363,7,FALSE),VLOOKUP(A70,'Total display'!$C$5:$U$363,8,FALSE),VLOOKUP(A70,'Total display'!$C$5:$U$363,10,FALSE),VLOOKUP(A70,'Total display'!$C$5:$U$363,11,FALSE),VLOOKUP(A70,'Total display'!$C$5:$U$363,12,FALSE),VLOOKUP(A70,'Total display'!$C$5:U436,13,FALSE),VLOOKUP(A70,'Total display'!$C$5:$U$363,14,FALSE))</f>
        <v>#N/A</v>
      </c>
      <c r="L70" s="713" t="e">
        <f>VLOOKUP(A70,'Total display'!$C$5:$U$363,16,FALSE)</f>
        <v>#N/A</v>
      </c>
      <c r="M70" s="715" t="e">
        <f>VLOOKUP(A70,'Total display'!$C$5:$U$363,18,FALSE)</f>
        <v>#N/A</v>
      </c>
      <c r="N70" s="716" t="e">
        <f t="shared" si="1"/>
        <v>#N/A</v>
      </c>
      <c r="O70" s="698"/>
    </row>
    <row r="71" spans="1:15" ht="15.75" x14ac:dyDescent="0.25">
      <c r="A71" s="4">
        <v>454</v>
      </c>
      <c r="B71" s="710" t="s">
        <v>1227</v>
      </c>
      <c r="C71" s="704" t="s">
        <v>1482</v>
      </c>
      <c r="D71" s="776" t="s">
        <v>445</v>
      </c>
      <c r="E71" s="704" t="s">
        <v>1390</v>
      </c>
      <c r="F71" s="704" t="s">
        <v>1483</v>
      </c>
      <c r="G71" s="704" t="s">
        <v>1231</v>
      </c>
      <c r="H71" s="713" t="e">
        <f>VLOOKUP(A71,'Total display'!$C$5:$U$363,2,FALSE)</f>
        <v>#N/A</v>
      </c>
      <c r="I71" s="714">
        <v>0</v>
      </c>
      <c r="J71" s="715" t="e">
        <f>VLOOKUP(A71,'Total display'!$C$5:$U$363,3,FALSE)</f>
        <v>#N/A</v>
      </c>
      <c r="K71" s="715" t="e">
        <f>SUM(VLOOKUP(A71,'Total display'!$C$5:$U$363,4,FALSE),VLOOKUP(A71,'Total display'!$C$5:$U$363,6,FALSE),VLOOKUP(A71,'Total display'!$C$5:$U$363,7,FALSE),VLOOKUP(A71,'Total display'!$C$5:$U$363,8,FALSE),VLOOKUP(A71,'Total display'!$C$5:$U$363,10,FALSE),VLOOKUP(A71,'Total display'!$C$5:$U$363,11,FALSE),VLOOKUP(A71,'Total display'!$C$5:$U$363,12,FALSE),VLOOKUP(A71,'Total display'!$C$5:U437,13,FALSE),VLOOKUP(A71,'Total display'!$C$5:$U$363,14,FALSE))</f>
        <v>#N/A</v>
      </c>
      <c r="L71" s="713" t="e">
        <f>VLOOKUP(A71,'Total display'!$C$5:$U$363,16,FALSE)</f>
        <v>#N/A</v>
      </c>
      <c r="M71" s="715" t="e">
        <f>VLOOKUP(A71,'Total display'!$C$5:$U$363,18,FALSE)</f>
        <v>#N/A</v>
      </c>
      <c r="N71" s="716" t="e">
        <f t="shared" si="1"/>
        <v>#N/A</v>
      </c>
      <c r="O71" s="699"/>
    </row>
    <row r="72" spans="1:15" ht="15.75" x14ac:dyDescent="0.25">
      <c r="A72" s="4">
        <v>294</v>
      </c>
      <c r="B72" s="709" t="s">
        <v>1227</v>
      </c>
      <c r="C72" s="705">
        <v>6962426</v>
      </c>
      <c r="D72" s="774" t="s">
        <v>705</v>
      </c>
      <c r="E72" s="705" t="s">
        <v>1390</v>
      </c>
      <c r="F72" s="705" t="s">
        <v>1484</v>
      </c>
      <c r="G72" s="705" t="s">
        <v>1231</v>
      </c>
      <c r="H72" s="713" t="e">
        <f>VLOOKUP(A72,'Total display'!$C$5:$U$363,2,FALSE)</f>
        <v>#N/A</v>
      </c>
      <c r="I72" s="714">
        <v>0</v>
      </c>
      <c r="J72" s="715" t="e">
        <f>VLOOKUP(A72,'Total display'!$C$5:$U$363,3,FALSE)</f>
        <v>#N/A</v>
      </c>
      <c r="K72" s="715" t="e">
        <f>SUM(VLOOKUP(A72,'Total display'!$C$5:$U$363,4,FALSE),VLOOKUP(A72,'Total display'!$C$5:$U$363,6,FALSE),VLOOKUP(A72,'Total display'!$C$5:$U$363,7,FALSE),VLOOKUP(A72,'Total display'!$C$5:$U$363,8,FALSE),VLOOKUP(A72,'Total display'!$C$5:$U$363,10,FALSE),VLOOKUP(A72,'Total display'!$C$5:$U$363,11,FALSE),VLOOKUP(A72,'Total display'!$C$5:$U$363,12,FALSE),VLOOKUP(A72,'Total display'!$C$5:U438,13,FALSE),VLOOKUP(A72,'Total display'!$C$5:$U$363,14,FALSE))</f>
        <v>#N/A</v>
      </c>
      <c r="L72" s="713" t="e">
        <f>VLOOKUP(A72,'Total display'!$C$5:$U$363,16,FALSE)</f>
        <v>#N/A</v>
      </c>
      <c r="M72" s="715" t="e">
        <f>VLOOKUP(A72,'Total display'!$C$5:$U$363,18,FALSE)</f>
        <v>#N/A</v>
      </c>
      <c r="N72" s="716" t="e">
        <f t="shared" si="1"/>
        <v>#N/A</v>
      </c>
      <c r="O72" s="698"/>
    </row>
    <row r="73" spans="1:15" ht="15.75" x14ac:dyDescent="0.25">
      <c r="A73" s="4">
        <v>544</v>
      </c>
      <c r="B73" s="710" t="s">
        <v>1227</v>
      </c>
      <c r="C73" s="704">
        <v>23209365</v>
      </c>
      <c r="D73" s="776" t="s">
        <v>709</v>
      </c>
      <c r="E73" s="704" t="s">
        <v>1390</v>
      </c>
      <c r="F73" s="704" t="s">
        <v>1485</v>
      </c>
      <c r="G73" s="704" t="s">
        <v>1231</v>
      </c>
      <c r="H73" s="713" t="e">
        <f>VLOOKUP(A73,'Total display'!$C$5:$U$363,2,FALSE)</f>
        <v>#N/A</v>
      </c>
      <c r="I73" s="714">
        <v>0</v>
      </c>
      <c r="J73" s="715" t="e">
        <f>VLOOKUP(A73,'Total display'!$C$5:$U$363,3,FALSE)</f>
        <v>#N/A</v>
      </c>
      <c r="K73" s="715" t="e">
        <f>SUM(VLOOKUP(A73,'Total display'!$C$5:$U$363,4,FALSE),VLOOKUP(A73,'Total display'!$C$5:$U$363,6,FALSE),VLOOKUP(A73,'Total display'!$C$5:$U$363,7,FALSE),VLOOKUP(A73,'Total display'!$C$5:$U$363,8,FALSE),VLOOKUP(A73,'Total display'!$C$5:$U$363,10,FALSE),VLOOKUP(A73,'Total display'!$C$5:$U$363,11,FALSE),VLOOKUP(A73,'Total display'!$C$5:$U$363,12,FALSE),VLOOKUP(A73,'Total display'!$C$5:U439,13,FALSE),VLOOKUP(A73,'Total display'!$C$5:$U$363,14,FALSE))</f>
        <v>#N/A</v>
      </c>
      <c r="L73" s="713" t="e">
        <f>VLOOKUP(A73,'Total display'!$C$5:$U$363,16,FALSE)</f>
        <v>#N/A</v>
      </c>
      <c r="M73" s="715" t="e">
        <f>VLOOKUP(A73,'Total display'!$C$5:$U$363,18,FALSE)</f>
        <v>#N/A</v>
      </c>
      <c r="N73" s="716" t="e">
        <f t="shared" si="1"/>
        <v>#N/A</v>
      </c>
      <c r="O73" s="699"/>
    </row>
    <row r="74" spans="1:15" ht="15.75" x14ac:dyDescent="0.25">
      <c r="A74" s="4">
        <v>548</v>
      </c>
      <c r="B74" s="709" t="s">
        <v>1227</v>
      </c>
      <c r="C74" s="705">
        <v>844674</v>
      </c>
      <c r="D74" s="774" t="s">
        <v>717</v>
      </c>
      <c r="E74" s="705" t="s">
        <v>1390</v>
      </c>
      <c r="F74" s="705" t="s">
        <v>1486</v>
      </c>
      <c r="G74" s="705" t="s">
        <v>1231</v>
      </c>
      <c r="H74" s="713" t="e">
        <f>VLOOKUP(A74,'Total display'!$C$5:$U$363,2,FALSE)</f>
        <v>#N/A</v>
      </c>
      <c r="I74" s="714">
        <v>0</v>
      </c>
      <c r="J74" s="715" t="e">
        <f>VLOOKUP(A74,'Total display'!$C$5:$U$363,3,FALSE)</f>
        <v>#N/A</v>
      </c>
      <c r="K74" s="715" t="e">
        <f>SUM(VLOOKUP(A74,'Total display'!$C$5:$U$363,4,FALSE),VLOOKUP(A74,'Total display'!$C$5:$U$363,6,FALSE),VLOOKUP(A74,'Total display'!$C$5:$U$363,7,FALSE),VLOOKUP(A74,'Total display'!$C$5:$U$363,8,FALSE),VLOOKUP(A74,'Total display'!$C$5:$U$363,10,FALSE),VLOOKUP(A74,'Total display'!$C$5:$U$363,11,FALSE),VLOOKUP(A74,'Total display'!$C$5:$U$363,12,FALSE),VLOOKUP(A74,'Total display'!$C$5:U440,13,FALSE),VLOOKUP(A74,'Total display'!$C$5:$U$363,14,FALSE))</f>
        <v>#N/A</v>
      </c>
      <c r="L74" s="713" t="e">
        <f>VLOOKUP(A74,'Total display'!$C$5:$U$363,16,FALSE)</f>
        <v>#N/A</v>
      </c>
      <c r="M74" s="715" t="e">
        <f>VLOOKUP(A74,'Total display'!$C$5:$U$363,18,FALSE)</f>
        <v>#N/A</v>
      </c>
      <c r="N74" s="716" t="e">
        <f t="shared" si="1"/>
        <v>#N/A</v>
      </c>
      <c r="O74" s="698"/>
    </row>
    <row r="75" spans="1:15" ht="15.75" x14ac:dyDescent="0.25">
      <c r="A75" s="4">
        <v>549</v>
      </c>
      <c r="B75" s="710" t="s">
        <v>1227</v>
      </c>
      <c r="C75" s="704">
        <v>19646951</v>
      </c>
      <c r="D75" s="776" t="s">
        <v>721</v>
      </c>
      <c r="E75" s="704" t="s">
        <v>1390</v>
      </c>
      <c r="F75" s="704" t="s">
        <v>1487</v>
      </c>
      <c r="G75" s="704" t="s">
        <v>1231</v>
      </c>
      <c r="H75" s="713" t="e">
        <f>VLOOKUP(A75,'Total display'!$C$5:$U$363,2,FALSE)</f>
        <v>#N/A</v>
      </c>
      <c r="I75" s="714">
        <v>0</v>
      </c>
      <c r="J75" s="715" t="e">
        <f>VLOOKUP(A75,'Total display'!$C$5:$U$363,3,FALSE)</f>
        <v>#N/A</v>
      </c>
      <c r="K75" s="715" t="e">
        <f>SUM(VLOOKUP(A75,'Total display'!$C$5:$U$363,4,FALSE),VLOOKUP(A75,'Total display'!$C$5:$U$363,6,FALSE),VLOOKUP(A75,'Total display'!$C$5:$U$363,7,FALSE),VLOOKUP(A75,'Total display'!$C$5:$U$363,8,FALSE),VLOOKUP(A75,'Total display'!$C$5:$U$363,10,FALSE),VLOOKUP(A75,'Total display'!$C$5:$U$363,11,FALSE),VLOOKUP(A75,'Total display'!$C$5:$U$363,12,FALSE),VLOOKUP(A75,'Total display'!$C$5:U441,13,FALSE),VLOOKUP(A75,'Total display'!$C$5:$U$363,14,FALSE))</f>
        <v>#N/A</v>
      </c>
      <c r="L75" s="713" t="e">
        <f>VLOOKUP(A75,'Total display'!$C$5:$U$363,16,FALSE)</f>
        <v>#N/A</v>
      </c>
      <c r="M75" s="715" t="e">
        <f>VLOOKUP(A75,'Total display'!$C$5:$U$363,18,FALSE)</f>
        <v>#N/A</v>
      </c>
      <c r="N75" s="716" t="e">
        <f t="shared" si="1"/>
        <v>#N/A</v>
      </c>
      <c r="O75" s="699"/>
    </row>
    <row r="76" spans="1:15" ht="15.75" x14ac:dyDescent="0.25">
      <c r="A76" s="4">
        <v>401</v>
      </c>
      <c r="B76" s="709" t="s">
        <v>1227</v>
      </c>
      <c r="C76" s="705">
        <v>10840562</v>
      </c>
      <c r="D76" s="774" t="s">
        <v>728</v>
      </c>
      <c r="E76" s="705" t="s">
        <v>1390</v>
      </c>
      <c r="F76" s="705" t="s">
        <v>1488</v>
      </c>
      <c r="G76" s="705" t="s">
        <v>1231</v>
      </c>
      <c r="H76" s="713" t="e">
        <f>VLOOKUP(A76,'Total display'!$C$5:$U$363,2,FALSE)</f>
        <v>#N/A</v>
      </c>
      <c r="I76" s="714">
        <v>0</v>
      </c>
      <c r="J76" s="715" t="e">
        <f>VLOOKUP(A76,'Total display'!$C$5:$U$363,3,FALSE)</f>
        <v>#N/A</v>
      </c>
      <c r="K76" s="715" t="e">
        <f>SUM(VLOOKUP(A76,'Total display'!$C$5:$U$363,4,FALSE),VLOOKUP(A76,'Total display'!$C$5:$U$363,6,FALSE),VLOOKUP(A76,'Total display'!$C$5:$U$363,7,FALSE),VLOOKUP(A76,'Total display'!$C$5:$U$363,8,FALSE),VLOOKUP(A76,'Total display'!$C$5:$U$363,10,FALSE),VLOOKUP(A76,'Total display'!$C$5:$U$363,11,FALSE),VLOOKUP(A76,'Total display'!$C$5:$U$363,12,FALSE),VLOOKUP(A76,'Total display'!$C$5:U442,13,FALSE),VLOOKUP(A76,'Total display'!$C$5:$U$363,14,FALSE))</f>
        <v>#N/A</v>
      </c>
      <c r="L76" s="713" t="e">
        <f>VLOOKUP(A76,'Total display'!$C$5:$U$363,16,FALSE)</f>
        <v>#N/A</v>
      </c>
      <c r="M76" s="715" t="e">
        <f>VLOOKUP(A76,'Total display'!$C$5:$U$363,18,FALSE)</f>
        <v>#N/A</v>
      </c>
      <c r="N76" s="716" t="e">
        <f t="shared" si="1"/>
        <v>#N/A</v>
      </c>
      <c r="O76" s="698"/>
    </row>
    <row r="77" spans="1:15" ht="15.75" x14ac:dyDescent="0.25">
      <c r="A77" s="4">
        <v>554</v>
      </c>
      <c r="B77" s="710" t="s">
        <v>1234</v>
      </c>
      <c r="C77" s="704" t="s">
        <v>1489</v>
      </c>
      <c r="D77" s="776" t="s">
        <v>730</v>
      </c>
      <c r="E77" s="704" t="s">
        <v>1390</v>
      </c>
      <c r="F77" s="704" t="s">
        <v>1490</v>
      </c>
      <c r="G77" s="704" t="s">
        <v>1231</v>
      </c>
      <c r="H77" s="713" t="e">
        <f>VLOOKUP(A77,'Total display'!$C$5:$U$363,2,FALSE)</f>
        <v>#N/A</v>
      </c>
      <c r="I77" s="714">
        <v>0</v>
      </c>
      <c r="J77" s="715" t="e">
        <f>VLOOKUP(A77,'Total display'!$C$5:$U$363,3,FALSE)</f>
        <v>#N/A</v>
      </c>
      <c r="K77" s="715" t="e">
        <f>SUM(VLOOKUP(A77,'Total display'!$C$5:$U$363,4,FALSE),VLOOKUP(A77,'Total display'!$C$5:$U$363,6,FALSE),VLOOKUP(A77,'Total display'!$C$5:$U$363,7,FALSE),VLOOKUP(A77,'Total display'!$C$5:$U$363,8,FALSE),VLOOKUP(A77,'Total display'!$C$5:$U$363,10,FALSE),VLOOKUP(A77,'Total display'!$C$5:$U$363,11,FALSE),VLOOKUP(A77,'Total display'!$C$5:$U$363,12,FALSE),VLOOKUP(A77,'Total display'!$C$5:U443,13,FALSE),VLOOKUP(A77,'Total display'!$C$5:$U$363,14,FALSE))</f>
        <v>#N/A</v>
      </c>
      <c r="L77" s="713" t="e">
        <f>VLOOKUP(A77,'Total display'!$C$5:$U$363,16,FALSE)</f>
        <v>#N/A</v>
      </c>
      <c r="M77" s="715" t="e">
        <f>VLOOKUP(A77,'Total display'!$C$5:$U$363,18,FALSE)</f>
        <v>#N/A</v>
      </c>
      <c r="N77" s="716" t="e">
        <f t="shared" si="1"/>
        <v>#N/A</v>
      </c>
      <c r="O77" s="699"/>
    </row>
    <row r="78" spans="1:15" ht="15.75" x14ac:dyDescent="0.25">
      <c r="A78" s="4">
        <v>555</v>
      </c>
      <c r="B78" s="709" t="s">
        <v>1234</v>
      </c>
      <c r="C78" s="705" t="s">
        <v>1491</v>
      </c>
      <c r="D78" s="774" t="s">
        <v>732</v>
      </c>
      <c r="E78" s="705" t="s">
        <v>1390</v>
      </c>
      <c r="F78" s="705" t="s">
        <v>1492</v>
      </c>
      <c r="G78" s="705" t="s">
        <v>1231</v>
      </c>
      <c r="H78" s="713" t="e">
        <f>VLOOKUP(A78,'Total display'!$C$5:$U$363,2,FALSE)</f>
        <v>#N/A</v>
      </c>
      <c r="I78" s="714">
        <v>0</v>
      </c>
      <c r="J78" s="715" t="e">
        <f>VLOOKUP(A78,'Total display'!$C$5:$U$363,3,FALSE)</f>
        <v>#N/A</v>
      </c>
      <c r="K78" s="715" t="e">
        <f>SUM(VLOOKUP(A78,'Total display'!$C$5:$U$363,4,FALSE),VLOOKUP(A78,'Total display'!$C$5:$U$363,6,FALSE),VLOOKUP(A78,'Total display'!$C$5:$U$363,7,FALSE),VLOOKUP(A78,'Total display'!$C$5:$U$363,8,FALSE),VLOOKUP(A78,'Total display'!$C$5:$U$363,10,FALSE),VLOOKUP(A78,'Total display'!$C$5:$U$363,11,FALSE),VLOOKUP(A78,'Total display'!$C$5:$U$363,12,FALSE),VLOOKUP(A78,'Total display'!$C$5:U444,13,FALSE),VLOOKUP(A78,'Total display'!$C$5:$U$363,14,FALSE))</f>
        <v>#N/A</v>
      </c>
      <c r="L78" s="713" t="e">
        <f>VLOOKUP(A78,'Total display'!$C$5:$U$363,16,FALSE)</f>
        <v>#N/A</v>
      </c>
      <c r="M78" s="715" t="e">
        <f>VLOOKUP(A78,'Total display'!$C$5:$U$363,18,FALSE)</f>
        <v>#N/A</v>
      </c>
      <c r="N78" s="716" t="e">
        <f t="shared" si="1"/>
        <v>#N/A</v>
      </c>
      <c r="O78" s="698"/>
    </row>
    <row r="79" spans="1:15" ht="15.75" x14ac:dyDescent="0.25">
      <c r="A79" s="4">
        <v>559</v>
      </c>
      <c r="B79" s="710" t="s">
        <v>1227</v>
      </c>
      <c r="C79" s="704">
        <v>18517708</v>
      </c>
      <c r="D79" s="776" t="s">
        <v>742</v>
      </c>
      <c r="E79" s="704" t="s">
        <v>1390</v>
      </c>
      <c r="F79" s="704" t="s">
        <v>1493</v>
      </c>
      <c r="G79" s="704" t="s">
        <v>1231</v>
      </c>
      <c r="H79" s="713" t="e">
        <f>VLOOKUP(A79,'Total display'!$C$5:$U$363,2,FALSE)</f>
        <v>#N/A</v>
      </c>
      <c r="I79" s="714">
        <v>0</v>
      </c>
      <c r="J79" s="715" t="e">
        <f>VLOOKUP(A79,'Total display'!$C$5:$U$363,3,FALSE)</f>
        <v>#N/A</v>
      </c>
      <c r="K79" s="715" t="e">
        <f>SUM(VLOOKUP(A79,'Total display'!$C$5:$U$363,4,FALSE),VLOOKUP(A79,'Total display'!$C$5:$U$363,6,FALSE),VLOOKUP(A79,'Total display'!$C$5:$U$363,7,FALSE),VLOOKUP(A79,'Total display'!$C$5:$U$363,8,FALSE),VLOOKUP(A79,'Total display'!$C$5:$U$363,10,FALSE),VLOOKUP(A79,'Total display'!$C$5:$U$363,11,FALSE),VLOOKUP(A79,'Total display'!$C$5:$U$363,12,FALSE),VLOOKUP(A79,'Total display'!$C$5:U445,13,FALSE),VLOOKUP(A79,'Total display'!$C$5:$U$363,14,FALSE))</f>
        <v>#N/A</v>
      </c>
      <c r="L79" s="713" t="e">
        <f>VLOOKUP(A79,'Total display'!$C$5:$U$363,16,FALSE)</f>
        <v>#N/A</v>
      </c>
      <c r="M79" s="715" t="e">
        <f>VLOOKUP(A79,'Total display'!$C$5:$U$363,18,FALSE)</f>
        <v>#N/A</v>
      </c>
      <c r="N79" s="716" t="e">
        <f t="shared" si="1"/>
        <v>#N/A</v>
      </c>
      <c r="O79" s="699"/>
    </row>
    <row r="80" spans="1:15" ht="15.75" x14ac:dyDescent="0.25">
      <c r="A80" s="4">
        <v>307</v>
      </c>
      <c r="B80" s="709" t="s">
        <v>1227</v>
      </c>
      <c r="C80" s="705">
        <v>20725246</v>
      </c>
      <c r="D80" s="774" t="s">
        <v>746</v>
      </c>
      <c r="E80" s="705" t="s">
        <v>1390</v>
      </c>
      <c r="F80" s="705" t="s">
        <v>1494</v>
      </c>
      <c r="G80" s="705" t="s">
        <v>1231</v>
      </c>
      <c r="H80" s="713" t="e">
        <f>VLOOKUP(A80,'Total display'!$C$5:$U$363,2,FALSE)</f>
        <v>#N/A</v>
      </c>
      <c r="I80" s="714">
        <v>0</v>
      </c>
      <c r="J80" s="715" t="e">
        <f>VLOOKUP(A80,'Total display'!$C$5:$U$363,3,FALSE)</f>
        <v>#N/A</v>
      </c>
      <c r="K80" s="715" t="e">
        <f>SUM(VLOOKUP(A80,'Total display'!$C$5:$U$363,4,FALSE),VLOOKUP(A80,'Total display'!$C$5:$U$363,6,FALSE),VLOOKUP(A80,'Total display'!$C$5:$U$363,7,FALSE),VLOOKUP(A80,'Total display'!$C$5:$U$363,8,FALSE),VLOOKUP(A80,'Total display'!$C$5:$U$363,10,FALSE),VLOOKUP(A80,'Total display'!$C$5:$U$363,11,FALSE),VLOOKUP(A80,'Total display'!$C$5:$U$363,12,FALSE),VLOOKUP(A80,'Total display'!$C$5:U446,13,FALSE),VLOOKUP(A80,'Total display'!$C$5:$U$363,14,FALSE))</f>
        <v>#N/A</v>
      </c>
      <c r="L80" s="713" t="e">
        <f>VLOOKUP(A80,'Total display'!$C$5:$U$363,16,FALSE)</f>
        <v>#N/A</v>
      </c>
      <c r="M80" s="715" t="e">
        <f>VLOOKUP(A80,'Total display'!$C$5:$U$363,18,FALSE)</f>
        <v>#N/A</v>
      </c>
      <c r="N80" s="716" t="e">
        <f t="shared" si="1"/>
        <v>#N/A</v>
      </c>
      <c r="O80" s="698"/>
    </row>
    <row r="81" spans="1:15" ht="15.75" x14ac:dyDescent="0.25">
      <c r="A81" s="4">
        <v>561</v>
      </c>
      <c r="B81" s="710" t="s">
        <v>1227</v>
      </c>
      <c r="C81" s="704">
        <v>9328514</v>
      </c>
      <c r="D81" s="776" t="s">
        <v>757</v>
      </c>
      <c r="E81" s="704" t="s">
        <v>1390</v>
      </c>
      <c r="F81" s="704" t="s">
        <v>1495</v>
      </c>
      <c r="G81" s="704" t="s">
        <v>1231</v>
      </c>
      <c r="H81" s="713" t="e">
        <f>VLOOKUP(A81,'Total display'!$C$5:$U$363,2,FALSE)</f>
        <v>#N/A</v>
      </c>
      <c r="I81" s="714">
        <v>0</v>
      </c>
      <c r="J81" s="715" t="e">
        <f>VLOOKUP(A81,'Total display'!$C$5:$U$363,3,FALSE)</f>
        <v>#N/A</v>
      </c>
      <c r="K81" s="715" t="e">
        <f>SUM(VLOOKUP(A81,'Total display'!$C$5:$U$363,4,FALSE),VLOOKUP(A81,'Total display'!$C$5:$U$363,6,FALSE),VLOOKUP(A81,'Total display'!$C$5:$U$363,7,FALSE),VLOOKUP(A81,'Total display'!$C$5:$U$363,8,FALSE),VLOOKUP(A81,'Total display'!$C$5:$U$363,10,FALSE),VLOOKUP(A81,'Total display'!$C$5:$U$363,11,FALSE),VLOOKUP(A81,'Total display'!$C$5:$U$363,12,FALSE),VLOOKUP(A81,'Total display'!$C$5:U447,13,FALSE),VLOOKUP(A81,'Total display'!$C$5:$U$363,14,FALSE))</f>
        <v>#N/A</v>
      </c>
      <c r="L81" s="713" t="e">
        <f>VLOOKUP(A81,'Total display'!$C$5:$U$363,16,FALSE)</f>
        <v>#N/A</v>
      </c>
      <c r="M81" s="715" t="e">
        <f>VLOOKUP(A81,'Total display'!$C$5:$U$363,18,FALSE)</f>
        <v>#N/A</v>
      </c>
      <c r="N81" s="716" t="e">
        <f t="shared" si="1"/>
        <v>#N/A</v>
      </c>
      <c r="O81" s="699"/>
    </row>
    <row r="82" spans="1:15" ht="15.75" x14ac:dyDescent="0.25">
      <c r="A82" s="4">
        <v>562</v>
      </c>
      <c r="B82" s="709" t="s">
        <v>1227</v>
      </c>
      <c r="C82" s="705">
        <v>20515404</v>
      </c>
      <c r="D82" s="774" t="s">
        <v>758</v>
      </c>
      <c r="E82" s="705" t="s">
        <v>1390</v>
      </c>
      <c r="F82" s="705" t="s">
        <v>1496</v>
      </c>
      <c r="G82" s="705" t="s">
        <v>1231</v>
      </c>
      <c r="H82" s="713" t="e">
        <f>VLOOKUP(A82,'Total display'!$C$5:$U$363,2,FALSE)</f>
        <v>#N/A</v>
      </c>
      <c r="I82" s="714">
        <v>0</v>
      </c>
      <c r="J82" s="715" t="e">
        <f>VLOOKUP(A82,'Total display'!$C$5:$U$363,3,FALSE)</f>
        <v>#N/A</v>
      </c>
      <c r="K82" s="715" t="e">
        <f>SUM(VLOOKUP(A82,'Total display'!$C$5:$U$363,4,FALSE),VLOOKUP(A82,'Total display'!$C$5:$U$363,6,FALSE),VLOOKUP(A82,'Total display'!$C$5:$U$363,7,FALSE),VLOOKUP(A82,'Total display'!$C$5:$U$363,8,FALSE),VLOOKUP(A82,'Total display'!$C$5:$U$363,10,FALSE),VLOOKUP(A82,'Total display'!$C$5:$U$363,11,FALSE),VLOOKUP(A82,'Total display'!$C$5:$U$363,12,FALSE),VLOOKUP(A82,'Total display'!$C$5:U448,13,FALSE),VLOOKUP(A82,'Total display'!$C$5:$U$363,14,FALSE))</f>
        <v>#N/A</v>
      </c>
      <c r="L82" s="713" t="e">
        <f>VLOOKUP(A82,'Total display'!$C$5:$U$363,16,FALSE)</f>
        <v>#N/A</v>
      </c>
      <c r="M82" s="715" t="e">
        <f>VLOOKUP(A82,'Total display'!$C$5:$U$363,18,FALSE)</f>
        <v>#N/A</v>
      </c>
      <c r="N82" s="716" t="e">
        <f t="shared" si="1"/>
        <v>#N/A</v>
      </c>
      <c r="O82" s="698"/>
    </row>
    <row r="83" spans="1:15" ht="15.75" x14ac:dyDescent="0.25">
      <c r="A83" s="4">
        <v>563</v>
      </c>
      <c r="B83" s="710" t="s">
        <v>1227</v>
      </c>
      <c r="C83" s="704">
        <v>11987242</v>
      </c>
      <c r="D83" s="776" t="s">
        <v>760</v>
      </c>
      <c r="E83" s="704" t="s">
        <v>1390</v>
      </c>
      <c r="F83" s="704" t="s">
        <v>1497</v>
      </c>
      <c r="G83" s="704" t="s">
        <v>1231</v>
      </c>
      <c r="H83" s="713" t="e">
        <f>VLOOKUP(A83,'Total display'!$C$5:$U$363,2,FALSE)</f>
        <v>#N/A</v>
      </c>
      <c r="I83" s="714">
        <v>0</v>
      </c>
      <c r="J83" s="715" t="e">
        <f>VLOOKUP(A83,'Total display'!$C$5:$U$363,3,FALSE)</f>
        <v>#N/A</v>
      </c>
      <c r="K83" s="715" t="e">
        <f>SUM(VLOOKUP(A83,'Total display'!$C$5:$U$363,4,FALSE),VLOOKUP(A83,'Total display'!$C$5:$U$363,6,FALSE),VLOOKUP(A83,'Total display'!$C$5:$U$363,7,FALSE),VLOOKUP(A83,'Total display'!$C$5:$U$363,8,FALSE),VLOOKUP(A83,'Total display'!$C$5:$U$363,10,FALSE),VLOOKUP(A83,'Total display'!$C$5:$U$363,11,FALSE),VLOOKUP(A83,'Total display'!$C$5:$U$363,12,FALSE),VLOOKUP(A83,'Total display'!$C$5:U449,13,FALSE),VLOOKUP(A83,'Total display'!$C$5:$U$363,14,FALSE))</f>
        <v>#N/A</v>
      </c>
      <c r="L83" s="713" t="e">
        <f>VLOOKUP(A83,'Total display'!$C$5:$U$363,16,FALSE)</f>
        <v>#N/A</v>
      </c>
      <c r="M83" s="715" t="e">
        <f>VLOOKUP(A83,'Total display'!$C$5:$U$363,18,FALSE)</f>
        <v>#N/A</v>
      </c>
      <c r="N83" s="716" t="e">
        <f t="shared" si="1"/>
        <v>#N/A</v>
      </c>
      <c r="O83" s="699"/>
    </row>
    <row r="84" spans="1:15" ht="15.75" x14ac:dyDescent="0.25">
      <c r="A84" s="4">
        <v>565</v>
      </c>
      <c r="B84" s="709" t="s">
        <v>1227</v>
      </c>
      <c r="C84" s="705">
        <v>19770892</v>
      </c>
      <c r="D84" s="774" t="s">
        <v>767</v>
      </c>
      <c r="E84" s="705" t="s">
        <v>1390</v>
      </c>
      <c r="F84" s="705" t="s">
        <v>1498</v>
      </c>
      <c r="G84" s="705" t="s">
        <v>1231</v>
      </c>
      <c r="H84" s="713" t="e">
        <f>VLOOKUP(A84,'Total display'!$C$5:$U$363,2,FALSE)</f>
        <v>#N/A</v>
      </c>
      <c r="I84" s="714">
        <v>0</v>
      </c>
      <c r="J84" s="715" t="e">
        <f>VLOOKUP(A84,'Total display'!$C$5:$U$363,3,FALSE)</f>
        <v>#N/A</v>
      </c>
      <c r="K84" s="715" t="e">
        <f>SUM(VLOOKUP(A84,'Total display'!$C$5:$U$363,4,FALSE),VLOOKUP(A84,'Total display'!$C$5:$U$363,6,FALSE),VLOOKUP(A84,'Total display'!$C$5:$U$363,7,FALSE),VLOOKUP(A84,'Total display'!$C$5:$U$363,8,FALSE),VLOOKUP(A84,'Total display'!$C$5:$U$363,10,FALSE),VLOOKUP(A84,'Total display'!$C$5:$U$363,11,FALSE),VLOOKUP(A84,'Total display'!$C$5:$U$363,12,FALSE),VLOOKUP(A84,'Total display'!$C$5:U450,13,FALSE),VLOOKUP(A84,'Total display'!$C$5:$U$363,14,FALSE))</f>
        <v>#N/A</v>
      </c>
      <c r="L84" s="713" t="e">
        <f>VLOOKUP(A84,'Total display'!$C$5:$U$363,16,FALSE)</f>
        <v>#N/A</v>
      </c>
      <c r="M84" s="715" t="e">
        <f>VLOOKUP(A84,'Total display'!$C$5:$U$363,18,FALSE)</f>
        <v>#N/A</v>
      </c>
      <c r="N84" s="716" t="e">
        <f t="shared" si="1"/>
        <v>#N/A</v>
      </c>
      <c r="O84" s="698"/>
    </row>
    <row r="85" spans="1:15" ht="15.75" x14ac:dyDescent="0.25">
      <c r="A85" s="4">
        <v>360</v>
      </c>
      <c r="B85" s="710" t="s">
        <v>1234</v>
      </c>
      <c r="C85" s="704" t="s">
        <v>1645</v>
      </c>
      <c r="D85" s="776" t="s">
        <v>776</v>
      </c>
      <c r="E85" s="704" t="s">
        <v>1390</v>
      </c>
      <c r="F85" s="704" t="s">
        <v>1499</v>
      </c>
      <c r="G85" s="704" t="s">
        <v>1231</v>
      </c>
      <c r="H85" s="713" t="e">
        <f>VLOOKUP(A85,'Total display'!$C$5:$U$363,2,FALSE)</f>
        <v>#N/A</v>
      </c>
      <c r="I85" s="714">
        <v>0</v>
      </c>
      <c r="J85" s="715" t="e">
        <f>VLOOKUP(A85,'Total display'!$C$5:$U$363,3,FALSE)</f>
        <v>#N/A</v>
      </c>
      <c r="K85" s="715" t="e">
        <f>SUM(VLOOKUP(A85,'Total display'!$C$5:$U$363,4,FALSE),VLOOKUP(A85,'Total display'!$C$5:$U$363,6,FALSE),VLOOKUP(A85,'Total display'!$C$5:$U$363,7,FALSE),VLOOKUP(A85,'Total display'!$C$5:$U$363,8,FALSE),VLOOKUP(A85,'Total display'!$C$5:$U$363,10,FALSE),VLOOKUP(A85,'Total display'!$C$5:$U$363,11,FALSE),VLOOKUP(A85,'Total display'!$C$5:$U$363,12,FALSE),VLOOKUP(A85,'Total display'!$C$5:U451,13,FALSE),VLOOKUP(A85,'Total display'!$C$5:$U$363,14,FALSE))</f>
        <v>#N/A</v>
      </c>
      <c r="L85" s="713" t="e">
        <f>VLOOKUP(A85,'Total display'!$C$5:$U$363,16,FALSE)</f>
        <v>#N/A</v>
      </c>
      <c r="M85" s="715" t="e">
        <f>VLOOKUP(A85,'Total display'!$C$5:$U$363,18,FALSE)</f>
        <v>#N/A</v>
      </c>
      <c r="N85" s="716" t="e">
        <f t="shared" si="1"/>
        <v>#N/A</v>
      </c>
      <c r="O85" s="699"/>
    </row>
    <row r="86" spans="1:15" ht="15.75" x14ac:dyDescent="0.25">
      <c r="A86" s="4">
        <v>566</v>
      </c>
      <c r="B86" s="709" t="s">
        <v>1227</v>
      </c>
      <c r="C86" s="705">
        <v>21879921</v>
      </c>
      <c r="D86" s="774" t="s">
        <v>778</v>
      </c>
      <c r="E86" s="705" t="s">
        <v>1390</v>
      </c>
      <c r="F86" s="705" t="s">
        <v>1500</v>
      </c>
      <c r="G86" s="705" t="s">
        <v>1231</v>
      </c>
      <c r="H86" s="713" t="e">
        <f>VLOOKUP(A86,'Total display'!$C$5:$U$363,2,FALSE)</f>
        <v>#N/A</v>
      </c>
      <c r="I86" s="714">
        <v>0</v>
      </c>
      <c r="J86" s="715" t="e">
        <f>VLOOKUP(A86,'Total display'!$C$5:$U$363,3,FALSE)</f>
        <v>#N/A</v>
      </c>
      <c r="K86" s="715" t="e">
        <f>SUM(VLOOKUP(A86,'Total display'!$C$5:$U$363,4,FALSE),VLOOKUP(A86,'Total display'!$C$5:$U$363,6,FALSE),VLOOKUP(A86,'Total display'!$C$5:$U$363,7,FALSE),VLOOKUP(A86,'Total display'!$C$5:$U$363,8,FALSE),VLOOKUP(A86,'Total display'!$C$5:$U$363,10,FALSE),VLOOKUP(A86,'Total display'!$C$5:$U$363,11,FALSE),VLOOKUP(A86,'Total display'!$C$5:$U$363,12,FALSE),VLOOKUP(A86,'Total display'!$C$5:U452,13,FALSE),VLOOKUP(A86,'Total display'!$C$5:$U$363,14,FALSE))</f>
        <v>#N/A</v>
      </c>
      <c r="L86" s="713" t="e">
        <f>VLOOKUP(A86,'Total display'!$C$5:$U$363,16,FALSE)</f>
        <v>#N/A</v>
      </c>
      <c r="M86" s="715" t="e">
        <f>VLOOKUP(A86,'Total display'!$C$5:$U$363,18,FALSE)</f>
        <v>#N/A</v>
      </c>
      <c r="N86" s="716" t="e">
        <f t="shared" si="1"/>
        <v>#N/A</v>
      </c>
      <c r="O86" s="698"/>
    </row>
    <row r="87" spans="1:15" ht="15.75" x14ac:dyDescent="0.25">
      <c r="A87" s="4">
        <v>571</v>
      </c>
      <c r="B87" s="709" t="s">
        <v>1234</v>
      </c>
      <c r="C87" s="705" t="s">
        <v>1501</v>
      </c>
      <c r="D87" s="774" t="s">
        <v>782</v>
      </c>
      <c r="E87" s="705" t="s">
        <v>1390</v>
      </c>
      <c r="F87" s="705" t="s">
        <v>1502</v>
      </c>
      <c r="G87" s="705" t="s">
        <v>1231</v>
      </c>
      <c r="H87" s="713" t="e">
        <f>VLOOKUP(A87,'Total display'!$C$5:$U$363,2,FALSE)</f>
        <v>#N/A</v>
      </c>
      <c r="I87" s="714">
        <v>0</v>
      </c>
      <c r="J87" s="715" t="e">
        <f>VLOOKUP(A87,'Total display'!$C$5:$U$363,3,FALSE)</f>
        <v>#N/A</v>
      </c>
      <c r="K87" s="715" t="e">
        <f>SUM(VLOOKUP(A87,'Total display'!$C$5:$U$363,4,FALSE),VLOOKUP(A87,'Total display'!$C$5:$U$363,6,FALSE),VLOOKUP(A87,'Total display'!$C$5:$U$363,7,FALSE),VLOOKUP(A87,'Total display'!$C$5:$U$363,8,FALSE),VLOOKUP(A87,'Total display'!$C$5:$U$363,10,FALSE),VLOOKUP(A87,'Total display'!$C$5:$U$363,11,FALSE),VLOOKUP(A87,'Total display'!$C$5:$U$363,12,FALSE),VLOOKUP(A87,'Total display'!$C$5:U454,13,FALSE),VLOOKUP(A87,'Total display'!$C$5:$U$363,14,FALSE))</f>
        <v>#N/A</v>
      </c>
      <c r="L87" s="713" t="e">
        <f>VLOOKUP(A87,'Total display'!$C$5:$U$363,16,FALSE)</f>
        <v>#N/A</v>
      </c>
      <c r="M87" s="715" t="e">
        <f>VLOOKUP(A87,'Total display'!$C$5:$U$363,18,FALSE)</f>
        <v>#N/A</v>
      </c>
      <c r="N87" s="716" t="e">
        <f t="shared" si="1"/>
        <v>#N/A</v>
      </c>
      <c r="O87" s="698"/>
    </row>
    <row r="88" spans="1:15" ht="15.75" x14ac:dyDescent="0.25">
      <c r="A88" s="4">
        <v>572</v>
      </c>
      <c r="B88" s="710" t="s">
        <v>1234</v>
      </c>
      <c r="C88" s="704" t="s">
        <v>1503</v>
      </c>
      <c r="D88" s="776" t="s">
        <v>789</v>
      </c>
      <c r="E88" s="704" t="s">
        <v>1390</v>
      </c>
      <c r="F88" s="704" t="s">
        <v>1504</v>
      </c>
      <c r="G88" s="704" t="s">
        <v>1231</v>
      </c>
      <c r="H88" s="713" t="e">
        <f>VLOOKUP(A88,'Total display'!$C$5:$U$363,2,FALSE)</f>
        <v>#N/A</v>
      </c>
      <c r="I88" s="714">
        <v>0</v>
      </c>
      <c r="J88" s="715" t="e">
        <f>VLOOKUP(A88,'Total display'!$C$5:$U$363,3,FALSE)</f>
        <v>#N/A</v>
      </c>
      <c r="K88" s="715" t="e">
        <f>SUM(VLOOKUP(A88,'Total display'!$C$5:$U$363,4,FALSE),VLOOKUP(A88,'Total display'!$C$5:$U$363,6,FALSE),VLOOKUP(A88,'Total display'!$C$5:$U$363,7,FALSE),VLOOKUP(A88,'Total display'!$C$5:$U$363,8,FALSE),VLOOKUP(A88,'Total display'!$C$5:$U$363,10,FALSE),VLOOKUP(A88,'Total display'!$C$5:$U$363,11,FALSE),VLOOKUP(A88,'Total display'!$C$5:$U$363,12,FALSE),VLOOKUP(A88,'Total display'!$C$5:U455,13,FALSE),VLOOKUP(A88,'Total display'!$C$5:$U$363,14,FALSE))</f>
        <v>#N/A</v>
      </c>
      <c r="L88" s="713" t="e">
        <f>VLOOKUP(A88,'Total display'!$C$5:$U$363,16,FALSE)</f>
        <v>#N/A</v>
      </c>
      <c r="M88" s="715" t="e">
        <f>VLOOKUP(A88,'Total display'!$C$5:$U$363,18,FALSE)</f>
        <v>#N/A</v>
      </c>
      <c r="N88" s="716" t="e">
        <f t="shared" si="1"/>
        <v>#N/A</v>
      </c>
      <c r="O88" s="699"/>
    </row>
    <row r="89" spans="1:15" ht="15.75" x14ac:dyDescent="0.25">
      <c r="A89" s="4">
        <v>579</v>
      </c>
      <c r="B89" s="709" t="s">
        <v>1227</v>
      </c>
      <c r="C89" s="705">
        <v>20158087</v>
      </c>
      <c r="D89" s="774" t="s">
        <v>799</v>
      </c>
      <c r="E89" s="705" t="s">
        <v>1390</v>
      </c>
      <c r="F89" s="705" t="s">
        <v>1505</v>
      </c>
      <c r="G89" s="705" t="s">
        <v>1231</v>
      </c>
      <c r="H89" s="713" t="e">
        <f>VLOOKUP(A89,'Total display'!$C$5:$U$363,2,FALSE)</f>
        <v>#N/A</v>
      </c>
      <c r="I89" s="714">
        <v>0</v>
      </c>
      <c r="J89" s="715" t="e">
        <f>VLOOKUP(A89,'Total display'!$C$5:$U$363,3,FALSE)</f>
        <v>#N/A</v>
      </c>
      <c r="K89" s="715" t="e">
        <f>SUM(VLOOKUP(A89,'Total display'!$C$5:$U$363,4,FALSE),VLOOKUP(A89,'Total display'!$C$5:$U$363,6,FALSE),VLOOKUP(A89,'Total display'!$C$5:$U$363,7,FALSE),VLOOKUP(A89,'Total display'!$C$5:$U$363,8,FALSE),VLOOKUP(A89,'Total display'!$C$5:$U$363,10,FALSE),VLOOKUP(A89,'Total display'!$C$5:$U$363,11,FALSE),VLOOKUP(A89,'Total display'!$C$5:$U$363,12,FALSE),VLOOKUP(A89,'Total display'!$C$5:U456,13,FALSE),VLOOKUP(A89,'Total display'!$C$5:$U$363,14,FALSE))</f>
        <v>#N/A</v>
      </c>
      <c r="L89" s="713" t="e">
        <f>VLOOKUP(A89,'Total display'!$C$5:$U$363,16,FALSE)</f>
        <v>#N/A</v>
      </c>
      <c r="M89" s="715" t="e">
        <f>VLOOKUP(A89,'Total display'!$C$5:$U$363,18,FALSE)</f>
        <v>#N/A</v>
      </c>
      <c r="N89" s="716" t="e">
        <f t="shared" si="1"/>
        <v>#N/A</v>
      </c>
      <c r="O89" s="698"/>
    </row>
    <row r="90" spans="1:15" ht="15.75" x14ac:dyDescent="0.25">
      <c r="A90" s="4">
        <v>576</v>
      </c>
      <c r="B90" s="710" t="s">
        <v>1227</v>
      </c>
      <c r="C90" s="704">
        <v>18529326</v>
      </c>
      <c r="D90" s="776" t="s">
        <v>801</v>
      </c>
      <c r="E90" s="704" t="s">
        <v>1390</v>
      </c>
      <c r="F90" s="704" t="s">
        <v>1506</v>
      </c>
      <c r="G90" s="704" t="s">
        <v>1231</v>
      </c>
      <c r="H90" s="713" t="e">
        <f>VLOOKUP(A90,'Total display'!$C$5:$U$363,2,FALSE)</f>
        <v>#N/A</v>
      </c>
      <c r="I90" s="714">
        <v>0</v>
      </c>
      <c r="J90" s="715" t="e">
        <f>VLOOKUP(A90,'Total display'!$C$5:$U$363,3,FALSE)</f>
        <v>#N/A</v>
      </c>
      <c r="K90" s="715" t="e">
        <f>SUM(VLOOKUP(A90,'Total display'!$C$5:$U$363,4,FALSE),VLOOKUP(A90,'Total display'!$C$5:$U$363,6,FALSE),VLOOKUP(A90,'Total display'!$C$5:$U$363,7,FALSE),VLOOKUP(A90,'Total display'!$C$5:$U$363,8,FALSE),VLOOKUP(A90,'Total display'!$C$5:$U$363,10,FALSE),VLOOKUP(A90,'Total display'!$C$5:$U$363,11,FALSE),VLOOKUP(A90,'Total display'!$C$5:$U$363,12,FALSE),VLOOKUP(A90,'Total display'!$C$5:U457,13,FALSE),VLOOKUP(A90,'Total display'!$C$5:$U$363,14,FALSE))</f>
        <v>#N/A</v>
      </c>
      <c r="L90" s="713" t="e">
        <f>VLOOKUP(A90,'Total display'!$C$5:$U$363,16,FALSE)</f>
        <v>#N/A</v>
      </c>
      <c r="M90" s="715" t="e">
        <f>VLOOKUP(A90,'Total display'!$C$5:$U$363,18,FALSE)</f>
        <v>#N/A</v>
      </c>
      <c r="N90" s="716" t="e">
        <f t="shared" si="1"/>
        <v>#N/A</v>
      </c>
      <c r="O90" s="699"/>
    </row>
    <row r="91" spans="1:15" ht="15.75" x14ac:dyDescent="0.25">
      <c r="A91" s="4">
        <v>577</v>
      </c>
      <c r="B91" s="709" t="s">
        <v>1227</v>
      </c>
      <c r="C91" s="705">
        <v>11012808</v>
      </c>
      <c r="D91" s="774" t="s">
        <v>802</v>
      </c>
      <c r="E91" s="705" t="s">
        <v>1390</v>
      </c>
      <c r="F91" s="705" t="s">
        <v>1507</v>
      </c>
      <c r="G91" s="705" t="s">
        <v>1231</v>
      </c>
      <c r="H91" s="713" t="e">
        <f>VLOOKUP(A91,'Total display'!$C$5:$U$363,2,FALSE)</f>
        <v>#N/A</v>
      </c>
      <c r="I91" s="714">
        <v>0</v>
      </c>
      <c r="J91" s="715" t="e">
        <f>VLOOKUP(A91,'Total display'!$C$5:$U$363,3,FALSE)</f>
        <v>#N/A</v>
      </c>
      <c r="K91" s="715" t="e">
        <f>SUM(VLOOKUP(A91,'Total display'!$C$5:$U$363,4,FALSE),VLOOKUP(A91,'Total display'!$C$5:$U$363,6,FALSE),VLOOKUP(A91,'Total display'!$C$5:$U$363,7,FALSE),VLOOKUP(A91,'Total display'!$C$5:$U$363,8,FALSE),VLOOKUP(A91,'Total display'!$C$5:$U$363,10,FALSE),VLOOKUP(A91,'Total display'!$C$5:$U$363,11,FALSE),VLOOKUP(A91,'Total display'!$C$5:$U$363,12,FALSE),VLOOKUP(A91,'Total display'!$C$5:U458,13,FALSE),VLOOKUP(A91,'Total display'!$C$5:$U$363,14,FALSE))</f>
        <v>#N/A</v>
      </c>
      <c r="L91" s="713" t="e">
        <f>VLOOKUP(A91,'Total display'!$C$5:$U$363,16,FALSE)</f>
        <v>#N/A</v>
      </c>
      <c r="M91" s="715" t="e">
        <f>VLOOKUP(A91,'Total display'!$C$5:$U$363,18,FALSE)</f>
        <v>#N/A</v>
      </c>
      <c r="N91" s="716" t="e">
        <f t="shared" si="1"/>
        <v>#N/A</v>
      </c>
      <c r="O91" s="698"/>
    </row>
    <row r="92" spans="1:15" ht="15.75" x14ac:dyDescent="0.25">
      <c r="A92" s="4">
        <v>580</v>
      </c>
      <c r="B92" s="710" t="s">
        <v>1227</v>
      </c>
      <c r="C92" s="704">
        <v>6939977</v>
      </c>
      <c r="D92" s="776" t="s">
        <v>807</v>
      </c>
      <c r="E92" s="704" t="s">
        <v>1390</v>
      </c>
      <c r="F92" s="704" t="s">
        <v>1508</v>
      </c>
      <c r="G92" s="704" t="s">
        <v>1231</v>
      </c>
      <c r="H92" s="713" t="e">
        <f>VLOOKUP(A92,'Total display'!$C$5:$U$363,2,FALSE)</f>
        <v>#N/A</v>
      </c>
      <c r="I92" s="714">
        <v>0</v>
      </c>
      <c r="J92" s="715" t="e">
        <f>VLOOKUP(A92,'Total display'!$C$5:$U$363,3,FALSE)</f>
        <v>#N/A</v>
      </c>
      <c r="K92" s="715" t="e">
        <f>SUM(VLOOKUP(A92,'Total display'!$C$5:$U$363,4,FALSE),VLOOKUP(A92,'Total display'!$C$5:$U$363,6,FALSE),VLOOKUP(A92,'Total display'!$C$5:$U$363,7,FALSE),VLOOKUP(A92,'Total display'!$C$5:$U$363,8,FALSE),VLOOKUP(A92,'Total display'!$C$5:$U$363,10,FALSE),VLOOKUP(A92,'Total display'!$C$5:$U$363,11,FALSE),VLOOKUP(A92,'Total display'!$C$5:$U$363,12,FALSE),VLOOKUP(A92,'Total display'!$C$5:U459,13,FALSE),VLOOKUP(A92,'Total display'!$C$5:$U$363,14,FALSE))</f>
        <v>#N/A</v>
      </c>
      <c r="L92" s="713" t="e">
        <f>VLOOKUP(A92,'Total display'!$C$5:$U$363,16,FALSE)</f>
        <v>#N/A</v>
      </c>
      <c r="M92" s="715" t="e">
        <f>VLOOKUP(A92,'Total display'!$C$5:$U$363,18,FALSE)</f>
        <v>#N/A</v>
      </c>
      <c r="N92" s="716" t="e">
        <f t="shared" si="1"/>
        <v>#N/A</v>
      </c>
      <c r="O92" s="699"/>
    </row>
    <row r="93" spans="1:15" ht="15.75" x14ac:dyDescent="0.25">
      <c r="A93" s="4">
        <v>585</v>
      </c>
      <c r="B93" s="709" t="s">
        <v>1227</v>
      </c>
      <c r="C93" s="705">
        <v>12093316</v>
      </c>
      <c r="D93" s="774" t="s">
        <v>826</v>
      </c>
      <c r="E93" s="705" t="s">
        <v>1390</v>
      </c>
      <c r="F93" s="705" t="s">
        <v>1509</v>
      </c>
      <c r="G93" s="705" t="s">
        <v>1231</v>
      </c>
      <c r="H93" s="713" t="e">
        <f>VLOOKUP(A93,'Total display'!$C$5:$U$363,2,FALSE)</f>
        <v>#N/A</v>
      </c>
      <c r="I93" s="714">
        <v>0</v>
      </c>
      <c r="J93" s="715" t="e">
        <f>VLOOKUP(A93,'Total display'!$C$5:$U$363,3,FALSE)</f>
        <v>#N/A</v>
      </c>
      <c r="K93" s="715" t="e">
        <f>SUM(VLOOKUP(A93,'Total display'!$C$5:$U$363,4,FALSE),VLOOKUP(A93,'Total display'!$C$5:$U$363,6,FALSE),VLOOKUP(A93,'Total display'!$C$5:$U$363,7,FALSE),VLOOKUP(A93,'Total display'!$C$5:$U$363,8,FALSE),VLOOKUP(A93,'Total display'!$C$5:$U$363,10,FALSE),VLOOKUP(A93,'Total display'!$C$5:$U$363,11,FALSE),VLOOKUP(A93,'Total display'!$C$5:$U$363,12,FALSE),VLOOKUP(A93,'Total display'!$C$5:U460,13,FALSE),VLOOKUP(A93,'Total display'!$C$5:$U$363,14,FALSE))</f>
        <v>#N/A</v>
      </c>
      <c r="L93" s="713" t="e">
        <f>VLOOKUP(A93,'Total display'!$C$5:$U$363,16,FALSE)</f>
        <v>#N/A</v>
      </c>
      <c r="M93" s="715" t="e">
        <f>VLOOKUP(A93,'Total display'!$C$5:$U$363,18,FALSE)</f>
        <v>#N/A</v>
      </c>
      <c r="N93" s="716" t="e">
        <f t="shared" si="1"/>
        <v>#N/A</v>
      </c>
      <c r="O93" s="698"/>
    </row>
    <row r="94" spans="1:15" ht="15.75" x14ac:dyDescent="0.25">
      <c r="A94" s="4">
        <v>586</v>
      </c>
      <c r="B94" s="710" t="s">
        <v>1227</v>
      </c>
      <c r="C94" s="704">
        <v>23599224</v>
      </c>
      <c r="D94" s="776" t="s">
        <v>828</v>
      </c>
      <c r="E94" s="704" t="s">
        <v>1390</v>
      </c>
      <c r="F94" s="704" t="s">
        <v>1510</v>
      </c>
      <c r="G94" s="704" t="s">
        <v>1231</v>
      </c>
      <c r="H94" s="713" t="e">
        <f>VLOOKUP(A94,'Total display'!$C$5:$U$363,2,FALSE)</f>
        <v>#N/A</v>
      </c>
      <c r="I94" s="714">
        <v>0</v>
      </c>
      <c r="J94" s="715" t="e">
        <f>VLOOKUP(A94,'Total display'!$C$5:$U$363,3,FALSE)</f>
        <v>#N/A</v>
      </c>
      <c r="K94" s="715" t="e">
        <f>SUM(VLOOKUP(A94,'Total display'!$C$5:$U$363,4,FALSE),VLOOKUP(A94,'Total display'!$C$5:$U$363,6,FALSE),VLOOKUP(A94,'Total display'!$C$5:$U$363,7,FALSE),VLOOKUP(A94,'Total display'!$C$5:$U$363,8,FALSE),VLOOKUP(A94,'Total display'!$C$5:$U$363,10,FALSE),VLOOKUP(A94,'Total display'!$C$5:$U$363,11,FALSE),VLOOKUP(A94,'Total display'!$C$5:$U$363,12,FALSE),VLOOKUP(A94,'Total display'!$C$5:U461,13,FALSE),VLOOKUP(A94,'Total display'!$C$5:$U$363,14,FALSE))</f>
        <v>#N/A</v>
      </c>
      <c r="L94" s="713" t="e">
        <f>VLOOKUP(A94,'Total display'!$C$5:$U$363,16,FALSE)</f>
        <v>#N/A</v>
      </c>
      <c r="M94" s="715" t="e">
        <f>VLOOKUP(A94,'Total display'!$C$5:$U$363,18,FALSE)</f>
        <v>#N/A</v>
      </c>
      <c r="N94" s="716" t="e">
        <f t="shared" si="1"/>
        <v>#N/A</v>
      </c>
      <c r="O94" s="699"/>
    </row>
    <row r="95" spans="1:15" ht="15.75" x14ac:dyDescent="0.25">
      <c r="A95" s="4">
        <v>590</v>
      </c>
      <c r="B95" s="709" t="s">
        <v>1234</v>
      </c>
      <c r="C95" s="705" t="s">
        <v>1511</v>
      </c>
      <c r="D95" s="774" t="s">
        <v>834</v>
      </c>
      <c r="E95" s="705" t="s">
        <v>1390</v>
      </c>
      <c r="F95" s="705" t="s">
        <v>1512</v>
      </c>
      <c r="G95" s="705" t="s">
        <v>1231</v>
      </c>
      <c r="H95" s="713" t="e">
        <f>VLOOKUP(A95,'Total display'!$C$5:$U$363,2,FALSE)</f>
        <v>#N/A</v>
      </c>
      <c r="I95" s="714">
        <v>0</v>
      </c>
      <c r="J95" s="715" t="e">
        <f>VLOOKUP(A95,'Total display'!$C$5:$U$363,3,FALSE)</f>
        <v>#N/A</v>
      </c>
      <c r="K95" s="715" t="e">
        <f>SUM(VLOOKUP(A95,'Total display'!$C$5:$U$363,4,FALSE),VLOOKUP(A95,'Total display'!$C$5:$U$363,6,FALSE),VLOOKUP(A95,'Total display'!$C$5:$U$363,7,FALSE),VLOOKUP(A95,'Total display'!$C$5:$U$363,8,FALSE),VLOOKUP(A95,'Total display'!$C$5:$U$363,10,FALSE),VLOOKUP(A95,'Total display'!$C$5:$U$363,11,FALSE),VLOOKUP(A95,'Total display'!$C$5:$U$363,12,FALSE),VLOOKUP(A95,'Total display'!$C$5:U462,13,FALSE),VLOOKUP(A95,'Total display'!$C$5:$U$363,14,FALSE))</f>
        <v>#N/A</v>
      </c>
      <c r="L95" s="713" t="e">
        <f>VLOOKUP(A95,'Total display'!$C$5:$U$363,16,FALSE)</f>
        <v>#N/A</v>
      </c>
      <c r="M95" s="715" t="e">
        <f>VLOOKUP(A95,'Total display'!$C$5:$U$363,18,FALSE)</f>
        <v>#N/A</v>
      </c>
      <c r="N95" s="716" t="e">
        <f t="shared" si="1"/>
        <v>#N/A</v>
      </c>
      <c r="O95" s="698"/>
    </row>
    <row r="96" spans="1:15" ht="15.75" x14ac:dyDescent="0.25">
      <c r="A96" s="4">
        <v>591</v>
      </c>
      <c r="B96" s="710" t="s">
        <v>1234</v>
      </c>
      <c r="C96" s="704" t="s">
        <v>1513</v>
      </c>
      <c r="D96" s="776" t="s">
        <v>836</v>
      </c>
      <c r="E96" s="704" t="s">
        <v>1390</v>
      </c>
      <c r="F96" s="704" t="s">
        <v>1514</v>
      </c>
      <c r="G96" s="704" t="s">
        <v>1231</v>
      </c>
      <c r="H96" s="713" t="e">
        <f>VLOOKUP(A96,'Total display'!$C$5:$U$363,2,FALSE)</f>
        <v>#N/A</v>
      </c>
      <c r="I96" s="714">
        <v>0</v>
      </c>
      <c r="J96" s="715" t="e">
        <f>VLOOKUP(A96,'Total display'!$C$5:$U$363,3,FALSE)</f>
        <v>#N/A</v>
      </c>
      <c r="K96" s="715" t="e">
        <f>SUM(VLOOKUP(A96,'Total display'!$C$5:$U$363,4,FALSE),VLOOKUP(A96,'Total display'!$C$5:$U$363,6,FALSE),VLOOKUP(A96,'Total display'!$C$5:$U$363,7,FALSE),VLOOKUP(A96,'Total display'!$C$5:$U$363,8,FALSE),VLOOKUP(A96,'Total display'!$C$5:$U$363,10,FALSE),VLOOKUP(A96,'Total display'!$C$5:$U$363,11,FALSE),VLOOKUP(A96,'Total display'!$C$5:$U$363,12,FALSE),VLOOKUP(A96,'Total display'!$C$5:U463,13,FALSE),VLOOKUP(A96,'Total display'!$C$5:$U$363,14,FALSE))</f>
        <v>#N/A</v>
      </c>
      <c r="L96" s="713" t="e">
        <f>VLOOKUP(A96,'Total display'!$C$5:$U$363,16,FALSE)</f>
        <v>#N/A</v>
      </c>
      <c r="M96" s="715" t="e">
        <f>VLOOKUP(A96,'Total display'!$C$5:$U$363,18,FALSE)</f>
        <v>#N/A</v>
      </c>
      <c r="N96" s="716" t="e">
        <f t="shared" si="1"/>
        <v>#N/A</v>
      </c>
      <c r="O96" s="699"/>
    </row>
    <row r="97" spans="1:15" ht="15.75" x14ac:dyDescent="0.25">
      <c r="A97" s="4">
        <v>593</v>
      </c>
      <c r="B97" s="709" t="s">
        <v>1227</v>
      </c>
      <c r="C97" s="705">
        <v>9698326</v>
      </c>
      <c r="D97" s="774" t="s">
        <v>840</v>
      </c>
      <c r="E97" s="705" t="s">
        <v>1390</v>
      </c>
      <c r="F97" s="705" t="s">
        <v>1515</v>
      </c>
      <c r="G97" s="705" t="s">
        <v>1231</v>
      </c>
      <c r="H97" s="713" t="e">
        <f>VLOOKUP(A97,'Total display'!$C$5:$U$363,2,FALSE)</f>
        <v>#N/A</v>
      </c>
      <c r="I97" s="714">
        <v>0</v>
      </c>
      <c r="J97" s="715" t="e">
        <f>VLOOKUP(A97,'Total display'!$C$5:$U$363,3,FALSE)</f>
        <v>#N/A</v>
      </c>
      <c r="K97" s="715" t="e">
        <f>SUM(VLOOKUP(A97,'Total display'!$C$5:$U$363,4,FALSE),VLOOKUP(A97,'Total display'!$C$5:$U$363,6,FALSE),VLOOKUP(A97,'Total display'!$C$5:$U$363,7,FALSE),VLOOKUP(A97,'Total display'!$C$5:$U$363,8,FALSE),VLOOKUP(A97,'Total display'!$C$5:$U$363,10,FALSE),VLOOKUP(A97,'Total display'!$C$5:$U$363,11,FALSE),VLOOKUP(A97,'Total display'!$C$5:$U$363,12,FALSE),VLOOKUP(A97,'Total display'!$C$5:U464,13,FALSE),VLOOKUP(A97,'Total display'!$C$5:$U$363,14,FALSE))</f>
        <v>#N/A</v>
      </c>
      <c r="L97" s="713" t="e">
        <f>VLOOKUP(A97,'Total display'!$C$5:$U$363,16,FALSE)</f>
        <v>#N/A</v>
      </c>
      <c r="M97" s="715" t="e">
        <f>VLOOKUP(A97,'Total display'!$C$5:$U$363,18,FALSE)</f>
        <v>#N/A</v>
      </c>
      <c r="N97" s="716" t="e">
        <f t="shared" si="1"/>
        <v>#N/A</v>
      </c>
      <c r="O97" s="698"/>
    </row>
    <row r="98" spans="1:15" ht="15.75" x14ac:dyDescent="0.25">
      <c r="A98" s="4">
        <v>594</v>
      </c>
      <c r="B98" s="710" t="s">
        <v>1227</v>
      </c>
      <c r="C98" s="704">
        <v>17995961</v>
      </c>
      <c r="D98" s="776" t="s">
        <v>842</v>
      </c>
      <c r="E98" s="704" t="s">
        <v>1390</v>
      </c>
      <c r="F98" s="704" t="s">
        <v>1516</v>
      </c>
      <c r="G98" s="704" t="s">
        <v>1231</v>
      </c>
      <c r="H98" s="713" t="e">
        <f>VLOOKUP(A98,'Total display'!$C$5:$U$363,2,FALSE)</f>
        <v>#N/A</v>
      </c>
      <c r="I98" s="714">
        <v>0</v>
      </c>
      <c r="J98" s="715" t="e">
        <f>VLOOKUP(A98,'Total display'!$C$5:$U$363,3,FALSE)</f>
        <v>#N/A</v>
      </c>
      <c r="K98" s="715" t="e">
        <f>SUM(VLOOKUP(A98,'Total display'!$C$5:$U$363,4,FALSE),VLOOKUP(A98,'Total display'!$C$5:$U$363,6,FALSE),VLOOKUP(A98,'Total display'!$C$5:$U$363,7,FALSE),VLOOKUP(A98,'Total display'!$C$5:$U$363,8,FALSE),VLOOKUP(A98,'Total display'!$C$5:$U$363,10,FALSE),VLOOKUP(A98,'Total display'!$C$5:$U$363,11,FALSE),VLOOKUP(A98,'Total display'!$C$5:$U$363,12,FALSE),VLOOKUP(A98,'Total display'!$C$5:U465,13,FALSE),VLOOKUP(A98,'Total display'!$C$5:$U$363,14,FALSE))</f>
        <v>#N/A</v>
      </c>
      <c r="L98" s="713" t="e">
        <f>VLOOKUP(A98,'Total display'!$C$5:$U$363,16,FALSE)</f>
        <v>#N/A</v>
      </c>
      <c r="M98" s="715" t="e">
        <f>VLOOKUP(A98,'Total display'!$C$5:$U$363,18,FALSE)</f>
        <v>#N/A</v>
      </c>
      <c r="N98" s="716" t="e">
        <f t="shared" si="1"/>
        <v>#N/A</v>
      </c>
      <c r="O98" s="699"/>
    </row>
    <row r="99" spans="1:15" ht="15.75" x14ac:dyDescent="0.25">
      <c r="A99" s="4">
        <v>609</v>
      </c>
      <c r="B99" s="709" t="s">
        <v>1234</v>
      </c>
      <c r="C99" s="705" t="s">
        <v>1517</v>
      </c>
      <c r="D99" s="774" t="s">
        <v>893</v>
      </c>
      <c r="E99" s="705" t="s">
        <v>1390</v>
      </c>
      <c r="F99" s="705" t="s">
        <v>1518</v>
      </c>
      <c r="G99" s="705" t="s">
        <v>1231</v>
      </c>
      <c r="H99" s="713" t="e">
        <f>VLOOKUP(A99,'Total display'!$C$5:$U$363,2,FALSE)</f>
        <v>#N/A</v>
      </c>
      <c r="I99" s="714">
        <v>0</v>
      </c>
      <c r="J99" s="715" t="e">
        <f>VLOOKUP(A99,'Total display'!$C$5:$U$363,3,FALSE)</f>
        <v>#N/A</v>
      </c>
      <c r="K99" s="715" t="e">
        <f>SUM(VLOOKUP(A99,'Total display'!$C$5:$U$363,4,FALSE),VLOOKUP(A99,'Total display'!$C$5:$U$363,6,FALSE),VLOOKUP(A99,'Total display'!$C$5:$U$363,7,FALSE),VLOOKUP(A99,'Total display'!$C$5:$U$363,8,FALSE),VLOOKUP(A99,'Total display'!$C$5:$U$363,10,FALSE),VLOOKUP(A99,'Total display'!$C$5:$U$363,11,FALSE),VLOOKUP(A99,'Total display'!$C$5:$U$363,12,FALSE),VLOOKUP(A99,'Total display'!$C$5:U466,13,FALSE),VLOOKUP(A99,'Total display'!$C$5:$U$363,14,FALSE))</f>
        <v>#N/A</v>
      </c>
      <c r="L99" s="713" t="e">
        <f>VLOOKUP(A99,'Total display'!$C$5:$U$363,16,FALSE)</f>
        <v>#N/A</v>
      </c>
      <c r="M99" s="715" t="e">
        <f>VLOOKUP(A99,'Total display'!$C$5:$U$363,18,FALSE)</f>
        <v>#N/A</v>
      </c>
      <c r="N99" s="716" t="e">
        <f t="shared" si="1"/>
        <v>#N/A</v>
      </c>
      <c r="O99" s="698"/>
    </row>
    <row r="100" spans="1:15" ht="15.75" x14ac:dyDescent="0.25">
      <c r="A100" s="4">
        <v>606</v>
      </c>
      <c r="B100" s="710" t="s">
        <v>1234</v>
      </c>
      <c r="C100" s="704" t="s">
        <v>1519</v>
      </c>
      <c r="D100" s="776" t="s">
        <v>846</v>
      </c>
      <c r="E100" s="704" t="s">
        <v>1390</v>
      </c>
      <c r="F100" s="704" t="s">
        <v>1520</v>
      </c>
      <c r="G100" s="704" t="s">
        <v>1231</v>
      </c>
      <c r="H100" s="713" t="e">
        <f>VLOOKUP(A100,'Total display'!$C$5:$U$363,2,FALSE)</f>
        <v>#N/A</v>
      </c>
      <c r="I100" s="714">
        <v>0</v>
      </c>
      <c r="J100" s="715" t="e">
        <f>VLOOKUP(A100,'Total display'!$C$5:$U$363,3,FALSE)</f>
        <v>#N/A</v>
      </c>
      <c r="K100" s="715" t="e">
        <f>SUM(VLOOKUP(A100,'Total display'!$C$5:$U$363,4,FALSE),VLOOKUP(A100,'Total display'!$C$5:$U$363,6,FALSE),VLOOKUP(A100,'Total display'!$C$5:$U$363,7,FALSE),VLOOKUP(A100,'Total display'!$C$5:$U$363,8,FALSE),VLOOKUP(A100,'Total display'!$C$5:$U$363,10,FALSE),VLOOKUP(A100,'Total display'!$C$5:$U$363,11,FALSE),VLOOKUP(A100,'Total display'!$C$5:$U$363,12,FALSE),VLOOKUP(A100,'Total display'!$C$5:U467,13,FALSE),VLOOKUP(A100,'Total display'!$C$5:$U$363,14,FALSE))</f>
        <v>#N/A</v>
      </c>
      <c r="L100" s="713" t="e">
        <f>VLOOKUP(A100,'Total display'!$C$5:$U$363,16,FALSE)</f>
        <v>#N/A</v>
      </c>
      <c r="M100" s="715" t="e">
        <f>VLOOKUP(A100,'Total display'!$C$5:$U$363,18,FALSE)</f>
        <v>#N/A</v>
      </c>
      <c r="N100" s="716" t="e">
        <f t="shared" si="1"/>
        <v>#N/A</v>
      </c>
      <c r="O100" s="699"/>
    </row>
    <row r="101" spans="1:15" ht="15.75" x14ac:dyDescent="0.25">
      <c r="A101" s="4">
        <v>607</v>
      </c>
      <c r="B101" s="709" t="s">
        <v>1234</v>
      </c>
      <c r="C101" s="705" t="s">
        <v>1521</v>
      </c>
      <c r="D101" s="774" t="s">
        <v>847</v>
      </c>
      <c r="E101" s="705" t="s">
        <v>1390</v>
      </c>
      <c r="F101" s="705" t="s">
        <v>1522</v>
      </c>
      <c r="G101" s="705" t="s">
        <v>1231</v>
      </c>
      <c r="H101" s="713" t="e">
        <f>VLOOKUP(A101,'Total display'!$C$5:$U$363,2,FALSE)</f>
        <v>#N/A</v>
      </c>
      <c r="I101" s="714">
        <v>0</v>
      </c>
      <c r="J101" s="715" t="e">
        <f>VLOOKUP(A101,'Total display'!$C$5:$U$363,3,FALSE)</f>
        <v>#N/A</v>
      </c>
      <c r="K101" s="715" t="e">
        <f>SUM(VLOOKUP(A101,'Total display'!$C$5:$U$363,4,FALSE),VLOOKUP(A101,'Total display'!$C$5:$U$363,6,FALSE),VLOOKUP(A101,'Total display'!$C$5:$U$363,7,FALSE),VLOOKUP(A101,'Total display'!$C$5:$U$363,8,FALSE),VLOOKUP(A101,'Total display'!$C$5:$U$363,10,FALSE),VLOOKUP(A101,'Total display'!$C$5:$U$363,11,FALSE),VLOOKUP(A101,'Total display'!$C$5:$U$363,12,FALSE),VLOOKUP(A101,'Total display'!$C$5:U468,13,FALSE),VLOOKUP(A101,'Total display'!$C$5:$U$363,14,FALSE))</f>
        <v>#N/A</v>
      </c>
      <c r="L101" s="713" t="e">
        <f>VLOOKUP(A101,'Total display'!$C$5:$U$363,16,FALSE)</f>
        <v>#N/A</v>
      </c>
      <c r="M101" s="715" t="e">
        <f>VLOOKUP(A101,'Total display'!$C$5:$U$363,18,FALSE)</f>
        <v>#N/A</v>
      </c>
      <c r="N101" s="716" t="e">
        <f t="shared" si="1"/>
        <v>#N/A</v>
      </c>
      <c r="O101" s="698"/>
    </row>
    <row r="102" spans="1:15" ht="15.75" x14ac:dyDescent="0.25">
      <c r="A102" s="4">
        <v>608</v>
      </c>
      <c r="B102" s="710" t="s">
        <v>1234</v>
      </c>
      <c r="C102" s="704" t="s">
        <v>1523</v>
      </c>
      <c r="D102" s="776" t="s">
        <v>848</v>
      </c>
      <c r="E102" s="704" t="s">
        <v>1390</v>
      </c>
      <c r="F102" s="704" t="s">
        <v>1524</v>
      </c>
      <c r="G102" s="704" t="s">
        <v>1231</v>
      </c>
      <c r="H102" s="713" t="e">
        <f>VLOOKUP(A102,'Total display'!$C$5:$U$363,2,FALSE)</f>
        <v>#N/A</v>
      </c>
      <c r="I102" s="714">
        <v>0</v>
      </c>
      <c r="J102" s="715" t="e">
        <f>VLOOKUP(A102,'Total display'!$C$5:$U$363,3,FALSE)</f>
        <v>#N/A</v>
      </c>
      <c r="K102" s="715" t="e">
        <f>SUM(VLOOKUP(A102,'Total display'!$C$5:$U$363,4,FALSE),VLOOKUP(A102,'Total display'!$C$5:$U$363,6,FALSE),VLOOKUP(A102,'Total display'!$C$5:$U$363,7,FALSE),VLOOKUP(A102,'Total display'!$C$5:$U$363,8,FALSE),VLOOKUP(A102,'Total display'!$C$5:$U$363,10,FALSE),VLOOKUP(A102,'Total display'!$C$5:$U$363,11,FALSE),VLOOKUP(A102,'Total display'!$C$5:$U$363,12,FALSE),VLOOKUP(A102,'Total display'!$C$5:U469,13,FALSE),VLOOKUP(A102,'Total display'!$C$5:$U$363,14,FALSE))</f>
        <v>#N/A</v>
      </c>
      <c r="L102" s="713" t="e">
        <f>VLOOKUP(A102,'Total display'!$C$5:$U$363,16,FALSE)</f>
        <v>#N/A</v>
      </c>
      <c r="M102" s="715" t="e">
        <f>VLOOKUP(A102,'Total display'!$C$5:$U$363,18,FALSE)</f>
        <v>#N/A</v>
      </c>
      <c r="N102" s="716" t="e">
        <f t="shared" si="1"/>
        <v>#N/A</v>
      </c>
      <c r="O102" s="699"/>
    </row>
    <row r="103" spans="1:15" ht="15.75" x14ac:dyDescent="0.25">
      <c r="A103" s="4">
        <v>597</v>
      </c>
      <c r="B103" s="709" t="s">
        <v>1234</v>
      </c>
      <c r="C103" s="705" t="s">
        <v>1525</v>
      </c>
      <c r="D103" s="774" t="s">
        <v>851</v>
      </c>
      <c r="E103" s="705" t="s">
        <v>1390</v>
      </c>
      <c r="F103" s="705" t="s">
        <v>1526</v>
      </c>
      <c r="G103" s="705" t="s">
        <v>1231</v>
      </c>
      <c r="H103" s="713" t="e">
        <f>VLOOKUP(A103,'Total display'!$C$5:$U$363,2,FALSE)</f>
        <v>#N/A</v>
      </c>
      <c r="I103" s="714">
        <v>0</v>
      </c>
      <c r="J103" s="715" t="e">
        <f>VLOOKUP(A103,'Total display'!$C$5:$U$363,3,FALSE)</f>
        <v>#N/A</v>
      </c>
      <c r="K103" s="715" t="e">
        <f>SUM(VLOOKUP(A103,'Total display'!$C$5:$U$363,4,FALSE),VLOOKUP(A103,'Total display'!$C$5:$U$363,6,FALSE),VLOOKUP(A103,'Total display'!$C$5:$U$363,7,FALSE),VLOOKUP(A103,'Total display'!$C$5:$U$363,8,FALSE),VLOOKUP(A103,'Total display'!$C$5:$U$363,10,FALSE),VLOOKUP(A103,'Total display'!$C$5:$U$363,11,FALSE),VLOOKUP(A103,'Total display'!$C$5:$U$363,12,FALSE),VLOOKUP(A103,'Total display'!$C$5:U470,13,FALSE),VLOOKUP(A103,'Total display'!$C$5:$U$363,14,FALSE))</f>
        <v>#N/A</v>
      </c>
      <c r="L103" s="713" t="e">
        <f>VLOOKUP(A103,'Total display'!$C$5:$U$363,16,FALSE)</f>
        <v>#N/A</v>
      </c>
      <c r="M103" s="715" t="e">
        <f>VLOOKUP(A103,'Total display'!$C$5:$U$363,18,FALSE)</f>
        <v>#N/A</v>
      </c>
      <c r="N103" s="716" t="e">
        <f t="shared" si="1"/>
        <v>#N/A</v>
      </c>
      <c r="O103" s="698"/>
    </row>
    <row r="104" spans="1:15" ht="15.75" x14ac:dyDescent="0.25">
      <c r="A104" s="4">
        <v>601</v>
      </c>
      <c r="B104" s="709" t="s">
        <v>1234</v>
      </c>
      <c r="C104" s="705" t="s">
        <v>1527</v>
      </c>
      <c r="D104" s="774" t="s">
        <v>853</v>
      </c>
      <c r="E104" s="705" t="s">
        <v>1390</v>
      </c>
      <c r="F104" s="705" t="s">
        <v>1528</v>
      </c>
      <c r="G104" s="705" t="s">
        <v>1231</v>
      </c>
      <c r="H104" s="713" t="e">
        <f>VLOOKUP(A104,'Total display'!$C$5:$U$363,2,FALSE)</f>
        <v>#N/A</v>
      </c>
      <c r="I104" s="714">
        <v>0</v>
      </c>
      <c r="J104" s="715" t="e">
        <f>VLOOKUP(A104,'Total display'!$C$5:$U$363,3,FALSE)</f>
        <v>#N/A</v>
      </c>
      <c r="K104" s="715" t="e">
        <f>SUM(VLOOKUP(A104,'Total display'!$C$5:$U$363,4,FALSE),VLOOKUP(A104,'Total display'!$C$5:$U$363,6,FALSE),VLOOKUP(A104,'Total display'!$C$5:$U$363,7,FALSE),VLOOKUP(A104,'Total display'!$C$5:$U$363,8,FALSE),VLOOKUP(A104,'Total display'!$C$5:$U$363,10,FALSE),VLOOKUP(A104,'Total display'!$C$5:$U$363,11,FALSE),VLOOKUP(A104,'Total display'!$C$5:$U$363,12,FALSE),VLOOKUP(A104,'Total display'!$C$5:U472,13,FALSE),VLOOKUP(A104,'Total display'!$C$5:$U$363,14,FALSE))</f>
        <v>#N/A</v>
      </c>
      <c r="L104" s="713" t="e">
        <f>VLOOKUP(A104,'Total display'!$C$5:$U$363,16,FALSE)</f>
        <v>#N/A</v>
      </c>
      <c r="M104" s="715" t="e">
        <f>VLOOKUP(A104,'Total display'!$C$5:$U$363,18,FALSE)</f>
        <v>#N/A</v>
      </c>
      <c r="N104" s="716" t="e">
        <f t="shared" si="1"/>
        <v>#N/A</v>
      </c>
      <c r="O104" s="698"/>
    </row>
    <row r="105" spans="1:15" ht="15.75" x14ac:dyDescent="0.25">
      <c r="A105" s="4">
        <v>602</v>
      </c>
      <c r="B105" s="710" t="s">
        <v>1234</v>
      </c>
      <c r="C105" s="704" t="s">
        <v>1529</v>
      </c>
      <c r="D105" s="776" t="s">
        <v>855</v>
      </c>
      <c r="E105" s="704" t="s">
        <v>1390</v>
      </c>
      <c r="F105" s="704" t="s">
        <v>1530</v>
      </c>
      <c r="G105" s="704" t="s">
        <v>1231</v>
      </c>
      <c r="H105" s="713" t="e">
        <f>VLOOKUP(A105,'Total display'!$C$5:$U$363,2,FALSE)</f>
        <v>#N/A</v>
      </c>
      <c r="I105" s="714">
        <v>0</v>
      </c>
      <c r="J105" s="715" t="e">
        <f>VLOOKUP(A105,'Total display'!$C$5:$U$363,3,FALSE)</f>
        <v>#N/A</v>
      </c>
      <c r="K105" s="715" t="e">
        <f>SUM(VLOOKUP(A105,'Total display'!$C$5:$U$363,4,FALSE),VLOOKUP(A105,'Total display'!$C$5:$U$363,6,FALSE),VLOOKUP(A105,'Total display'!$C$5:$U$363,7,FALSE),VLOOKUP(A105,'Total display'!$C$5:$U$363,8,FALSE),VLOOKUP(A105,'Total display'!$C$5:$U$363,10,FALSE),VLOOKUP(A105,'Total display'!$C$5:$U$363,11,FALSE),VLOOKUP(A105,'Total display'!$C$5:$U$363,12,FALSE),VLOOKUP(A105,'Total display'!$C$5:U473,13,FALSE),VLOOKUP(A105,'Total display'!$C$5:$U$363,14,FALSE))</f>
        <v>#N/A</v>
      </c>
      <c r="L105" s="713" t="e">
        <f>VLOOKUP(A105,'Total display'!$C$5:$U$363,16,FALSE)</f>
        <v>#N/A</v>
      </c>
      <c r="M105" s="715" t="e">
        <f>VLOOKUP(A105,'Total display'!$C$5:$U$363,18,FALSE)</f>
        <v>#N/A</v>
      </c>
      <c r="N105" s="716" t="e">
        <f t="shared" si="1"/>
        <v>#N/A</v>
      </c>
      <c r="O105" s="699"/>
    </row>
    <row r="106" spans="1:15" ht="15.75" x14ac:dyDescent="0.25">
      <c r="A106" s="4">
        <v>603</v>
      </c>
      <c r="B106" s="709" t="s">
        <v>1227</v>
      </c>
      <c r="C106" s="705">
        <v>19460978</v>
      </c>
      <c r="D106" s="774" t="s">
        <v>857</v>
      </c>
      <c r="E106" s="705" t="s">
        <v>1390</v>
      </c>
      <c r="F106" s="705" t="s">
        <v>1531</v>
      </c>
      <c r="G106" s="705" t="s">
        <v>1231</v>
      </c>
      <c r="H106" s="713" t="e">
        <f>VLOOKUP(A106,'Total display'!$C$5:$U$363,2,FALSE)</f>
        <v>#N/A</v>
      </c>
      <c r="I106" s="714">
        <v>0</v>
      </c>
      <c r="J106" s="715" t="e">
        <f>VLOOKUP(A106,'Total display'!$C$5:$U$363,3,FALSE)</f>
        <v>#N/A</v>
      </c>
      <c r="K106" s="715" t="e">
        <f>SUM(VLOOKUP(A106,'Total display'!$C$5:$U$363,4,FALSE),VLOOKUP(A106,'Total display'!$C$5:$U$363,6,FALSE),VLOOKUP(A106,'Total display'!$C$5:$U$363,7,FALSE),VLOOKUP(A106,'Total display'!$C$5:$U$363,8,FALSE),VLOOKUP(A106,'Total display'!$C$5:$U$363,10,FALSE),VLOOKUP(A106,'Total display'!$C$5:$U$363,11,FALSE),VLOOKUP(A106,'Total display'!$C$5:$U$363,12,FALSE),VLOOKUP(A106,'Total display'!$C$5:U474,13,FALSE),VLOOKUP(A106,'Total display'!$C$5:$U$363,14,FALSE))</f>
        <v>#N/A</v>
      </c>
      <c r="L106" s="713" t="e">
        <f>VLOOKUP(A106,'Total display'!$C$5:$U$363,16,FALSE)</f>
        <v>#N/A</v>
      </c>
      <c r="M106" s="715" t="e">
        <f>VLOOKUP(A106,'Total display'!$C$5:$U$363,18,FALSE)</f>
        <v>#N/A</v>
      </c>
      <c r="N106" s="716" t="e">
        <f t="shared" si="1"/>
        <v>#N/A</v>
      </c>
      <c r="O106" s="698"/>
    </row>
    <row r="107" spans="1:15" ht="15.75" x14ac:dyDescent="0.25">
      <c r="A107" s="4">
        <v>615</v>
      </c>
      <c r="B107" s="710" t="s">
        <v>1227</v>
      </c>
      <c r="C107" s="704">
        <v>25624391</v>
      </c>
      <c r="D107" s="776" t="s">
        <v>863</v>
      </c>
      <c r="E107" s="704" t="s">
        <v>1390</v>
      </c>
      <c r="F107" s="704" t="s">
        <v>1532</v>
      </c>
      <c r="G107" s="704" t="s">
        <v>1231</v>
      </c>
      <c r="H107" s="713" t="e">
        <f>VLOOKUP(A107,'Total display'!$C$5:$U$363,2,FALSE)</f>
        <v>#N/A</v>
      </c>
      <c r="I107" s="714">
        <v>0</v>
      </c>
      <c r="J107" s="715" t="e">
        <f>VLOOKUP(A107,'Total display'!$C$5:$U$363,3,FALSE)</f>
        <v>#N/A</v>
      </c>
      <c r="K107" s="715" t="e">
        <f>SUM(VLOOKUP(A107,'Total display'!$C$5:$U$363,4,FALSE),VLOOKUP(A107,'Total display'!$C$5:$U$363,6,FALSE),VLOOKUP(A107,'Total display'!$C$5:$U$363,7,FALSE),VLOOKUP(A107,'Total display'!$C$5:$U$363,8,FALSE),VLOOKUP(A107,'Total display'!$C$5:$U$363,10,FALSE),VLOOKUP(A107,'Total display'!$C$5:$U$363,11,FALSE),VLOOKUP(A107,'Total display'!$C$5:$U$363,12,FALSE),VLOOKUP(A107,'Total display'!$C$5:U475,13,FALSE),VLOOKUP(A107,'Total display'!$C$5:$U$363,14,FALSE))</f>
        <v>#N/A</v>
      </c>
      <c r="L107" s="713" t="e">
        <f>VLOOKUP(A107,'Total display'!$C$5:$U$363,16,FALSE)</f>
        <v>#N/A</v>
      </c>
      <c r="M107" s="715" t="e">
        <f>VLOOKUP(A107,'Total display'!$C$5:$U$363,18,FALSE)</f>
        <v>#N/A</v>
      </c>
      <c r="N107" s="716" t="e">
        <f t="shared" si="1"/>
        <v>#N/A</v>
      </c>
      <c r="O107" s="699"/>
    </row>
    <row r="108" spans="1:15" ht="15.75" x14ac:dyDescent="0.25">
      <c r="A108" s="4">
        <v>574</v>
      </c>
      <c r="B108" s="709" t="s">
        <v>1227</v>
      </c>
      <c r="C108" s="705">
        <v>11992834</v>
      </c>
      <c r="D108" s="783" t="s">
        <v>959</v>
      </c>
      <c r="E108" s="705" t="s">
        <v>1390</v>
      </c>
      <c r="F108" s="705" t="s">
        <v>1533</v>
      </c>
      <c r="G108" s="705" t="s">
        <v>1231</v>
      </c>
      <c r="H108" s="713" t="e">
        <f>VLOOKUP(A108,'Total display'!$C$5:$U$363,2,FALSE)</f>
        <v>#N/A</v>
      </c>
      <c r="I108" s="714">
        <v>0</v>
      </c>
      <c r="J108" s="715" t="e">
        <f>VLOOKUP(A108,'Total display'!$C$5:$U$363,3,FALSE)</f>
        <v>#N/A</v>
      </c>
      <c r="K108" s="715" t="e">
        <f>SUM(VLOOKUP(A108,'Total display'!$C$5:$U$363,4,FALSE),VLOOKUP(A108,'Total display'!$C$5:$U$363,6,FALSE),VLOOKUP(A108,'Total display'!$C$5:$U$363,7,FALSE),VLOOKUP(A108,'Total display'!$C$5:$U$363,8,FALSE),VLOOKUP(A108,'Total display'!$C$5:$U$363,10,FALSE),VLOOKUP(A108,'Total display'!$C$5:$U$363,11,FALSE),VLOOKUP(A108,'Total display'!$C$5:$U$363,12,FALSE),VLOOKUP(A108,'Total display'!$C$5:U476,13,FALSE),VLOOKUP(A108,'Total display'!$C$5:$U$363,14,FALSE))</f>
        <v>#N/A</v>
      </c>
      <c r="L108" s="713" t="e">
        <f>VLOOKUP(A108,'Total display'!$C$5:$U$363,16,FALSE)</f>
        <v>#N/A</v>
      </c>
      <c r="M108" s="715" t="e">
        <f>VLOOKUP(A108,'Total display'!$C$5:$U$363,18,FALSE)</f>
        <v>#N/A</v>
      </c>
      <c r="N108" s="716" t="e">
        <f t="shared" si="1"/>
        <v>#N/A</v>
      </c>
      <c r="O108" s="698"/>
    </row>
    <row r="109" spans="1:15" ht="15.75" x14ac:dyDescent="0.25">
      <c r="A109" s="782">
        <v>617</v>
      </c>
      <c r="B109" s="721" t="s">
        <v>1234</v>
      </c>
      <c r="C109" s="745" t="s">
        <v>1694</v>
      </c>
      <c r="D109" s="784" t="s">
        <v>901</v>
      </c>
      <c r="E109" s="721" t="s">
        <v>1390</v>
      </c>
      <c r="F109" s="705" t="s">
        <v>1651</v>
      </c>
      <c r="G109" s="721" t="s">
        <v>1231</v>
      </c>
      <c r="H109" s="713" t="e">
        <f>VLOOKUP(A109,'Total display'!$C$5:$U$363,2,FALSE)</f>
        <v>#N/A</v>
      </c>
      <c r="I109" s="714">
        <v>0</v>
      </c>
      <c r="J109" s="715" t="e">
        <f>VLOOKUP(A109,'Total display'!$C$5:$U$363,3,FALSE)</f>
        <v>#N/A</v>
      </c>
      <c r="K109" s="715" t="e">
        <f>SUM(VLOOKUP(A109,'Total display'!$C$5:$U$363,4,FALSE),VLOOKUP(A109,'Total display'!$C$5:$U$363,6,FALSE),VLOOKUP(A109,'Total display'!$C$5:$U$363,7,FALSE),VLOOKUP(A109,'Total display'!$C$5:$U$363,8,FALSE),VLOOKUP(A109,'Total display'!$C$5:$U$363,10,FALSE),VLOOKUP(A109,'Total display'!$C$5:$U$363,11,FALSE),VLOOKUP(A109,'Total display'!$C$5:$U$363,12,FALSE),VLOOKUP(A109,'Total display'!$C$5:U477,13,FALSE),VLOOKUP(A109,'Total display'!$C$5:$U$363,14,FALSE))</f>
        <v>#N/A</v>
      </c>
      <c r="L109" s="713" t="e">
        <f>VLOOKUP(A109,'Total display'!$C$5:$U$363,16,FALSE)</f>
        <v>#N/A</v>
      </c>
      <c r="M109" s="715" t="e">
        <f>VLOOKUP(A109,'Total display'!$C$5:$U$363,18,FALSE)</f>
        <v>#N/A</v>
      </c>
      <c r="N109" s="716" t="e">
        <f>J109+K109-L109-M109</f>
        <v>#N/A</v>
      </c>
      <c r="O109" s="698"/>
    </row>
    <row r="110" spans="1:15" ht="15.75" x14ac:dyDescent="0.25">
      <c r="A110" s="782">
        <v>619</v>
      </c>
      <c r="B110" s="721" t="s">
        <v>1234</v>
      </c>
      <c r="C110" s="745" t="s">
        <v>1620</v>
      </c>
      <c r="D110" s="784" t="s">
        <v>869</v>
      </c>
      <c r="E110" s="721" t="s">
        <v>1390</v>
      </c>
      <c r="F110" s="705" t="s">
        <v>1652</v>
      </c>
      <c r="G110" s="721" t="s">
        <v>1231</v>
      </c>
      <c r="H110" s="713" t="e">
        <f>VLOOKUP(A110,'Total display'!$C$5:$U$363,2,FALSE)</f>
        <v>#N/A</v>
      </c>
      <c r="I110" s="714">
        <v>0</v>
      </c>
      <c r="J110" s="715" t="e">
        <f>VLOOKUP(A110,'Total display'!$C$5:$U$363,3,FALSE)</f>
        <v>#N/A</v>
      </c>
      <c r="K110" s="715" t="e">
        <f>SUM(VLOOKUP(A110,'Total display'!$C$5:$U$363,4,FALSE),VLOOKUP(A110,'Total display'!$C$5:$U$363,6,FALSE),VLOOKUP(A110,'Total display'!$C$5:$U$363,7,FALSE),VLOOKUP(A110,'Total display'!$C$5:$U$363,8,FALSE),VLOOKUP(A110,'Total display'!$C$5:$U$363,10,FALSE),VLOOKUP(A110,'Total display'!$C$5:$U$363,11,FALSE),VLOOKUP(A110,'Total display'!$C$5:$U$363,12,FALSE),VLOOKUP(A110,'Total display'!$C$5:U478,13,FALSE),VLOOKUP(A110,'Total display'!$C$5:$U$363,14,FALSE))</f>
        <v>#N/A</v>
      </c>
      <c r="L110" s="713" t="e">
        <f>VLOOKUP(A110,'Total display'!$C$5:$U$363,16,FALSE)</f>
        <v>#N/A</v>
      </c>
      <c r="M110" s="715" t="e">
        <f>VLOOKUP(A110,'Total display'!$C$5:$U$363,18,FALSE)</f>
        <v>#N/A</v>
      </c>
      <c r="N110" s="716" t="e">
        <f>J110+K110-L110-M110</f>
        <v>#N/A</v>
      </c>
      <c r="O110" s="698"/>
    </row>
    <row r="111" spans="1:15" ht="15.75" x14ac:dyDescent="0.25">
      <c r="A111" s="4">
        <v>621</v>
      </c>
      <c r="B111" s="709" t="s">
        <v>1234</v>
      </c>
      <c r="C111" s="705" t="s">
        <v>1534</v>
      </c>
      <c r="D111" s="774" t="s">
        <v>871</v>
      </c>
      <c r="E111" s="705" t="s">
        <v>1390</v>
      </c>
      <c r="F111" s="705" t="s">
        <v>1535</v>
      </c>
      <c r="G111" s="705" t="s">
        <v>1231</v>
      </c>
      <c r="H111" s="713" t="e">
        <f>VLOOKUP(A111,'Total display'!$C$5:$U$363,2,FALSE)</f>
        <v>#N/A</v>
      </c>
      <c r="I111" s="714">
        <v>0</v>
      </c>
      <c r="J111" s="715" t="e">
        <f>VLOOKUP(A111,'Total display'!$C$5:$U$363,3,FALSE)</f>
        <v>#N/A</v>
      </c>
      <c r="K111" s="715" t="e">
        <f>SUM(VLOOKUP(A111,'Total display'!$C$5:$U$363,4,FALSE),VLOOKUP(A111,'Total display'!$C$5:$U$363,6,FALSE),VLOOKUP(A111,'Total display'!$C$5:$U$363,7,FALSE),VLOOKUP(A111,'Total display'!$C$5:$U$363,8,FALSE),VLOOKUP(A111,'Total display'!$C$5:$U$363,10,FALSE),VLOOKUP(A111,'Total display'!$C$5:$U$363,11,FALSE),VLOOKUP(A111,'Total display'!$C$5:$U$363,12,FALSE),VLOOKUP(A111,'Total display'!$C$5:U478,13,FALSE),VLOOKUP(A111,'Total display'!$C$5:$U$363,14,FALSE))</f>
        <v>#N/A</v>
      </c>
      <c r="L111" s="713" t="e">
        <f>VLOOKUP(A111,'Total display'!$C$5:$U$363,16,FALSE)</f>
        <v>#N/A</v>
      </c>
      <c r="M111" s="715" t="e">
        <f>VLOOKUP(A111,'Total display'!$C$5:$U$363,18,FALSE)</f>
        <v>#N/A</v>
      </c>
      <c r="N111" s="716" t="e">
        <f t="shared" si="1"/>
        <v>#N/A</v>
      </c>
      <c r="O111" s="698"/>
    </row>
    <row r="112" spans="1:15" ht="15.75" x14ac:dyDescent="0.25">
      <c r="A112" s="4">
        <v>618</v>
      </c>
      <c r="B112" s="710" t="s">
        <v>1234</v>
      </c>
      <c r="C112" s="704" t="s">
        <v>1536</v>
      </c>
      <c r="D112" s="776" t="s">
        <v>885</v>
      </c>
      <c r="E112" s="704" t="s">
        <v>1390</v>
      </c>
      <c r="F112" s="704" t="s">
        <v>1537</v>
      </c>
      <c r="G112" s="704" t="s">
        <v>1231</v>
      </c>
      <c r="H112" s="713" t="e">
        <f>VLOOKUP(A112,'Total display'!$C$5:$U$363,2,FALSE)</f>
        <v>#N/A</v>
      </c>
      <c r="I112" s="714">
        <v>0</v>
      </c>
      <c r="J112" s="715" t="e">
        <f>VLOOKUP(A112,'Total display'!$C$5:$U$363,3,FALSE)</f>
        <v>#N/A</v>
      </c>
      <c r="K112" s="715" t="e">
        <f>SUM(VLOOKUP(A112,'Total display'!$C$5:$U$363,4,FALSE),VLOOKUP(A112,'Total display'!$C$5:$U$363,6,FALSE),VLOOKUP(A112,'Total display'!$C$5:$U$363,7,FALSE),VLOOKUP(A112,'Total display'!$C$5:$U$363,8,FALSE),VLOOKUP(A112,'Total display'!$C$5:$U$363,10,FALSE),VLOOKUP(A112,'Total display'!$C$5:$U$363,11,FALSE),VLOOKUP(A112,'Total display'!$C$5:$U$363,12,FALSE),VLOOKUP(A112,'Total display'!$C$5:U479,13,FALSE),VLOOKUP(A112,'Total display'!$C$5:$U$363,14,FALSE))</f>
        <v>#N/A</v>
      </c>
      <c r="L112" s="713" t="e">
        <f>VLOOKUP(A112,'Total display'!$C$5:$U$363,16,FALSE)</f>
        <v>#N/A</v>
      </c>
      <c r="M112" s="715" t="e">
        <f>VLOOKUP(A112,'Total display'!$C$5:$U$363,18,FALSE)</f>
        <v>#N/A</v>
      </c>
      <c r="N112" s="716" t="e">
        <f t="shared" si="1"/>
        <v>#N/A</v>
      </c>
      <c r="O112" s="699"/>
    </row>
    <row r="113" spans="1:15" ht="15.75" x14ac:dyDescent="0.25">
      <c r="A113" s="4">
        <v>627</v>
      </c>
      <c r="B113" s="710" t="s">
        <v>1234</v>
      </c>
      <c r="C113" s="704" t="s">
        <v>1538</v>
      </c>
      <c r="D113" s="776" t="s">
        <v>891</v>
      </c>
      <c r="E113" s="704" t="s">
        <v>1390</v>
      </c>
      <c r="F113" s="704" t="s">
        <v>1539</v>
      </c>
      <c r="G113" s="704" t="s">
        <v>1231</v>
      </c>
      <c r="H113" s="713" t="e">
        <f>VLOOKUP(A113,'Total display'!$C$5:$U$363,2,FALSE)</f>
        <v>#N/A</v>
      </c>
      <c r="I113" s="714">
        <v>0</v>
      </c>
      <c r="J113" s="715" t="e">
        <f>VLOOKUP(A113,'Total display'!$C$5:$U$363,3,FALSE)</f>
        <v>#N/A</v>
      </c>
      <c r="K113" s="715" t="e">
        <f>SUM(VLOOKUP(A113,'Total display'!$C$5:$U$363,4,FALSE),VLOOKUP(A113,'Total display'!$C$5:$U$363,6,FALSE),VLOOKUP(A113,'Total display'!$C$5:$U$363,7,FALSE),VLOOKUP(A113,'Total display'!$C$5:$U$363,8,FALSE),VLOOKUP(A113,'Total display'!$C$5:$U$363,10,FALSE),VLOOKUP(A113,'Total display'!$C$5:$U$363,11,FALSE),VLOOKUP(A113,'Total display'!$C$5:$U$363,12,FALSE),VLOOKUP(A113,'Total display'!$C$5:U481,13,FALSE),VLOOKUP(A113,'Total display'!$C$5:$U$363,14,FALSE))</f>
        <v>#N/A</v>
      </c>
      <c r="L113" s="713" t="e">
        <f>VLOOKUP(A113,'Total display'!$C$5:$U$363,16,FALSE)</f>
        <v>#N/A</v>
      </c>
      <c r="M113" s="715" t="e">
        <f>VLOOKUP(A113,'Total display'!$C$5:$U$363,18,FALSE)</f>
        <v>#N/A</v>
      </c>
      <c r="N113" s="716" t="e">
        <f t="shared" si="1"/>
        <v>#N/A</v>
      </c>
      <c r="O113" s="699"/>
    </row>
    <row r="114" spans="1:15" ht="15.75" x14ac:dyDescent="0.25">
      <c r="A114" s="4">
        <v>635</v>
      </c>
      <c r="B114" s="709" t="s">
        <v>1227</v>
      </c>
      <c r="C114" s="705">
        <v>4883042</v>
      </c>
      <c r="D114" s="774" t="s">
        <v>899</v>
      </c>
      <c r="E114" s="705" t="s">
        <v>1390</v>
      </c>
      <c r="F114" s="705" t="s">
        <v>1540</v>
      </c>
      <c r="G114" s="705" t="s">
        <v>1231</v>
      </c>
      <c r="H114" s="713" t="e">
        <f>VLOOKUP(A114,'Total display'!$C$5:$U$363,2,FALSE)</f>
        <v>#N/A</v>
      </c>
      <c r="I114" s="714">
        <v>0</v>
      </c>
      <c r="J114" s="715" t="e">
        <f>VLOOKUP(A114,'Total display'!$C$5:$U$363,3,FALSE)</f>
        <v>#N/A</v>
      </c>
      <c r="K114" s="715" t="e">
        <f>SUM(VLOOKUP(A114,'Total display'!$C$5:$U$363,4,FALSE),VLOOKUP(A114,'Total display'!$C$5:$U$363,6,FALSE),VLOOKUP(A114,'Total display'!$C$5:$U$363,7,FALSE),VLOOKUP(A114,'Total display'!$C$5:$U$363,8,FALSE),VLOOKUP(A114,'Total display'!$C$5:$U$363,10,FALSE),VLOOKUP(A114,'Total display'!$C$5:$U$363,11,FALSE),VLOOKUP(A114,'Total display'!$C$5:$U$363,12,FALSE),VLOOKUP(A114,'Total display'!$C$5:U482,13,FALSE),VLOOKUP(A114,'Total display'!$C$5:$U$363,14,FALSE))</f>
        <v>#N/A</v>
      </c>
      <c r="L114" s="713" t="e">
        <f>VLOOKUP(A114,'Total display'!$C$5:$U$363,16,FALSE)</f>
        <v>#N/A</v>
      </c>
      <c r="M114" s="715" t="e">
        <f>VLOOKUP(A114,'Total display'!$C$5:$U$363,18,FALSE)</f>
        <v>#N/A</v>
      </c>
      <c r="N114" s="716" t="e">
        <f t="shared" si="1"/>
        <v>#N/A</v>
      </c>
      <c r="O114" s="698"/>
    </row>
    <row r="115" spans="1:15" ht="15.75" x14ac:dyDescent="0.25">
      <c r="A115" s="4">
        <v>636</v>
      </c>
      <c r="B115" s="710" t="s">
        <v>1234</v>
      </c>
      <c r="C115" s="704" t="s">
        <v>1541</v>
      </c>
      <c r="D115" s="776" t="s">
        <v>906</v>
      </c>
      <c r="E115" s="704" t="s">
        <v>1390</v>
      </c>
      <c r="F115" s="704" t="s">
        <v>1542</v>
      </c>
      <c r="G115" s="704" t="s">
        <v>1231</v>
      </c>
      <c r="H115" s="713" t="e">
        <f>VLOOKUP(A115,'Total display'!$C$5:$U$363,2,FALSE)</f>
        <v>#N/A</v>
      </c>
      <c r="I115" s="714">
        <v>0</v>
      </c>
      <c r="J115" s="715" t="e">
        <f>VLOOKUP(A115,'Total display'!$C$5:$U$363,3,FALSE)</f>
        <v>#N/A</v>
      </c>
      <c r="K115" s="715" t="e">
        <f>SUM(VLOOKUP(A115,'Total display'!$C$5:$U$363,4,FALSE),VLOOKUP(A115,'Total display'!$C$5:$U$363,6,FALSE),VLOOKUP(A115,'Total display'!$C$5:$U$363,7,FALSE),VLOOKUP(A115,'Total display'!$C$5:$U$363,8,FALSE),VLOOKUP(A115,'Total display'!$C$5:$U$363,10,FALSE),VLOOKUP(A115,'Total display'!$C$5:$U$363,11,FALSE),VLOOKUP(A115,'Total display'!$C$5:$U$363,12,FALSE),VLOOKUP(A115,'Total display'!$C$5:U483,13,FALSE),VLOOKUP(A115,'Total display'!$C$5:$U$363,14,FALSE))</f>
        <v>#N/A</v>
      </c>
      <c r="L115" s="713" t="e">
        <f>VLOOKUP(A115,'Total display'!$C$5:$U$363,16,FALSE)</f>
        <v>#N/A</v>
      </c>
      <c r="M115" s="715" t="e">
        <f>VLOOKUP(A115,'Total display'!$C$5:$U$363,18,FALSE)</f>
        <v>#N/A</v>
      </c>
      <c r="N115" s="716" t="e">
        <f t="shared" si="1"/>
        <v>#N/A</v>
      </c>
      <c r="O115" s="699"/>
    </row>
    <row r="116" spans="1:15" ht="15.75" x14ac:dyDescent="0.25">
      <c r="A116" s="4">
        <v>637</v>
      </c>
      <c r="B116" s="709" t="s">
        <v>1227</v>
      </c>
      <c r="C116" s="705">
        <v>11404287</v>
      </c>
      <c r="D116" s="774" t="s">
        <v>908</v>
      </c>
      <c r="E116" s="705" t="s">
        <v>1390</v>
      </c>
      <c r="F116" s="705" t="s">
        <v>1543</v>
      </c>
      <c r="G116" s="705" t="s">
        <v>1231</v>
      </c>
      <c r="H116" s="713" t="e">
        <f>VLOOKUP(A116,'Total display'!$C$5:$U$363,2,FALSE)</f>
        <v>#N/A</v>
      </c>
      <c r="I116" s="714">
        <v>0</v>
      </c>
      <c r="J116" s="715" t="e">
        <f>VLOOKUP(A116,'Total display'!$C$5:$U$363,3,FALSE)</f>
        <v>#N/A</v>
      </c>
      <c r="K116" s="715" t="e">
        <f>SUM(VLOOKUP(A116,'Total display'!$C$5:$U$363,4,FALSE),VLOOKUP(A116,'Total display'!$C$5:$U$363,6,FALSE),VLOOKUP(A116,'Total display'!$C$5:$U$363,7,FALSE),VLOOKUP(A116,'Total display'!$C$5:$U$363,8,FALSE),VLOOKUP(A116,'Total display'!$C$5:$U$363,10,FALSE),VLOOKUP(A116,'Total display'!$C$5:$U$363,11,FALSE),VLOOKUP(A116,'Total display'!$C$5:$U$363,12,FALSE),VLOOKUP(A116,'Total display'!$C$5:U484,13,FALSE),VLOOKUP(A116,'Total display'!$C$5:$U$363,14,FALSE))</f>
        <v>#N/A</v>
      </c>
      <c r="L116" s="713" t="e">
        <f>VLOOKUP(A116,'Total display'!$C$5:$U$363,16,FALSE)</f>
        <v>#N/A</v>
      </c>
      <c r="M116" s="715" t="e">
        <f>VLOOKUP(A116,'Total display'!$C$5:$U$363,18,FALSE)</f>
        <v>#N/A</v>
      </c>
      <c r="N116" s="716" t="e">
        <f t="shared" si="1"/>
        <v>#N/A</v>
      </c>
      <c r="O116" s="698"/>
    </row>
    <row r="117" spans="1:15" ht="15.75" x14ac:dyDescent="0.25">
      <c r="A117" s="4">
        <v>638</v>
      </c>
      <c r="B117" s="710" t="s">
        <v>1234</v>
      </c>
      <c r="C117" s="725" t="s">
        <v>1660</v>
      </c>
      <c r="D117" s="776" t="s">
        <v>916</v>
      </c>
      <c r="E117" s="704" t="s">
        <v>1390</v>
      </c>
      <c r="F117" s="704" t="s">
        <v>1544</v>
      </c>
      <c r="G117" s="704" t="s">
        <v>1231</v>
      </c>
      <c r="H117" s="713" t="e">
        <f>VLOOKUP(A117,'Total display'!$C$5:$U$363,2,FALSE)</f>
        <v>#N/A</v>
      </c>
      <c r="I117" s="714">
        <v>0</v>
      </c>
      <c r="J117" s="715" t="e">
        <f>VLOOKUP(A117,'Total display'!$C$5:$U$363,3,FALSE)</f>
        <v>#N/A</v>
      </c>
      <c r="K117" s="715" t="e">
        <f>SUM(VLOOKUP(A117,'Total display'!$C$5:$U$363,4,FALSE),VLOOKUP(A117,'Total display'!$C$5:$U$363,6,FALSE),VLOOKUP(A117,'Total display'!$C$5:$U$363,7,FALSE),VLOOKUP(A117,'Total display'!$C$5:$U$363,8,FALSE),VLOOKUP(A117,'Total display'!$C$5:$U$363,10,FALSE),VLOOKUP(A117,'Total display'!$C$5:$U$363,11,FALSE),VLOOKUP(A117,'Total display'!$C$5:$U$363,12,FALSE),VLOOKUP(A117,'Total display'!$C$5:U485,13,FALSE),VLOOKUP(A117,'Total display'!$C$5:$U$363,14,FALSE))</f>
        <v>#N/A</v>
      </c>
      <c r="L117" s="713" t="e">
        <f>VLOOKUP(A117,'Total display'!$C$5:$U$363,16,FALSE)</f>
        <v>#N/A</v>
      </c>
      <c r="M117" s="715" t="e">
        <f>VLOOKUP(A117,'Total display'!$C$5:$U$363,18,FALSE)</f>
        <v>#N/A</v>
      </c>
      <c r="N117" s="716" t="e">
        <f t="shared" si="1"/>
        <v>#N/A</v>
      </c>
      <c r="O117" s="699"/>
    </row>
    <row r="118" spans="1:15" ht="15.75" x14ac:dyDescent="0.25">
      <c r="A118" s="4">
        <v>641</v>
      </c>
      <c r="B118" s="710" t="s">
        <v>1227</v>
      </c>
      <c r="C118" s="704">
        <v>21948371</v>
      </c>
      <c r="D118" s="776" t="s">
        <v>919</v>
      </c>
      <c r="E118" s="704" t="s">
        <v>1390</v>
      </c>
      <c r="F118" s="704" t="s">
        <v>1545</v>
      </c>
      <c r="G118" s="704" t="s">
        <v>1231</v>
      </c>
      <c r="H118" s="713" t="e">
        <f>VLOOKUP(A118,'Total display'!$C$5:$U$363,2,FALSE)</f>
        <v>#N/A</v>
      </c>
      <c r="I118" s="714">
        <v>0</v>
      </c>
      <c r="J118" s="715" t="e">
        <f>VLOOKUP(A118,'Total display'!$C$5:$U$363,3,FALSE)</f>
        <v>#N/A</v>
      </c>
      <c r="K118" s="715" t="e">
        <f>SUM(VLOOKUP(A118,'Total display'!$C$5:$U$363,4,FALSE),VLOOKUP(A118,'Total display'!$C$5:$U$363,6,FALSE),VLOOKUP(A118,'Total display'!$C$5:$U$363,7,FALSE),VLOOKUP(A118,'Total display'!$C$5:$U$363,8,FALSE),VLOOKUP(A118,'Total display'!$C$5:$U$363,10,FALSE),VLOOKUP(A118,'Total display'!$C$5:$U$363,11,FALSE),VLOOKUP(A118,'Total display'!$C$5:$U$363,12,FALSE),VLOOKUP(A118,'Total display'!$C$5:U487,13,FALSE),VLOOKUP(A118,'Total display'!$C$5:$U$363,14,FALSE))</f>
        <v>#N/A</v>
      </c>
      <c r="L118" s="713" t="e">
        <f>VLOOKUP(A118,'Total display'!$C$5:$U$363,16,FALSE)</f>
        <v>#N/A</v>
      </c>
      <c r="M118" s="715" t="e">
        <f>VLOOKUP(A118,'Total display'!$C$5:$U$363,18,FALSE)</f>
        <v>#N/A</v>
      </c>
      <c r="N118" s="716" t="e">
        <f t="shared" si="1"/>
        <v>#N/A</v>
      </c>
      <c r="O118" s="699"/>
    </row>
    <row r="119" spans="1:15" ht="15.75" x14ac:dyDescent="0.25">
      <c r="A119" s="4">
        <v>643</v>
      </c>
      <c r="B119" s="709" t="s">
        <v>1227</v>
      </c>
      <c r="C119" s="705">
        <v>5982323</v>
      </c>
      <c r="D119" s="774" t="s">
        <v>923</v>
      </c>
      <c r="E119" s="705" t="s">
        <v>1390</v>
      </c>
      <c r="F119" s="705" t="s">
        <v>1546</v>
      </c>
      <c r="G119" s="705" t="s">
        <v>1231</v>
      </c>
      <c r="H119" s="713" t="e">
        <f>VLOOKUP(A119,'Total display'!$C$5:$U$363,2,FALSE)</f>
        <v>#N/A</v>
      </c>
      <c r="I119" s="714">
        <v>0</v>
      </c>
      <c r="J119" s="715" t="e">
        <f>VLOOKUP(A119,'Total display'!$C$5:$U$363,3,FALSE)</f>
        <v>#N/A</v>
      </c>
      <c r="K119" s="715" t="e">
        <f>SUM(VLOOKUP(A119,'Total display'!$C$5:$U$363,4,FALSE),VLOOKUP(A119,'Total display'!$C$5:$U$363,6,FALSE),VLOOKUP(A119,'Total display'!$C$5:$U$363,7,FALSE),VLOOKUP(A119,'Total display'!$C$5:$U$363,8,FALSE),VLOOKUP(A119,'Total display'!$C$5:$U$363,10,FALSE),VLOOKUP(A119,'Total display'!$C$5:$U$363,11,FALSE),VLOOKUP(A119,'Total display'!$C$5:$U$363,12,FALSE),VLOOKUP(A119,'Total display'!$C$5:U488,13,FALSE),VLOOKUP(A119,'Total display'!$C$5:$U$363,14,FALSE))</f>
        <v>#N/A</v>
      </c>
      <c r="L119" s="713" t="e">
        <f>VLOOKUP(A119,'Total display'!$C$5:$U$363,16,FALSE)</f>
        <v>#N/A</v>
      </c>
      <c r="M119" s="715" t="e">
        <f>VLOOKUP(A119,'Total display'!$C$5:$U$363,18,FALSE)</f>
        <v>#N/A</v>
      </c>
      <c r="N119" s="716" t="e">
        <f t="shared" si="1"/>
        <v>#N/A</v>
      </c>
      <c r="O119" s="698"/>
    </row>
    <row r="120" spans="1:15" ht="15.75" x14ac:dyDescent="0.25">
      <c r="A120" s="4">
        <v>541</v>
      </c>
      <c r="B120" s="710" t="s">
        <v>1227</v>
      </c>
      <c r="C120" s="704">
        <v>7354963</v>
      </c>
      <c r="D120" s="776" t="s">
        <v>926</v>
      </c>
      <c r="E120" s="704" t="s">
        <v>1390</v>
      </c>
      <c r="F120" s="704" t="s">
        <v>1547</v>
      </c>
      <c r="G120" s="704" t="s">
        <v>1231</v>
      </c>
      <c r="H120" s="713" t="e">
        <f>VLOOKUP(A120,'Total display'!$C$5:$U$363,2,FALSE)</f>
        <v>#N/A</v>
      </c>
      <c r="I120" s="714">
        <v>0</v>
      </c>
      <c r="J120" s="715" t="e">
        <f>VLOOKUP(A120,'Total display'!$C$5:$U$363,3,FALSE)</f>
        <v>#N/A</v>
      </c>
      <c r="K120" s="715" t="e">
        <f>SUM(VLOOKUP(A120,'Total display'!$C$5:$U$363,4,FALSE),VLOOKUP(A120,'Total display'!$C$5:$U$363,6,FALSE),VLOOKUP(A120,'Total display'!$C$5:$U$363,7,FALSE),VLOOKUP(A120,'Total display'!$C$5:$U$363,8,FALSE),VLOOKUP(A120,'Total display'!$C$5:$U$363,10,FALSE),VLOOKUP(A120,'Total display'!$C$5:$U$363,11,FALSE),VLOOKUP(A120,'Total display'!$C$5:$U$363,12,FALSE),VLOOKUP(A120,'Total display'!$C$5:U489,13,FALSE),VLOOKUP(A120,'Total display'!$C$5:$U$363,14,FALSE))</f>
        <v>#N/A</v>
      </c>
      <c r="L120" s="713" t="e">
        <f>VLOOKUP(A120,'Total display'!$C$5:$U$363,16,FALSE)</f>
        <v>#N/A</v>
      </c>
      <c r="M120" s="715" t="e">
        <f>VLOOKUP(A120,'Total display'!$C$5:$U$363,18,FALSE)</f>
        <v>#N/A</v>
      </c>
      <c r="N120" s="716" t="e">
        <f t="shared" si="1"/>
        <v>#N/A</v>
      </c>
      <c r="O120" s="699"/>
    </row>
    <row r="121" spans="1:15" ht="15.75" x14ac:dyDescent="0.25">
      <c r="A121" s="4">
        <v>644</v>
      </c>
      <c r="B121" s="709" t="s">
        <v>1234</v>
      </c>
      <c r="C121" s="705" t="s">
        <v>1548</v>
      </c>
      <c r="D121" s="774" t="s">
        <v>929</v>
      </c>
      <c r="E121" s="705" t="s">
        <v>1390</v>
      </c>
      <c r="F121" s="705" t="s">
        <v>1549</v>
      </c>
      <c r="G121" s="705" t="s">
        <v>1231</v>
      </c>
      <c r="H121" s="713" t="e">
        <f>VLOOKUP(A121,'Total display'!$C$5:$U$363,2,FALSE)</f>
        <v>#N/A</v>
      </c>
      <c r="I121" s="714">
        <v>0</v>
      </c>
      <c r="J121" s="715" t="e">
        <f>VLOOKUP(A121,'Total display'!$C$5:$U$363,3,FALSE)</f>
        <v>#N/A</v>
      </c>
      <c r="K121" s="715" t="e">
        <f>SUM(VLOOKUP(A121,'Total display'!$C$5:$U$363,4,FALSE),VLOOKUP(A121,'Total display'!$C$5:$U$363,6,FALSE),VLOOKUP(A121,'Total display'!$C$5:$U$363,7,FALSE),VLOOKUP(A121,'Total display'!$C$5:$U$363,8,FALSE),VLOOKUP(A121,'Total display'!$C$5:$U$363,10,FALSE),VLOOKUP(A121,'Total display'!$C$5:$U$363,11,FALSE),VLOOKUP(A121,'Total display'!$C$5:$U$363,12,FALSE),VLOOKUP(A121,'Total display'!$C$5:U490,13,FALSE),VLOOKUP(A121,'Total display'!$C$5:$U$363,14,FALSE))</f>
        <v>#N/A</v>
      </c>
      <c r="L121" s="713" t="e">
        <f>VLOOKUP(A121,'Total display'!$C$5:$U$363,16,FALSE)</f>
        <v>#N/A</v>
      </c>
      <c r="M121" s="715" t="e">
        <f>VLOOKUP(A121,'Total display'!$C$5:$U$363,18,FALSE)</f>
        <v>#N/A</v>
      </c>
      <c r="N121" s="716" t="e">
        <f t="shared" si="1"/>
        <v>#N/A</v>
      </c>
      <c r="O121" s="698"/>
    </row>
    <row r="122" spans="1:15" ht="15.75" x14ac:dyDescent="0.25">
      <c r="A122" s="901">
        <v>645</v>
      </c>
      <c r="B122" s="710" t="s">
        <v>1234</v>
      </c>
      <c r="C122" s="704" t="s">
        <v>1550</v>
      </c>
      <c r="D122" s="776" t="s">
        <v>935</v>
      </c>
      <c r="E122" s="704" t="s">
        <v>1390</v>
      </c>
      <c r="F122" s="704" t="s">
        <v>1551</v>
      </c>
      <c r="G122" s="704" t="s">
        <v>1231</v>
      </c>
      <c r="H122" s="713" t="e">
        <f>VLOOKUP(A122,'Total display'!$C$5:$U$363,2,FALSE)</f>
        <v>#N/A</v>
      </c>
      <c r="I122" s="714">
        <v>0</v>
      </c>
      <c r="J122" s="715" t="e">
        <f>VLOOKUP(A122,'Total display'!$C$5:$U$363,3,FALSE)</f>
        <v>#N/A</v>
      </c>
      <c r="K122" s="715" t="e">
        <f>SUM(VLOOKUP(A122,'Total display'!$C$5:$U$363,4,FALSE),VLOOKUP(A122,'Total display'!$C$5:$U$363,6,FALSE),VLOOKUP(A122,'Total display'!$C$5:$U$363,7,FALSE),VLOOKUP(A122,'Total display'!$C$5:$U$363,8,FALSE),VLOOKUP(A122,'Total display'!$C$5:$U$363,10,FALSE),VLOOKUP(A122,'Total display'!$C$5:$U$363,11,FALSE),VLOOKUP(A122,'Total display'!$C$5:$U$363,12,FALSE),VLOOKUP(A122,'Total display'!$C$5:U491,13,FALSE),VLOOKUP(A122,'Total display'!$C$5:$U$363,14,FALSE))</f>
        <v>#N/A</v>
      </c>
      <c r="L122" s="713" t="e">
        <f>VLOOKUP(A122,'Total display'!$C$5:$U$363,16,FALSE)</f>
        <v>#N/A</v>
      </c>
      <c r="M122" s="715" t="e">
        <f>VLOOKUP(A122,'Total display'!$C$5:$U$363,18,FALSE)</f>
        <v>#N/A</v>
      </c>
      <c r="N122" s="716" t="e">
        <f t="shared" si="1"/>
        <v>#N/A</v>
      </c>
      <c r="O122" s="699"/>
    </row>
    <row r="123" spans="1:15" ht="15.75" x14ac:dyDescent="0.25">
      <c r="A123" s="4">
        <v>650</v>
      </c>
      <c r="B123" s="710" t="s">
        <v>1234</v>
      </c>
      <c r="C123" s="704" t="s">
        <v>1552</v>
      </c>
      <c r="D123" s="776" t="s">
        <v>936</v>
      </c>
      <c r="E123" s="704" t="s">
        <v>1390</v>
      </c>
      <c r="F123" s="704" t="s">
        <v>1553</v>
      </c>
      <c r="G123" s="704" t="s">
        <v>1231</v>
      </c>
      <c r="H123" s="713" t="e">
        <f>VLOOKUP(A123,'Total display'!$C$5:$U$363,2,FALSE)</f>
        <v>#N/A</v>
      </c>
      <c r="I123" s="714">
        <v>0</v>
      </c>
      <c r="J123" s="715" t="e">
        <f>VLOOKUP(A123,'Total display'!$C$5:$U$363,3,FALSE)</f>
        <v>#N/A</v>
      </c>
      <c r="K123" s="715" t="e">
        <f>SUM(VLOOKUP(A123,'Total display'!$C$5:$U$363,4,FALSE),VLOOKUP(A123,'Total display'!$C$5:$U$363,6,FALSE),VLOOKUP(A123,'Total display'!$C$5:$U$363,7,FALSE),VLOOKUP(A123,'Total display'!$C$5:$U$363,8,FALSE),VLOOKUP(A123,'Total display'!$C$5:$U$363,10,FALSE),VLOOKUP(A123,'Total display'!$C$5:$U$363,11,FALSE),VLOOKUP(A123,'Total display'!$C$5:$U$363,12,FALSE),VLOOKUP(A123,'Total display'!$C$5:U493,13,FALSE),VLOOKUP(A123,'Total display'!$C$5:$U$363,14,FALSE))</f>
        <v>#N/A</v>
      </c>
      <c r="L123" s="713" t="e">
        <f>VLOOKUP(A123,'Total display'!$C$5:$U$363,16,FALSE)</f>
        <v>#N/A</v>
      </c>
      <c r="M123" s="715" t="e">
        <f>VLOOKUP(A123,'Total display'!$C$5:$U$363,18,FALSE)</f>
        <v>#N/A</v>
      </c>
      <c r="N123" s="716" t="e">
        <f t="shared" ref="N123:N188" si="2">J123+K123-L123-M123</f>
        <v>#N/A</v>
      </c>
      <c r="O123" s="699"/>
    </row>
    <row r="124" spans="1:15" ht="15.75" x14ac:dyDescent="0.25">
      <c r="A124" s="4">
        <v>652</v>
      </c>
      <c r="B124" s="709" t="s">
        <v>1234</v>
      </c>
      <c r="C124" s="705" t="s">
        <v>1554</v>
      </c>
      <c r="D124" s="774" t="s">
        <v>937</v>
      </c>
      <c r="E124" s="705" t="s">
        <v>1390</v>
      </c>
      <c r="F124" s="705" t="s">
        <v>1555</v>
      </c>
      <c r="G124" s="705" t="s">
        <v>1231</v>
      </c>
      <c r="H124" s="713" t="e">
        <f>VLOOKUP(A124,'Total display'!$C$5:$U$363,2,FALSE)</f>
        <v>#N/A</v>
      </c>
      <c r="I124" s="714">
        <v>0</v>
      </c>
      <c r="J124" s="715" t="e">
        <f>VLOOKUP(A124,'Total display'!$C$5:$U$363,3,FALSE)</f>
        <v>#N/A</v>
      </c>
      <c r="K124" s="715" t="e">
        <f>SUM(VLOOKUP(A124,'Total display'!$C$5:$U$363,4,FALSE),VLOOKUP(A124,'Total display'!$C$5:$U$363,6,FALSE),VLOOKUP(A124,'Total display'!$C$5:$U$363,7,FALSE),VLOOKUP(A124,'Total display'!$C$5:$U$363,8,FALSE),VLOOKUP(A124,'Total display'!$C$5:$U$363,10,FALSE),VLOOKUP(A124,'Total display'!$C$5:$U$363,11,FALSE),VLOOKUP(A124,'Total display'!$C$5:$U$363,12,FALSE),VLOOKUP(A124,'Total display'!$C$5:U494,13,FALSE),VLOOKUP(A124,'Total display'!$C$5:$U$363,14,FALSE))</f>
        <v>#N/A</v>
      </c>
      <c r="L124" s="713" t="e">
        <f>VLOOKUP(A124,'Total display'!$C$5:$U$363,16,FALSE)</f>
        <v>#N/A</v>
      </c>
      <c r="M124" s="715" t="e">
        <f>VLOOKUP(A124,'Total display'!$C$5:$U$363,18,FALSE)</f>
        <v>#N/A</v>
      </c>
      <c r="N124" s="716" t="e">
        <f t="shared" si="2"/>
        <v>#N/A</v>
      </c>
      <c r="O124" s="698"/>
    </row>
    <row r="125" spans="1:15" ht="15.75" x14ac:dyDescent="0.25">
      <c r="A125" s="4">
        <v>658</v>
      </c>
      <c r="B125" s="710" t="s">
        <v>1227</v>
      </c>
      <c r="C125" s="705">
        <v>20280712</v>
      </c>
      <c r="D125" s="774" t="s">
        <v>945</v>
      </c>
      <c r="E125" s="705" t="s">
        <v>1390</v>
      </c>
      <c r="F125" s="705" t="s">
        <v>1835</v>
      </c>
      <c r="G125" s="704" t="s">
        <v>1231</v>
      </c>
      <c r="H125" s="713" t="e">
        <f>VLOOKUP(A125,'Total display'!$C$5:$U$363,2,FALSE)</f>
        <v>#N/A</v>
      </c>
      <c r="I125" s="714">
        <v>0</v>
      </c>
      <c r="J125" s="715" t="e">
        <f>VLOOKUP(A125,'Total display'!$C$5:$U$363,3,FALSE)</f>
        <v>#N/A</v>
      </c>
      <c r="K125" s="715" t="e">
        <f>SUM(VLOOKUP(A125,'Total display'!$C$5:$U$363,4,FALSE),VLOOKUP(A125,'Total display'!$C$5:$U$363,6,FALSE),VLOOKUP(A125,'Total display'!$C$5:$U$363,7,FALSE),VLOOKUP(A125,'Total display'!$C$5:$U$363,8,FALSE),VLOOKUP(A125,'Total display'!$C$5:$U$363,10,FALSE),VLOOKUP(A125,'Total display'!$C$5:$U$363,11,FALSE),VLOOKUP(A125,'Total display'!$C$5:$U$363,12,FALSE),VLOOKUP(A125,'Total display'!$C$5:U496,13,FALSE),VLOOKUP(A125,'Total display'!$C$5:$U$363,14,FALSE))</f>
        <v>#N/A</v>
      </c>
      <c r="L125" s="713" t="e">
        <f>VLOOKUP(A125,'Total display'!$C$5:$U$363,16,FALSE)</f>
        <v>#N/A</v>
      </c>
      <c r="M125" s="715" t="e">
        <f>VLOOKUP(A125,'Total display'!$C$5:$U$363,18,FALSE)</f>
        <v>#N/A</v>
      </c>
      <c r="N125" s="716" t="e">
        <f t="shared" si="2"/>
        <v>#N/A</v>
      </c>
      <c r="O125" s="699"/>
    </row>
    <row r="126" spans="1:15" ht="15.75" x14ac:dyDescent="0.25">
      <c r="A126" s="4">
        <v>660</v>
      </c>
      <c r="B126" s="710" t="s">
        <v>1234</v>
      </c>
      <c r="C126" s="704" t="s">
        <v>1556</v>
      </c>
      <c r="D126" s="776" t="s">
        <v>949</v>
      </c>
      <c r="E126" s="704" t="s">
        <v>1390</v>
      </c>
      <c r="F126" s="704" t="s">
        <v>1557</v>
      </c>
      <c r="G126" s="704" t="s">
        <v>1231</v>
      </c>
      <c r="H126" s="713" t="e">
        <f>VLOOKUP(A126,'Total display'!$C$5:$U$363,2,FALSE)</f>
        <v>#N/A</v>
      </c>
      <c r="I126" s="714">
        <v>0</v>
      </c>
      <c r="J126" s="715" t="e">
        <f>VLOOKUP(A126,'Total display'!$C$5:$U$363,3,FALSE)</f>
        <v>#N/A</v>
      </c>
      <c r="K126" s="715" t="e">
        <f>SUM(VLOOKUP(A126,'Total display'!$C$5:$U$363,4,FALSE),VLOOKUP(A126,'Total display'!$C$5:$U$363,6,FALSE),VLOOKUP(A126,'Total display'!$C$5:$U$363,7,FALSE),VLOOKUP(A126,'Total display'!$C$5:$U$363,8,FALSE),VLOOKUP(A126,'Total display'!$C$5:$U$363,10,FALSE),VLOOKUP(A126,'Total display'!$C$5:$U$363,11,FALSE),VLOOKUP(A126,'Total display'!$C$5:$U$363,12,FALSE),VLOOKUP(A126,'Total display'!$C$5:U497,13,FALSE),VLOOKUP(A126,'Total display'!$C$5:$U$363,14,FALSE))</f>
        <v>#N/A</v>
      </c>
      <c r="L126" s="713" t="e">
        <f>VLOOKUP(A126,'Total display'!$C$5:$U$363,16,FALSE)</f>
        <v>#N/A</v>
      </c>
      <c r="M126" s="715" t="e">
        <f>VLOOKUP(A126,'Total display'!$C$5:$U$363,18,FALSE)</f>
        <v>#N/A</v>
      </c>
      <c r="N126" s="716" t="e">
        <f t="shared" si="2"/>
        <v>#N/A</v>
      </c>
      <c r="O126" s="699"/>
    </row>
    <row r="127" spans="1:15" ht="15.75" x14ac:dyDescent="0.25">
      <c r="A127" s="4">
        <v>651</v>
      </c>
      <c r="B127" s="710" t="s">
        <v>1234</v>
      </c>
      <c r="C127" s="704" t="s">
        <v>1558</v>
      </c>
      <c r="D127" s="776" t="s">
        <v>955</v>
      </c>
      <c r="E127" s="704" t="s">
        <v>1390</v>
      </c>
      <c r="F127" s="704" t="s">
        <v>1559</v>
      </c>
      <c r="G127" s="704" t="s">
        <v>1231</v>
      </c>
      <c r="H127" s="713" t="e">
        <f>VLOOKUP(A127,'Total display'!$C$5:$U$363,2,FALSE)</f>
        <v>#N/A</v>
      </c>
      <c r="I127" s="714">
        <v>0</v>
      </c>
      <c r="J127" s="715" t="e">
        <f>VLOOKUP(A127,'Total display'!$C$5:$U$363,3,FALSE)</f>
        <v>#N/A</v>
      </c>
      <c r="K127" s="715" t="e">
        <f>SUM(VLOOKUP(A127,'Total display'!$C$5:$U$363,4,FALSE),VLOOKUP(A127,'Total display'!$C$5:$U$363,6,FALSE),VLOOKUP(A127,'Total display'!$C$5:$U$363,7,FALSE),VLOOKUP(A127,'Total display'!$C$5:$U$363,8,FALSE),VLOOKUP(A127,'Total display'!$C$5:$U$363,10,FALSE),VLOOKUP(A127,'Total display'!$C$5:$U$363,11,FALSE),VLOOKUP(A127,'Total display'!$C$5:$U$363,12,FALSE),VLOOKUP(A127,'Total display'!$C$5:U499,13,FALSE),VLOOKUP(A127,'Total display'!$C$5:$U$363,14,FALSE))</f>
        <v>#N/A</v>
      </c>
      <c r="L127" s="713" t="e">
        <f>VLOOKUP(A127,'Total display'!$C$5:$U$363,16,FALSE)</f>
        <v>#N/A</v>
      </c>
      <c r="M127" s="715" t="e">
        <f>VLOOKUP(A127,'Total display'!$C$5:$U$363,18,FALSE)</f>
        <v>#N/A</v>
      </c>
      <c r="N127" s="716" t="e">
        <f t="shared" si="2"/>
        <v>#N/A</v>
      </c>
      <c r="O127" s="699"/>
    </row>
    <row r="128" spans="1:15" ht="15.75" x14ac:dyDescent="0.25">
      <c r="A128" s="4">
        <v>662</v>
      </c>
      <c r="B128" s="709" t="s">
        <v>1234</v>
      </c>
      <c r="C128" s="705" t="s">
        <v>1560</v>
      </c>
      <c r="D128" s="774" t="s">
        <v>957</v>
      </c>
      <c r="E128" s="705" t="s">
        <v>1390</v>
      </c>
      <c r="F128" s="705" t="s">
        <v>1561</v>
      </c>
      <c r="G128" s="705" t="s">
        <v>1231</v>
      </c>
      <c r="H128" s="713" t="e">
        <f>VLOOKUP(A128,'Total display'!$C$5:$U$363,2,FALSE)</f>
        <v>#N/A</v>
      </c>
      <c r="I128" s="714">
        <v>0</v>
      </c>
      <c r="J128" s="715" t="e">
        <f>VLOOKUP(A128,'Total display'!$C$5:$U$363,3,FALSE)</f>
        <v>#N/A</v>
      </c>
      <c r="K128" s="715" t="e">
        <f>SUM(VLOOKUP(A128,'Total display'!$C$5:$U$363,4,FALSE),VLOOKUP(A128,'Total display'!$C$5:$U$363,6,FALSE),VLOOKUP(A128,'Total display'!$C$5:$U$363,7,FALSE),VLOOKUP(A128,'Total display'!$C$5:$U$363,8,FALSE),VLOOKUP(A128,'Total display'!$C$5:$U$363,10,FALSE),VLOOKUP(A128,'Total display'!$C$5:$U$363,11,FALSE),VLOOKUP(A128,'Total display'!$C$5:$U$363,12,FALSE),VLOOKUP(A128,'Total display'!$C$5:U500,13,FALSE),VLOOKUP(A128,'Total display'!$C$5:$U$363,14,FALSE))</f>
        <v>#N/A</v>
      </c>
      <c r="L128" s="713" t="e">
        <f>VLOOKUP(A128,'Total display'!$C$5:$U$363,16,FALSE)</f>
        <v>#N/A</v>
      </c>
      <c r="M128" s="715" t="e">
        <f>VLOOKUP(A128,'Total display'!$C$5:$U$363,18,FALSE)</f>
        <v>#N/A</v>
      </c>
      <c r="N128" s="716" t="e">
        <f t="shared" si="2"/>
        <v>#N/A</v>
      </c>
      <c r="O128" s="698"/>
    </row>
    <row r="129" spans="1:15" ht="15.75" x14ac:dyDescent="0.25">
      <c r="A129" s="4">
        <v>649</v>
      </c>
      <c r="B129" s="710" t="s">
        <v>1234</v>
      </c>
      <c r="C129" s="704" t="s">
        <v>1562</v>
      </c>
      <c r="D129" s="776" t="s">
        <v>961</v>
      </c>
      <c r="E129" s="704" t="s">
        <v>1390</v>
      </c>
      <c r="F129" s="704" t="s">
        <v>1563</v>
      </c>
      <c r="G129" s="704" t="s">
        <v>1231</v>
      </c>
      <c r="H129" s="713" t="e">
        <f>VLOOKUP(A129,'Total display'!$C$5:$U$363,2,FALSE)</f>
        <v>#N/A</v>
      </c>
      <c r="I129" s="714">
        <v>0</v>
      </c>
      <c r="J129" s="715" t="e">
        <f>VLOOKUP(A129,'Total display'!$C$5:$U$363,3,FALSE)</f>
        <v>#N/A</v>
      </c>
      <c r="K129" s="715" t="e">
        <f>SUM(VLOOKUP(A129,'Total display'!$C$5:$U$363,4,FALSE),VLOOKUP(A129,'Total display'!$C$5:$U$363,6,FALSE),VLOOKUP(A129,'Total display'!$C$5:$U$363,7,FALSE),VLOOKUP(A129,'Total display'!$C$5:$U$363,8,FALSE),VLOOKUP(A129,'Total display'!$C$5:$U$363,10,FALSE),VLOOKUP(A129,'Total display'!$C$5:$U$363,11,FALSE),VLOOKUP(A129,'Total display'!$C$5:$U$363,12,FALSE),VLOOKUP(A129,'Total display'!$C$5:U501,13,FALSE),VLOOKUP(A129,'Total display'!$C$5:$U$363,14,FALSE))</f>
        <v>#N/A</v>
      </c>
      <c r="L129" s="713" t="e">
        <f>VLOOKUP(A129,'Total display'!$C$5:$U$363,16,FALSE)</f>
        <v>#N/A</v>
      </c>
      <c r="M129" s="715" t="e">
        <f>VLOOKUP(A129,'Total display'!$C$5:$U$363,18,FALSE)</f>
        <v>#N/A</v>
      </c>
      <c r="N129" s="716" t="e">
        <f t="shared" si="2"/>
        <v>#N/A</v>
      </c>
      <c r="O129" s="699"/>
    </row>
    <row r="130" spans="1:15" ht="15.75" x14ac:dyDescent="0.25">
      <c r="A130" s="4">
        <v>491</v>
      </c>
      <c r="B130" s="709" t="s">
        <v>1227</v>
      </c>
      <c r="C130" s="705">
        <v>22324253</v>
      </c>
      <c r="D130" s="774" t="s">
        <v>537</v>
      </c>
      <c r="E130" s="705" t="s">
        <v>1390</v>
      </c>
      <c r="F130" s="705" t="s">
        <v>974</v>
      </c>
      <c r="G130" s="705" t="s">
        <v>1231</v>
      </c>
      <c r="H130" s="713" t="e">
        <f>VLOOKUP(A130,'Total display'!$C$5:$U$363,2,FALSE)</f>
        <v>#N/A</v>
      </c>
      <c r="I130" s="714">
        <v>0</v>
      </c>
      <c r="J130" s="715" t="e">
        <f>VLOOKUP(A130,'Total display'!$C$5:$U$363,3,FALSE)</f>
        <v>#N/A</v>
      </c>
      <c r="K130" s="715" t="e">
        <f>SUM(VLOOKUP(A130,'Total display'!$C$5:$U$363,4,FALSE),VLOOKUP(A130,'Total display'!$C$5:$U$363,6,FALSE),VLOOKUP(A130,'Total display'!$C$5:$U$363,7,FALSE),VLOOKUP(A130,'Total display'!$C$5:$U$363,8,FALSE),VLOOKUP(A130,'Total display'!$C$5:$U$363,10,FALSE),VLOOKUP(A130,'Total display'!$C$5:$U$363,11,FALSE),VLOOKUP(A130,'Total display'!$C$5:$U$363,12,FALSE),VLOOKUP(A130,'Total display'!$C$5:U502,13,FALSE),VLOOKUP(A130,'Total display'!$C$5:$U$363,14,FALSE))</f>
        <v>#N/A</v>
      </c>
      <c r="L130" s="713" t="e">
        <f>VLOOKUP(A130,'Total display'!$C$5:$U$363,16,FALSE)</f>
        <v>#N/A</v>
      </c>
      <c r="M130" s="715" t="e">
        <f>VLOOKUP(A130,'Total display'!$C$5:$U$363,18,FALSE)</f>
        <v>#N/A</v>
      </c>
      <c r="N130" s="716" t="e">
        <f t="shared" si="2"/>
        <v>#N/A</v>
      </c>
      <c r="O130" s="698"/>
    </row>
    <row r="131" spans="1:15" ht="15.75" x14ac:dyDescent="0.25">
      <c r="A131" s="4">
        <v>666</v>
      </c>
      <c r="B131" s="710" t="s">
        <v>1227</v>
      </c>
      <c r="C131" s="704">
        <v>19339172</v>
      </c>
      <c r="D131" s="776" t="s">
        <v>981</v>
      </c>
      <c r="E131" s="704" t="s">
        <v>1390</v>
      </c>
      <c r="F131" s="704" t="s">
        <v>1564</v>
      </c>
      <c r="G131" s="704" t="s">
        <v>1231</v>
      </c>
      <c r="H131" s="713" t="e">
        <f>VLOOKUP(A131,'Total display'!$C$5:$U$363,2,FALSE)</f>
        <v>#N/A</v>
      </c>
      <c r="I131" s="714">
        <v>0</v>
      </c>
      <c r="J131" s="715" t="e">
        <f>VLOOKUP(A131,'Total display'!$C$5:$U$363,3,FALSE)</f>
        <v>#N/A</v>
      </c>
      <c r="K131" s="715" t="e">
        <f>SUM(VLOOKUP(A131,'Total display'!$C$5:$U$363,4,FALSE),VLOOKUP(A131,'Total display'!$C$5:$U$363,6,FALSE),VLOOKUP(A131,'Total display'!$C$5:$U$363,7,FALSE),VLOOKUP(A131,'Total display'!$C$5:$U$363,8,FALSE),VLOOKUP(A131,'Total display'!$C$5:$U$363,10,FALSE),VLOOKUP(A131,'Total display'!$C$5:$U$363,11,FALSE),VLOOKUP(A131,'Total display'!$C$5:$U$363,12,FALSE),VLOOKUP(A131,'Total display'!$C$5:U503,13,FALSE),VLOOKUP(A131,'Total display'!$C$5:$U$363,14,FALSE))</f>
        <v>#N/A</v>
      </c>
      <c r="L131" s="713" t="e">
        <f>VLOOKUP(A131,'Total display'!$C$5:$U$363,16,FALSE)</f>
        <v>#N/A</v>
      </c>
      <c r="M131" s="715" t="e">
        <f>VLOOKUP(A131,'Total display'!$C$5:$U$363,18,FALSE)</f>
        <v>#N/A</v>
      </c>
      <c r="N131" s="716" t="e">
        <f t="shared" si="2"/>
        <v>#N/A</v>
      </c>
      <c r="O131" s="699"/>
    </row>
    <row r="132" spans="1:15" ht="15.75" x14ac:dyDescent="0.25">
      <c r="A132" s="4">
        <v>664</v>
      </c>
      <c r="B132" s="709" t="s">
        <v>1227</v>
      </c>
      <c r="C132" s="705">
        <v>27473962</v>
      </c>
      <c r="D132" s="774" t="s">
        <v>977</v>
      </c>
      <c r="E132" s="705" t="s">
        <v>1390</v>
      </c>
      <c r="F132" s="705" t="s">
        <v>1565</v>
      </c>
      <c r="G132" s="705" t="s">
        <v>1231</v>
      </c>
      <c r="H132" s="713" t="e">
        <f>VLOOKUP(A132,'Total display'!$C$5:$U$363,2,FALSE)</f>
        <v>#N/A</v>
      </c>
      <c r="I132" s="714">
        <v>0</v>
      </c>
      <c r="J132" s="715" t="e">
        <f>VLOOKUP(A132,'Total display'!$C$5:$U$363,3,FALSE)</f>
        <v>#N/A</v>
      </c>
      <c r="K132" s="715" t="e">
        <f>SUM(VLOOKUP(A132,'Total display'!$C$5:$U$363,4,FALSE),VLOOKUP(A132,'Total display'!$C$5:$U$363,6,FALSE),VLOOKUP(A132,'Total display'!$C$5:$U$363,7,FALSE),VLOOKUP(A132,'Total display'!$C$5:$U$363,8,FALSE),VLOOKUP(A132,'Total display'!$C$5:$U$363,10,FALSE),VLOOKUP(A132,'Total display'!$C$5:$U$363,11,FALSE),VLOOKUP(A132,'Total display'!$C$5:$U$363,12,FALSE),VLOOKUP(A132,'Total display'!$C$5:U504,13,FALSE),VLOOKUP(A132,'Total display'!$C$5:$U$363,14,FALSE))</f>
        <v>#N/A</v>
      </c>
      <c r="L132" s="713" t="e">
        <f>VLOOKUP(A132,'Total display'!$C$5:$U$363,16,FALSE)</f>
        <v>#N/A</v>
      </c>
      <c r="M132" s="715" t="e">
        <f>VLOOKUP(A132,'Total display'!$C$5:$U$363,18,FALSE)</f>
        <v>#N/A</v>
      </c>
      <c r="N132" s="716" t="e">
        <f t="shared" si="2"/>
        <v>#N/A</v>
      </c>
      <c r="O132" s="698"/>
    </row>
    <row r="133" spans="1:15" ht="15.75" x14ac:dyDescent="0.25">
      <c r="A133" s="4">
        <v>472</v>
      </c>
      <c r="B133" s="710" t="s">
        <v>1234</v>
      </c>
      <c r="C133" s="704" t="s">
        <v>1566</v>
      </c>
      <c r="D133" s="776" t="s">
        <v>987</v>
      </c>
      <c r="E133" s="704" t="s">
        <v>1390</v>
      </c>
      <c r="F133" s="704" t="s">
        <v>1567</v>
      </c>
      <c r="G133" s="704" t="s">
        <v>1231</v>
      </c>
      <c r="H133" s="713" t="e">
        <f>VLOOKUP(A133,'Total display'!$C$5:$U$363,2,FALSE)</f>
        <v>#N/A</v>
      </c>
      <c r="I133" s="714">
        <v>0</v>
      </c>
      <c r="J133" s="715" t="e">
        <f>VLOOKUP(A133,'Total display'!$C$5:$U$363,3,FALSE)</f>
        <v>#N/A</v>
      </c>
      <c r="K133" s="715" t="e">
        <f>SUM(VLOOKUP(A133,'Total display'!$C$5:$U$363,4,FALSE),VLOOKUP(A133,'Total display'!$C$5:$U$363,6,FALSE),VLOOKUP(A133,'Total display'!$C$5:$U$363,7,FALSE),VLOOKUP(A133,'Total display'!$C$5:$U$363,8,FALSE),VLOOKUP(A133,'Total display'!$C$5:$U$363,10,FALSE),VLOOKUP(A133,'Total display'!$C$5:$U$363,11,FALSE),VLOOKUP(A133,'Total display'!$C$5:$U$363,12,FALSE),VLOOKUP(A133,'Total display'!$C$5:U505,13,FALSE),VLOOKUP(A133,'Total display'!$C$5:$U$363,14,FALSE))</f>
        <v>#N/A</v>
      </c>
      <c r="L133" s="713" t="e">
        <f>VLOOKUP(A133,'Total display'!$C$5:$U$363,16,FALSE)</f>
        <v>#N/A</v>
      </c>
      <c r="M133" s="715" t="e">
        <f>VLOOKUP(A133,'Total display'!$C$5:$U$363,18,FALSE)</f>
        <v>#N/A</v>
      </c>
      <c r="N133" s="716" t="e">
        <f t="shared" si="2"/>
        <v>#N/A</v>
      </c>
      <c r="O133" s="699"/>
    </row>
    <row r="134" spans="1:15" ht="15.75" x14ac:dyDescent="0.25">
      <c r="A134" s="4">
        <v>290</v>
      </c>
      <c r="B134" s="710" t="s">
        <v>1227</v>
      </c>
      <c r="C134" s="704">
        <v>19924881</v>
      </c>
      <c r="D134" s="776" t="s">
        <v>989</v>
      </c>
      <c r="E134" s="704" t="s">
        <v>1390</v>
      </c>
      <c r="F134" s="704" t="s">
        <v>1568</v>
      </c>
      <c r="G134" s="704" t="s">
        <v>1231</v>
      </c>
      <c r="H134" s="713" t="e">
        <f>VLOOKUP(A134,'Total display'!$C$5:$U$363,2,FALSE)</f>
        <v>#N/A</v>
      </c>
      <c r="I134" s="714">
        <v>0</v>
      </c>
      <c r="J134" s="715" t="e">
        <f>VLOOKUP(A134,'Total display'!$C$5:$U$363,3,FALSE)</f>
        <v>#N/A</v>
      </c>
      <c r="K134" s="715" t="e">
        <f>SUM(VLOOKUP(A134,'Total display'!$C$5:$U$363,4,FALSE),VLOOKUP(A134,'Total display'!$C$5:$U$363,6,FALSE),VLOOKUP(A134,'Total display'!$C$5:$U$363,7,FALSE),VLOOKUP(A134,'Total display'!$C$5:$U$363,8,FALSE),VLOOKUP(A134,'Total display'!$C$5:$U$363,10,FALSE),VLOOKUP(A134,'Total display'!$C$5:$U$363,11,FALSE),VLOOKUP(A134,'Total display'!$C$5:$U$363,12,FALSE),VLOOKUP(A134,'Total display'!$C$5:U507,13,FALSE),VLOOKUP(A134,'Total display'!$C$5:$U$363,14,FALSE))</f>
        <v>#N/A</v>
      </c>
      <c r="L134" s="713" t="e">
        <f>VLOOKUP(A134,'Total display'!$C$5:$U$363,16,FALSE)</f>
        <v>#N/A</v>
      </c>
      <c r="M134" s="715" t="e">
        <f>VLOOKUP(A134,'Total display'!$C$5:$U$363,18,FALSE)</f>
        <v>#N/A</v>
      </c>
      <c r="N134" s="716" t="e">
        <f t="shared" si="2"/>
        <v>#N/A</v>
      </c>
      <c r="O134" s="699"/>
    </row>
    <row r="135" spans="1:15" ht="15.75" x14ac:dyDescent="0.25">
      <c r="A135" s="4">
        <v>408</v>
      </c>
      <c r="B135" s="709" t="s">
        <v>1227</v>
      </c>
      <c r="C135" s="705">
        <v>18380442</v>
      </c>
      <c r="D135" s="774" t="s">
        <v>991</v>
      </c>
      <c r="E135" s="705" t="s">
        <v>1390</v>
      </c>
      <c r="F135" s="705" t="s">
        <v>1569</v>
      </c>
      <c r="G135" s="705" t="s">
        <v>1231</v>
      </c>
      <c r="H135" s="713" t="e">
        <f>VLOOKUP(A135,'Total display'!$C$5:$U$363,2,FALSE)</f>
        <v>#N/A</v>
      </c>
      <c r="I135" s="714">
        <v>0</v>
      </c>
      <c r="J135" s="715" t="e">
        <f>VLOOKUP(A135,'Total display'!$C$5:$U$363,3,FALSE)</f>
        <v>#N/A</v>
      </c>
      <c r="K135" s="715" t="e">
        <f>SUM(VLOOKUP(A135,'Total display'!$C$5:$U$363,4,FALSE),VLOOKUP(A135,'Total display'!$C$5:$U$363,6,FALSE),VLOOKUP(A135,'Total display'!$C$5:$U$363,7,FALSE),VLOOKUP(A135,'Total display'!$C$5:$U$363,8,FALSE),VLOOKUP(A135,'Total display'!$C$5:$U$363,10,FALSE),VLOOKUP(A135,'Total display'!$C$5:$U$363,11,FALSE),VLOOKUP(A135,'Total display'!$C$5:$U$363,12,FALSE),VLOOKUP(A135,'Total display'!$C$5:U508,13,FALSE),VLOOKUP(A135,'Total display'!$C$5:$U$363,14,FALSE))</f>
        <v>#N/A</v>
      </c>
      <c r="L135" s="713" t="e">
        <f>VLOOKUP(A135,'Total display'!$C$5:$U$363,16,FALSE)</f>
        <v>#N/A</v>
      </c>
      <c r="M135" s="715" t="e">
        <f>VLOOKUP(A135,'Total display'!$C$5:$U$363,18,FALSE)</f>
        <v>#N/A</v>
      </c>
      <c r="N135" s="716" t="e">
        <f t="shared" si="2"/>
        <v>#N/A</v>
      </c>
      <c r="O135" s="698"/>
    </row>
    <row r="136" spans="1:15" ht="15.75" x14ac:dyDescent="0.25">
      <c r="A136" s="4">
        <v>669</v>
      </c>
      <c r="B136" s="710" t="s">
        <v>1227</v>
      </c>
      <c r="C136" s="704">
        <v>24190772</v>
      </c>
      <c r="D136" s="776" t="s">
        <v>997</v>
      </c>
      <c r="E136" s="704" t="s">
        <v>1390</v>
      </c>
      <c r="F136" s="704" t="s">
        <v>1570</v>
      </c>
      <c r="G136" s="704" t="s">
        <v>1231</v>
      </c>
      <c r="H136" s="713" t="e">
        <f>VLOOKUP(A136,'Total display'!$C$5:$U$363,2,FALSE)</f>
        <v>#N/A</v>
      </c>
      <c r="I136" s="714">
        <v>0</v>
      </c>
      <c r="J136" s="715" t="e">
        <f>VLOOKUP(A136,'Total display'!$C$5:$U$363,3,FALSE)</f>
        <v>#N/A</v>
      </c>
      <c r="K136" s="715" t="e">
        <f>SUM(VLOOKUP(A136,'Total display'!$C$5:$U$363,4,FALSE),VLOOKUP(A136,'Total display'!$C$5:$U$363,6,FALSE),VLOOKUP(A136,'Total display'!$C$5:$U$363,7,FALSE),VLOOKUP(A136,'Total display'!$C$5:$U$363,8,FALSE),VLOOKUP(A136,'Total display'!$C$5:$U$363,10,FALSE),VLOOKUP(A136,'Total display'!$C$5:$U$363,11,FALSE),VLOOKUP(A136,'Total display'!$C$5:$U$363,12,FALSE),VLOOKUP(A136,'Total display'!$C$5:U509,13,FALSE),VLOOKUP(A136,'Total display'!$C$5:$U$363,14,FALSE))</f>
        <v>#N/A</v>
      </c>
      <c r="L136" s="713" t="e">
        <f>VLOOKUP(A136,'Total display'!$C$5:$U$363,16,FALSE)</f>
        <v>#N/A</v>
      </c>
      <c r="M136" s="715" t="e">
        <f>VLOOKUP(A136,'Total display'!$C$5:$U$363,18,FALSE)</f>
        <v>#N/A</v>
      </c>
      <c r="N136" s="716" t="e">
        <f t="shared" si="2"/>
        <v>#N/A</v>
      </c>
      <c r="O136" s="699"/>
    </row>
    <row r="137" spans="1:15" ht="15.75" x14ac:dyDescent="0.25">
      <c r="A137" s="4">
        <v>670</v>
      </c>
      <c r="B137" s="709" t="s">
        <v>1227</v>
      </c>
      <c r="C137" s="705">
        <v>24270187</v>
      </c>
      <c r="D137" s="774" t="s">
        <v>1012</v>
      </c>
      <c r="E137" s="705" t="s">
        <v>1390</v>
      </c>
      <c r="F137" s="705" t="s">
        <v>1571</v>
      </c>
      <c r="G137" s="705" t="s">
        <v>1231</v>
      </c>
      <c r="H137" s="713" t="e">
        <f>VLOOKUP(A137,'Total display'!$C$5:$U$363,2,FALSE)</f>
        <v>#N/A</v>
      </c>
      <c r="I137" s="714">
        <v>0</v>
      </c>
      <c r="J137" s="715" t="e">
        <f>VLOOKUP(A137,'Total display'!$C$5:$U$363,3,FALSE)</f>
        <v>#N/A</v>
      </c>
      <c r="K137" s="715" t="e">
        <f>SUM(VLOOKUP(A137,'Total display'!$C$5:$U$363,4,FALSE),VLOOKUP(A137,'Total display'!$C$5:$U$363,6,FALSE),VLOOKUP(A137,'Total display'!$C$5:$U$363,7,FALSE),VLOOKUP(A137,'Total display'!$C$5:$U$363,8,FALSE),VLOOKUP(A137,'Total display'!$C$5:$U$363,10,FALSE),VLOOKUP(A137,'Total display'!$C$5:$U$363,11,FALSE),VLOOKUP(A137,'Total display'!$C$5:$U$363,12,FALSE),VLOOKUP(A137,'Total display'!$C$5:U510,13,FALSE),VLOOKUP(A137,'Total display'!$C$5:$U$363,14,FALSE))</f>
        <v>#N/A</v>
      </c>
      <c r="L137" s="713" t="e">
        <f>VLOOKUP(A137,'Total display'!$C$5:$U$363,16,FALSE)</f>
        <v>#N/A</v>
      </c>
      <c r="M137" s="715" t="e">
        <f>VLOOKUP(A137,'Total display'!$C$5:$U$363,18,FALSE)</f>
        <v>#N/A</v>
      </c>
      <c r="N137" s="716" t="e">
        <f t="shared" si="2"/>
        <v>#N/A</v>
      </c>
      <c r="O137" s="698"/>
    </row>
    <row r="138" spans="1:15" ht="15.75" x14ac:dyDescent="0.25">
      <c r="A138" s="4">
        <v>672</v>
      </c>
      <c r="B138" s="710" t="s">
        <v>1227</v>
      </c>
      <c r="C138" s="704">
        <v>25634702</v>
      </c>
      <c r="D138" s="776" t="s">
        <v>1016</v>
      </c>
      <c r="E138" s="704" t="s">
        <v>1390</v>
      </c>
      <c r="F138" s="704" t="s">
        <v>1572</v>
      </c>
      <c r="G138" s="704" t="s">
        <v>1231</v>
      </c>
      <c r="H138" s="713" t="e">
        <f>VLOOKUP(A138,'Total display'!$C$5:$U$363,2,FALSE)</f>
        <v>#N/A</v>
      </c>
      <c r="I138" s="714">
        <v>0</v>
      </c>
      <c r="J138" s="715" t="e">
        <f>VLOOKUP(A138,'Total display'!$C$5:$U$363,3,FALSE)</f>
        <v>#N/A</v>
      </c>
      <c r="K138" s="715" t="e">
        <f>SUM(VLOOKUP(A138,'Total display'!$C$5:$U$363,4,FALSE),VLOOKUP(A138,'Total display'!$C$5:$U$363,6,FALSE),VLOOKUP(A138,'Total display'!$C$5:$U$363,7,FALSE),VLOOKUP(A138,'Total display'!$C$5:$U$363,8,FALSE),VLOOKUP(A138,'Total display'!$C$5:$U$363,10,FALSE),VLOOKUP(A138,'Total display'!$C$5:$U$363,11,FALSE),VLOOKUP(A138,'Total display'!$C$5:$U$363,12,FALSE),VLOOKUP(A138,'Total display'!$C$5:U511,13,FALSE),VLOOKUP(A138,'Total display'!$C$5:$U$363,14,FALSE))</f>
        <v>#N/A</v>
      </c>
      <c r="L138" s="713" t="e">
        <f>VLOOKUP(A138,'Total display'!$C$5:$U$363,16,FALSE)</f>
        <v>#N/A</v>
      </c>
      <c r="M138" s="715" t="e">
        <f>VLOOKUP(A138,'Total display'!$C$5:$U$363,18,FALSE)</f>
        <v>#N/A</v>
      </c>
      <c r="N138" s="716" t="e">
        <f t="shared" si="2"/>
        <v>#N/A</v>
      </c>
      <c r="O138" s="699"/>
    </row>
    <row r="139" spans="1:15" ht="15.75" x14ac:dyDescent="0.25">
      <c r="A139" s="4">
        <v>277</v>
      </c>
      <c r="B139" s="709" t="s">
        <v>1234</v>
      </c>
      <c r="C139" s="705" t="s">
        <v>1573</v>
      </c>
      <c r="D139" s="774" t="s">
        <v>214</v>
      </c>
      <c r="E139" s="705" t="s">
        <v>1390</v>
      </c>
      <c r="F139" s="705" t="s">
        <v>1574</v>
      </c>
      <c r="G139" s="705" t="s">
        <v>1231</v>
      </c>
      <c r="H139" s="713" t="e">
        <f>VLOOKUP(A139,'Total display'!$C$5:$U$363,2,FALSE)</f>
        <v>#N/A</v>
      </c>
      <c r="I139" s="714">
        <v>0</v>
      </c>
      <c r="J139" s="715" t="e">
        <f>VLOOKUP(A139,'Total display'!$C$5:$U$363,3,FALSE)</f>
        <v>#N/A</v>
      </c>
      <c r="K139" s="715" t="e">
        <f>SUM(VLOOKUP(A139,'Total display'!$C$5:$U$363,4,FALSE),VLOOKUP(A139,'Total display'!$C$5:$U$363,6,FALSE),VLOOKUP(A139,'Total display'!$C$5:$U$363,7,FALSE),VLOOKUP(A139,'Total display'!$C$5:$U$363,8,FALSE),VLOOKUP(A139,'Total display'!$C$5:$U$363,10,FALSE),VLOOKUP(A139,'Total display'!$C$5:$U$363,11,FALSE),VLOOKUP(A139,'Total display'!$C$5:$U$363,12,FALSE),VLOOKUP(A139,'Total display'!$C$5:U512,13,FALSE),VLOOKUP(A139,'Total display'!$C$5:$U$363,14,FALSE))</f>
        <v>#N/A</v>
      </c>
      <c r="L139" s="713" t="e">
        <f>VLOOKUP(A139,'Total display'!$C$5:$U$363,16,FALSE)</f>
        <v>#N/A</v>
      </c>
      <c r="M139" s="715" t="e">
        <f>VLOOKUP(A139,'Total display'!$C$5:$U$363,18,FALSE)</f>
        <v>#N/A</v>
      </c>
      <c r="N139" s="716" t="e">
        <f t="shared" si="2"/>
        <v>#N/A</v>
      </c>
      <c r="O139" s="698"/>
    </row>
    <row r="140" spans="1:15" ht="15.75" x14ac:dyDescent="0.25">
      <c r="A140" s="4">
        <v>674</v>
      </c>
      <c r="B140" s="710" t="s">
        <v>1227</v>
      </c>
      <c r="C140" s="704">
        <v>11018957</v>
      </c>
      <c r="D140" s="776" t="s">
        <v>1023</v>
      </c>
      <c r="E140" s="704" t="s">
        <v>1390</v>
      </c>
      <c r="F140" s="704" t="s">
        <v>1575</v>
      </c>
      <c r="G140" s="704" t="s">
        <v>1231</v>
      </c>
      <c r="H140" s="713" t="e">
        <f>VLOOKUP(A140,'Total display'!$C$5:$U$363,2,FALSE)</f>
        <v>#N/A</v>
      </c>
      <c r="I140" s="714">
        <v>0</v>
      </c>
      <c r="J140" s="715" t="e">
        <f>VLOOKUP(A140,'Total display'!$C$5:$U$363,3,FALSE)</f>
        <v>#N/A</v>
      </c>
      <c r="K140" s="715" t="e">
        <f>SUM(VLOOKUP(A140,'Total display'!$C$5:$U$363,4,FALSE),VLOOKUP(A140,'Total display'!$C$5:$U$363,6,FALSE),VLOOKUP(A140,'Total display'!$C$5:$U$363,7,FALSE),VLOOKUP(A140,'Total display'!$C$5:$U$363,8,FALSE),VLOOKUP(A140,'Total display'!$C$5:$U$363,10,FALSE),VLOOKUP(A140,'Total display'!$C$5:$U$363,11,FALSE),VLOOKUP(A140,'Total display'!$C$5:$U$363,12,FALSE),VLOOKUP(A140,'Total display'!$C$5:U513,13,FALSE),VLOOKUP(A140,'Total display'!$C$5:$U$363,14,FALSE))</f>
        <v>#N/A</v>
      </c>
      <c r="L140" s="713" t="e">
        <f>VLOOKUP(A140,'Total display'!$C$5:$U$363,16,FALSE)</f>
        <v>#N/A</v>
      </c>
      <c r="M140" s="715" t="e">
        <f>VLOOKUP(A140,'Total display'!$C$5:$U$363,18,FALSE)</f>
        <v>#N/A</v>
      </c>
      <c r="N140" s="716" t="e">
        <f t="shared" si="2"/>
        <v>#N/A</v>
      </c>
      <c r="O140" s="699"/>
    </row>
    <row r="141" spans="1:15" ht="15.75" x14ac:dyDescent="0.25">
      <c r="A141" s="4">
        <v>384</v>
      </c>
      <c r="B141" s="709" t="s">
        <v>1227</v>
      </c>
      <c r="C141" s="705">
        <v>10541545</v>
      </c>
      <c r="D141" s="774" t="s">
        <v>1025</v>
      </c>
      <c r="E141" s="705" t="s">
        <v>1390</v>
      </c>
      <c r="F141" s="705" t="s">
        <v>1576</v>
      </c>
      <c r="G141" s="705" t="s">
        <v>1231</v>
      </c>
      <c r="H141" s="713" t="e">
        <f>VLOOKUP(A141,'Total display'!$C$5:$U$363,2,FALSE)</f>
        <v>#N/A</v>
      </c>
      <c r="I141" s="714">
        <v>0</v>
      </c>
      <c r="J141" s="715" t="e">
        <f>VLOOKUP(A141,'Total display'!$C$5:$U$363,3,FALSE)</f>
        <v>#N/A</v>
      </c>
      <c r="K141" s="715" t="e">
        <f>SUM(VLOOKUP(A141,'Total display'!$C$5:$U$363,4,FALSE),VLOOKUP(A141,'Total display'!$C$5:$U$363,6,FALSE),VLOOKUP(A141,'Total display'!$C$5:$U$363,7,FALSE),VLOOKUP(A141,'Total display'!$C$5:$U$363,8,FALSE),VLOOKUP(A141,'Total display'!$C$5:$U$363,10,FALSE),VLOOKUP(A141,'Total display'!$C$5:$U$363,11,FALSE),VLOOKUP(A141,'Total display'!$C$5:$U$363,12,FALSE),VLOOKUP(A141,'Total display'!$C$5:U514,13,FALSE),VLOOKUP(A141,'Total display'!$C$5:$U$363,14,FALSE))</f>
        <v>#N/A</v>
      </c>
      <c r="L141" s="713" t="e">
        <f>VLOOKUP(A141,'Total display'!$C$5:$U$363,16,FALSE)</f>
        <v>#N/A</v>
      </c>
      <c r="M141" s="715" t="e">
        <f>VLOOKUP(A141,'Total display'!$C$5:$U$363,18,FALSE)</f>
        <v>#N/A</v>
      </c>
      <c r="N141" s="716" t="e">
        <f t="shared" si="2"/>
        <v>#N/A</v>
      </c>
      <c r="O141" s="698"/>
    </row>
    <row r="142" spans="1:15" ht="15.75" x14ac:dyDescent="0.25">
      <c r="A142" s="4">
        <v>668</v>
      </c>
      <c r="B142" s="710" t="s">
        <v>1234</v>
      </c>
      <c r="C142" s="704" t="s">
        <v>1577</v>
      </c>
      <c r="D142" s="776" t="s">
        <v>1027</v>
      </c>
      <c r="E142" s="704" t="s">
        <v>1390</v>
      </c>
      <c r="F142" s="704" t="s">
        <v>1578</v>
      </c>
      <c r="G142" s="704" t="s">
        <v>1231</v>
      </c>
      <c r="H142" s="713" t="e">
        <f>VLOOKUP(A142,'Total display'!$C$5:$U$363,2,FALSE)</f>
        <v>#N/A</v>
      </c>
      <c r="I142" s="714">
        <v>0</v>
      </c>
      <c r="J142" s="715" t="e">
        <f>VLOOKUP(A142,'Total display'!$C$5:$U$363,3,FALSE)</f>
        <v>#N/A</v>
      </c>
      <c r="K142" s="715" t="e">
        <f>SUM(VLOOKUP(A142,'Total display'!$C$5:$U$363,4,FALSE),VLOOKUP(A142,'Total display'!$C$5:$U$363,6,FALSE),VLOOKUP(A142,'Total display'!$C$5:$U$363,7,FALSE),VLOOKUP(A142,'Total display'!$C$5:$U$363,8,FALSE),VLOOKUP(A142,'Total display'!$C$5:$U$363,10,FALSE),VLOOKUP(A142,'Total display'!$C$5:$U$363,11,FALSE),VLOOKUP(A142,'Total display'!$C$5:$U$363,12,FALSE),VLOOKUP(A142,'Total display'!$C$5:U515,13,FALSE),VLOOKUP(A142,'Total display'!$C$5:$U$363,14,FALSE))</f>
        <v>#N/A</v>
      </c>
      <c r="L142" s="713" t="e">
        <f>VLOOKUP(A142,'Total display'!$C$5:$U$363,16,FALSE)</f>
        <v>#N/A</v>
      </c>
      <c r="M142" s="715" t="e">
        <f>VLOOKUP(A142,'Total display'!$C$5:$U$363,18,FALSE)</f>
        <v>#N/A</v>
      </c>
      <c r="N142" s="716" t="e">
        <f t="shared" si="2"/>
        <v>#N/A</v>
      </c>
      <c r="O142" s="699"/>
    </row>
    <row r="143" spans="1:15" ht="15.75" x14ac:dyDescent="0.25">
      <c r="A143" s="4">
        <v>675</v>
      </c>
      <c r="B143" s="709" t="s">
        <v>1227</v>
      </c>
      <c r="C143" s="705">
        <v>1782932</v>
      </c>
      <c r="D143" s="774" t="s">
        <v>1033</v>
      </c>
      <c r="E143" s="705" t="s">
        <v>1390</v>
      </c>
      <c r="F143" s="705" t="s">
        <v>1579</v>
      </c>
      <c r="G143" s="705" t="s">
        <v>1231</v>
      </c>
      <c r="H143" s="713" t="e">
        <f>VLOOKUP(A143,'Total display'!$C$5:$U$363,2,FALSE)</f>
        <v>#N/A</v>
      </c>
      <c r="I143" s="714">
        <v>0</v>
      </c>
      <c r="J143" s="715" t="e">
        <f>VLOOKUP(A143,'Total display'!$C$5:$U$363,3,FALSE)</f>
        <v>#N/A</v>
      </c>
      <c r="K143" s="715" t="e">
        <f>SUM(VLOOKUP(A143,'Total display'!$C$5:$U$363,4,FALSE),VLOOKUP(A143,'Total display'!$C$5:$U$363,6,FALSE),VLOOKUP(A143,'Total display'!$C$5:$U$363,7,FALSE),VLOOKUP(A143,'Total display'!$C$5:$U$363,8,FALSE),VLOOKUP(A143,'Total display'!$C$5:$U$363,10,FALSE),VLOOKUP(A143,'Total display'!$C$5:$U$363,11,FALSE),VLOOKUP(A143,'Total display'!$C$5:$U$363,12,FALSE),VLOOKUP(A143,'Total display'!$C$5:U516,13,FALSE),VLOOKUP(A143,'Total display'!$C$5:$U$363,14,FALSE))</f>
        <v>#N/A</v>
      </c>
      <c r="L143" s="713" t="e">
        <f>VLOOKUP(A143,'Total display'!$C$5:$U$363,16,FALSE)</f>
        <v>#N/A</v>
      </c>
      <c r="M143" s="715" t="e">
        <f>VLOOKUP(A143,'Total display'!$C$5:$U$363,18,FALSE)</f>
        <v>#N/A</v>
      </c>
      <c r="N143" s="716" t="e">
        <f t="shared" si="2"/>
        <v>#N/A</v>
      </c>
      <c r="O143" s="698"/>
    </row>
    <row r="144" spans="1:15" ht="15.75" x14ac:dyDescent="0.25">
      <c r="A144" s="4">
        <v>676</v>
      </c>
      <c r="B144" s="710" t="s">
        <v>1227</v>
      </c>
      <c r="C144" s="704">
        <v>9474858</v>
      </c>
      <c r="D144" s="776" t="s">
        <v>1040</v>
      </c>
      <c r="E144" s="704" t="s">
        <v>1390</v>
      </c>
      <c r="F144" s="704" t="s">
        <v>1580</v>
      </c>
      <c r="G144" s="704" t="s">
        <v>1231</v>
      </c>
      <c r="H144" s="713" t="e">
        <f>VLOOKUP(A144,'Total display'!$C$5:$U$363,2,FALSE)</f>
        <v>#N/A</v>
      </c>
      <c r="I144" s="714">
        <v>0</v>
      </c>
      <c r="J144" s="715" t="e">
        <f>VLOOKUP(A144,'Total display'!$C$5:$U$363,3,FALSE)</f>
        <v>#N/A</v>
      </c>
      <c r="K144" s="715" t="e">
        <f>SUM(VLOOKUP(A144,'Total display'!$C$5:$U$363,4,FALSE),VLOOKUP(A144,'Total display'!$C$5:$U$363,6,FALSE),VLOOKUP(A144,'Total display'!$C$5:$U$363,7,FALSE),VLOOKUP(A144,'Total display'!$C$5:$U$363,8,FALSE),VLOOKUP(A144,'Total display'!$C$5:$U$363,10,FALSE),VLOOKUP(A144,'Total display'!$C$5:$U$363,11,FALSE),VLOOKUP(A144,'Total display'!$C$5:$U$363,12,FALSE),VLOOKUP(A144,'Total display'!$C$5:U517,13,FALSE),VLOOKUP(A144,'Total display'!$C$5:$U$363,14,FALSE))</f>
        <v>#N/A</v>
      </c>
      <c r="L144" s="713" t="e">
        <f>VLOOKUP(A144,'Total display'!$C$5:$U$363,16,FALSE)</f>
        <v>#N/A</v>
      </c>
      <c r="M144" s="715" t="e">
        <f>VLOOKUP(A144,'Total display'!$C$5:$U$363,18,FALSE)</f>
        <v>#N/A</v>
      </c>
      <c r="N144" s="716" t="e">
        <f t="shared" si="2"/>
        <v>#N/A</v>
      </c>
      <c r="O144" s="699"/>
    </row>
    <row r="145" spans="1:17" ht="15.75" x14ac:dyDescent="0.25">
      <c r="A145" s="4">
        <v>677</v>
      </c>
      <c r="B145" s="709" t="s">
        <v>1227</v>
      </c>
      <c r="C145" s="705">
        <v>14573742</v>
      </c>
      <c r="D145" s="774" t="s">
        <v>1036</v>
      </c>
      <c r="E145" s="705" t="s">
        <v>1390</v>
      </c>
      <c r="F145" s="705" t="s">
        <v>1581</v>
      </c>
      <c r="G145" s="705" t="s">
        <v>1231</v>
      </c>
      <c r="H145" s="713" t="e">
        <f>VLOOKUP(A145,'Total display'!$C$5:$U$363,2,FALSE)</f>
        <v>#N/A</v>
      </c>
      <c r="I145" s="714">
        <v>0</v>
      </c>
      <c r="J145" s="715" t="e">
        <f>VLOOKUP(A145,'Total display'!$C$5:$U$363,3,FALSE)</f>
        <v>#N/A</v>
      </c>
      <c r="K145" s="715" t="e">
        <f>SUM(VLOOKUP(A145,'Total display'!$C$5:$U$363,4,FALSE),VLOOKUP(A145,'Total display'!$C$5:$U$363,6,FALSE),VLOOKUP(A145,'Total display'!$C$5:$U$363,7,FALSE),VLOOKUP(A145,'Total display'!$C$5:$U$363,8,FALSE),VLOOKUP(A145,'Total display'!$C$5:$U$363,10,FALSE),VLOOKUP(A145,'Total display'!$C$5:$U$363,11,FALSE),VLOOKUP(A145,'Total display'!$C$5:$U$363,12,FALSE),VLOOKUP(A145,'Total display'!$C$5:U518,13,FALSE),VLOOKUP(A145,'Total display'!$C$5:$U$363,14,FALSE))</f>
        <v>#N/A</v>
      </c>
      <c r="L145" s="713" t="e">
        <f>VLOOKUP(A145,'Total display'!$C$5:$U$363,16,FALSE)</f>
        <v>#N/A</v>
      </c>
      <c r="M145" s="715" t="e">
        <f>VLOOKUP(A145,'Total display'!$C$5:$U$363,18,FALSE)</f>
        <v>#N/A</v>
      </c>
      <c r="N145" s="716" t="e">
        <f t="shared" si="2"/>
        <v>#N/A</v>
      </c>
      <c r="O145" s="698"/>
    </row>
    <row r="146" spans="1:17" ht="15.75" x14ac:dyDescent="0.25">
      <c r="A146" s="4">
        <v>678</v>
      </c>
      <c r="B146" s="710" t="s">
        <v>1227</v>
      </c>
      <c r="C146" s="704">
        <v>20255143</v>
      </c>
      <c r="D146" s="776" t="s">
        <v>1045</v>
      </c>
      <c r="E146" s="704" t="s">
        <v>1390</v>
      </c>
      <c r="F146" s="704" t="s">
        <v>1582</v>
      </c>
      <c r="G146" s="704" t="s">
        <v>1231</v>
      </c>
      <c r="H146" s="713" t="e">
        <f>VLOOKUP(A146,'Total display'!$C$5:$U$363,2,FALSE)</f>
        <v>#N/A</v>
      </c>
      <c r="I146" s="714">
        <v>0</v>
      </c>
      <c r="J146" s="715" t="e">
        <f>VLOOKUP(A146,'Total display'!$C$5:$U$363,3,FALSE)</f>
        <v>#N/A</v>
      </c>
      <c r="K146" s="715" t="e">
        <f>SUM(VLOOKUP(A146,'Total display'!$C$5:$U$363,4,FALSE),VLOOKUP(A146,'Total display'!$C$5:$U$363,6,FALSE),VLOOKUP(A146,'Total display'!$C$5:$U$363,7,FALSE),VLOOKUP(A146,'Total display'!$C$5:$U$363,8,FALSE),VLOOKUP(A146,'Total display'!$C$5:$U$363,10,FALSE),VLOOKUP(A146,'Total display'!$C$5:$U$363,11,FALSE),VLOOKUP(A146,'Total display'!$C$5:$U$363,12,FALSE),VLOOKUP(A146,'Total display'!$C$5:U519,13,FALSE),VLOOKUP(A146,'Total display'!$C$5:$U$363,14,FALSE))</f>
        <v>#N/A</v>
      </c>
      <c r="L146" s="713" t="e">
        <f>VLOOKUP(A146,'Total display'!$C$5:$U$363,16,FALSE)</f>
        <v>#N/A</v>
      </c>
      <c r="M146" s="715" t="e">
        <f>VLOOKUP(A146,'Total display'!$C$5:$U$363,18,FALSE)</f>
        <v>#N/A</v>
      </c>
      <c r="N146" s="716" t="e">
        <f t="shared" si="2"/>
        <v>#N/A</v>
      </c>
      <c r="O146" s="699"/>
    </row>
    <row r="147" spans="1:17" ht="15.75" x14ac:dyDescent="0.25">
      <c r="A147" s="4">
        <v>679</v>
      </c>
      <c r="B147" s="709" t="s">
        <v>1227</v>
      </c>
      <c r="C147" s="705">
        <v>5053739</v>
      </c>
      <c r="D147" s="774" t="s">
        <v>1043</v>
      </c>
      <c r="E147" s="705" t="s">
        <v>1390</v>
      </c>
      <c r="F147" s="705" t="s">
        <v>1583</v>
      </c>
      <c r="G147" s="705" t="s">
        <v>1231</v>
      </c>
      <c r="H147" s="713" t="e">
        <f>VLOOKUP(A147,'Total display'!$C$5:$U$363,2,FALSE)</f>
        <v>#N/A</v>
      </c>
      <c r="I147" s="714">
        <v>0</v>
      </c>
      <c r="J147" s="715" t="e">
        <f>VLOOKUP(A147,'Total display'!$C$5:$U$363,3,FALSE)</f>
        <v>#N/A</v>
      </c>
      <c r="K147" s="715" t="e">
        <f>SUM(VLOOKUP(A147,'Total display'!$C$5:$U$363,4,FALSE),VLOOKUP(A147,'Total display'!$C$5:$U$363,6,FALSE),VLOOKUP(A147,'Total display'!$C$5:$U$363,7,FALSE),VLOOKUP(A147,'Total display'!$C$5:$U$363,8,FALSE),VLOOKUP(A147,'Total display'!$C$5:$U$363,10,FALSE),VLOOKUP(A147,'Total display'!$C$5:$U$363,11,FALSE),VLOOKUP(A147,'Total display'!$C$5:$U$363,12,FALSE),VLOOKUP(A147,'Total display'!$C$5:U520,13,FALSE),VLOOKUP(A147,'Total display'!$C$5:$U$363,14,FALSE))</f>
        <v>#N/A</v>
      </c>
      <c r="L147" s="713" t="e">
        <f>VLOOKUP(A147,'Total display'!$C$5:$U$363,16,FALSE)</f>
        <v>#N/A</v>
      </c>
      <c r="M147" s="715" t="e">
        <f>VLOOKUP(A147,'Total display'!$C$5:$U$363,18,FALSE)</f>
        <v>#N/A</v>
      </c>
      <c r="N147" s="716" t="e">
        <f t="shared" si="2"/>
        <v>#N/A</v>
      </c>
      <c r="O147" s="698"/>
    </row>
    <row r="148" spans="1:17" ht="15.75" x14ac:dyDescent="0.25">
      <c r="A148" s="4">
        <v>682</v>
      </c>
      <c r="B148" s="710" t="s">
        <v>1234</v>
      </c>
      <c r="C148" s="704" t="s">
        <v>1584</v>
      </c>
      <c r="D148" s="776" t="s">
        <v>1052</v>
      </c>
      <c r="E148" s="704" t="s">
        <v>1390</v>
      </c>
      <c r="F148" s="704" t="s">
        <v>1585</v>
      </c>
      <c r="G148" s="704" t="s">
        <v>1231</v>
      </c>
      <c r="H148" s="713" t="e">
        <f>VLOOKUP(A148,'Total display'!$C$5:$U$363,2,FALSE)</f>
        <v>#N/A</v>
      </c>
      <c r="I148" s="714">
        <v>0</v>
      </c>
      <c r="J148" s="715" t="e">
        <f>VLOOKUP(A148,'Total display'!$C$5:$U$363,3,FALSE)</f>
        <v>#N/A</v>
      </c>
      <c r="K148" s="715" t="e">
        <f>SUM(VLOOKUP(A148,'Total display'!$C$5:$U$363,4,FALSE),VLOOKUP(A148,'Total display'!$C$5:$U$363,6,FALSE),VLOOKUP(A148,'Total display'!$C$5:$U$363,7,FALSE),VLOOKUP(A148,'Total display'!$C$5:$U$363,8,FALSE),VLOOKUP(A148,'Total display'!$C$5:$U$363,10,FALSE),VLOOKUP(A148,'Total display'!$C$5:$U$363,11,FALSE),VLOOKUP(A148,'Total display'!$C$5:$U$363,12,FALSE),VLOOKUP(A148,'Total display'!$C$5:U521,13,FALSE),VLOOKUP(A148,'Total display'!$C$5:$U$363,14,FALSE))</f>
        <v>#N/A</v>
      </c>
      <c r="L148" s="713" t="e">
        <f>VLOOKUP(A148,'Total display'!$C$5:$U$363,16,FALSE)</f>
        <v>#N/A</v>
      </c>
      <c r="M148" s="715" t="e">
        <f>VLOOKUP(A148,'Total display'!$C$5:$U$363,18,FALSE)</f>
        <v>#N/A</v>
      </c>
      <c r="N148" s="716" t="e">
        <f t="shared" si="2"/>
        <v>#N/A</v>
      </c>
      <c r="O148" s="699"/>
    </row>
    <row r="149" spans="1:17" ht="15.75" x14ac:dyDescent="0.25">
      <c r="A149" s="684">
        <v>684</v>
      </c>
      <c r="B149" s="700" t="s">
        <v>1234</v>
      </c>
      <c r="C149" s="936" t="s">
        <v>1586</v>
      </c>
      <c r="D149" s="937" t="s">
        <v>1058</v>
      </c>
      <c r="E149" s="936" t="s">
        <v>1390</v>
      </c>
      <c r="F149" s="936" t="s">
        <v>1587</v>
      </c>
      <c r="G149" s="936" t="s">
        <v>1231</v>
      </c>
      <c r="H149" s="938" t="e">
        <f>VLOOKUP(A149,'Total display'!$C$5:$U$363,2,FALSE)</f>
        <v>#N/A</v>
      </c>
      <c r="I149" s="939">
        <v>0</v>
      </c>
      <c r="J149" s="715" t="e">
        <f>VLOOKUP(A149,'Total display'!$C$5:$U$363,3,FALSE)</f>
        <v>#N/A</v>
      </c>
      <c r="K149" s="715" t="e">
        <f>SUM(VLOOKUP(A149,'Total display'!$C$5:$U$363,4,FALSE),VLOOKUP(A149,'Total display'!$C$5:$U$363,6,FALSE),VLOOKUP(A149,'Total display'!$C$5:$U$363,7,FALSE),VLOOKUP(A149,'Total display'!$C$5:$U$363,8,FALSE),VLOOKUP(A149,'Total display'!$C$5:$U$363,10,FALSE),VLOOKUP(A149,'Total display'!$C$5:$U$363,11,FALSE),VLOOKUP(A149,'Total display'!$C$5:$U$363,12,FALSE),VLOOKUP(A149,'Total display'!$C$5:U522,13,FALSE),VLOOKUP(A149,'Total display'!$C$5:$U$363,14,FALSE))</f>
        <v>#N/A</v>
      </c>
      <c r="L149" s="713" t="e">
        <f>VLOOKUP(A149,'Total display'!$C$5:$U$363,16,FALSE)</f>
        <v>#N/A</v>
      </c>
      <c r="M149" s="715" t="e">
        <f>VLOOKUP(A149,'Total display'!$C$5:$U$363,18,FALSE)</f>
        <v>#N/A</v>
      </c>
      <c r="N149" s="716" t="e">
        <f t="shared" si="2"/>
        <v>#N/A</v>
      </c>
      <c r="O149" s="698"/>
    </row>
    <row r="150" spans="1:17" ht="15.75" x14ac:dyDescent="0.25">
      <c r="A150" s="4">
        <v>180</v>
      </c>
      <c r="B150" s="710" t="s">
        <v>1227</v>
      </c>
      <c r="C150" s="704" t="s">
        <v>1588</v>
      </c>
      <c r="D150" s="776" t="s">
        <v>1062</v>
      </c>
      <c r="E150" s="704" t="s">
        <v>1390</v>
      </c>
      <c r="F150" s="704" t="s">
        <v>1589</v>
      </c>
      <c r="G150" s="704" t="s">
        <v>1231</v>
      </c>
      <c r="H150" s="713" t="e">
        <f>VLOOKUP(A150,'Total display'!$C$5:$U$363,2,FALSE)</f>
        <v>#N/A</v>
      </c>
      <c r="I150" s="714">
        <v>0</v>
      </c>
      <c r="J150" s="715" t="e">
        <f>VLOOKUP(A150,'Total display'!$C$5:$U$363,3,FALSE)</f>
        <v>#N/A</v>
      </c>
      <c r="K150" s="715" t="e">
        <f>SUM(VLOOKUP(A150,'Total display'!$C$5:$U$363,4,FALSE),VLOOKUP(A150,'Total display'!$C$5:$U$363,6,FALSE),VLOOKUP(A150,'Total display'!$C$5:$U$363,7,FALSE),VLOOKUP(A150,'Total display'!$C$5:$U$363,8,FALSE),VLOOKUP(A150,'Total display'!$C$5:$U$363,10,FALSE),VLOOKUP(A150,'Total display'!$C$5:$U$363,11,FALSE),VLOOKUP(A150,'Total display'!$C$5:$U$363,12,FALSE),VLOOKUP(A150,'Total display'!$C$5:U523,13,FALSE),VLOOKUP(A150,'Total display'!$C$5:$U$363,14,FALSE))</f>
        <v>#N/A</v>
      </c>
      <c r="L150" s="713" t="e">
        <f>VLOOKUP(A150,'Total display'!$C$5:$U$363,16,FALSE)</f>
        <v>#N/A</v>
      </c>
      <c r="M150" s="715" t="e">
        <f>VLOOKUP(A150,'Total display'!$C$5:$U$363,18,FALSE)</f>
        <v>#N/A</v>
      </c>
      <c r="N150" s="716" t="e">
        <f t="shared" si="2"/>
        <v>#N/A</v>
      </c>
      <c r="O150" s="699"/>
    </row>
    <row r="151" spans="1:17" ht="15.75" x14ac:dyDescent="0.25">
      <c r="A151" s="4">
        <v>654</v>
      </c>
      <c r="B151" s="709" t="s">
        <v>1234</v>
      </c>
      <c r="C151" s="705" t="s">
        <v>1590</v>
      </c>
      <c r="D151" s="774" t="s">
        <v>1065</v>
      </c>
      <c r="E151" s="705" t="s">
        <v>1390</v>
      </c>
      <c r="F151" s="705" t="s">
        <v>1591</v>
      </c>
      <c r="G151" s="705" t="s">
        <v>1231</v>
      </c>
      <c r="H151" s="713" t="e">
        <f>VLOOKUP(A151,'Total display'!$C$5:$U$363,2,FALSE)</f>
        <v>#N/A</v>
      </c>
      <c r="I151" s="714">
        <v>0</v>
      </c>
      <c r="J151" s="715" t="e">
        <f>VLOOKUP(A151,'Total display'!$C$5:$U$363,3,FALSE)</f>
        <v>#N/A</v>
      </c>
      <c r="K151" s="715" t="e">
        <f>SUM(VLOOKUP(A151,'Total display'!$C$5:$U$363,4,FALSE),VLOOKUP(A151,'Total display'!$C$5:$U$363,6,FALSE),VLOOKUP(A151,'Total display'!$C$5:$U$363,7,FALSE),VLOOKUP(A151,'Total display'!$C$5:$U$363,8,FALSE),VLOOKUP(A151,'Total display'!$C$5:$U$363,10,FALSE),VLOOKUP(A151,'Total display'!$C$5:$U$363,11,FALSE),VLOOKUP(A151,'Total display'!$C$5:$U$363,12,FALSE),VLOOKUP(A151,'Total display'!$C$5:U524,13,FALSE),VLOOKUP(A151,'Total display'!$C$5:$U$363,14,FALSE))</f>
        <v>#N/A</v>
      </c>
      <c r="L151" s="713" t="e">
        <f>VLOOKUP(A151,'Total display'!$C$5:$U$363,16,FALSE)</f>
        <v>#N/A</v>
      </c>
      <c r="M151" s="715" t="e">
        <f>VLOOKUP(A151,'Total display'!$C$5:$U$363,18,FALSE)</f>
        <v>#N/A</v>
      </c>
      <c r="N151" s="716" t="e">
        <f t="shared" si="2"/>
        <v>#N/A</v>
      </c>
      <c r="O151" s="698"/>
    </row>
    <row r="152" spans="1:17" ht="15.75" x14ac:dyDescent="0.25">
      <c r="A152" s="4">
        <v>140</v>
      </c>
      <c r="B152" s="710" t="s">
        <v>1227</v>
      </c>
      <c r="C152" s="704">
        <v>2011391</v>
      </c>
      <c r="D152" s="776" t="s">
        <v>1070</v>
      </c>
      <c r="E152" s="704" t="s">
        <v>1390</v>
      </c>
      <c r="F152" s="704" t="s">
        <v>1592</v>
      </c>
      <c r="G152" s="704" t="s">
        <v>1231</v>
      </c>
      <c r="H152" s="713">
        <f>VLOOKUP(A152,'Total display'!$C$5:$U$363,2,FALSE)</f>
        <v>20</v>
      </c>
      <c r="I152" s="714">
        <v>0</v>
      </c>
      <c r="J152" s="715">
        <f>VLOOKUP(A152,'Total display'!$C$5:$U$363,3,FALSE)</f>
        <v>256.0062068965517</v>
      </c>
      <c r="K152" s="715">
        <f>SUM(VLOOKUP(A152,'Total display'!$C$5:$U$363,4,FALSE),VLOOKUP(A152,'Total display'!$C$5:$U$363,6,FALSE),VLOOKUP(A152,'Total display'!$C$5:$U$363,7,FALSE),VLOOKUP(A152,'Total display'!$C$5:$U$363,8,FALSE),VLOOKUP(A152,'Total display'!$C$5:$U$363,10,FALSE),VLOOKUP(A152,'Total display'!$C$5:$U$363,11,FALSE),VLOOKUP(A152,'Total display'!$C$5:$U$363,12,FALSE),VLOOKUP(A152,'Total display'!$C$5:U525,13,FALSE),VLOOKUP(A152,'Total display'!$C$5:$U$363,14,FALSE))</f>
        <v>146.4981515706188</v>
      </c>
      <c r="L152" s="713">
        <f>VLOOKUP(A152,'Total display'!$C$5:$U$363,16,FALSE)</f>
        <v>0</v>
      </c>
      <c r="M152" s="715">
        <f>VLOOKUP(A152,'Total display'!$C$5:$U$363,18,FALSE)</f>
        <v>42.448</v>
      </c>
      <c r="N152" s="790">
        <f t="shared" si="2"/>
        <v>360.05635846717053</v>
      </c>
      <c r="O152" s="699"/>
      <c r="Q152">
        <v>80</v>
      </c>
    </row>
    <row r="153" spans="1:17" ht="15.75" x14ac:dyDescent="0.25">
      <c r="A153" s="4">
        <v>371</v>
      </c>
      <c r="B153" s="709" t="s">
        <v>1227</v>
      </c>
      <c r="C153" s="705">
        <v>7238158</v>
      </c>
      <c r="D153" s="774" t="s">
        <v>321</v>
      </c>
      <c r="E153" s="705" t="s">
        <v>1390</v>
      </c>
      <c r="F153" s="705" t="s">
        <v>1593</v>
      </c>
      <c r="G153" s="705" t="s">
        <v>1231</v>
      </c>
      <c r="H153" s="713" t="e">
        <f>VLOOKUP(A153,'Total display'!$C$5:$U$363,2,FALSE)</f>
        <v>#N/A</v>
      </c>
      <c r="I153" s="714">
        <v>0</v>
      </c>
      <c r="J153" s="715" t="e">
        <f>VLOOKUP(A153,'Total display'!$C$5:$U$363,3,FALSE)</f>
        <v>#N/A</v>
      </c>
      <c r="K153" s="715" t="e">
        <f>SUM(VLOOKUP(A153,'Total display'!$C$5:$U$363,4,FALSE),VLOOKUP(A153,'Total display'!$C$5:$U$363,6,FALSE),VLOOKUP(A153,'Total display'!$C$5:$U$363,7,FALSE),VLOOKUP(A153,'Total display'!$C$5:$U$363,8,FALSE),VLOOKUP(A153,'Total display'!$C$5:$U$363,10,FALSE),VLOOKUP(A153,'Total display'!$C$5:$U$363,11,FALSE),VLOOKUP(A153,'Total display'!$C$5:$U$363,12,FALSE),VLOOKUP(A153,'Total display'!$C$5:U526,13,FALSE),VLOOKUP(A153,'Total display'!$C$5:$U$363,14,FALSE))</f>
        <v>#N/A</v>
      </c>
      <c r="L153" s="713" t="e">
        <f>VLOOKUP(A153,'Total display'!$C$5:$U$363,16,FALSE)</f>
        <v>#N/A</v>
      </c>
      <c r="M153" s="715" t="e">
        <f>VLOOKUP(A153,'Total display'!$C$5:$U$363,18,FALSE)</f>
        <v>#N/A</v>
      </c>
      <c r="N153" s="716" t="e">
        <f t="shared" si="2"/>
        <v>#N/A</v>
      </c>
      <c r="O153" s="698"/>
    </row>
    <row r="154" spans="1:17" ht="15.75" x14ac:dyDescent="0.25">
      <c r="A154" s="4">
        <v>687</v>
      </c>
      <c r="B154" s="710" t="s">
        <v>1227</v>
      </c>
      <c r="C154" s="704">
        <v>13568487</v>
      </c>
      <c r="D154" s="776" t="s">
        <v>1073</v>
      </c>
      <c r="E154" s="704" t="s">
        <v>1390</v>
      </c>
      <c r="F154" s="704" t="s">
        <v>1594</v>
      </c>
      <c r="G154" s="704" t="s">
        <v>1231</v>
      </c>
      <c r="H154" s="713" t="e">
        <f>VLOOKUP(A154,'Total display'!$C$5:$U$363,2,FALSE)</f>
        <v>#N/A</v>
      </c>
      <c r="I154" s="714">
        <v>0</v>
      </c>
      <c r="J154" s="715" t="e">
        <f>VLOOKUP(A154,'Total display'!$C$5:$U$363,3,FALSE)</f>
        <v>#N/A</v>
      </c>
      <c r="K154" s="715" t="e">
        <f>SUM(VLOOKUP(A154,'Total display'!$C$5:$U$363,4,FALSE),VLOOKUP(A154,'Total display'!$C$5:$U$363,6,FALSE),VLOOKUP(A154,'Total display'!$C$5:$U$363,7,FALSE),VLOOKUP(A154,'Total display'!$C$5:$U$363,8,FALSE),VLOOKUP(A154,'Total display'!$C$5:$U$363,10,FALSE),VLOOKUP(A154,'Total display'!$C$5:$U$363,11,FALSE),VLOOKUP(A154,'Total display'!$C$5:$U$363,12,FALSE),VLOOKUP(A154,'Total display'!$C$5:U527,13,FALSE),VLOOKUP(A154,'Total display'!$C$5:$U$363,14,FALSE))</f>
        <v>#N/A</v>
      </c>
      <c r="L154" s="713" t="e">
        <f>VLOOKUP(A154,'Total display'!$C$5:$U$363,16,FALSE)</f>
        <v>#N/A</v>
      </c>
      <c r="M154" s="715" t="e">
        <f>VLOOKUP(A154,'Total display'!$C$5:$U$363,18,FALSE)</f>
        <v>#N/A</v>
      </c>
      <c r="N154" s="716" t="e">
        <f t="shared" si="2"/>
        <v>#N/A</v>
      </c>
      <c r="O154" s="699"/>
    </row>
    <row r="155" spans="1:17" ht="15.75" x14ac:dyDescent="0.25">
      <c r="A155" s="4">
        <v>688</v>
      </c>
      <c r="B155" s="709" t="s">
        <v>1227</v>
      </c>
      <c r="C155" s="705">
        <v>14469052</v>
      </c>
      <c r="D155" s="774" t="s">
        <v>1075</v>
      </c>
      <c r="E155" s="705" t="s">
        <v>1390</v>
      </c>
      <c r="F155" s="705" t="s">
        <v>1595</v>
      </c>
      <c r="G155" s="705" t="s">
        <v>1231</v>
      </c>
      <c r="H155" s="713" t="e">
        <f>VLOOKUP(A155,'Total display'!$C$5:$U$363,2,FALSE)</f>
        <v>#N/A</v>
      </c>
      <c r="I155" s="714">
        <v>0</v>
      </c>
      <c r="J155" s="715" t="e">
        <f>VLOOKUP(A155,'Total display'!$C$5:$U$363,3,FALSE)</f>
        <v>#N/A</v>
      </c>
      <c r="K155" s="715" t="e">
        <f>SUM(VLOOKUP(A155,'Total display'!$C$5:$U$363,4,FALSE),VLOOKUP(A155,'Total display'!$C$5:$U$363,6,FALSE),VLOOKUP(A155,'Total display'!$C$5:$U$363,7,FALSE),VLOOKUP(A155,'Total display'!$C$5:$U$363,8,FALSE),VLOOKUP(A155,'Total display'!$C$5:$U$363,10,FALSE),VLOOKUP(A155,'Total display'!$C$5:$U$363,11,FALSE),VLOOKUP(A155,'Total display'!$C$5:$U$363,12,FALSE),VLOOKUP(A155,'Total display'!$C$5:U528,13,FALSE),VLOOKUP(A155,'Total display'!$C$5:$U$363,14,FALSE))</f>
        <v>#N/A</v>
      </c>
      <c r="L155" s="713" t="e">
        <f>VLOOKUP(A155,'Total display'!$C$5:$U$363,16,FALSE)</f>
        <v>#N/A</v>
      </c>
      <c r="M155" s="715" t="e">
        <f>VLOOKUP(A155,'Total display'!$C$5:$U$363,18,FALSE)</f>
        <v>#N/A</v>
      </c>
      <c r="N155" s="716" t="e">
        <f t="shared" si="2"/>
        <v>#N/A</v>
      </c>
      <c r="O155" s="698"/>
    </row>
    <row r="156" spans="1:17" ht="15.75" x14ac:dyDescent="0.25">
      <c r="A156" s="4">
        <v>689</v>
      </c>
      <c r="B156" s="710" t="s">
        <v>1234</v>
      </c>
      <c r="C156" s="704" t="s">
        <v>1596</v>
      </c>
      <c r="D156" s="776" t="s">
        <v>1079</v>
      </c>
      <c r="E156" s="704" t="s">
        <v>1390</v>
      </c>
      <c r="F156" s="704" t="s">
        <v>1597</v>
      </c>
      <c r="G156" s="704" t="s">
        <v>1231</v>
      </c>
      <c r="H156" s="713" t="e">
        <f>VLOOKUP(A156,'Total display'!$C$5:$U$363,2,FALSE)</f>
        <v>#N/A</v>
      </c>
      <c r="I156" s="714">
        <v>0</v>
      </c>
      <c r="J156" s="715" t="e">
        <f>VLOOKUP(A156,'Total display'!$C$5:$U$363,3,FALSE)</f>
        <v>#N/A</v>
      </c>
      <c r="K156" s="715" t="e">
        <f>SUM(VLOOKUP(A156,'Total display'!$C$5:$U$363,4,FALSE),VLOOKUP(A156,'Total display'!$C$5:$U$363,6,FALSE),VLOOKUP(A156,'Total display'!$C$5:$U$363,7,FALSE),VLOOKUP(A156,'Total display'!$C$5:$U$363,8,FALSE),VLOOKUP(A156,'Total display'!$C$5:$U$363,10,FALSE),VLOOKUP(A156,'Total display'!$C$5:$U$363,11,FALSE),VLOOKUP(A156,'Total display'!$C$5:$U$363,12,FALSE),VLOOKUP(A156,'Total display'!$C$5:U529,13,FALSE),VLOOKUP(A156,'Total display'!$C$5:$U$363,14,FALSE))</f>
        <v>#N/A</v>
      </c>
      <c r="L156" s="713" t="e">
        <f>VLOOKUP(A156,'Total display'!$C$5:$U$363,16,FALSE)</f>
        <v>#N/A</v>
      </c>
      <c r="M156" s="715" t="e">
        <f>VLOOKUP(A156,'Total display'!$C$5:$U$363,18,FALSE)</f>
        <v>#N/A</v>
      </c>
      <c r="N156" s="716" t="e">
        <f>J156+K156-L156-M156</f>
        <v>#N/A</v>
      </c>
      <c r="O156" s="699"/>
    </row>
    <row r="157" spans="1:17" ht="15.75" x14ac:dyDescent="0.25">
      <c r="A157" s="4">
        <v>690</v>
      </c>
      <c r="B157" s="709" t="s">
        <v>1234</v>
      </c>
      <c r="C157" s="705" t="s">
        <v>1646</v>
      </c>
      <c r="D157" s="774" t="s">
        <v>1105</v>
      </c>
      <c r="E157" s="705" t="s">
        <v>1390</v>
      </c>
      <c r="F157" s="705" t="s">
        <v>1598</v>
      </c>
      <c r="G157" s="705" t="s">
        <v>1231</v>
      </c>
      <c r="H157" s="713" t="e">
        <f>VLOOKUP(A157,'Total display'!$C$5:$U$363,2,FALSE)</f>
        <v>#N/A</v>
      </c>
      <c r="I157" s="714">
        <v>0</v>
      </c>
      <c r="J157" s="715" t="e">
        <f>VLOOKUP(A157,'Total display'!$C$5:$U$363,3,FALSE)</f>
        <v>#N/A</v>
      </c>
      <c r="K157" s="715" t="e">
        <f>SUM(VLOOKUP(A157,'Total display'!$C$5:$U$363,4,FALSE),VLOOKUP(A157,'Total display'!$C$5:$U$363,6,FALSE),VLOOKUP(A157,'Total display'!$C$5:$U$363,7,FALSE),VLOOKUP(A157,'Total display'!$C$5:$U$363,8,FALSE),VLOOKUP(A157,'Total display'!$C$5:$U$363,10,FALSE),VLOOKUP(A157,'Total display'!$C$5:$U$363,11,FALSE),VLOOKUP(A157,'Total display'!$C$5:$U$363,12,FALSE),VLOOKUP(A157,'Total display'!$C$5:U530,13,FALSE),VLOOKUP(A157,'Total display'!$C$5:$U$363,14,FALSE))</f>
        <v>#N/A</v>
      </c>
      <c r="L157" s="713" t="e">
        <f>VLOOKUP(A157,'Total display'!$C$5:$U$363,16,FALSE)</f>
        <v>#N/A</v>
      </c>
      <c r="M157" s="715" t="e">
        <f>VLOOKUP(A157,'Total display'!$C$5:$U$363,18,FALSE)</f>
        <v>#N/A</v>
      </c>
      <c r="N157" s="716" t="e">
        <f>J157+K157-L157-M157</f>
        <v>#N/A</v>
      </c>
      <c r="O157" s="698"/>
    </row>
    <row r="158" spans="1:17" ht="15.75" x14ac:dyDescent="0.25">
      <c r="A158" s="4">
        <v>691</v>
      </c>
      <c r="B158" s="710" t="s">
        <v>1234</v>
      </c>
      <c r="C158" s="704" t="s">
        <v>1599</v>
      </c>
      <c r="D158" s="776" t="s">
        <v>1107</v>
      </c>
      <c r="E158" s="704" t="s">
        <v>1390</v>
      </c>
      <c r="F158" s="704" t="s">
        <v>1600</v>
      </c>
      <c r="G158" s="704" t="s">
        <v>1231</v>
      </c>
      <c r="H158" s="713" t="e">
        <f>VLOOKUP(A158,'Total display'!$C$5:$U$363,2,FALSE)</f>
        <v>#N/A</v>
      </c>
      <c r="I158" s="714">
        <v>0</v>
      </c>
      <c r="J158" s="715" t="e">
        <f>VLOOKUP(A158,'Total display'!$C$5:$U$363,3,FALSE)</f>
        <v>#N/A</v>
      </c>
      <c r="K158" s="715" t="e">
        <f>SUM(VLOOKUP(A158,'Total display'!$C$5:$U$363,4,FALSE),VLOOKUP(A158,'Total display'!$C$5:$U$363,6,FALSE),VLOOKUP(A158,'Total display'!$C$5:$U$363,7,FALSE),VLOOKUP(A158,'Total display'!$C$5:$U$363,8,FALSE),VLOOKUP(A158,'Total display'!$C$5:$U$363,10,FALSE),VLOOKUP(A158,'Total display'!$C$5:$U$363,11,FALSE),VLOOKUP(A158,'Total display'!$C$5:$U$363,12,FALSE),VLOOKUP(A158,'Total display'!$C$5:U531,13,FALSE),VLOOKUP(A158,'Total display'!$C$5:$U$363,14,FALSE))</f>
        <v>#N/A</v>
      </c>
      <c r="L158" s="713" t="e">
        <f>VLOOKUP(A158,'Total display'!$C$5:$U$363,16,FALSE)</f>
        <v>#N/A</v>
      </c>
      <c r="M158" s="715" t="e">
        <f>VLOOKUP(A158,'Total display'!$C$5:$U$363,18,FALSE)</f>
        <v>#N/A</v>
      </c>
      <c r="N158" s="716" t="e">
        <f t="shared" si="2"/>
        <v>#N/A</v>
      </c>
      <c r="O158" s="699"/>
    </row>
    <row r="159" spans="1:17" ht="15.75" x14ac:dyDescent="0.25">
      <c r="A159" s="4">
        <v>692</v>
      </c>
      <c r="B159" s="709" t="s">
        <v>1234</v>
      </c>
      <c r="C159" s="705" t="s">
        <v>1601</v>
      </c>
      <c r="D159" s="774" t="s">
        <v>1109</v>
      </c>
      <c r="E159" s="705" t="s">
        <v>1390</v>
      </c>
      <c r="F159" s="705" t="s">
        <v>1602</v>
      </c>
      <c r="G159" s="705" t="s">
        <v>1231</v>
      </c>
      <c r="H159" s="713" t="e">
        <f>VLOOKUP(A159,'Total display'!$C$5:$U$363,2,FALSE)</f>
        <v>#N/A</v>
      </c>
      <c r="I159" s="714">
        <v>0</v>
      </c>
      <c r="J159" s="715" t="e">
        <f>VLOOKUP(A159,'Total display'!$C$5:$U$363,3,FALSE)</f>
        <v>#N/A</v>
      </c>
      <c r="K159" s="715" t="e">
        <f>SUM(VLOOKUP(A159,'Total display'!$C$5:$U$363,4,FALSE),VLOOKUP(A159,'Total display'!$C$5:$U$363,6,FALSE),VLOOKUP(A159,'Total display'!$C$5:$U$363,7,FALSE),VLOOKUP(A159,'Total display'!$C$5:$U$363,8,FALSE),VLOOKUP(A159,'Total display'!$C$5:$U$363,10,FALSE),VLOOKUP(A159,'Total display'!$C$5:$U$363,11,FALSE),VLOOKUP(A159,'Total display'!$C$5:$U$363,12,FALSE),VLOOKUP(A159,'Total display'!$C$5:U532,13,FALSE),VLOOKUP(A159,'Total display'!$C$5:$U$363,14,FALSE))</f>
        <v>#N/A</v>
      </c>
      <c r="L159" s="713" t="e">
        <f>VLOOKUP(A159,'Total display'!$C$5:$U$363,16,FALSE)</f>
        <v>#N/A</v>
      </c>
      <c r="M159" s="715" t="e">
        <f>VLOOKUP(A159,'Total display'!$C$5:$U$363,18,FALSE)</f>
        <v>#N/A</v>
      </c>
      <c r="N159" s="716" t="e">
        <f t="shared" si="2"/>
        <v>#N/A</v>
      </c>
      <c r="O159" s="698"/>
    </row>
    <row r="160" spans="1:17" ht="15.75" x14ac:dyDescent="0.25">
      <c r="A160" s="4">
        <v>187</v>
      </c>
      <c r="B160" s="710" t="s">
        <v>1227</v>
      </c>
      <c r="C160" s="704">
        <v>12959764</v>
      </c>
      <c r="D160" s="776" t="s">
        <v>105</v>
      </c>
      <c r="E160" s="704" t="s">
        <v>1390</v>
      </c>
      <c r="F160" s="704" t="s">
        <v>1603</v>
      </c>
      <c r="G160" s="704" t="s">
        <v>1231</v>
      </c>
      <c r="H160" s="713" t="e">
        <f>VLOOKUP(A160,'Total display'!$C$5:$U$363,2,FALSE)</f>
        <v>#N/A</v>
      </c>
      <c r="I160" s="714">
        <v>0</v>
      </c>
      <c r="J160" s="715" t="e">
        <f>VLOOKUP(A160,'Total display'!$C$5:$U$363,3,FALSE)</f>
        <v>#N/A</v>
      </c>
      <c r="K160" s="715" t="e">
        <f>SUM(VLOOKUP(A160,'Total display'!$C$5:$U$363,4,FALSE),VLOOKUP(A160,'Total display'!$C$5:$U$363,6,FALSE),VLOOKUP(A160,'Total display'!$C$5:$U$363,7,FALSE),VLOOKUP(A160,'Total display'!$C$5:$U$363,8,FALSE),VLOOKUP(A160,'Total display'!$C$5:$U$363,10,FALSE),VLOOKUP(A160,'Total display'!$C$5:$U$363,11,FALSE),VLOOKUP(A160,'Total display'!$C$5:$U$363,12,FALSE),VLOOKUP(A160,'Total display'!$C$5:U533,13,FALSE),VLOOKUP(A160,'Total display'!$C$5:$U$363,14,FALSE))</f>
        <v>#N/A</v>
      </c>
      <c r="L160" s="713" t="e">
        <f>VLOOKUP(A160,'Total display'!$C$5:$U$363,16,FALSE)</f>
        <v>#N/A</v>
      </c>
      <c r="M160" s="715" t="e">
        <f>VLOOKUP(A160,'Total display'!$C$5:$U$363,18,FALSE)</f>
        <v>#N/A</v>
      </c>
      <c r="N160" s="790" t="e">
        <f t="shared" si="2"/>
        <v>#N/A</v>
      </c>
      <c r="O160" s="699"/>
      <c r="Q160">
        <v>113</v>
      </c>
    </row>
    <row r="161" spans="1:15" ht="15.75" x14ac:dyDescent="0.25">
      <c r="A161" s="4">
        <v>694</v>
      </c>
      <c r="B161" s="709" t="s">
        <v>1234</v>
      </c>
      <c r="C161" s="705" t="s">
        <v>1604</v>
      </c>
      <c r="D161" s="774" t="s">
        <v>1605</v>
      </c>
      <c r="E161" s="705" t="s">
        <v>1390</v>
      </c>
      <c r="F161" s="705" t="s">
        <v>1606</v>
      </c>
      <c r="G161" s="705" t="s">
        <v>1231</v>
      </c>
      <c r="H161" s="713" t="e">
        <f>VLOOKUP(A161,'Total display'!$C$5:$U$363,2,FALSE)</f>
        <v>#N/A</v>
      </c>
      <c r="I161" s="714">
        <v>0</v>
      </c>
      <c r="J161" s="715" t="e">
        <f>VLOOKUP(A161,'Total display'!$C$5:$U$363,3,FALSE)</f>
        <v>#N/A</v>
      </c>
      <c r="K161" s="715" t="e">
        <f>SUM(VLOOKUP(A161,'Total display'!$C$5:$U$363,4,FALSE),VLOOKUP(A161,'Total display'!$C$5:$U$363,6,FALSE),VLOOKUP(A161,'Total display'!$C$5:$U$363,7,FALSE),VLOOKUP(A161,'Total display'!$C$5:$U$363,8,FALSE),VLOOKUP(A161,'Total display'!$C$5:$U$363,10,FALSE),VLOOKUP(A161,'Total display'!$C$5:$U$363,11,FALSE),VLOOKUP(A161,'Total display'!$C$5:$U$363,12,FALSE),VLOOKUP(A161,'Total display'!$C$5:U534,13,FALSE),VLOOKUP(A161,'Total display'!$C$5:$U$363,14,FALSE))</f>
        <v>#N/A</v>
      </c>
      <c r="L161" s="713" t="e">
        <f>VLOOKUP(A161,'Total display'!$C$5:$U$363,16,FALSE)</f>
        <v>#N/A</v>
      </c>
      <c r="M161" s="715" t="e">
        <f>VLOOKUP(A161,'Total display'!$C$5:$U$363,18,FALSE)</f>
        <v>#N/A</v>
      </c>
      <c r="N161" s="790" t="e">
        <f t="shared" si="2"/>
        <v>#N/A</v>
      </c>
      <c r="O161" s="698"/>
    </row>
    <row r="162" spans="1:15" ht="15.75" x14ac:dyDescent="0.25">
      <c r="A162" s="4">
        <v>697</v>
      </c>
      <c r="B162" s="710" t="s">
        <v>1227</v>
      </c>
      <c r="C162" s="704">
        <v>11685271</v>
      </c>
      <c r="D162" s="776" t="s">
        <v>1120</v>
      </c>
      <c r="E162" s="704" t="s">
        <v>1390</v>
      </c>
      <c r="F162" s="704" t="s">
        <v>1607</v>
      </c>
      <c r="G162" s="704" t="s">
        <v>1231</v>
      </c>
      <c r="H162" s="713" t="e">
        <f>VLOOKUP(A162,'Total display'!$C$5:$U$363,2,FALSE)</f>
        <v>#N/A</v>
      </c>
      <c r="I162" s="714">
        <v>0</v>
      </c>
      <c r="J162" s="715" t="e">
        <f>VLOOKUP(A162,'Total display'!$C$5:$U$363,3,FALSE)</f>
        <v>#N/A</v>
      </c>
      <c r="K162" s="715" t="e">
        <f>SUM(VLOOKUP(A162,'Total display'!$C$5:$U$363,4,FALSE),VLOOKUP(A162,'Total display'!$C$5:$U$363,6,FALSE),VLOOKUP(A162,'Total display'!$C$5:$U$363,7,FALSE),VLOOKUP(A162,'Total display'!$C$5:$U$363,8,FALSE),VLOOKUP(A162,'Total display'!$C$5:$U$363,10,FALSE),VLOOKUP(A162,'Total display'!$C$5:$U$363,11,FALSE),VLOOKUP(A162,'Total display'!$C$5:$U$363,12,FALSE),VLOOKUP(A162,'Total display'!$C$5:U535,13,FALSE),VLOOKUP(A162,'Total display'!$C$5:$U$363,14,FALSE))</f>
        <v>#N/A</v>
      </c>
      <c r="L162" s="713" t="e">
        <f>VLOOKUP(A162,'Total display'!$C$5:$U$363,16,FALSE)</f>
        <v>#N/A</v>
      </c>
      <c r="M162" s="715" t="e">
        <f>VLOOKUP(A162,'Total display'!$C$5:$U$363,18,FALSE)</f>
        <v>#N/A</v>
      </c>
      <c r="N162" s="716" t="e">
        <f t="shared" si="2"/>
        <v>#N/A</v>
      </c>
      <c r="O162" s="699"/>
    </row>
    <row r="163" spans="1:15" ht="15.75" x14ac:dyDescent="0.25">
      <c r="A163" s="4">
        <v>698</v>
      </c>
      <c r="B163" s="709" t="s">
        <v>1227</v>
      </c>
      <c r="C163" s="705">
        <v>11655155</v>
      </c>
      <c r="D163" s="774" t="s">
        <v>1122</v>
      </c>
      <c r="E163" s="705" t="s">
        <v>1390</v>
      </c>
      <c r="F163" s="705" t="s">
        <v>1608</v>
      </c>
      <c r="G163" s="705" t="s">
        <v>1231</v>
      </c>
      <c r="H163" s="713" t="e">
        <f>VLOOKUP(A163,'Total display'!$C$5:$U$363,2,FALSE)</f>
        <v>#N/A</v>
      </c>
      <c r="I163" s="714">
        <v>0</v>
      </c>
      <c r="J163" s="715" t="e">
        <f>VLOOKUP(A163,'Total display'!$C$5:$U$363,3,FALSE)</f>
        <v>#N/A</v>
      </c>
      <c r="K163" s="715" t="e">
        <f>SUM(VLOOKUP(A163,'Total display'!$C$5:$U$363,4,FALSE),VLOOKUP(A163,'Total display'!$C$5:$U$363,6,FALSE),VLOOKUP(A163,'Total display'!$C$5:$U$363,7,FALSE),VLOOKUP(A163,'Total display'!$C$5:$U$363,8,FALSE),VLOOKUP(A163,'Total display'!$C$5:$U$363,10,FALSE),VLOOKUP(A163,'Total display'!$C$5:$U$363,11,FALSE),VLOOKUP(A163,'Total display'!$C$5:$U$363,12,FALSE),VLOOKUP(A163,'Total display'!$C$5:U536,13,FALSE),VLOOKUP(A163,'Total display'!$C$5:$U$363,14,FALSE))</f>
        <v>#N/A</v>
      </c>
      <c r="L163" s="713" t="e">
        <f>VLOOKUP(A163,'Total display'!$C$5:$U$363,16,FALSE)</f>
        <v>#N/A</v>
      </c>
      <c r="M163" s="715" t="e">
        <f>VLOOKUP(A163,'Total display'!$C$5:$U$363,18,FALSE)</f>
        <v>#N/A</v>
      </c>
      <c r="N163" s="716" t="e">
        <f t="shared" si="2"/>
        <v>#N/A</v>
      </c>
      <c r="O163" s="698"/>
    </row>
    <row r="164" spans="1:15" ht="15.75" x14ac:dyDescent="0.25">
      <c r="A164" s="4">
        <v>693</v>
      </c>
      <c r="B164" s="710" t="s">
        <v>1234</v>
      </c>
      <c r="C164" s="704">
        <v>111325914</v>
      </c>
      <c r="D164" s="776" t="s">
        <v>1126</v>
      </c>
      <c r="E164" s="704" t="s">
        <v>1390</v>
      </c>
      <c r="F164" s="704" t="s">
        <v>1609</v>
      </c>
      <c r="G164" s="704" t="s">
        <v>1231</v>
      </c>
      <c r="H164" s="713" t="e">
        <f>VLOOKUP(A164,'Total display'!$C$5:$U$363,2,FALSE)</f>
        <v>#N/A</v>
      </c>
      <c r="I164" s="714">
        <v>0</v>
      </c>
      <c r="J164" s="715" t="e">
        <f>VLOOKUP(A164,'Total display'!$C$5:$U$363,3,FALSE)</f>
        <v>#N/A</v>
      </c>
      <c r="K164" s="715" t="e">
        <f>SUM(VLOOKUP(A164,'Total display'!$C$5:$U$363,4,FALSE),VLOOKUP(A164,'Total display'!$C$5:$U$363,6,FALSE),VLOOKUP(A164,'Total display'!$C$5:$U$363,7,FALSE),VLOOKUP(A164,'Total display'!$C$5:$U$363,8,FALSE),VLOOKUP(A164,'Total display'!$C$5:$U$363,10,FALSE),VLOOKUP(A164,'Total display'!$C$5:$U$363,11,FALSE),VLOOKUP(A164,'Total display'!$C$5:$U$363,12,FALSE),VLOOKUP(A164,'Total display'!$C$5:U537,13,FALSE),VLOOKUP(A164,'Total display'!$C$5:$U$363,14,FALSE))</f>
        <v>#N/A</v>
      </c>
      <c r="L164" s="713" t="e">
        <f>VLOOKUP(A164,'Total display'!$C$5:$U$363,16,FALSE)</f>
        <v>#N/A</v>
      </c>
      <c r="M164" s="715" t="e">
        <f>VLOOKUP(A164,'Total display'!$C$5:$U$363,18,FALSE)</f>
        <v>#N/A</v>
      </c>
      <c r="N164" s="716" t="e">
        <f t="shared" si="2"/>
        <v>#N/A</v>
      </c>
      <c r="O164" s="699"/>
    </row>
    <row r="165" spans="1:15" ht="15.75" x14ac:dyDescent="0.25">
      <c r="A165" s="4">
        <v>702</v>
      </c>
      <c r="B165" s="709" t="s">
        <v>1234</v>
      </c>
      <c r="C165" s="705" t="s">
        <v>1610</v>
      </c>
      <c r="D165" s="774" t="s">
        <v>1134</v>
      </c>
      <c r="E165" s="705" t="s">
        <v>1390</v>
      </c>
      <c r="F165" s="705" t="s">
        <v>1611</v>
      </c>
      <c r="G165" s="705" t="s">
        <v>1231</v>
      </c>
      <c r="H165" s="713" t="e">
        <f>VLOOKUP(A165,'Total display'!$C$5:$U$363,2,FALSE)</f>
        <v>#N/A</v>
      </c>
      <c r="I165" s="714">
        <v>0</v>
      </c>
      <c r="J165" s="715" t="e">
        <f>VLOOKUP(A165,'Total display'!$C$5:$U$363,3,FALSE)</f>
        <v>#N/A</v>
      </c>
      <c r="K165" s="715" t="e">
        <f>SUM(VLOOKUP(A165,'Total display'!$C$5:$U$363,4,FALSE),VLOOKUP(A165,'Total display'!$C$5:$U$363,6,FALSE),VLOOKUP(A165,'Total display'!$C$5:$U$363,7,FALSE),VLOOKUP(A165,'Total display'!$C$5:$U$363,8,FALSE),VLOOKUP(A165,'Total display'!$C$5:$U$363,10,FALSE),VLOOKUP(A165,'Total display'!$C$5:$U$363,11,FALSE),VLOOKUP(A165,'Total display'!$C$5:$U$363,12,FALSE),VLOOKUP(A165,'Total display'!$C$5:U538,13,FALSE),VLOOKUP(A165,'Total display'!$C$5:$U$363,14,FALSE))</f>
        <v>#N/A</v>
      </c>
      <c r="L165" s="713" t="e">
        <f>VLOOKUP(A165,'Total display'!$C$5:$U$363,16,FALSE)</f>
        <v>#N/A</v>
      </c>
      <c r="M165" s="715" t="e">
        <f>VLOOKUP(A165,'Total display'!$C$5:$U$363,18,FALSE)</f>
        <v>#N/A</v>
      </c>
      <c r="N165" s="716" t="e">
        <f t="shared" si="2"/>
        <v>#N/A</v>
      </c>
      <c r="O165" s="698"/>
    </row>
    <row r="166" spans="1:15" ht="15.75" x14ac:dyDescent="0.25">
      <c r="A166" s="4">
        <v>703</v>
      </c>
      <c r="B166" s="710" t="s">
        <v>1234</v>
      </c>
      <c r="C166" s="704" t="s">
        <v>1612</v>
      </c>
      <c r="D166" s="776" t="s">
        <v>1141</v>
      </c>
      <c r="E166" s="704" t="s">
        <v>1390</v>
      </c>
      <c r="F166" s="704" t="s">
        <v>1613</v>
      </c>
      <c r="G166" s="704" t="s">
        <v>1231</v>
      </c>
      <c r="H166" s="713" t="e">
        <f>VLOOKUP(A166,'Total display'!$C$5:$U$363,2,FALSE)</f>
        <v>#N/A</v>
      </c>
      <c r="I166" s="714">
        <v>0</v>
      </c>
      <c r="J166" s="715" t="e">
        <f>VLOOKUP(A166,'Total display'!$C$5:$U$363,3,FALSE)</f>
        <v>#N/A</v>
      </c>
      <c r="K166" s="715" t="e">
        <f>SUM(VLOOKUP(A166,'Total display'!$C$5:$U$363,4,FALSE),VLOOKUP(A166,'Total display'!$C$5:$U$363,6,FALSE),VLOOKUP(A166,'Total display'!$C$5:$U$363,7,FALSE),VLOOKUP(A166,'Total display'!$C$5:$U$363,8,FALSE),VLOOKUP(A166,'Total display'!$C$5:$U$363,10,FALSE),VLOOKUP(A166,'Total display'!$C$5:$U$363,11,FALSE),VLOOKUP(A166,'Total display'!$C$5:$U$363,12,FALSE),VLOOKUP(A166,'Total display'!$C$5:U539,13,FALSE),VLOOKUP(A166,'Total display'!$C$5:$U$363,14,FALSE))</f>
        <v>#N/A</v>
      </c>
      <c r="L166" s="713" t="e">
        <f>VLOOKUP(A166,'Total display'!$C$5:$U$363,16,FALSE)</f>
        <v>#N/A</v>
      </c>
      <c r="M166" s="715" t="e">
        <f>VLOOKUP(A166,'Total display'!$C$5:$U$363,18,FALSE)</f>
        <v>#N/A</v>
      </c>
      <c r="N166" s="716" t="e">
        <f t="shared" si="2"/>
        <v>#N/A</v>
      </c>
      <c r="O166" s="699"/>
    </row>
    <row r="167" spans="1:15" ht="15.75" x14ac:dyDescent="0.25">
      <c r="A167" s="523" t="s">
        <v>1139</v>
      </c>
      <c r="B167" s="709" t="s">
        <v>1227</v>
      </c>
      <c r="C167" s="705">
        <v>10407677</v>
      </c>
      <c r="D167" s="774" t="s">
        <v>1138</v>
      </c>
      <c r="E167" s="705" t="s">
        <v>1390</v>
      </c>
      <c r="F167" s="705" t="s">
        <v>1614</v>
      </c>
      <c r="G167" s="705" t="s">
        <v>1231</v>
      </c>
      <c r="H167" s="713" t="e">
        <f>VLOOKUP(A167,'Total display'!$C$5:$U$363,2,FALSE)</f>
        <v>#N/A</v>
      </c>
      <c r="I167" s="714">
        <v>0</v>
      </c>
      <c r="J167" s="715" t="e">
        <f>VLOOKUP(A167,'Total display'!$C$5:$U$363,3,FALSE)</f>
        <v>#N/A</v>
      </c>
      <c r="K167" s="715" t="e">
        <f>SUM(VLOOKUP(A167,'Total display'!$C$5:$U$363,4,FALSE),VLOOKUP(A167,'Total display'!$C$5:$U$363,6,FALSE),VLOOKUP(A167,'Total display'!$C$5:$U$363,7,FALSE),VLOOKUP(A167,'Total display'!$C$5:$U$363,8,FALSE),VLOOKUP(A167,'Total display'!$C$5:$U$363,10,FALSE),VLOOKUP(A167,'Total display'!$C$5:$U$363,11,FALSE),VLOOKUP(A167,'Total display'!$C$5:$U$363,12,FALSE),VLOOKUP(A167,'Total display'!$C$5:U540,13,FALSE),VLOOKUP(A167,'Total display'!$C$5:$U$363,14,FALSE))</f>
        <v>#N/A</v>
      </c>
      <c r="L167" s="713" t="e">
        <f>VLOOKUP(A167,'Total display'!$C$5:$U$363,16,FALSE)</f>
        <v>#N/A</v>
      </c>
      <c r="M167" s="715" t="e">
        <f>VLOOKUP(A167,'Total display'!$C$5:$U$363,18,FALSE)</f>
        <v>#N/A</v>
      </c>
      <c r="N167" s="716" t="e">
        <f t="shared" si="2"/>
        <v>#N/A</v>
      </c>
      <c r="O167" s="698"/>
    </row>
    <row r="168" spans="1:15" ht="15.75" x14ac:dyDescent="0.25">
      <c r="A168" s="523">
        <v>750</v>
      </c>
      <c r="B168" s="710" t="s">
        <v>1234</v>
      </c>
      <c r="C168" s="704" t="s">
        <v>1615</v>
      </c>
      <c r="D168" s="776" t="s">
        <v>1140</v>
      </c>
      <c r="E168" s="704" t="s">
        <v>1390</v>
      </c>
      <c r="F168" s="704" t="s">
        <v>1616</v>
      </c>
      <c r="G168" s="704" t="s">
        <v>1231</v>
      </c>
      <c r="H168" s="713" t="e">
        <f>VLOOKUP(A168,'Total display'!$C$5:$U$363,2,FALSE)</f>
        <v>#N/A</v>
      </c>
      <c r="I168" s="714">
        <v>0</v>
      </c>
      <c r="J168" s="715" t="e">
        <f>VLOOKUP(A168,'Total display'!$C$5:$U$363,3,FALSE)</f>
        <v>#N/A</v>
      </c>
      <c r="K168" s="715" t="e">
        <f>SUM(VLOOKUP(A168,'Total display'!$C$5:$U$363,4,FALSE),VLOOKUP(A168,'Total display'!$C$5:$U$363,6,FALSE),VLOOKUP(A168,'Total display'!$C$5:$U$363,7,FALSE),VLOOKUP(A168,'Total display'!$C$5:$U$363,8,FALSE),VLOOKUP(A168,'Total display'!$C$5:$U$363,10,FALSE),VLOOKUP(A168,'Total display'!$C$5:$U$363,11,FALSE),VLOOKUP(A168,'Total display'!$C$5:$U$363,12,FALSE),VLOOKUP(A168,'Total display'!$C$5:U541,13,FALSE),VLOOKUP(A168,'Total display'!$C$5:$U$363,14,FALSE))</f>
        <v>#N/A</v>
      </c>
      <c r="L168" s="713" t="e">
        <f>VLOOKUP(A168,'Total display'!$C$5:$U$363,16,FALSE)</f>
        <v>#N/A</v>
      </c>
      <c r="M168" s="715" t="e">
        <f>VLOOKUP(A168,'Total display'!$C$5:$U$363,18,FALSE)</f>
        <v>#N/A</v>
      </c>
      <c r="N168" s="716" t="e">
        <f t="shared" si="2"/>
        <v>#N/A</v>
      </c>
      <c r="O168" s="699"/>
    </row>
    <row r="169" spans="1:15" ht="15.75" x14ac:dyDescent="0.25">
      <c r="A169" s="4">
        <v>704</v>
      </c>
      <c r="B169" s="709" t="s">
        <v>1227</v>
      </c>
      <c r="C169" s="705">
        <v>25590385</v>
      </c>
      <c r="D169" s="774" t="s">
        <v>1152</v>
      </c>
      <c r="E169" s="705" t="s">
        <v>1390</v>
      </c>
      <c r="F169" s="705" t="s">
        <v>1617</v>
      </c>
      <c r="G169" s="705" t="s">
        <v>1231</v>
      </c>
      <c r="H169" s="713" t="e">
        <f>VLOOKUP(A169,'Total display'!$C$5:$U$363,2,FALSE)</f>
        <v>#N/A</v>
      </c>
      <c r="I169" s="714">
        <v>0</v>
      </c>
      <c r="J169" s="715" t="e">
        <f>VLOOKUP(A169,'Total display'!$C$5:$U$363,3,FALSE)</f>
        <v>#N/A</v>
      </c>
      <c r="K169" s="715" t="e">
        <f>SUM(VLOOKUP(A169,'Total display'!$C$5:$U$363,4,FALSE),VLOOKUP(A169,'Total display'!$C$5:$U$363,6,FALSE),VLOOKUP(A169,'Total display'!$C$5:$U$363,7,FALSE),VLOOKUP(A169,'Total display'!$C$5:$U$363,8,FALSE),VLOOKUP(A169,'Total display'!$C$5:$U$363,10,FALSE),VLOOKUP(A169,'Total display'!$C$5:$U$363,11,FALSE),VLOOKUP(A169,'Total display'!$C$5:$U$363,12,FALSE),VLOOKUP(A169,'Total display'!$C$5:U542,13,FALSE),VLOOKUP(A169,'Total display'!$C$5:$U$363,14,FALSE))</f>
        <v>#N/A</v>
      </c>
      <c r="L169" s="713" t="e">
        <f>VLOOKUP(A169,'Total display'!$C$5:$U$363,16,FALSE)</f>
        <v>#N/A</v>
      </c>
      <c r="M169" s="715" t="e">
        <f>VLOOKUP(A169,'Total display'!$C$5:$U$363,18,FALSE)</f>
        <v>#N/A</v>
      </c>
      <c r="N169" s="716" t="e">
        <f t="shared" si="2"/>
        <v>#N/A</v>
      </c>
      <c r="O169" s="698"/>
    </row>
    <row r="170" spans="1:15" ht="15.75" x14ac:dyDescent="0.25">
      <c r="A170" s="4">
        <v>705</v>
      </c>
      <c r="B170" s="710" t="s">
        <v>1234</v>
      </c>
      <c r="C170" s="704" t="s">
        <v>1618</v>
      </c>
      <c r="D170" s="776" t="s">
        <v>1154</v>
      </c>
      <c r="E170" s="704" t="s">
        <v>1390</v>
      </c>
      <c r="F170" s="704" t="s">
        <v>1619</v>
      </c>
      <c r="G170" s="704" t="s">
        <v>1231</v>
      </c>
      <c r="H170" s="713" t="e">
        <f>VLOOKUP(A170,'Total display'!$C$5:$U$363,2,FALSE)</f>
        <v>#N/A</v>
      </c>
      <c r="I170" s="714">
        <v>0</v>
      </c>
      <c r="J170" s="715" t="e">
        <f>VLOOKUP(A170,'Total display'!$C$5:$U$363,3,FALSE)</f>
        <v>#N/A</v>
      </c>
      <c r="K170" s="715" t="e">
        <f>SUM(VLOOKUP(A170,'Total display'!$C$5:$U$363,4,FALSE),VLOOKUP(A170,'Total display'!$C$5:$U$363,6,FALSE),VLOOKUP(A170,'Total display'!$C$5:$U$363,7,FALSE),VLOOKUP(A170,'Total display'!$C$5:$U$363,8,FALSE),VLOOKUP(A170,'Total display'!$C$5:$U$363,10,FALSE),VLOOKUP(A170,'Total display'!$C$5:$U$363,11,FALSE),VLOOKUP(A170,'Total display'!$C$5:$U$363,12,FALSE),VLOOKUP(A170,'Total display'!$C$5:U543,13,FALSE),VLOOKUP(A170,'Total display'!$C$5:$U$363,14,FALSE))</f>
        <v>#N/A</v>
      </c>
      <c r="L170" s="713" t="e">
        <f>VLOOKUP(A170,'Total display'!$C$5:$U$363,16,FALSE)</f>
        <v>#N/A</v>
      </c>
      <c r="M170" s="715" t="e">
        <f>VLOOKUP(A170,'Total display'!$C$5:$U$363,18,FALSE)</f>
        <v>#N/A</v>
      </c>
      <c r="N170" s="716" t="e">
        <f t="shared" si="2"/>
        <v>#N/A</v>
      </c>
      <c r="O170" s="699"/>
    </row>
    <row r="171" spans="1:15" ht="15.75" x14ac:dyDescent="0.25">
      <c r="A171" s="4">
        <v>706</v>
      </c>
      <c r="B171" s="709" t="s">
        <v>1234</v>
      </c>
      <c r="C171" s="705" t="s">
        <v>1620</v>
      </c>
      <c r="D171" s="774" t="s">
        <v>1156</v>
      </c>
      <c r="E171" s="705" t="s">
        <v>1390</v>
      </c>
      <c r="F171" s="705" t="s">
        <v>1621</v>
      </c>
      <c r="G171" s="705" t="s">
        <v>1231</v>
      </c>
      <c r="H171" s="713" t="e">
        <f>VLOOKUP(A171,'Total display'!$C$5:$U$363,2,FALSE)</f>
        <v>#N/A</v>
      </c>
      <c r="I171" s="714">
        <v>0</v>
      </c>
      <c r="J171" s="715" t="e">
        <f>VLOOKUP(A171,'Total display'!$C$5:$U$363,3,FALSE)</f>
        <v>#N/A</v>
      </c>
      <c r="K171" s="715" t="e">
        <f>SUM(VLOOKUP(A171,'Total display'!$C$5:$U$363,4,FALSE),VLOOKUP(A171,'Total display'!$C$5:$U$363,6,FALSE),VLOOKUP(A171,'Total display'!$C$5:$U$363,7,FALSE),VLOOKUP(A171,'Total display'!$C$5:$U$363,8,FALSE),VLOOKUP(A171,'Total display'!$C$5:$U$363,10,FALSE),VLOOKUP(A171,'Total display'!$C$5:$U$363,11,FALSE),VLOOKUP(A171,'Total display'!$C$5:$U$363,12,FALSE),VLOOKUP(A171,'Total display'!$C$5:U544,13,FALSE),VLOOKUP(A171,'Total display'!$C$5:$U$363,14,FALSE))</f>
        <v>#N/A</v>
      </c>
      <c r="L171" s="713" t="e">
        <f>VLOOKUP(A171,'Total display'!$C$5:$U$363,16,FALSE)</f>
        <v>#N/A</v>
      </c>
      <c r="M171" s="715" t="e">
        <f>VLOOKUP(A171,'Total display'!$C$5:$U$363,18,FALSE)</f>
        <v>#N/A</v>
      </c>
      <c r="N171" s="716" t="e">
        <f t="shared" si="2"/>
        <v>#N/A</v>
      </c>
      <c r="O171" s="698"/>
    </row>
    <row r="172" spans="1:15" ht="15.75" x14ac:dyDescent="0.25">
      <c r="A172" s="4">
        <v>707</v>
      </c>
      <c r="B172" s="710" t="s">
        <v>1234</v>
      </c>
      <c r="C172" s="704" t="s">
        <v>1622</v>
      </c>
      <c r="D172" s="776" t="s">
        <v>1157</v>
      </c>
      <c r="E172" s="704" t="s">
        <v>1390</v>
      </c>
      <c r="F172" s="704" t="s">
        <v>1623</v>
      </c>
      <c r="G172" s="704" t="s">
        <v>1231</v>
      </c>
      <c r="H172" s="713" t="e">
        <f>VLOOKUP(A172,'Total display'!$C$5:$U$363,2,FALSE)</f>
        <v>#N/A</v>
      </c>
      <c r="I172" s="714">
        <v>0</v>
      </c>
      <c r="J172" s="715" t="e">
        <f>VLOOKUP(A172,'Total display'!$C$5:$U$363,3,FALSE)</f>
        <v>#N/A</v>
      </c>
      <c r="K172" s="715" t="e">
        <f>SUM(VLOOKUP(A172,'Total display'!$C$5:$U$363,4,FALSE),VLOOKUP(A172,'Total display'!$C$5:$U$363,6,FALSE),VLOOKUP(A172,'Total display'!$C$5:$U$363,7,FALSE),VLOOKUP(A172,'Total display'!$C$5:$U$363,8,FALSE),VLOOKUP(A172,'Total display'!$C$5:$U$363,10,FALSE),VLOOKUP(A172,'Total display'!$C$5:$U$363,11,FALSE),VLOOKUP(A172,'Total display'!$C$5:$U$363,12,FALSE),VLOOKUP(A172,'Total display'!$C$5:U545,13,FALSE),VLOOKUP(A172,'Total display'!$C$5:$U$363,14,FALSE))</f>
        <v>#N/A</v>
      </c>
      <c r="L172" s="713" t="e">
        <f>VLOOKUP(A172,'Total display'!$C$5:$U$363,16,FALSE)</f>
        <v>#N/A</v>
      </c>
      <c r="M172" s="715" t="e">
        <f>VLOOKUP(A172,'Total display'!$C$5:$U$363,18,FALSE)</f>
        <v>#N/A</v>
      </c>
      <c r="N172" s="716" t="e">
        <f t="shared" si="2"/>
        <v>#N/A</v>
      </c>
      <c r="O172" s="699"/>
    </row>
    <row r="173" spans="1:15" ht="15.75" x14ac:dyDescent="0.25">
      <c r="A173" s="4">
        <v>708</v>
      </c>
      <c r="B173" s="709" t="s">
        <v>1234</v>
      </c>
      <c r="C173" s="705" t="s">
        <v>1624</v>
      </c>
      <c r="D173" s="774" t="s">
        <v>1160</v>
      </c>
      <c r="E173" s="705" t="s">
        <v>1390</v>
      </c>
      <c r="F173" s="705" t="s">
        <v>1625</v>
      </c>
      <c r="G173" s="705" t="s">
        <v>1231</v>
      </c>
      <c r="H173" s="713" t="e">
        <f>VLOOKUP(A173,'Total display'!$C$5:$U$363,2,FALSE)</f>
        <v>#N/A</v>
      </c>
      <c r="I173" s="714">
        <v>0</v>
      </c>
      <c r="J173" s="715" t="e">
        <f>VLOOKUP(A173,'Total display'!$C$5:$U$363,3,FALSE)</f>
        <v>#N/A</v>
      </c>
      <c r="K173" s="715" t="e">
        <f>SUM(VLOOKUP(A173,'Total display'!$C$5:$U$363,4,FALSE),VLOOKUP(A173,'Total display'!$C$5:$U$363,6,FALSE),VLOOKUP(A173,'Total display'!$C$5:$U$363,7,FALSE),VLOOKUP(A173,'Total display'!$C$5:$U$363,8,FALSE),VLOOKUP(A173,'Total display'!$C$5:$U$363,10,FALSE),VLOOKUP(A173,'Total display'!$C$5:$U$363,11,FALSE),VLOOKUP(A173,'Total display'!$C$5:$U$363,12,FALSE),VLOOKUP(A173,'Total display'!$C$5:U546,13,FALSE),VLOOKUP(A173,'Total display'!$C$5:$U$363,14,FALSE))</f>
        <v>#N/A</v>
      </c>
      <c r="L173" s="713" t="e">
        <f>VLOOKUP(A173,'Total display'!$C$5:$U$363,16,FALSE)</f>
        <v>#N/A</v>
      </c>
      <c r="M173" s="715" t="e">
        <f>VLOOKUP(A173,'Total display'!$C$5:$U$363,18,FALSE)</f>
        <v>#N/A</v>
      </c>
      <c r="N173" s="716" t="e">
        <f t="shared" si="2"/>
        <v>#N/A</v>
      </c>
      <c r="O173" s="698"/>
    </row>
    <row r="174" spans="1:15" ht="15.75" x14ac:dyDescent="0.25">
      <c r="A174" s="4">
        <v>610</v>
      </c>
      <c r="B174" s="710" t="s">
        <v>1227</v>
      </c>
      <c r="C174" s="704">
        <v>18487266</v>
      </c>
      <c r="D174" s="776" t="s">
        <v>1163</v>
      </c>
      <c r="E174" s="704" t="s">
        <v>1390</v>
      </c>
      <c r="F174" s="704" t="s">
        <v>1626</v>
      </c>
      <c r="G174" s="704" t="s">
        <v>1231</v>
      </c>
      <c r="H174" s="713" t="e">
        <f>VLOOKUP(A174,'Total display'!$C$5:$U$363,2,FALSE)</f>
        <v>#N/A</v>
      </c>
      <c r="I174" s="714">
        <v>0</v>
      </c>
      <c r="J174" s="715" t="e">
        <f>VLOOKUP(A174,'Total display'!$C$5:$U$363,3,FALSE)</f>
        <v>#N/A</v>
      </c>
      <c r="K174" s="715" t="e">
        <f>SUM(VLOOKUP(A174,'Total display'!$C$5:$U$363,4,FALSE),VLOOKUP(A174,'Total display'!$C$5:$U$363,6,FALSE),VLOOKUP(A174,'Total display'!$C$5:$U$363,7,FALSE),VLOOKUP(A174,'Total display'!$C$5:$U$363,8,FALSE),VLOOKUP(A174,'Total display'!$C$5:$U$363,10,FALSE),VLOOKUP(A174,'Total display'!$C$5:$U$363,11,FALSE),VLOOKUP(A174,'Total display'!$C$5:$U$363,12,FALSE),VLOOKUP(A174,'Total display'!$C$5:U547,13,FALSE),VLOOKUP(A174,'Total display'!$C$5:$U$363,14,FALSE))</f>
        <v>#N/A</v>
      </c>
      <c r="L174" s="713" t="e">
        <f>VLOOKUP(A174,'Total display'!$C$5:$U$363,16,FALSE)</f>
        <v>#N/A</v>
      </c>
      <c r="M174" s="715" t="e">
        <f>VLOOKUP(A174,'Total display'!$C$5:$U$363,18,FALSE)</f>
        <v>#N/A</v>
      </c>
      <c r="N174" s="716" t="e">
        <f t="shared" si="2"/>
        <v>#N/A</v>
      </c>
      <c r="O174" s="699"/>
    </row>
    <row r="175" spans="1:15" ht="15.75" x14ac:dyDescent="0.25">
      <c r="A175" s="4">
        <v>709</v>
      </c>
      <c r="B175" s="709" t="s">
        <v>1227</v>
      </c>
      <c r="C175" s="705">
        <v>2145774</v>
      </c>
      <c r="D175" s="774" t="s">
        <v>1166</v>
      </c>
      <c r="E175" s="705" t="s">
        <v>1390</v>
      </c>
      <c r="F175" s="705" t="s">
        <v>1627</v>
      </c>
      <c r="G175" s="705" t="s">
        <v>1231</v>
      </c>
      <c r="H175" s="713" t="e">
        <f>VLOOKUP(A175,'Total display'!$C$5:$U$363,2,FALSE)</f>
        <v>#N/A</v>
      </c>
      <c r="I175" s="714">
        <v>0</v>
      </c>
      <c r="J175" s="715" t="e">
        <f>VLOOKUP(A175,'Total display'!$C$5:$U$363,3,FALSE)</f>
        <v>#N/A</v>
      </c>
      <c r="K175" s="715" t="e">
        <f>SUM(VLOOKUP(A175,'Total display'!$C$5:$U$363,4,FALSE),VLOOKUP(A175,'Total display'!$C$5:$U$363,6,FALSE),VLOOKUP(A175,'Total display'!$C$5:$U$363,7,FALSE),VLOOKUP(A175,'Total display'!$C$5:$U$363,8,FALSE),VLOOKUP(A175,'Total display'!$C$5:$U$363,10,FALSE),VLOOKUP(A175,'Total display'!$C$5:$U$363,11,FALSE),VLOOKUP(A175,'Total display'!$C$5:$U$363,12,FALSE),VLOOKUP(A175,'Total display'!$C$5:U548,13,FALSE),VLOOKUP(A175,'Total display'!$C$5:$U$363,14,FALSE))</f>
        <v>#N/A</v>
      </c>
      <c r="L175" s="713" t="e">
        <f>VLOOKUP(A175,'Total display'!$C$5:$U$363,16,FALSE)</f>
        <v>#N/A</v>
      </c>
      <c r="M175" s="715" t="e">
        <f>VLOOKUP(A175,'Total display'!$C$5:$U$363,18,FALSE)</f>
        <v>#N/A</v>
      </c>
      <c r="N175" s="716" t="e">
        <f t="shared" si="2"/>
        <v>#N/A</v>
      </c>
      <c r="O175" s="698"/>
    </row>
    <row r="176" spans="1:15" ht="15.75" x14ac:dyDescent="0.25">
      <c r="A176" s="4">
        <v>710</v>
      </c>
      <c r="B176" s="710" t="s">
        <v>1227</v>
      </c>
      <c r="C176" s="704">
        <v>24242703</v>
      </c>
      <c r="D176" s="776" t="s">
        <v>1169</v>
      </c>
      <c r="E176" s="704" t="s">
        <v>1390</v>
      </c>
      <c r="F176" s="704" t="s">
        <v>1628</v>
      </c>
      <c r="G176" s="704" t="s">
        <v>1231</v>
      </c>
      <c r="H176" s="713" t="e">
        <f>VLOOKUP(A176,'Total display'!$C$5:$U$363,2,FALSE)</f>
        <v>#N/A</v>
      </c>
      <c r="I176" s="714">
        <v>0</v>
      </c>
      <c r="J176" s="715" t="e">
        <f>VLOOKUP(A176,'Total display'!$C$5:$U$363,3,FALSE)</f>
        <v>#N/A</v>
      </c>
      <c r="K176" s="715" t="e">
        <f>SUM(VLOOKUP(A176,'Total display'!$C$5:$U$363,4,FALSE),VLOOKUP(A176,'Total display'!$C$5:$U$363,6,FALSE),VLOOKUP(A176,'Total display'!$C$5:$U$363,7,FALSE),VLOOKUP(A176,'Total display'!$C$5:$U$363,8,FALSE),VLOOKUP(A176,'Total display'!$C$5:$U$363,10,FALSE),VLOOKUP(A176,'Total display'!$C$5:$U$363,11,FALSE),VLOOKUP(A176,'Total display'!$C$5:$U$363,12,FALSE),VLOOKUP(A176,'Total display'!$C$5:U549,13,FALSE),VLOOKUP(A176,'Total display'!$C$5:$U$363,14,FALSE))</f>
        <v>#N/A</v>
      </c>
      <c r="L176" s="713" t="e">
        <f>VLOOKUP(A176,'Total display'!$C$5:$U$363,16,FALSE)</f>
        <v>#N/A</v>
      </c>
      <c r="M176" s="715" t="e">
        <f>VLOOKUP(A176,'Total display'!$C$5:$U$363,18,FALSE)</f>
        <v>#N/A</v>
      </c>
      <c r="N176" s="716" t="e">
        <f t="shared" si="2"/>
        <v>#N/A</v>
      </c>
      <c r="O176" s="699"/>
    </row>
    <row r="177" spans="1:15" ht="15.75" x14ac:dyDescent="0.25">
      <c r="A177" s="4">
        <v>285</v>
      </c>
      <c r="B177" s="709" t="s">
        <v>1227</v>
      </c>
      <c r="C177" s="705">
        <v>15131572</v>
      </c>
      <c r="D177" s="774" t="s">
        <v>1177</v>
      </c>
      <c r="E177" s="705" t="s">
        <v>1390</v>
      </c>
      <c r="F177" s="705" t="s">
        <v>1629</v>
      </c>
      <c r="G177" s="705" t="s">
        <v>1231</v>
      </c>
      <c r="H177" s="713" t="e">
        <f>VLOOKUP(A177,'Total display'!$C$5:$U$363,2,FALSE)</f>
        <v>#N/A</v>
      </c>
      <c r="I177" s="714">
        <v>0</v>
      </c>
      <c r="J177" s="715" t="e">
        <f>VLOOKUP(A177,'Total display'!$C$5:$U$363,3,FALSE)</f>
        <v>#N/A</v>
      </c>
      <c r="K177" s="715" t="e">
        <f>SUM(VLOOKUP(A177,'Total display'!$C$5:$U$363,4,FALSE),VLOOKUP(A177,'Total display'!$C$5:$U$363,6,FALSE),VLOOKUP(A177,'Total display'!$C$5:$U$363,7,FALSE),VLOOKUP(A177,'Total display'!$C$5:$U$363,8,FALSE),VLOOKUP(A177,'Total display'!$C$5:$U$363,10,FALSE),VLOOKUP(A177,'Total display'!$C$5:$U$363,11,FALSE),VLOOKUP(A177,'Total display'!$C$5:$U$363,12,FALSE),VLOOKUP(A177,'Total display'!$C$5:U550,13,FALSE),VLOOKUP(A177,'Total display'!$C$5:$U$363,14,FALSE))</f>
        <v>#N/A</v>
      </c>
      <c r="L177" s="713" t="e">
        <f>VLOOKUP(A177,'Total display'!$C$5:$U$363,16,FALSE)</f>
        <v>#N/A</v>
      </c>
      <c r="M177" s="715" t="e">
        <f>VLOOKUP(A177,'Total display'!$C$5:$U$363,18,FALSE)</f>
        <v>#N/A</v>
      </c>
      <c r="N177" s="716" t="e">
        <f t="shared" si="2"/>
        <v>#N/A</v>
      </c>
      <c r="O177" s="698"/>
    </row>
    <row r="178" spans="1:15" ht="15.75" x14ac:dyDescent="0.25">
      <c r="A178" s="4">
        <v>446</v>
      </c>
      <c r="B178" s="710" t="s">
        <v>1227</v>
      </c>
      <c r="C178" s="704">
        <v>8977178</v>
      </c>
      <c r="D178" s="776" t="s">
        <v>1179</v>
      </c>
      <c r="E178" s="704" t="s">
        <v>1390</v>
      </c>
      <c r="F178" s="704" t="s">
        <v>1630</v>
      </c>
      <c r="G178" s="704" t="s">
        <v>1231</v>
      </c>
      <c r="H178" s="713" t="e">
        <f>VLOOKUP(A178,'Total display'!$C$5:$U$363,2,FALSE)</f>
        <v>#N/A</v>
      </c>
      <c r="I178" s="714">
        <v>0</v>
      </c>
      <c r="J178" s="715" t="e">
        <f>VLOOKUP(A178,'Total display'!$C$5:$U$363,3,FALSE)</f>
        <v>#N/A</v>
      </c>
      <c r="K178" s="715" t="e">
        <f>SUM(VLOOKUP(A178,'Total display'!$C$5:$U$363,4,FALSE),VLOOKUP(A178,'Total display'!$C$5:$U$363,6,FALSE),VLOOKUP(A178,'Total display'!$C$5:$U$363,7,FALSE),VLOOKUP(A178,'Total display'!$C$5:$U$363,8,FALSE),VLOOKUP(A178,'Total display'!$C$5:$U$363,10,FALSE),VLOOKUP(A178,'Total display'!$C$5:$U$363,11,FALSE),VLOOKUP(A178,'Total display'!$C$5:$U$363,12,FALSE),VLOOKUP(A178,'Total display'!$C$5:U551,13,FALSE),VLOOKUP(A178,'Total display'!$C$5:$U$363,14,FALSE))</f>
        <v>#N/A</v>
      </c>
      <c r="L178" s="713" t="e">
        <f>VLOOKUP(A178,'Total display'!$C$5:$U$363,16,FALSE)</f>
        <v>#N/A</v>
      </c>
      <c r="M178" s="715" t="e">
        <f>VLOOKUP(A178,'Total display'!$C$5:$U$363,18,FALSE)</f>
        <v>#N/A</v>
      </c>
      <c r="N178" s="716" t="e">
        <f t="shared" si="2"/>
        <v>#N/A</v>
      </c>
      <c r="O178" s="699"/>
    </row>
    <row r="179" spans="1:15" ht="15.75" x14ac:dyDescent="0.25">
      <c r="A179" s="4">
        <v>711</v>
      </c>
      <c r="B179" s="709" t="s">
        <v>1227</v>
      </c>
      <c r="C179" s="705">
        <v>11823962</v>
      </c>
      <c r="D179" s="774" t="s">
        <v>1182</v>
      </c>
      <c r="E179" s="705" t="s">
        <v>1390</v>
      </c>
      <c r="F179" s="705" t="s">
        <v>1631</v>
      </c>
      <c r="G179" s="705" t="s">
        <v>1231</v>
      </c>
      <c r="H179" s="713" t="e">
        <f>VLOOKUP(A179,'Total display'!$C$5:$U$363,2,FALSE)</f>
        <v>#N/A</v>
      </c>
      <c r="I179" s="714">
        <v>0</v>
      </c>
      <c r="J179" s="715" t="e">
        <f>VLOOKUP(A179,'Total display'!$C$5:$U$363,3,FALSE)</f>
        <v>#N/A</v>
      </c>
      <c r="K179" s="715" t="e">
        <f>SUM(VLOOKUP(A179,'Total display'!$C$5:$U$363,4,FALSE),VLOOKUP(A179,'Total display'!$C$5:$U$363,6,FALSE),VLOOKUP(A179,'Total display'!$C$5:$U$363,7,FALSE),VLOOKUP(A179,'Total display'!$C$5:$U$363,8,FALSE),VLOOKUP(A179,'Total display'!$C$5:$U$363,10,FALSE),VLOOKUP(A179,'Total display'!$C$5:$U$363,11,FALSE),VLOOKUP(A179,'Total display'!$C$5:$U$363,12,FALSE),VLOOKUP(A179,'Total display'!$C$5:U552,13,FALSE),VLOOKUP(A179,'Total display'!$C$5:$U$363,14,FALSE))</f>
        <v>#N/A</v>
      </c>
      <c r="L179" s="713" t="e">
        <f>VLOOKUP(A179,'Total display'!$C$5:$U$363,16,FALSE)</f>
        <v>#N/A</v>
      </c>
      <c r="M179" s="715" t="e">
        <f>VLOOKUP(A179,'Total display'!$C$5:$U$363,18,FALSE)</f>
        <v>#N/A</v>
      </c>
      <c r="N179" s="716" t="e">
        <f t="shared" si="2"/>
        <v>#N/A</v>
      </c>
      <c r="O179" s="698"/>
    </row>
    <row r="180" spans="1:15" ht="15.75" x14ac:dyDescent="0.25">
      <c r="A180" s="4">
        <v>701</v>
      </c>
      <c r="B180" s="710" t="s">
        <v>1234</v>
      </c>
      <c r="C180" s="704" t="s">
        <v>1632</v>
      </c>
      <c r="D180" s="776" t="s">
        <v>1184</v>
      </c>
      <c r="E180" s="704" t="s">
        <v>1390</v>
      </c>
      <c r="F180" s="704" t="s">
        <v>1633</v>
      </c>
      <c r="G180" s="704" t="s">
        <v>1231</v>
      </c>
      <c r="H180" s="713" t="e">
        <f>VLOOKUP(A180,'Total display'!$C$5:$U$363,2,FALSE)</f>
        <v>#N/A</v>
      </c>
      <c r="I180" s="714">
        <v>0</v>
      </c>
      <c r="J180" s="715" t="e">
        <f>VLOOKUP(A180,'Total display'!$C$5:$U$363,3,FALSE)</f>
        <v>#N/A</v>
      </c>
      <c r="K180" s="715" t="e">
        <f>SUM(VLOOKUP(A180,'Total display'!$C$5:$U$363,4,FALSE),VLOOKUP(A180,'Total display'!$C$5:$U$363,6,FALSE),VLOOKUP(A180,'Total display'!$C$5:$U$363,7,FALSE),VLOOKUP(A180,'Total display'!$C$5:$U$363,8,FALSE),VLOOKUP(A180,'Total display'!$C$5:$U$363,10,FALSE),VLOOKUP(A180,'Total display'!$C$5:$U$363,11,FALSE),VLOOKUP(A180,'Total display'!$C$5:$U$363,12,FALSE),VLOOKUP(A180,'Total display'!$C$5:U553,13,FALSE),VLOOKUP(A180,'Total display'!$C$5:$U$363,14,FALSE))</f>
        <v>#N/A</v>
      </c>
      <c r="L180" s="713" t="e">
        <f>VLOOKUP(A180,'Total display'!$C$5:$U$363,16,FALSE)</f>
        <v>#N/A</v>
      </c>
      <c r="M180" s="715" t="e">
        <f>VLOOKUP(A180,'Total display'!$C$5:$U$363,18,FALSE)</f>
        <v>#N/A</v>
      </c>
      <c r="N180" s="716" t="e">
        <f t="shared" si="2"/>
        <v>#N/A</v>
      </c>
      <c r="O180" s="699"/>
    </row>
    <row r="181" spans="1:15" ht="15.75" x14ac:dyDescent="0.25">
      <c r="A181" s="4">
        <v>712</v>
      </c>
      <c r="B181" s="709" t="s">
        <v>1227</v>
      </c>
      <c r="C181" s="705">
        <v>20321166</v>
      </c>
      <c r="D181" s="774" t="s">
        <v>1190</v>
      </c>
      <c r="E181" s="705" t="s">
        <v>1390</v>
      </c>
      <c r="F181" s="705" t="s">
        <v>1634</v>
      </c>
      <c r="G181" s="705" t="s">
        <v>1231</v>
      </c>
      <c r="H181" s="713" t="e">
        <f>VLOOKUP(A181,'Total display'!$C$5:$U$363,2,FALSE)</f>
        <v>#N/A</v>
      </c>
      <c r="I181" s="714">
        <v>0</v>
      </c>
      <c r="J181" s="715" t="e">
        <f>VLOOKUP(A181,'Total display'!$C$5:$U$363,3,FALSE)</f>
        <v>#N/A</v>
      </c>
      <c r="K181" s="715" t="e">
        <f>SUM(VLOOKUP(A181,'Total display'!$C$5:$U$363,4,FALSE),VLOOKUP(A181,'Total display'!$C$5:$U$363,6,FALSE),VLOOKUP(A181,'Total display'!$C$5:$U$363,7,FALSE),VLOOKUP(A181,'Total display'!$C$5:$U$363,8,FALSE),VLOOKUP(A181,'Total display'!$C$5:$U$363,10,FALSE),VLOOKUP(A181,'Total display'!$C$5:$U$363,11,FALSE),VLOOKUP(A181,'Total display'!$C$5:$U$363,12,FALSE),VLOOKUP(A181,'Total display'!$C$5:U554,13,FALSE),VLOOKUP(A181,'Total display'!$C$5:$U$363,14,FALSE))</f>
        <v>#N/A</v>
      </c>
      <c r="L181" s="713" t="e">
        <f>VLOOKUP(A181,'Total display'!$C$5:$U$363,16,FALSE)</f>
        <v>#N/A</v>
      </c>
      <c r="M181" s="715" t="e">
        <f>VLOOKUP(A181,'Total display'!$C$5:$U$363,18,FALSE)</f>
        <v>#N/A</v>
      </c>
      <c r="N181" s="716" t="e">
        <f t="shared" si="2"/>
        <v>#N/A</v>
      </c>
      <c r="O181" s="698"/>
    </row>
    <row r="182" spans="1:15" ht="15.75" x14ac:dyDescent="0.25">
      <c r="A182" s="4">
        <v>713</v>
      </c>
      <c r="B182" s="722" t="s">
        <v>1227</v>
      </c>
      <c r="C182" s="4">
        <v>13041872</v>
      </c>
      <c r="D182" s="777" t="s">
        <v>1658</v>
      </c>
      <c r="E182" s="723" t="s">
        <v>1390</v>
      </c>
      <c r="F182" t="s">
        <v>1659</v>
      </c>
      <c r="G182" s="724" t="s">
        <v>1231</v>
      </c>
      <c r="H182" s="713" t="e">
        <f>VLOOKUP(A182,'Total display'!$C$5:$U$363,2,FALSE)</f>
        <v>#N/A</v>
      </c>
      <c r="I182" s="714">
        <v>0</v>
      </c>
      <c r="J182" s="715" t="e">
        <f>VLOOKUP(A182,'Total display'!$C$5:$U$363,3,FALSE)</f>
        <v>#N/A</v>
      </c>
      <c r="K182" s="715" t="e">
        <f>SUM(VLOOKUP(A182,'Total display'!$C$5:$U$363,4,FALSE),VLOOKUP(A182,'Total display'!$C$5:$U$363,6,FALSE),VLOOKUP(A182,'Total display'!$C$5:$U$363,7,FALSE),VLOOKUP(A182,'Total display'!$C$5:$U$363,8,FALSE),VLOOKUP(A182,'Total display'!$C$5:$U$363,10,FALSE),VLOOKUP(A182,'Total display'!$C$5:$U$363,11,FALSE),VLOOKUP(A182,'Total display'!$C$5:$U$363,12,FALSE),VLOOKUP(A182,'Total display'!$C$5:U555,13,FALSE),VLOOKUP(A182,'Total display'!$C$5:$U$363,14,FALSE))</f>
        <v>#N/A</v>
      </c>
      <c r="L182" s="713" t="e">
        <f>VLOOKUP(A182,'Total display'!$C$5:$U$363,16,FALSE)</f>
        <v>#N/A</v>
      </c>
      <c r="M182" s="715" t="e">
        <f>VLOOKUP(A182,'Total display'!$C$5:$U$363,18,FALSE)</f>
        <v>#N/A</v>
      </c>
      <c r="N182" s="716" t="e">
        <f t="shared" si="2"/>
        <v>#N/A</v>
      </c>
    </row>
    <row r="183" spans="1:15" ht="15.75" x14ac:dyDescent="0.25">
      <c r="A183" s="4">
        <v>529</v>
      </c>
      <c r="B183" s="709" t="s">
        <v>1234</v>
      </c>
      <c r="C183" s="523" t="s">
        <v>1669</v>
      </c>
      <c r="D183" s="397" t="s">
        <v>1667</v>
      </c>
      <c r="E183" s="705" t="s">
        <v>1390</v>
      </c>
      <c r="F183" t="s">
        <v>1668</v>
      </c>
      <c r="G183" s="705" t="s">
        <v>1231</v>
      </c>
      <c r="H183" s="713" t="e">
        <f>VLOOKUP(A183,'Total display'!$C$5:$U$363,2,FALSE)</f>
        <v>#N/A</v>
      </c>
      <c r="I183" s="714">
        <v>0</v>
      </c>
      <c r="J183" s="715" t="e">
        <f>VLOOKUP(A183,'Total display'!$C$5:$U$363,3,FALSE)</f>
        <v>#N/A</v>
      </c>
      <c r="K183" s="715" t="e">
        <f>SUM(VLOOKUP(A183,'Total display'!$C$5:$U$363,4,FALSE),VLOOKUP(A183,'Total display'!$C$5:$U$363,6,FALSE),VLOOKUP(A183,'Total display'!$C$5:$U$363,7,FALSE),VLOOKUP(A183,'Total display'!$C$5:$U$363,8,FALSE),VLOOKUP(A183,'Total display'!$C$5:$U$363,10,FALSE),VLOOKUP(A183,'Total display'!$C$5:$U$363,11,FALSE),VLOOKUP(A183,'Total display'!$C$5:$U$363,12,FALSE),VLOOKUP(A183,'Total display'!$C$5:U556,13,FALSE),VLOOKUP(A183,'Total display'!$C$5:$U$363,14,FALSE))</f>
        <v>#N/A</v>
      </c>
      <c r="L183" s="713" t="e">
        <f>VLOOKUP(A183,'Total display'!$C$5:$U$363,16,FALSE)</f>
        <v>#N/A</v>
      </c>
      <c r="M183" s="715" t="e">
        <f>VLOOKUP(A183,'Total display'!$C$5:$U$363,18,FALSE)</f>
        <v>#N/A</v>
      </c>
      <c r="N183" s="716" t="e">
        <f t="shared" si="2"/>
        <v>#N/A</v>
      </c>
    </row>
    <row r="184" spans="1:15" ht="15.75" x14ac:dyDescent="0.25">
      <c r="A184" s="4">
        <v>715</v>
      </c>
      <c r="B184" s="720" t="s">
        <v>1227</v>
      </c>
      <c r="C184" s="523">
        <v>19908668</v>
      </c>
      <c r="D184" s="397" t="s">
        <v>1673</v>
      </c>
      <c r="E184" s="705" t="s">
        <v>1390</v>
      </c>
      <c r="F184" s="729" t="s">
        <v>1674</v>
      </c>
      <c r="G184" s="705" t="s">
        <v>1231</v>
      </c>
      <c r="H184" s="713" t="e">
        <f>VLOOKUP(A184,'Total display'!$C$5:$U$363,2,FALSE)</f>
        <v>#N/A</v>
      </c>
      <c r="I184" s="714">
        <v>0</v>
      </c>
      <c r="J184" s="715" t="e">
        <f>VLOOKUP(A184,'Total display'!$C$5:$U$363,3,FALSE)</f>
        <v>#N/A</v>
      </c>
      <c r="K184" s="715" t="e">
        <f>SUM(VLOOKUP(A184,'Total display'!$C$5:$U$363,4,FALSE),VLOOKUP(A184,'Total display'!$C$5:$U$363,6,FALSE),VLOOKUP(A184,'Total display'!$C$5:$U$363,7,FALSE),VLOOKUP(A184,'Total display'!$C$5:$U$363,8,FALSE),VLOOKUP(A184,'Total display'!$C$5:$U$363,10,FALSE),VLOOKUP(A184,'Total display'!$C$5:$U$363,11,FALSE),VLOOKUP(A184,'Total display'!$C$5:$U$363,12,FALSE),VLOOKUP(A184,'Total display'!$C$5:U557,13,FALSE),VLOOKUP(A184,'Total display'!$C$5:$U$363,14,FALSE))</f>
        <v>#N/A</v>
      </c>
      <c r="L184" s="713" t="e">
        <f>VLOOKUP(A184,'Total display'!$C$5:$U$363,16,FALSE)</f>
        <v>#N/A</v>
      </c>
      <c r="M184" s="715" t="e">
        <f>VLOOKUP(A184,'Total display'!$C$5:$U$363,18,FALSE)</f>
        <v>#N/A</v>
      </c>
      <c r="N184" s="716" t="e">
        <f t="shared" si="2"/>
        <v>#N/A</v>
      </c>
    </row>
    <row r="185" spans="1:15" ht="15.75" x14ac:dyDescent="0.25">
      <c r="A185" s="4">
        <v>716</v>
      </c>
      <c r="B185" s="710" t="s">
        <v>1234</v>
      </c>
      <c r="C185" s="523" t="s">
        <v>1670</v>
      </c>
      <c r="D185" s="397" t="s">
        <v>1671</v>
      </c>
      <c r="E185" s="705" t="s">
        <v>1390</v>
      </c>
      <c r="F185" s="729" t="s">
        <v>1672</v>
      </c>
      <c r="G185" s="705" t="s">
        <v>1231</v>
      </c>
      <c r="H185" s="713" t="e">
        <f>VLOOKUP(A185,'Total display'!$C$5:$U$363,2,FALSE)</f>
        <v>#N/A</v>
      </c>
      <c r="I185" s="714">
        <v>0</v>
      </c>
      <c r="J185" s="715" t="e">
        <f>VLOOKUP(A185,'Total display'!$C$5:$U$363,3,FALSE)</f>
        <v>#N/A</v>
      </c>
      <c r="K185" s="715" t="e">
        <f>SUM(VLOOKUP(A185,'Total display'!$C$5:$U$363,4,FALSE),VLOOKUP(A185,'Total display'!$C$5:$U$363,6,FALSE),VLOOKUP(A185,'Total display'!$C$5:$U$363,7,FALSE),VLOOKUP(A185,'Total display'!$C$5:$U$363,8,FALSE),VLOOKUP(A185,'Total display'!$C$5:$U$363,10,FALSE),VLOOKUP(A185,'Total display'!$C$5:$U$363,11,FALSE),VLOOKUP(A185,'Total display'!$C$5:$U$363,12,FALSE),VLOOKUP(A185,'Total display'!$C$5:U557,13,FALSE),VLOOKUP(A185,'Total display'!$C$5:$U$363,14,FALSE))</f>
        <v>#N/A</v>
      </c>
      <c r="L185" s="713" t="e">
        <f>VLOOKUP(A185,'Total display'!$C$5:$U$363,16,FALSE)</f>
        <v>#N/A</v>
      </c>
      <c r="M185" s="715" t="e">
        <f>VLOOKUP(A185,'Total display'!$C$5:$U$363,18,FALSE)</f>
        <v>#N/A</v>
      </c>
      <c r="N185" s="716" t="e">
        <f t="shared" si="2"/>
        <v>#N/A</v>
      </c>
    </row>
    <row r="186" spans="1:15" ht="15.75" x14ac:dyDescent="0.25">
      <c r="A186" s="4">
        <v>686</v>
      </c>
      <c r="B186" s="720" t="s">
        <v>1227</v>
      </c>
      <c r="C186" s="4">
        <v>10861325</v>
      </c>
      <c r="D186" s="397" t="s">
        <v>1680</v>
      </c>
      <c r="E186" s="705" t="s">
        <v>1390</v>
      </c>
      <c r="F186" s="729" t="s">
        <v>1678</v>
      </c>
      <c r="G186" s="705" t="s">
        <v>1231</v>
      </c>
      <c r="H186" s="713" t="e">
        <f>VLOOKUP(A186,'Total display'!$C$5:$U$363,2,FALSE)</f>
        <v>#N/A</v>
      </c>
      <c r="I186" s="714">
        <v>0</v>
      </c>
      <c r="J186" s="715" t="e">
        <f>VLOOKUP(A186,'Total display'!$C$5:$U$363,3,FALSE)</f>
        <v>#N/A</v>
      </c>
      <c r="K186" s="715" t="e">
        <f>SUM(VLOOKUP(A186,'Total display'!$C$5:$U$363,4,FALSE),VLOOKUP(A186,'Total display'!$C$5:$U$363,6,FALSE),VLOOKUP(A186,'Total display'!$C$5:$U$363,7,FALSE),VLOOKUP(A186,'Total display'!$C$5:$U$363,8,FALSE),VLOOKUP(A186,'Total display'!$C$5:$U$363,10,FALSE),VLOOKUP(A186,'Total display'!$C$5:$U$363,11,FALSE),VLOOKUP(A186,'Total display'!$C$5:$U$363,12,FALSE),VLOOKUP(A186,'Total display'!$C$5:U558,13,FALSE),VLOOKUP(A186,'Total display'!$C$5:$U$363,14,FALSE))</f>
        <v>#N/A</v>
      </c>
      <c r="L186" s="713" t="e">
        <f>VLOOKUP(A186,'Total display'!$C$5:$U$363,16,FALSE)</f>
        <v>#N/A</v>
      </c>
      <c r="M186" s="715" t="e">
        <f>VLOOKUP(A186,'Total display'!$C$5:$U$363,18,FALSE)</f>
        <v>#N/A</v>
      </c>
      <c r="N186" s="716" t="e">
        <f t="shared" si="2"/>
        <v>#N/A</v>
      </c>
    </row>
    <row r="187" spans="1:15" ht="15.75" x14ac:dyDescent="0.25">
      <c r="A187" s="4">
        <v>721</v>
      </c>
      <c r="B187" s="710" t="s">
        <v>1234</v>
      </c>
      <c r="C187" s="4" t="s">
        <v>1692</v>
      </c>
      <c r="D187" s="778" t="s">
        <v>1690</v>
      </c>
      <c r="E187" s="705" t="s">
        <v>1390</v>
      </c>
      <c r="F187" s="729" t="s">
        <v>1689</v>
      </c>
      <c r="G187" s="705" t="s">
        <v>1231</v>
      </c>
      <c r="H187" s="713" t="e">
        <f>VLOOKUP(A187,'Total display'!$C$5:$U$363,2,FALSE)</f>
        <v>#N/A</v>
      </c>
      <c r="I187" s="714">
        <v>0</v>
      </c>
      <c r="J187" s="715" t="e">
        <f>VLOOKUP(A187,'Total display'!$C$5:$U$363,3,FALSE)</f>
        <v>#N/A</v>
      </c>
      <c r="K187" s="715" t="e">
        <f>SUM(VLOOKUP(A187,'Total display'!$C$5:$U$363,4,FALSE),VLOOKUP(A187,'Total display'!$C$5:$U$363,6,FALSE),VLOOKUP(A187,'Total display'!$C$5:$U$363,7,FALSE),VLOOKUP(A187,'Total display'!$C$5:$U$363,8,FALSE),VLOOKUP(A187,'Total display'!$C$5:$U$363,10,FALSE),VLOOKUP(A187,'Total display'!$C$5:$U$363,11,FALSE),VLOOKUP(A187,'Total display'!$C$5:$U$363,12,FALSE),VLOOKUP(A187,'Total display'!$C$5:U559,13,FALSE),VLOOKUP(A187,'Total display'!$C$5:$U$363,14,FALSE))</f>
        <v>#N/A</v>
      </c>
      <c r="L187" s="713" t="e">
        <f>VLOOKUP(A187,'Total display'!$C$5:$U$363,16,FALSE)</f>
        <v>#N/A</v>
      </c>
      <c r="M187" s="715" t="e">
        <f>VLOOKUP(A187,'Total display'!$C$5:$U$363,18,FALSE)</f>
        <v>#N/A</v>
      </c>
      <c r="N187" s="716" t="e">
        <f t="shared" si="2"/>
        <v>#N/A</v>
      </c>
    </row>
    <row r="188" spans="1:15" ht="15.75" x14ac:dyDescent="0.25">
      <c r="A188" s="4">
        <v>718</v>
      </c>
      <c r="B188" s="710" t="s">
        <v>1234</v>
      </c>
      <c r="C188" s="4" t="s">
        <v>1691</v>
      </c>
      <c r="D188" s="778" t="s">
        <v>1687</v>
      </c>
      <c r="E188" s="705" t="s">
        <v>1390</v>
      </c>
      <c r="F188" t="s">
        <v>1726</v>
      </c>
      <c r="G188" s="705" t="s">
        <v>1231</v>
      </c>
      <c r="H188" s="713" t="e">
        <f>VLOOKUP(A188,'Total display'!$C$5:$U$363,2,FALSE)</f>
        <v>#N/A</v>
      </c>
      <c r="I188" s="714">
        <v>0</v>
      </c>
      <c r="J188" s="715" t="e">
        <f>VLOOKUP(A188,'Total display'!$C$5:$U$363,3,FALSE)</f>
        <v>#N/A</v>
      </c>
      <c r="K188" s="715" t="e">
        <f>SUM(VLOOKUP(A188,'Total display'!$C$5:$U$363,4,FALSE),VLOOKUP(A188,'Total display'!$C$5:$U$363,6,FALSE),VLOOKUP(A188,'Total display'!$C$5:$U$363,7,FALSE),VLOOKUP(A188,'Total display'!$C$5:$U$363,8,FALSE),VLOOKUP(A188,'Total display'!$C$5:$U$363,10,FALSE),VLOOKUP(A188,'Total display'!$C$5:$U$363,11,FALSE),VLOOKUP(A188,'Total display'!$C$5:$U$363,12,FALSE),VLOOKUP(A188,'Total display'!$C$5:U560,13,FALSE),VLOOKUP(A188,'Total display'!$C$5:$U$363,14,FALSE))</f>
        <v>#N/A</v>
      </c>
      <c r="L188" s="713" t="e">
        <f>VLOOKUP(A188,'Total display'!$C$5:$U$363,16,FALSE)</f>
        <v>#N/A</v>
      </c>
      <c r="M188" s="715" t="e">
        <f>VLOOKUP(A188,'Total display'!$C$5:$U$363,18,FALSE)</f>
        <v>#N/A</v>
      </c>
      <c r="N188" s="716" t="e">
        <f t="shared" si="2"/>
        <v>#N/A</v>
      </c>
    </row>
    <row r="189" spans="1:15" ht="15.75" x14ac:dyDescent="0.25">
      <c r="A189" s="754">
        <v>598</v>
      </c>
      <c r="B189" s="523" t="s">
        <v>1234</v>
      </c>
      <c r="C189" s="4" t="s">
        <v>1728</v>
      </c>
      <c r="D189" s="67" t="s">
        <v>1709</v>
      </c>
      <c r="E189" s="705" t="s">
        <v>1390</v>
      </c>
      <c r="F189" t="s">
        <v>1722</v>
      </c>
      <c r="G189" s="705" t="s">
        <v>1231</v>
      </c>
      <c r="H189" s="713" t="e">
        <f>VLOOKUP(A189,'Total display'!$C$5:$U$363,2,FALSE)</f>
        <v>#N/A</v>
      </c>
      <c r="I189" s="714">
        <v>0</v>
      </c>
      <c r="J189" s="715" t="e">
        <f>VLOOKUP(A189,'Total display'!$C$5:$U$363,3,FALSE)</f>
        <v>#N/A</v>
      </c>
      <c r="K189" s="715" t="e">
        <f>SUM(VLOOKUP(A189,'Total display'!$C$5:$U$363,4,FALSE),VLOOKUP(A189,'Total display'!$C$5:$U$363,6,FALSE),VLOOKUP(A189,'Total display'!$C$5:$U$363,7,FALSE),VLOOKUP(A189,'Total display'!$C$5:$U$363,8,FALSE),VLOOKUP(A189,'Total display'!$C$5:$U$363,10,FALSE),VLOOKUP(A189,'Total display'!$C$5:$U$363,11,FALSE),VLOOKUP(A189,'Total display'!$C$5:$U$363,12,FALSE),VLOOKUP(A189,'Total display'!$C$5:U562,13,FALSE),VLOOKUP(A189,'Total display'!$C$5:$U$363,14,FALSE))</f>
        <v>#N/A</v>
      </c>
      <c r="L189" s="713" t="e">
        <f>VLOOKUP(A189,'Total display'!$C$5:$U$363,16,FALSE)</f>
        <v>#N/A</v>
      </c>
      <c r="M189" s="715" t="e">
        <f>VLOOKUP(A189,'Total display'!$C$5:$U$363,18,FALSE)</f>
        <v>#N/A</v>
      </c>
      <c r="N189" s="716" t="e">
        <f t="shared" ref="N189:N224" si="3">J189+K189-L189-M189</f>
        <v>#N/A</v>
      </c>
    </row>
    <row r="190" spans="1:15" ht="15.75" x14ac:dyDescent="0.25">
      <c r="A190" s="754">
        <v>722</v>
      </c>
      <c r="B190" s="523" t="s">
        <v>1227</v>
      </c>
      <c r="C190" s="4">
        <v>8726441</v>
      </c>
      <c r="D190" s="67" t="s">
        <v>1711</v>
      </c>
      <c r="E190" s="705" t="s">
        <v>1390</v>
      </c>
      <c r="F190" t="s">
        <v>1723</v>
      </c>
      <c r="G190" s="705" t="s">
        <v>1231</v>
      </c>
      <c r="H190" s="713" t="e">
        <f>VLOOKUP(A190,'Total display'!$C$5:$U$363,2,FALSE)</f>
        <v>#N/A</v>
      </c>
      <c r="I190" s="714">
        <v>0</v>
      </c>
      <c r="J190" s="715" t="e">
        <f>VLOOKUP(A190,'Total display'!$C$5:$U$363,3,FALSE)</f>
        <v>#N/A</v>
      </c>
      <c r="K190" s="715" t="e">
        <f>SUM(VLOOKUP(A190,'Total display'!$C$5:$U$363,4,FALSE),VLOOKUP(A190,'Total display'!$C$5:$U$363,6,FALSE),VLOOKUP(A190,'Total display'!$C$5:$U$363,7,FALSE),VLOOKUP(A190,'Total display'!$C$5:$U$363,8,FALSE),VLOOKUP(A190,'Total display'!$C$5:$U$363,10,FALSE),VLOOKUP(A190,'Total display'!$C$5:$U$363,11,FALSE),VLOOKUP(A190,'Total display'!$C$5:$U$363,12,FALSE),VLOOKUP(A190,'Total display'!$C$5:U563,13,FALSE),VLOOKUP(A190,'Total display'!$C$5:$U$363,14,FALSE))</f>
        <v>#N/A</v>
      </c>
      <c r="L190" s="713" t="e">
        <f>VLOOKUP(A190,'Total display'!$C$5:$U$363,16,FALSE)</f>
        <v>#N/A</v>
      </c>
      <c r="M190" s="715" t="e">
        <f>VLOOKUP(A190,'Total display'!$C$5:$U$363,18,FALSE)</f>
        <v>#N/A</v>
      </c>
      <c r="N190" s="716" t="e">
        <f t="shared" si="3"/>
        <v>#N/A</v>
      </c>
    </row>
    <row r="191" spans="1:15" ht="15.75" x14ac:dyDescent="0.25">
      <c r="A191" s="754">
        <v>723</v>
      </c>
      <c r="B191" s="523" t="s">
        <v>1227</v>
      </c>
      <c r="C191" s="4">
        <v>1855581</v>
      </c>
      <c r="D191" s="67" t="s">
        <v>1713</v>
      </c>
      <c r="E191" s="705" t="s">
        <v>1390</v>
      </c>
      <c r="F191" t="s">
        <v>1724</v>
      </c>
      <c r="G191" s="705" t="s">
        <v>1231</v>
      </c>
      <c r="H191" s="713" t="e">
        <f>VLOOKUP(A191,'Total display'!$C$5:$U$363,2,FALSE)</f>
        <v>#N/A</v>
      </c>
      <c r="I191" s="714">
        <v>0</v>
      </c>
      <c r="J191" s="715" t="e">
        <f>VLOOKUP(A191,'Total display'!$C$5:$U$363,3,FALSE)</f>
        <v>#N/A</v>
      </c>
      <c r="K191" s="715" t="e">
        <f>SUM(VLOOKUP(A191,'Total display'!$C$5:$U$363,4,FALSE),VLOOKUP(A191,'Total display'!$C$5:$U$363,6,FALSE),VLOOKUP(A191,'Total display'!$C$5:$U$363,7,FALSE),VLOOKUP(A191,'Total display'!$C$5:$U$363,8,FALSE),VLOOKUP(A191,'Total display'!$C$5:$U$363,10,FALSE),VLOOKUP(A191,'Total display'!$C$5:$U$363,11,FALSE),VLOOKUP(A191,'Total display'!$C$5:$U$363,12,FALSE),VLOOKUP(A191,'Total display'!$C$5:U564,13,FALSE),VLOOKUP(A191,'Total display'!$C$5:$U$363,14,FALSE))</f>
        <v>#N/A</v>
      </c>
      <c r="L191" s="713" t="e">
        <f>VLOOKUP(A191,'Total display'!$C$5:$U$363,16,FALSE)</f>
        <v>#N/A</v>
      </c>
      <c r="M191" s="715" t="e">
        <f>VLOOKUP(A191,'Total display'!$C$5:$U$363,18,FALSE)</f>
        <v>#N/A</v>
      </c>
      <c r="N191" s="716" t="e">
        <f t="shared" si="3"/>
        <v>#N/A</v>
      </c>
    </row>
    <row r="192" spans="1:15" ht="15.75" x14ac:dyDescent="0.25">
      <c r="A192" s="754">
        <v>724</v>
      </c>
      <c r="B192" s="523" t="s">
        <v>1227</v>
      </c>
      <c r="C192" s="4">
        <v>12073063</v>
      </c>
      <c r="D192" s="67" t="s">
        <v>1715</v>
      </c>
      <c r="E192" s="705" t="s">
        <v>1390</v>
      </c>
      <c r="F192" t="s">
        <v>1725</v>
      </c>
      <c r="G192" s="705" t="s">
        <v>1231</v>
      </c>
      <c r="H192" s="713" t="e">
        <f>VLOOKUP(A192,'Total display'!$C$5:$U$363,2,FALSE)</f>
        <v>#N/A</v>
      </c>
      <c r="I192" s="714">
        <v>0</v>
      </c>
      <c r="J192" s="715" t="e">
        <f>VLOOKUP(A192,'Total display'!$C$5:$U$363,3,FALSE)</f>
        <v>#N/A</v>
      </c>
      <c r="K192" s="715" t="e">
        <f>SUM(VLOOKUP(A192,'Total display'!$C$5:$U$363,4,FALSE),VLOOKUP(A192,'Total display'!$C$5:$U$363,6,FALSE),VLOOKUP(A192,'Total display'!$C$5:$U$363,7,FALSE),VLOOKUP(A192,'Total display'!$C$5:$U$363,8,FALSE),VLOOKUP(A192,'Total display'!$C$5:$U$363,10,FALSE),VLOOKUP(A192,'Total display'!$C$5:$U$363,11,FALSE),VLOOKUP(A192,'Total display'!$C$5:$U$363,12,FALSE),VLOOKUP(A192,'Total display'!$C$5:U565,13,FALSE),VLOOKUP(A192,'Total display'!$C$5:$U$363,14,FALSE))</f>
        <v>#N/A</v>
      </c>
      <c r="L192" s="713" t="e">
        <f>VLOOKUP(A192,'Total display'!$C$5:$U$363,16,FALSE)</f>
        <v>#N/A</v>
      </c>
      <c r="M192" s="715" t="e">
        <f>VLOOKUP(A192,'Total display'!$C$5:$U$363,18,FALSE)</f>
        <v>#N/A</v>
      </c>
      <c r="N192" s="716" t="e">
        <f t="shared" si="3"/>
        <v>#N/A</v>
      </c>
    </row>
    <row r="193" spans="1:14" ht="15.75" x14ac:dyDescent="0.25">
      <c r="A193" s="754">
        <v>729</v>
      </c>
      <c r="B193" s="523" t="s">
        <v>1227</v>
      </c>
      <c r="C193" s="4">
        <v>27621081</v>
      </c>
      <c r="D193" s="778" t="s">
        <v>1717</v>
      </c>
      <c r="E193" s="705" t="s">
        <v>1390</v>
      </c>
      <c r="F193" t="s">
        <v>1727</v>
      </c>
      <c r="G193" s="705" t="s">
        <v>1231</v>
      </c>
      <c r="H193" s="713" t="e">
        <f>VLOOKUP(A193,'Total display'!$C$5:$U$363,2,FALSE)</f>
        <v>#N/A</v>
      </c>
      <c r="I193" s="714">
        <v>0</v>
      </c>
      <c r="J193" s="715" t="e">
        <f>VLOOKUP(A193,'Total display'!$C$5:$U$363,3,FALSE)</f>
        <v>#N/A</v>
      </c>
      <c r="K193" s="715" t="e">
        <f>SUM(VLOOKUP(A193,'Total display'!$C$5:$U$363,4,FALSE),VLOOKUP(A193,'Total display'!$C$5:$U$363,6,FALSE),VLOOKUP(A193,'Total display'!$C$5:$U$363,7,FALSE),VLOOKUP(A193,'Total display'!$C$5:$U$363,8,FALSE),VLOOKUP(A193,'Total display'!$C$5:$U$363,10,FALSE),VLOOKUP(A193,'Total display'!$C$5:$U$363,11,FALSE),VLOOKUP(A193,'Total display'!$C$5:$U$363,12,FALSE),VLOOKUP(A193,'Total display'!$C$5:U567,13,FALSE),VLOOKUP(A193,'Total display'!$C$5:$U$363,14,FALSE))</f>
        <v>#N/A</v>
      </c>
      <c r="L193" s="713" t="e">
        <f>VLOOKUP(A193,'Total display'!$C$5:$U$363,16,FALSE)</f>
        <v>#N/A</v>
      </c>
      <c r="M193" s="715" t="e">
        <f>VLOOKUP(A193,'Total display'!$C$5:$U$363,18,FALSE)</f>
        <v>#N/A</v>
      </c>
      <c r="N193" s="716" t="e">
        <f t="shared" si="3"/>
        <v>#N/A</v>
      </c>
    </row>
    <row r="194" spans="1:14" ht="15.75" x14ac:dyDescent="0.25">
      <c r="A194" s="754">
        <v>728</v>
      </c>
      <c r="B194" s="523" t="s">
        <v>1234</v>
      </c>
      <c r="C194" s="769" t="s">
        <v>1743</v>
      </c>
      <c r="D194" s="779" t="s">
        <v>1739</v>
      </c>
      <c r="E194" s="786" t="s">
        <v>1390</v>
      </c>
      <c r="F194" s="770" t="s">
        <v>1744</v>
      </c>
      <c r="G194" s="705" t="s">
        <v>1231</v>
      </c>
      <c r="H194" s="713" t="e">
        <f>VLOOKUP(A194,'Total display'!$C$5:$U$363,2,FALSE)</f>
        <v>#N/A</v>
      </c>
      <c r="I194" s="714">
        <v>0</v>
      </c>
      <c r="J194" s="715" t="e">
        <f>VLOOKUP(A194,'Total display'!$C$5:$U$363,3,FALSE)</f>
        <v>#N/A</v>
      </c>
      <c r="K194" s="715" t="e">
        <f>SUM(VLOOKUP(A194,'Total display'!$C$5:$U$363,4,FALSE),VLOOKUP(A194,'Total display'!$C$5:$U$363,6,FALSE),VLOOKUP(A194,'Total display'!$C$5:$U$363,7,FALSE),VLOOKUP(A194,'Total display'!$C$5:$U$363,8,FALSE),VLOOKUP(A194,'Total display'!$C$5:$U$363,10,FALSE),VLOOKUP(A194,'Total display'!$C$5:$U$363,11,FALSE),VLOOKUP(A194,'Total display'!$C$5:$U$363,12,FALSE),VLOOKUP(A194,'Total display'!$C$5:U569,13,FALSE),VLOOKUP(A194,'Total display'!$C$5:$U$363,14,FALSE))</f>
        <v>#N/A</v>
      </c>
      <c r="L194" s="713" t="e">
        <f>VLOOKUP(A194,'Total display'!$C$5:$U$363,16,FALSE)</f>
        <v>#N/A</v>
      </c>
      <c r="M194" s="715" t="e">
        <f>VLOOKUP(A194,'Total display'!$C$5:$U$363,18,FALSE)</f>
        <v>#N/A</v>
      </c>
      <c r="N194" s="716" t="e">
        <f t="shared" si="3"/>
        <v>#N/A</v>
      </c>
    </row>
    <row r="195" spans="1:14" ht="15.75" x14ac:dyDescent="0.25">
      <c r="A195" s="754">
        <v>732</v>
      </c>
      <c r="B195" s="523" t="s">
        <v>1227</v>
      </c>
      <c r="C195" s="4">
        <v>10365176</v>
      </c>
      <c r="D195" s="265" t="s">
        <v>1753</v>
      </c>
      <c r="E195" s="523" t="s">
        <v>1390</v>
      </c>
      <c r="F195" t="s">
        <v>1756</v>
      </c>
      <c r="G195" s="705" t="s">
        <v>1231</v>
      </c>
      <c r="H195" s="713" t="e">
        <f>VLOOKUP(A195,'Total display'!$C$5:$U$363,2,FALSE)</f>
        <v>#N/A</v>
      </c>
      <c r="I195" s="714">
        <v>0</v>
      </c>
      <c r="J195" s="715" t="e">
        <f>VLOOKUP(A195,'Total display'!$C$5:$U$363,3,FALSE)</f>
        <v>#N/A</v>
      </c>
      <c r="K195" s="715" t="e">
        <f>SUM(VLOOKUP(A195,'Total display'!$C$5:$U$363,4,FALSE),VLOOKUP(A195,'Total display'!$C$5:$U$363,6,FALSE),VLOOKUP(A195,'Total display'!$C$5:$U$363,7,FALSE),VLOOKUP(A195,'Total display'!$C$5:$U$363,8,FALSE),VLOOKUP(A195,'Total display'!$C$5:$U$363,10,FALSE),VLOOKUP(A195,'Total display'!$C$5:$U$363,11,FALSE),VLOOKUP(A195,'Total display'!$C$5:$U$363,12,FALSE),VLOOKUP(A195,'Total display'!$C$5:U570,13,FALSE),VLOOKUP(A195,'Total display'!$C$5:$U$363,14,FALSE))</f>
        <v>#N/A</v>
      </c>
      <c r="L195" s="713" t="e">
        <f>VLOOKUP(A195,'Total display'!$C$5:$U$363,16,FALSE)</f>
        <v>#N/A</v>
      </c>
      <c r="M195" s="715" t="e">
        <f>VLOOKUP(A195,'Total display'!$C$5:$U$363,18,FALSE)</f>
        <v>#N/A</v>
      </c>
      <c r="N195" s="716" t="e">
        <f t="shared" si="3"/>
        <v>#N/A</v>
      </c>
    </row>
    <row r="196" spans="1:14" ht="15.75" x14ac:dyDescent="0.25">
      <c r="A196" s="754">
        <v>726</v>
      </c>
      <c r="B196" s="523" t="s">
        <v>1234</v>
      </c>
      <c r="C196" s="4" t="s">
        <v>1763</v>
      </c>
      <c r="D196" t="s">
        <v>1761</v>
      </c>
      <c r="E196" s="4" t="s">
        <v>1390</v>
      </c>
      <c r="F196" t="s">
        <v>1762</v>
      </c>
      <c r="G196" s="706" t="s">
        <v>1231</v>
      </c>
      <c r="H196" s="713" t="e">
        <f>VLOOKUP(A196,'Total display'!$C$5:$U$363,2,FALSE)</f>
        <v>#N/A</v>
      </c>
      <c r="I196" s="714">
        <v>0</v>
      </c>
      <c r="J196" s="715" t="e">
        <f>VLOOKUP(A196,'Total display'!$C$5:$U$363,3,FALSE)</f>
        <v>#N/A</v>
      </c>
      <c r="K196" s="715" t="e">
        <f>SUM(VLOOKUP(A196,'Total display'!$C$5:$U$363,4,FALSE),VLOOKUP(A196,'Total display'!$C$5:$U$363,6,FALSE),VLOOKUP(A196,'Total display'!$C$5:$U$363,7,FALSE),VLOOKUP(A196,'Total display'!$C$5:$U$363,8,FALSE),VLOOKUP(A196,'Total display'!$C$5:$U$363,10,FALSE),VLOOKUP(A196,'Total display'!$C$5:$U$363,11,FALSE),VLOOKUP(A196,'Total display'!$C$5:$U$363,12,FALSE),VLOOKUP(A196,'Total display'!$C$5:U574,13,FALSE),VLOOKUP(A196,'Total display'!$C$5:$U$363,14,FALSE))</f>
        <v>#N/A</v>
      </c>
      <c r="L196" s="713" t="e">
        <f>VLOOKUP(A196,'Total display'!$C$5:$U$363,16,FALSE)</f>
        <v>#N/A</v>
      </c>
      <c r="M196" s="715" t="e">
        <f>VLOOKUP(A196,'Total display'!$C$5:$U$363,18,FALSE)</f>
        <v>#N/A</v>
      </c>
      <c r="N196" s="716" t="e">
        <f t="shared" si="3"/>
        <v>#N/A</v>
      </c>
    </row>
    <row r="197" spans="1:14" ht="15.75" x14ac:dyDescent="0.25">
      <c r="A197" s="754">
        <v>665</v>
      </c>
      <c r="B197" s="523" t="s">
        <v>1227</v>
      </c>
      <c r="C197" s="4">
        <v>20850494</v>
      </c>
      <c r="D197" s="691" t="s">
        <v>979</v>
      </c>
      <c r="E197" s="523" t="s">
        <v>1390</v>
      </c>
      <c r="F197" t="s">
        <v>1769</v>
      </c>
      <c r="G197" s="706" t="s">
        <v>1231</v>
      </c>
      <c r="H197" s="713" t="e">
        <f>VLOOKUP(A197,'Total display'!$C$5:$U$363,2,FALSE)</f>
        <v>#N/A</v>
      </c>
      <c r="I197" s="714">
        <v>0</v>
      </c>
      <c r="J197" s="715" t="e">
        <f>VLOOKUP(A197,'Total display'!$C$5:$U$363,3,FALSE)</f>
        <v>#N/A</v>
      </c>
      <c r="K197" s="715" t="e">
        <f>SUM(VLOOKUP(A197,'Total display'!$C$5:$U$363,4,FALSE),VLOOKUP(A197,'Total display'!$C$5:$U$363,6,FALSE),VLOOKUP(A197,'Total display'!$C$5:$U$363,7,FALSE),VLOOKUP(A197,'Total display'!$C$5:$U$363,8,FALSE),VLOOKUP(A197,'Total display'!$C$5:$U$363,10,FALSE),VLOOKUP(A197,'Total display'!$C$5:$U$363,11,FALSE),VLOOKUP(A197,'Total display'!$C$5:$U$363,12,FALSE),VLOOKUP(A197,'Total display'!$C$5:U575,13,FALSE),VLOOKUP(A197,'Total display'!$C$5:$U$363,14,FALSE))</f>
        <v>#N/A</v>
      </c>
      <c r="L197" s="713" t="e">
        <f>VLOOKUP(A197,'Total display'!$C$5:$U$363,16,FALSE)</f>
        <v>#N/A</v>
      </c>
      <c r="M197" s="715" t="e">
        <f>VLOOKUP(A197,'Total display'!$C$5:$U$363,18,FALSE)</f>
        <v>#N/A</v>
      </c>
      <c r="N197" s="716" t="e">
        <f t="shared" si="3"/>
        <v>#N/A</v>
      </c>
    </row>
    <row r="198" spans="1:14" ht="15.75" x14ac:dyDescent="0.25">
      <c r="A198" s="754">
        <v>680</v>
      </c>
      <c r="B198" s="523" t="s">
        <v>1227</v>
      </c>
      <c r="C198" s="4">
        <v>19481779</v>
      </c>
      <c r="D198" t="s">
        <v>1064</v>
      </c>
      <c r="E198" s="523" t="s">
        <v>1390</v>
      </c>
      <c r="F198" s="729" t="s">
        <v>1788</v>
      </c>
      <c r="G198" s="706" t="s">
        <v>1231</v>
      </c>
      <c r="H198" s="713" t="e">
        <f>VLOOKUP(A198,'Total display'!$C$5:$U$363,2,FALSE)</f>
        <v>#N/A</v>
      </c>
      <c r="I198" s="714">
        <v>0</v>
      </c>
      <c r="J198" s="715" t="e">
        <f>VLOOKUP(A198,'Total display'!$C$5:$U$363,3,FALSE)</f>
        <v>#N/A</v>
      </c>
      <c r="K198" s="715" t="e">
        <f>SUM(VLOOKUP(A198,'Total display'!$C$5:$U$363,4,FALSE),VLOOKUP(A198,'Total display'!$C$5:$U$363,6,FALSE),VLOOKUP(A198,'Total display'!$C$5:$U$363,7,FALSE),VLOOKUP(A198,'Total display'!$C$5:$U$363,8,FALSE),VLOOKUP(A198,'Total display'!$C$5:$U$363,10,FALSE),VLOOKUP(A198,'Total display'!$C$5:$U$363,11,FALSE),VLOOKUP(A198,'Total display'!$C$5:$U$363,12,FALSE),VLOOKUP(A198,'Total display'!$C$5:U576,13,FALSE),VLOOKUP(A198,'Total display'!$C$5:$U$363,14,FALSE))</f>
        <v>#N/A</v>
      </c>
      <c r="L198" s="713" t="e">
        <f>VLOOKUP(A198,'Total display'!$C$5:$U$363,16,FALSE)</f>
        <v>#N/A</v>
      </c>
      <c r="M198" s="715" t="e">
        <f>VLOOKUP(A198,'Total display'!$C$5:$U$363,18,FALSE)</f>
        <v>#N/A</v>
      </c>
      <c r="N198" s="716" t="e">
        <f t="shared" si="3"/>
        <v>#N/A</v>
      </c>
    </row>
    <row r="199" spans="1:14" ht="15.75" x14ac:dyDescent="0.25">
      <c r="A199" s="754">
        <v>738</v>
      </c>
      <c r="B199" s="523" t="s">
        <v>1234</v>
      </c>
      <c r="C199" s="4" t="s">
        <v>1804</v>
      </c>
      <c r="D199" t="s">
        <v>1801</v>
      </c>
      <c r="E199" s="523" t="s">
        <v>1390</v>
      </c>
      <c r="F199" s="729" t="s">
        <v>1798</v>
      </c>
      <c r="G199" s="706" t="s">
        <v>1231</v>
      </c>
      <c r="H199" s="713" t="e">
        <f>VLOOKUP(A199,'Total display'!$C$5:$U$363,2,FALSE)</f>
        <v>#N/A</v>
      </c>
      <c r="I199" s="714">
        <v>0</v>
      </c>
      <c r="J199" s="715" t="e">
        <f>VLOOKUP(A199,'Total display'!$C$5:$U$363,3,FALSE)</f>
        <v>#N/A</v>
      </c>
      <c r="K199" s="715" t="e">
        <f>SUM(VLOOKUP(A199,'Total display'!$C$5:$U$363,4,FALSE),VLOOKUP(A199,'Total display'!$C$5:$U$363,6,FALSE),VLOOKUP(A199,'Total display'!$C$5:$U$363,7,FALSE),VLOOKUP(A199,'Total display'!$C$5:$U$363,8,FALSE),VLOOKUP(A199,'Total display'!$C$5:$U$363,10,FALSE),VLOOKUP(A199,'Total display'!$C$5:$U$363,11,FALSE),VLOOKUP(A199,'Total display'!$C$5:$U$363,12,FALSE),VLOOKUP(A199,'Total display'!$C$5:U577,13,FALSE),VLOOKUP(A199,'Total display'!$C$5:$U$363,14,FALSE))</f>
        <v>#N/A</v>
      </c>
      <c r="L199" s="713" t="e">
        <f>VLOOKUP(A199,'Total display'!$C$5:$U$363,16,FALSE)</f>
        <v>#N/A</v>
      </c>
      <c r="M199" s="715" t="e">
        <f>VLOOKUP(A199,'Total display'!$C$5:$U$363,18,FALSE)</f>
        <v>#N/A</v>
      </c>
      <c r="N199" s="716" t="e">
        <f t="shared" si="3"/>
        <v>#N/A</v>
      </c>
    </row>
    <row r="200" spans="1:14" ht="15.75" x14ac:dyDescent="0.25">
      <c r="A200" s="754">
        <v>737</v>
      </c>
      <c r="B200" s="523" t="s">
        <v>1234</v>
      </c>
      <c r="C200" s="4" t="s">
        <v>1803</v>
      </c>
      <c r="D200" s="265" t="s">
        <v>1802</v>
      </c>
      <c r="E200" s="523" t="s">
        <v>1390</v>
      </c>
      <c r="F200" s="729" t="s">
        <v>1807</v>
      </c>
      <c r="G200" s="706" t="s">
        <v>1231</v>
      </c>
      <c r="H200" s="713" t="e">
        <f>VLOOKUP(A200,'Total display'!$C$5:$U$363,2,FALSE)</f>
        <v>#N/A</v>
      </c>
      <c r="I200" s="714">
        <v>0</v>
      </c>
      <c r="J200" s="715" t="e">
        <f>VLOOKUP(A200,'Total display'!$C$5:$U$363,3,FALSE)</f>
        <v>#N/A</v>
      </c>
      <c r="K200" s="715" t="e">
        <f>SUM(VLOOKUP(A200,'Total display'!$C$5:$U$363,4,FALSE),VLOOKUP(A200,'Total display'!$C$5:$U$363,6,FALSE),VLOOKUP(A200,'Total display'!$C$5:$U$363,7,FALSE),VLOOKUP(A200,'Total display'!$C$5:$U$363,8,FALSE),VLOOKUP(A200,'Total display'!$C$5:$U$363,10,FALSE),VLOOKUP(A200,'Total display'!$C$5:$U$363,11,FALSE),VLOOKUP(A200,'Total display'!$C$5:$U$363,12,FALSE),VLOOKUP(A200,'Total display'!$C$5:U578,13,FALSE),VLOOKUP(A200,'Total display'!$C$5:$U$363,14,FALSE))</f>
        <v>#N/A</v>
      </c>
      <c r="L200" s="713" t="e">
        <f>VLOOKUP(A200,'Total display'!$C$5:$U$363,16,FALSE)</f>
        <v>#N/A</v>
      </c>
      <c r="M200" s="715" t="e">
        <f>VLOOKUP(A200,'Total display'!$C$5:$U$363,18,FALSE)</f>
        <v>#N/A</v>
      </c>
      <c r="N200" s="716" t="e">
        <f t="shared" si="3"/>
        <v>#N/A</v>
      </c>
    </row>
    <row r="201" spans="1:14" ht="15.75" x14ac:dyDescent="0.25">
      <c r="A201" s="754">
        <v>740</v>
      </c>
      <c r="B201" s="523" t="s">
        <v>1227</v>
      </c>
      <c r="C201" s="4">
        <v>13073968</v>
      </c>
      <c r="D201" s="265" t="s">
        <v>1805</v>
      </c>
      <c r="E201" s="523" t="s">
        <v>1390</v>
      </c>
      <c r="F201" s="729" t="s">
        <v>1795</v>
      </c>
      <c r="G201" s="706" t="s">
        <v>1231</v>
      </c>
      <c r="H201" s="713" t="e">
        <f>VLOOKUP(A201,'Total display'!$C$5:$U$363,2,FALSE)</f>
        <v>#N/A</v>
      </c>
      <c r="I201" s="714">
        <v>0</v>
      </c>
      <c r="J201" s="715" t="e">
        <f>VLOOKUP(A201,'Total display'!$C$5:$U$363,3,FALSE)</f>
        <v>#N/A</v>
      </c>
      <c r="K201" s="715" t="e">
        <f>SUM(VLOOKUP(A201,'Total display'!$C$5:$U$363,4,FALSE),VLOOKUP(A201,'Total display'!$C$5:$U$363,6,FALSE),VLOOKUP(A201,'Total display'!$C$5:$U$363,7,FALSE),VLOOKUP(A201,'Total display'!$C$5:$U$363,8,FALSE),VLOOKUP(A201,'Total display'!$C$5:$U$363,10,FALSE),VLOOKUP(A201,'Total display'!$C$5:$U$363,11,FALSE),VLOOKUP(A201,'Total display'!$C$5:$U$363,12,FALSE),VLOOKUP(A201,'Total display'!$C$5:U579,13,FALSE),VLOOKUP(A201,'Total display'!$C$5:$U$363,14,FALSE))</f>
        <v>#N/A</v>
      </c>
      <c r="L201" s="713" t="e">
        <f>VLOOKUP(A201,'Total display'!$C$5:$U$363,16,FALSE)</f>
        <v>#N/A</v>
      </c>
      <c r="M201" s="715" t="e">
        <f>VLOOKUP(A201,'Total display'!$C$5:$U$363,18,FALSE)</f>
        <v>#N/A</v>
      </c>
      <c r="N201" s="716" t="e">
        <f t="shared" si="3"/>
        <v>#N/A</v>
      </c>
    </row>
    <row r="202" spans="1:14" ht="15.75" x14ac:dyDescent="0.25">
      <c r="A202" s="754">
        <v>736</v>
      </c>
      <c r="B202" s="523" t="s">
        <v>1227</v>
      </c>
      <c r="C202" s="4">
        <v>8722672</v>
      </c>
      <c r="D202" s="265" t="s">
        <v>1806</v>
      </c>
      <c r="E202" s="523" t="s">
        <v>1390</v>
      </c>
      <c r="F202" s="729" t="s">
        <v>1773</v>
      </c>
      <c r="G202" s="706" t="s">
        <v>1231</v>
      </c>
      <c r="H202" s="713" t="e">
        <f>VLOOKUP(A202,'Total display'!$C$5:$U$363,2,FALSE)</f>
        <v>#N/A</v>
      </c>
      <c r="I202" s="714">
        <v>0</v>
      </c>
      <c r="J202" s="715" t="e">
        <f>VLOOKUP(A202,'Total display'!$C$5:$U$363,3,FALSE)</f>
        <v>#N/A</v>
      </c>
      <c r="K202" s="715" t="e">
        <f>SUM(VLOOKUP(A202,'Total display'!$C$5:$U$363,4,FALSE),VLOOKUP(A202,'Total display'!$C$5:$U$363,6,FALSE),VLOOKUP(A202,'Total display'!$C$5:$U$363,7,FALSE),VLOOKUP(A202,'Total display'!$C$5:$U$363,8,FALSE),VLOOKUP(A202,'Total display'!$C$5:$U$363,10,FALSE),VLOOKUP(A202,'Total display'!$C$5:$U$363,11,FALSE),VLOOKUP(A202,'Total display'!$C$5:$U$363,12,FALSE),VLOOKUP(A202,'Total display'!$C$5:U580,13,FALSE),VLOOKUP(A202,'Total display'!$C$5:$U$363,14,FALSE))</f>
        <v>#N/A</v>
      </c>
      <c r="L202" s="713" t="e">
        <f>VLOOKUP(A202,'Total display'!$C$5:$U$363,16,FALSE)</f>
        <v>#N/A</v>
      </c>
      <c r="M202" s="715" t="e">
        <f>VLOOKUP(A202,'Total display'!$C$5:$U$363,18,FALSE)</f>
        <v>#N/A</v>
      </c>
      <c r="N202" s="716" t="e">
        <f t="shared" si="3"/>
        <v>#N/A</v>
      </c>
    </row>
    <row r="203" spans="1:14" ht="15.75" x14ac:dyDescent="0.25">
      <c r="A203" s="754">
        <v>739</v>
      </c>
      <c r="B203" s="523" t="s">
        <v>1227</v>
      </c>
      <c r="C203" s="4">
        <v>26922232</v>
      </c>
      <c r="D203" s="265" t="s">
        <v>1809</v>
      </c>
      <c r="E203" s="523" t="s">
        <v>1390</v>
      </c>
      <c r="F203" s="729" t="s">
        <v>1808</v>
      </c>
      <c r="G203" s="706" t="s">
        <v>1231</v>
      </c>
      <c r="H203" s="713" t="e">
        <f>VLOOKUP(A203,'Total display'!$C$5:$U$363,2,FALSE)</f>
        <v>#N/A</v>
      </c>
      <c r="I203" s="714">
        <v>0</v>
      </c>
      <c r="J203" s="715" t="e">
        <f>VLOOKUP(A203,'Total display'!$C$5:$U$363,3,FALSE)</f>
        <v>#N/A</v>
      </c>
      <c r="K203" s="715" t="e">
        <f>SUM(VLOOKUP(A203,'Total display'!$C$5:$U$363,4,FALSE),VLOOKUP(A203,'Total display'!$C$5:$U$363,6,FALSE),VLOOKUP(A203,'Total display'!$C$5:$U$363,7,FALSE),VLOOKUP(A203,'Total display'!$C$5:$U$363,8,FALSE),VLOOKUP(A203,'Total display'!$C$5:$U$363,10,FALSE),VLOOKUP(A203,'Total display'!$C$5:$U$363,11,FALSE),VLOOKUP(A203,'Total display'!$C$5:$U$363,12,FALSE),VLOOKUP(A203,'Total display'!$C$5:U581,13,FALSE),VLOOKUP(A203,'Total display'!$C$5:$U$363,14,FALSE))</f>
        <v>#N/A</v>
      </c>
      <c r="L203" s="713" t="e">
        <f>VLOOKUP(A203,'Total display'!$C$5:$U$363,16,FALSE)</f>
        <v>#N/A</v>
      </c>
      <c r="M203" s="715" t="e">
        <f>VLOOKUP(A203,'Total display'!$C$5:$U$363,18,FALSE)</f>
        <v>#N/A</v>
      </c>
      <c r="N203" s="716" t="e">
        <f t="shared" si="3"/>
        <v>#N/A</v>
      </c>
    </row>
    <row r="204" spans="1:14" ht="15.75" x14ac:dyDescent="0.25">
      <c r="A204" s="754">
        <v>742</v>
      </c>
      <c r="B204" s="523" t="s">
        <v>1227</v>
      </c>
      <c r="C204" s="4">
        <v>27986022</v>
      </c>
      <c r="D204" s="265" t="s">
        <v>1820</v>
      </c>
      <c r="E204" s="523" t="s">
        <v>1390</v>
      </c>
      <c r="F204" s="729" t="s">
        <v>1819</v>
      </c>
      <c r="G204" s="706" t="s">
        <v>1231</v>
      </c>
      <c r="H204" s="713" t="e">
        <f>VLOOKUP(A204,'Total display'!$C$5:$U$363,2,FALSE)</f>
        <v>#N/A</v>
      </c>
      <c r="I204" s="714">
        <v>0</v>
      </c>
      <c r="J204" s="715" t="e">
        <f>VLOOKUP(A204,'Total display'!$C$5:$U$363,3,FALSE)</f>
        <v>#N/A</v>
      </c>
      <c r="K204" s="715" t="e">
        <f>SUM(VLOOKUP(A204,'Total display'!$C$5:$U$363,4,FALSE),VLOOKUP(A204,'Total display'!$C$5:$U$363,6,FALSE),VLOOKUP(A204,'Total display'!$C$5:$U$363,7,FALSE),VLOOKUP(A204,'Total display'!$C$5:$U$363,8,FALSE),VLOOKUP(A204,'Total display'!$C$5:$U$363,10,FALSE),VLOOKUP(A204,'Total display'!$C$5:$U$363,11,FALSE),VLOOKUP(A204,'Total display'!$C$5:$U$363,12,FALSE),VLOOKUP(A204,'Total display'!$C$5:U583,13,FALSE),VLOOKUP(A204,'Total display'!$C$5:$U$363,14,FALSE))</f>
        <v>#N/A</v>
      </c>
      <c r="L204" s="713" t="e">
        <f>VLOOKUP(A204,'Total display'!$C$5:$U$363,16,FALSE)</f>
        <v>#N/A</v>
      </c>
      <c r="M204" s="715" t="e">
        <f>VLOOKUP(A204,'Total display'!$C$5:$U$363,18,FALSE)</f>
        <v>#N/A</v>
      </c>
      <c r="N204" s="716" t="e">
        <f t="shared" si="3"/>
        <v>#N/A</v>
      </c>
    </row>
    <row r="205" spans="1:14" ht="15.75" x14ac:dyDescent="0.25">
      <c r="A205" s="754">
        <v>744</v>
      </c>
      <c r="B205" s="523" t="s">
        <v>1227</v>
      </c>
      <c r="C205" s="4">
        <v>17972762</v>
      </c>
      <c r="D205" s="265" t="s">
        <v>1903</v>
      </c>
      <c r="E205" s="523" t="s">
        <v>1390</v>
      </c>
      <c r="F205" s="855" t="s">
        <v>1821</v>
      </c>
      <c r="G205" s="706" t="s">
        <v>1231</v>
      </c>
      <c r="H205" s="713" t="e">
        <f>VLOOKUP(A205,'Total display'!$C$5:$U$363,2,FALSE)</f>
        <v>#N/A</v>
      </c>
      <c r="I205" s="714">
        <v>0</v>
      </c>
      <c r="J205" s="715" t="e">
        <f>VLOOKUP(A205,'Total display'!$C$5:$U$363,3,FALSE)</f>
        <v>#N/A</v>
      </c>
      <c r="K205" s="715" t="e">
        <f>SUM(VLOOKUP(A205,'Total display'!$C$5:$U$363,4,FALSE),VLOOKUP(A205,'Total display'!$C$5:$U$363,6,FALSE),VLOOKUP(A205,'Total display'!$C$5:$U$363,7,FALSE),VLOOKUP(A205,'Total display'!$C$5:$U$363,8,FALSE),VLOOKUP(A205,'Total display'!$C$5:$U$363,10,FALSE),VLOOKUP(A205,'Total display'!$C$5:$U$363,11,FALSE),VLOOKUP(A205,'Total display'!$C$5:$U$363,12,FALSE),VLOOKUP(A205,'Total display'!$C$5:U584,13,FALSE),VLOOKUP(A205,'Total display'!$C$5:$U$363,14,FALSE))</f>
        <v>#N/A</v>
      </c>
      <c r="L205" s="713" t="e">
        <f>VLOOKUP(A205,'Total display'!$C$5:$U$363,16,FALSE)</f>
        <v>#N/A</v>
      </c>
      <c r="M205" s="715" t="e">
        <f>VLOOKUP(A205,'Total display'!$C$5:$U$363,18,FALSE)</f>
        <v>#N/A</v>
      </c>
      <c r="N205" s="716" t="e">
        <f t="shared" si="3"/>
        <v>#N/A</v>
      </c>
    </row>
    <row r="206" spans="1:14" ht="15.75" x14ac:dyDescent="0.25">
      <c r="A206" s="754">
        <v>741</v>
      </c>
      <c r="B206" s="523" t="s">
        <v>1234</v>
      </c>
      <c r="C206" s="4" t="s">
        <v>1824</v>
      </c>
      <c r="D206" s="265" t="s">
        <v>1822</v>
      </c>
      <c r="E206" s="523" t="s">
        <v>1390</v>
      </c>
      <c r="F206" s="855" t="s">
        <v>1811</v>
      </c>
      <c r="G206" s="706" t="s">
        <v>1231</v>
      </c>
      <c r="H206" s="713" t="e">
        <f>VLOOKUP(A206,'Total display'!$C$5:$U$363,2,FALSE)</f>
        <v>#N/A</v>
      </c>
      <c r="I206" s="714">
        <v>0</v>
      </c>
      <c r="J206" s="715" t="e">
        <f>VLOOKUP(A206,'Total display'!$C$5:$U$363,3,FALSE)</f>
        <v>#N/A</v>
      </c>
      <c r="K206" s="715" t="e">
        <f>SUM(VLOOKUP(A206,'Total display'!$C$5:$U$363,4,FALSE),VLOOKUP(A206,'Total display'!$C$5:$U$363,6,FALSE),VLOOKUP(A206,'Total display'!$C$5:$U$363,7,FALSE),VLOOKUP(A206,'Total display'!$C$5:$U$363,8,FALSE),VLOOKUP(A206,'Total display'!$C$5:$U$363,10,FALSE),VLOOKUP(A206,'Total display'!$C$5:$U$363,11,FALSE),VLOOKUP(A206,'Total display'!$C$5:$U$363,12,FALSE),VLOOKUP(A206,'Total display'!$C$5:U585,13,FALSE),VLOOKUP(A206,'Total display'!$C$5:$U$363,14,FALSE))</f>
        <v>#N/A</v>
      </c>
      <c r="L206" s="713" t="e">
        <f>VLOOKUP(A206,'Total display'!$C$5:$U$363,16,FALSE)</f>
        <v>#N/A</v>
      </c>
      <c r="M206" s="715" t="e">
        <f>VLOOKUP(A206,'Total display'!$C$5:$U$363,18,FALSE)</f>
        <v>#N/A</v>
      </c>
      <c r="N206" s="716" t="e">
        <f t="shared" si="3"/>
        <v>#N/A</v>
      </c>
    </row>
    <row r="207" spans="1:14" ht="15.75" x14ac:dyDescent="0.25">
      <c r="A207" s="754">
        <v>500</v>
      </c>
      <c r="B207" s="523" t="s">
        <v>1227</v>
      </c>
      <c r="C207" s="4">
        <v>21482467</v>
      </c>
      <c r="D207" s="265" t="s">
        <v>1828</v>
      </c>
      <c r="E207" s="523" t="s">
        <v>1390</v>
      </c>
      <c r="F207" s="875" t="s">
        <v>1838</v>
      </c>
      <c r="G207" s="706" t="s">
        <v>1231</v>
      </c>
      <c r="H207" s="713" t="e">
        <f>VLOOKUP(A207,'Total display'!$C$5:$U$363,2,FALSE)</f>
        <v>#N/A</v>
      </c>
      <c r="I207" s="714">
        <v>0</v>
      </c>
      <c r="J207" s="715" t="e">
        <f>VLOOKUP(A207,'Total display'!$C$5:$U$363,3,FALSE)</f>
        <v>#N/A</v>
      </c>
      <c r="K207" s="715" t="e">
        <f>SUM(VLOOKUP(A207,'Total display'!$C$5:$U$363,4,FALSE),VLOOKUP(A207,'Total display'!$C$5:$U$363,6,FALSE),VLOOKUP(A207,'Total display'!$C$5:$U$363,7,FALSE),VLOOKUP(A207,'Total display'!$C$5:$U$363,8,FALSE),VLOOKUP(A207,'Total display'!$C$5:$U$363,10,FALSE),VLOOKUP(A207,'Total display'!$C$5:$U$363,11,FALSE),VLOOKUP(A207,'Total display'!$C$5:$U$363,12,FALSE),VLOOKUP(A207,'Total display'!$C$5:U586,13,FALSE),VLOOKUP(A207,'Total display'!$C$5:$U$363,14,FALSE))</f>
        <v>#N/A</v>
      </c>
      <c r="L207" s="713" t="e">
        <f>VLOOKUP(A207,'Total display'!$C$5:$U$363,16,FALSE)</f>
        <v>#N/A</v>
      </c>
      <c r="M207" s="715" t="e">
        <f>VLOOKUP(A207,'Total display'!$C$5:$U$363,18,FALSE)</f>
        <v>#N/A</v>
      </c>
      <c r="N207" s="716" t="e">
        <f t="shared" si="3"/>
        <v>#N/A</v>
      </c>
    </row>
    <row r="208" spans="1:14" ht="15.75" x14ac:dyDescent="0.25">
      <c r="A208" s="754">
        <v>746</v>
      </c>
      <c r="B208" s="523" t="s">
        <v>1227</v>
      </c>
      <c r="C208" s="4">
        <v>7487496</v>
      </c>
      <c r="D208" s="265" t="s">
        <v>1833</v>
      </c>
      <c r="E208" s="523" t="s">
        <v>1390</v>
      </c>
      <c r="F208" s="729" t="s">
        <v>1834</v>
      </c>
      <c r="G208" s="706" t="s">
        <v>1231</v>
      </c>
      <c r="H208" s="713" t="e">
        <f>VLOOKUP(A208,'Total display'!$C$5:$U$363,2,FALSE)</f>
        <v>#N/A</v>
      </c>
      <c r="I208" s="714">
        <v>0</v>
      </c>
      <c r="J208" s="715" t="e">
        <f>VLOOKUP(A208,'Total display'!$C$5:$U$363,3,FALSE)</f>
        <v>#N/A</v>
      </c>
      <c r="K208" s="715" t="e">
        <f>SUM(VLOOKUP(A208,'Total display'!$C$5:$U$363,4,FALSE),VLOOKUP(A208,'Total display'!$C$5:$U$363,6,FALSE),VLOOKUP(A208,'Total display'!$C$5:$U$363,7,FALSE),VLOOKUP(A208,'Total display'!$C$5:$U$363,8,FALSE),VLOOKUP(A208,'Total display'!$C$5:$U$363,10,FALSE),VLOOKUP(A208,'Total display'!$C$5:$U$363,11,FALSE),VLOOKUP(A208,'Total display'!$C$5:$U$363,12,FALSE),VLOOKUP(A208,'Total display'!$C$5:U588,13,FALSE),VLOOKUP(A208,'Total display'!$C$5:$U$363,14,FALSE))</f>
        <v>#N/A</v>
      </c>
      <c r="L208" s="713" t="e">
        <f>VLOOKUP(A208,'Total display'!$C$5:$U$363,16,FALSE)</f>
        <v>#N/A</v>
      </c>
      <c r="M208" s="715" t="e">
        <f>VLOOKUP(A208,'Total display'!$C$5:$U$363,18,FALSE)</f>
        <v>#N/A</v>
      </c>
      <c r="N208" s="716" t="e">
        <f t="shared" si="3"/>
        <v>#N/A</v>
      </c>
    </row>
    <row r="209" spans="1:14" ht="15.75" x14ac:dyDescent="0.25">
      <c r="A209" s="754">
        <v>743</v>
      </c>
      <c r="B209" s="523" t="s">
        <v>1234</v>
      </c>
      <c r="C209" s="4" t="s">
        <v>1837</v>
      </c>
      <c r="D209" s="265" t="s">
        <v>1836</v>
      </c>
      <c r="E209" s="523" t="s">
        <v>1390</v>
      </c>
      <c r="F209" s="729" t="s">
        <v>1826</v>
      </c>
      <c r="G209" s="706" t="s">
        <v>1231</v>
      </c>
      <c r="H209" s="713" t="e">
        <f>VLOOKUP(A209,'Total display'!$C$5:$U$363,2,FALSE)</f>
        <v>#N/A</v>
      </c>
      <c r="I209" s="714">
        <v>0</v>
      </c>
      <c r="J209" s="715" t="e">
        <f>VLOOKUP(A209,'Total display'!$C$5:$U$363,3,FALSE)</f>
        <v>#N/A</v>
      </c>
      <c r="K209" s="715" t="e">
        <f>SUM(VLOOKUP(A209,'Total display'!$C$5:$U$363,4,FALSE),VLOOKUP(A209,'Total display'!$C$5:$U$363,6,FALSE),VLOOKUP(A209,'Total display'!$C$5:$U$363,7,FALSE),VLOOKUP(A209,'Total display'!$C$5:$U$363,8,FALSE),VLOOKUP(A209,'Total display'!$C$5:$U$363,10,FALSE),VLOOKUP(A209,'Total display'!$C$5:$U$363,11,FALSE),VLOOKUP(A209,'Total display'!$C$5:$U$363,12,FALSE),VLOOKUP(A209,'Total display'!$C$5:U589,13,FALSE),VLOOKUP(A209,'Total display'!$C$5:$U$363,14,FALSE))</f>
        <v>#N/A</v>
      </c>
      <c r="L209" s="713" t="e">
        <f>VLOOKUP(A209,'Total display'!$C$5:$U$363,16,FALSE)</f>
        <v>#N/A</v>
      </c>
      <c r="M209" s="715" t="e">
        <f>VLOOKUP(A209,'Total display'!$C$5:$U$363,18,FALSE)</f>
        <v>#N/A</v>
      </c>
      <c r="N209" s="716" t="e">
        <f t="shared" si="3"/>
        <v>#N/A</v>
      </c>
    </row>
    <row r="210" spans="1:14" ht="15.75" x14ac:dyDescent="0.25">
      <c r="A210" s="754">
        <v>113</v>
      </c>
      <c r="B210" s="523" t="s">
        <v>1227</v>
      </c>
      <c r="C210" s="880" t="s">
        <v>1852</v>
      </c>
      <c r="D210" s="265" t="s">
        <v>1839</v>
      </c>
      <c r="E210" s="523" t="s">
        <v>1390</v>
      </c>
      <c r="F210" s="729" t="s">
        <v>1845</v>
      </c>
      <c r="G210" s="706" t="s">
        <v>1231</v>
      </c>
      <c r="H210" s="713">
        <f>VLOOKUP(A210,'Total display'!$C$5:$U$363,2,FALSE)</f>
        <v>28</v>
      </c>
      <c r="I210" s="714">
        <v>0</v>
      </c>
      <c r="J210" s="715">
        <f>VLOOKUP(A210,'Total display'!$C$5:$U$363,3,FALSE)</f>
        <v>369.36924137931032</v>
      </c>
      <c r="K210" s="715">
        <f>SUM(VLOOKUP(A210,'Total display'!$C$5:$U$363,4,FALSE),VLOOKUP(A210,'Total display'!$C$5:$U$363,6,FALSE),VLOOKUP(A210,'Total display'!$C$5:$U$363,7,FALSE),VLOOKUP(A210,'Total display'!$C$5:$U$363,8,FALSE),VLOOKUP(A210,'Total display'!$C$5:$U$363,10,FALSE),VLOOKUP(A210,'Total display'!$C$5:$U$363,11,FALSE),VLOOKUP(A210,'Total display'!$C$5:$U$363,12,FALSE),VLOOKUP(A210,'Total display'!$C$5:U590,13,FALSE),VLOOKUP(A210,'Total display'!$C$5:$U$363,14,FALSE))</f>
        <v>283.12490080302314</v>
      </c>
      <c r="L210" s="713">
        <f>VLOOKUP(A210,'Total display'!$C$5:$U$363,16,FALSE)</f>
        <v>0</v>
      </c>
      <c r="M210" s="715">
        <f>VLOOKUP(A210,'Total display'!$C$5:$U$363,18,FALSE)</f>
        <v>43.569000000000003</v>
      </c>
      <c r="N210" s="716">
        <f t="shared" si="3"/>
        <v>608.9251421823335</v>
      </c>
    </row>
    <row r="211" spans="1:14" ht="15.75" x14ac:dyDescent="0.25">
      <c r="A211" s="754">
        <v>748</v>
      </c>
      <c r="B211" s="523" t="s">
        <v>1234</v>
      </c>
      <c r="C211" s="523" t="s">
        <v>1850</v>
      </c>
      <c r="D211" s="265" t="s">
        <v>1844</v>
      </c>
      <c r="E211" s="523" t="s">
        <v>1390</v>
      </c>
      <c r="F211" s="729" t="s">
        <v>1843</v>
      </c>
      <c r="G211" s="706" t="s">
        <v>1231</v>
      </c>
      <c r="H211" s="713" t="e">
        <f>VLOOKUP(A211,'Total display'!$C$5:$U$363,2,FALSE)</f>
        <v>#N/A</v>
      </c>
      <c r="I211" s="714">
        <v>0</v>
      </c>
      <c r="J211" s="715" t="e">
        <f>VLOOKUP(A211,'Total display'!$C$5:$U$363,3,FALSE)</f>
        <v>#N/A</v>
      </c>
      <c r="K211" s="715" t="e">
        <f>SUM(VLOOKUP(A211,'Total display'!$C$5:$U$363,4,FALSE),VLOOKUP(A211,'Total display'!$C$5:$U$363,6,FALSE),VLOOKUP(A211,'Total display'!$C$5:$U$363,7,FALSE),VLOOKUP(A211,'Total display'!$C$5:$U$363,8,FALSE),VLOOKUP(A211,'Total display'!$C$5:$U$363,10,FALSE),VLOOKUP(A211,'Total display'!$C$5:$U$363,11,FALSE),VLOOKUP(A211,'Total display'!$C$5:$U$363,12,FALSE),VLOOKUP(A211,'Total display'!$C$5:U591,13,FALSE),VLOOKUP(A211,'Total display'!$C$5:$U$363,14,FALSE))</f>
        <v>#N/A</v>
      </c>
      <c r="L211" s="713" t="e">
        <f>VLOOKUP(A211,'Total display'!$C$5:$U$363,16,FALSE)</f>
        <v>#N/A</v>
      </c>
      <c r="M211" s="715" t="e">
        <f>VLOOKUP(A211,'Total display'!$C$5:$U$363,18,FALSE)</f>
        <v>#N/A</v>
      </c>
      <c r="N211" s="716" t="e">
        <f t="shared" si="3"/>
        <v>#N/A</v>
      </c>
    </row>
    <row r="212" spans="1:14" ht="15.75" x14ac:dyDescent="0.25">
      <c r="A212" s="754">
        <v>747</v>
      </c>
      <c r="B212" s="523" t="s">
        <v>1234</v>
      </c>
      <c r="C212" s="523" t="s">
        <v>1851</v>
      </c>
      <c r="D212" s="265" t="s">
        <v>1849</v>
      </c>
      <c r="E212" s="523" t="s">
        <v>1390</v>
      </c>
      <c r="F212" s="729" t="s">
        <v>1848</v>
      </c>
      <c r="G212" s="706" t="s">
        <v>1231</v>
      </c>
      <c r="H212" s="713" t="e">
        <f>VLOOKUP(A212,'Total display'!$C$5:$U$363,2,FALSE)</f>
        <v>#N/A</v>
      </c>
      <c r="I212" s="714">
        <v>0</v>
      </c>
      <c r="J212" s="715" t="e">
        <f>VLOOKUP(A212,'Total display'!$C$5:$U$363,3,FALSE)</f>
        <v>#N/A</v>
      </c>
      <c r="K212" s="715" t="e">
        <f>SUM(VLOOKUP(A212,'Total display'!$C$5:$U$363,4,FALSE),VLOOKUP(A212,'Total display'!$C$5:$U$363,6,FALSE),VLOOKUP(A212,'Total display'!$C$5:$U$363,7,FALSE),VLOOKUP(A212,'Total display'!$C$5:$U$363,8,FALSE),VLOOKUP(A212,'Total display'!$C$5:$U$363,10,FALSE),VLOOKUP(A212,'Total display'!$C$5:$U$363,11,FALSE),VLOOKUP(A212,'Total display'!$C$5:$U$363,12,FALSE),VLOOKUP(A212,'Total display'!$C$5:U592,13,FALSE),VLOOKUP(A212,'Total display'!$C$5:$U$363,14,FALSE))</f>
        <v>#N/A</v>
      </c>
      <c r="L212" s="713" t="e">
        <f>VLOOKUP(A212,'Total display'!$C$5:$U$363,16,FALSE)</f>
        <v>#N/A</v>
      </c>
      <c r="M212" s="715" t="e">
        <f>VLOOKUP(A212,'Total display'!$C$5:$U$363,18,FALSE)</f>
        <v>#N/A</v>
      </c>
      <c r="N212" s="716" t="e">
        <f t="shared" si="3"/>
        <v>#N/A</v>
      </c>
    </row>
    <row r="213" spans="1:14" ht="15.75" x14ac:dyDescent="0.25">
      <c r="A213" s="754">
        <v>749</v>
      </c>
      <c r="B213" s="523" t="s">
        <v>1234</v>
      </c>
      <c r="C213" s="523" t="s">
        <v>1873</v>
      </c>
      <c r="D213" s="265" t="s">
        <v>1855</v>
      </c>
      <c r="E213" s="523" t="s">
        <v>1390</v>
      </c>
      <c r="F213" s="729" t="s">
        <v>1856</v>
      </c>
      <c r="G213" s="706" t="s">
        <v>1231</v>
      </c>
      <c r="H213" s="713" t="e">
        <f>VLOOKUP(A213,'Total display'!$C$5:$U$363,2,FALSE)</f>
        <v>#N/A</v>
      </c>
      <c r="I213" s="714">
        <v>0</v>
      </c>
      <c r="J213" s="715" t="e">
        <f>VLOOKUP(A213,'Total display'!$C$5:$U$363,3,FALSE)</f>
        <v>#N/A</v>
      </c>
      <c r="K213" s="715" t="e">
        <f>SUM(VLOOKUP(A213,'Total display'!$C$5:$U$363,4,FALSE),VLOOKUP(A213,'Total display'!$C$5:$U$363,6,FALSE),VLOOKUP(A213,'Total display'!$C$5:$U$363,7,FALSE),VLOOKUP(A213,'Total display'!$C$5:$U$363,8,FALSE),VLOOKUP(A213,'Total display'!$C$5:$U$363,10,FALSE),VLOOKUP(A213,'Total display'!$C$5:$U$363,11,FALSE),VLOOKUP(A213,'Total display'!$C$5:$U$363,12,FALSE),VLOOKUP(A213,'Total display'!$C$5:U593,13,FALSE),VLOOKUP(A213,'Total display'!$C$5:$U$363,14,FALSE))</f>
        <v>#N/A</v>
      </c>
      <c r="L213" s="713" t="e">
        <f>VLOOKUP(A213,'Total display'!$C$5:$U$363,16,FALSE)</f>
        <v>#N/A</v>
      </c>
      <c r="M213" s="715" t="e">
        <f>VLOOKUP(A213,'Total display'!$C$5:$U$363,18,FALSE)</f>
        <v>#N/A</v>
      </c>
      <c r="N213" s="716" t="e">
        <f t="shared" si="3"/>
        <v>#N/A</v>
      </c>
    </row>
    <row r="214" spans="1:14" ht="15.75" x14ac:dyDescent="0.25">
      <c r="A214" s="754">
        <v>657</v>
      </c>
      <c r="B214" s="523" t="s">
        <v>1227</v>
      </c>
      <c r="C214" s="523">
        <v>18487252</v>
      </c>
      <c r="D214" s="265" t="s">
        <v>1867</v>
      </c>
      <c r="E214" s="523" t="s">
        <v>1390</v>
      </c>
      <c r="F214" s="729" t="s">
        <v>1863</v>
      </c>
      <c r="G214" s="706" t="s">
        <v>1231</v>
      </c>
      <c r="H214" s="713" t="e">
        <f>VLOOKUP(A214,'Total display'!$C$5:$U$363,2,FALSE)</f>
        <v>#N/A</v>
      </c>
      <c r="I214" s="714">
        <v>0</v>
      </c>
      <c r="J214" s="715" t="e">
        <f>VLOOKUP(A214,'Total display'!$C$5:$U$363,3,FALSE)</f>
        <v>#N/A</v>
      </c>
      <c r="K214" s="715" t="e">
        <f>SUM(VLOOKUP(A214,'Total display'!$C$5:$U$363,4,FALSE),VLOOKUP(A214,'Total display'!$C$5:$U$363,6,FALSE),VLOOKUP(A214,'Total display'!$C$5:$U$363,7,FALSE),VLOOKUP(A214,'Total display'!$C$5:$U$363,8,FALSE),VLOOKUP(A214,'Total display'!$C$5:$U$363,10,FALSE),VLOOKUP(A214,'Total display'!$C$5:$U$363,11,FALSE),VLOOKUP(A214,'Total display'!$C$5:$U$363,12,FALSE),VLOOKUP(A214,'Total display'!$C$5:U594,13,FALSE),VLOOKUP(A214,'Total display'!$C$5:$U$363,14,FALSE))</f>
        <v>#N/A</v>
      </c>
      <c r="L214" s="713" t="e">
        <f>VLOOKUP(A214,'Total display'!$C$5:$U$363,16,FALSE)</f>
        <v>#N/A</v>
      </c>
      <c r="M214" s="715" t="e">
        <f>VLOOKUP(A214,'Total display'!$C$5:$U$363,18,FALSE)</f>
        <v>#N/A</v>
      </c>
      <c r="N214" s="716" t="e">
        <f t="shared" si="3"/>
        <v>#N/A</v>
      </c>
    </row>
    <row r="215" spans="1:14" ht="15.75" x14ac:dyDescent="0.25">
      <c r="A215" s="754">
        <v>753</v>
      </c>
      <c r="B215" s="523" t="s">
        <v>1227</v>
      </c>
      <c r="C215" s="4">
        <v>7822181</v>
      </c>
      <c r="D215" s="265" t="s">
        <v>1866</v>
      </c>
      <c r="E215" s="523" t="s">
        <v>1390</v>
      </c>
      <c r="F215" s="729" t="s">
        <v>1864</v>
      </c>
      <c r="G215" s="706" t="s">
        <v>1231</v>
      </c>
      <c r="H215" s="713" t="e">
        <f>VLOOKUP(A215,'Total display'!$C$5:$U$363,2,FALSE)</f>
        <v>#N/A</v>
      </c>
      <c r="I215" s="714">
        <v>0</v>
      </c>
      <c r="J215" s="715" t="e">
        <f>VLOOKUP(A215,'Total display'!$C$5:$U$363,3,FALSE)</f>
        <v>#N/A</v>
      </c>
      <c r="K215" s="715" t="e">
        <f>SUM(VLOOKUP(A215,'Total display'!$C$5:$U$363,4,FALSE),VLOOKUP(A215,'Total display'!$C$5:$U$363,6,FALSE),VLOOKUP(A215,'Total display'!$C$5:$U$363,7,FALSE),VLOOKUP(A215,'Total display'!$C$5:$U$363,8,FALSE),VLOOKUP(A215,'Total display'!$C$5:$U$363,10,FALSE),VLOOKUP(A215,'Total display'!$C$5:$U$363,11,FALSE),VLOOKUP(A215,'Total display'!$C$5:$U$363,12,FALSE),VLOOKUP(A215,'Total display'!$C$5:U595,13,FALSE),VLOOKUP(A215,'Total display'!$C$5:$U$363,14,FALSE))</f>
        <v>#N/A</v>
      </c>
      <c r="L215" s="713" t="e">
        <f>VLOOKUP(A215,'Total display'!$C$5:$U$363,16,FALSE)</f>
        <v>#N/A</v>
      </c>
      <c r="M215" s="715" t="e">
        <f>VLOOKUP(A215,'Total display'!$C$5:$U$363,18,FALSE)</f>
        <v>#N/A</v>
      </c>
      <c r="N215" s="716" t="e">
        <f t="shared" si="3"/>
        <v>#N/A</v>
      </c>
    </row>
    <row r="216" spans="1:14" ht="15.75" x14ac:dyDescent="0.25">
      <c r="A216" s="754">
        <v>755</v>
      </c>
      <c r="B216" s="523" t="s">
        <v>1227</v>
      </c>
      <c r="C216" s="4">
        <v>15113988</v>
      </c>
      <c r="D216" s="265" t="s">
        <v>1868</v>
      </c>
      <c r="E216" s="523" t="s">
        <v>1390</v>
      </c>
      <c r="F216" s="729" t="s">
        <v>1861</v>
      </c>
      <c r="G216" s="706" t="s">
        <v>1231</v>
      </c>
      <c r="H216" s="713" t="e">
        <f>VLOOKUP(A216,'Total display'!$C$5:$U$363,2,FALSE)</f>
        <v>#N/A</v>
      </c>
      <c r="I216" s="714">
        <v>0</v>
      </c>
      <c r="J216" s="715" t="e">
        <f>VLOOKUP(A216,'Total display'!$C$5:$U$363,3,FALSE)</f>
        <v>#N/A</v>
      </c>
      <c r="K216" s="715" t="e">
        <f>SUM(VLOOKUP(A216,'Total display'!$C$5:$U$363,4,FALSE),VLOOKUP(A216,'Total display'!$C$5:$U$363,6,FALSE),VLOOKUP(A216,'Total display'!$C$5:$U$363,7,FALSE),VLOOKUP(A216,'Total display'!$C$5:$U$363,8,FALSE),VLOOKUP(A216,'Total display'!$C$5:$U$363,10,FALSE),VLOOKUP(A216,'Total display'!$C$5:$U$363,11,FALSE),VLOOKUP(A216,'Total display'!$C$5:$U$363,12,FALSE),VLOOKUP(A216,'Total display'!$C$5:U596,13,FALSE),VLOOKUP(A216,'Total display'!$C$5:$U$363,14,FALSE))</f>
        <v>#N/A</v>
      </c>
      <c r="L216" s="713" t="e">
        <f>VLOOKUP(A216,'Total display'!$C$5:$U$363,16,FALSE)</f>
        <v>#N/A</v>
      </c>
      <c r="M216" s="715" t="e">
        <f>VLOOKUP(A216,'Total display'!$C$5:$U$363,18,FALSE)</f>
        <v>#N/A</v>
      </c>
      <c r="N216" s="716" t="e">
        <f t="shared" si="3"/>
        <v>#N/A</v>
      </c>
    </row>
    <row r="217" spans="1:14" ht="15.75" x14ac:dyDescent="0.25">
      <c r="A217" s="754">
        <v>752</v>
      </c>
      <c r="B217" s="523" t="s">
        <v>1227</v>
      </c>
      <c r="C217" s="4">
        <v>13696726</v>
      </c>
      <c r="D217" s="265" t="s">
        <v>1874</v>
      </c>
      <c r="E217" s="523" t="s">
        <v>1390</v>
      </c>
      <c r="F217" t="s">
        <v>1859</v>
      </c>
      <c r="G217" s="706" t="s">
        <v>1231</v>
      </c>
      <c r="H217" s="713" t="e">
        <f>VLOOKUP(A217,'Total display'!$C$5:$U$363,2,FALSE)</f>
        <v>#N/A</v>
      </c>
      <c r="I217" s="714">
        <v>0</v>
      </c>
      <c r="J217" s="715" t="e">
        <f>VLOOKUP(A217,'Total display'!$C$5:$U$363,3,FALSE)</f>
        <v>#N/A</v>
      </c>
      <c r="K217" s="715" t="e">
        <f>SUM(VLOOKUP(A217,'Total display'!$C$5:$U$363,4,FALSE),VLOOKUP(A217,'Total display'!$C$5:$U$363,6,FALSE),VLOOKUP(A217,'Total display'!$C$5:$U$363,7,FALSE),VLOOKUP(A217,'Total display'!$C$5:$U$363,8,FALSE),VLOOKUP(A217,'Total display'!$C$5:$U$363,10,FALSE),VLOOKUP(A217,'Total display'!$C$5:$U$363,11,FALSE),VLOOKUP(A217,'Total display'!$C$5:$U$363,12,FALSE),VLOOKUP(A217,'Total display'!$C$5:U597,13,FALSE),VLOOKUP(A217,'Total display'!$C$5:$U$363,14,FALSE))</f>
        <v>#N/A</v>
      </c>
      <c r="L217" s="713" t="e">
        <f>VLOOKUP(A217,'Total display'!$C$5:$U$363,16,FALSE)</f>
        <v>#N/A</v>
      </c>
      <c r="M217" s="715" t="e">
        <f>VLOOKUP(A217,'Total display'!$C$5:$U$363,18,FALSE)</f>
        <v>#N/A</v>
      </c>
      <c r="N217" s="716" t="e">
        <f t="shared" si="3"/>
        <v>#N/A</v>
      </c>
    </row>
    <row r="218" spans="1:14" ht="15.75" x14ac:dyDescent="0.25">
      <c r="A218" s="754">
        <v>756</v>
      </c>
      <c r="B218" s="523" t="s">
        <v>1234</v>
      </c>
      <c r="C218" s="4" t="s">
        <v>1887</v>
      </c>
      <c r="D218" s="265" t="s">
        <v>1888</v>
      </c>
      <c r="E218" s="523" t="s">
        <v>1390</v>
      </c>
      <c r="F218" t="s">
        <v>1889</v>
      </c>
      <c r="G218" s="706" t="s">
        <v>1231</v>
      </c>
      <c r="H218" s="713" t="e">
        <f>VLOOKUP(A218,'Total display'!$C$5:$U$363,2,FALSE)</f>
        <v>#N/A</v>
      </c>
      <c r="I218" s="714">
        <v>0</v>
      </c>
      <c r="J218" s="715" t="e">
        <f>VLOOKUP(A218,'Total display'!$C$5:$U$363,3,FALSE)</f>
        <v>#N/A</v>
      </c>
      <c r="K218" s="715" t="e">
        <f>SUM(VLOOKUP(A218,'Total display'!$C$5:$U$363,4,FALSE),VLOOKUP(A218,'Total display'!$C$5:$U$363,6,FALSE),VLOOKUP(A218,'Total display'!$C$5:$U$363,7,FALSE),VLOOKUP(A218,'Total display'!$C$5:$U$363,8,FALSE),VLOOKUP(A218,'Total display'!$C$5:$U$363,10,FALSE),VLOOKUP(A218,'Total display'!$C$5:$U$363,11,FALSE),VLOOKUP(A218,'Total display'!$C$5:$U$363,12,FALSE),VLOOKUP(A218,'Total display'!$C$5:U598,13,FALSE),VLOOKUP(A218,'Total display'!$C$5:$U$363,14,FALSE))</f>
        <v>#N/A</v>
      </c>
      <c r="L218" s="713" t="e">
        <f>VLOOKUP(A218,'Total display'!$C$5:$U$363,16,FALSE)</f>
        <v>#N/A</v>
      </c>
      <c r="M218" s="715" t="e">
        <f>VLOOKUP(A218,'Total display'!$C$5:$U$363,18,FALSE)</f>
        <v>#N/A</v>
      </c>
      <c r="N218" s="716" t="e">
        <f t="shared" si="3"/>
        <v>#N/A</v>
      </c>
    </row>
    <row r="219" spans="1:14" ht="15.75" x14ac:dyDescent="0.25">
      <c r="A219" s="754">
        <v>757</v>
      </c>
      <c r="B219" s="523" t="s">
        <v>1234</v>
      </c>
      <c r="C219" s="4" t="s">
        <v>1891</v>
      </c>
      <c r="D219" s="265" t="s">
        <v>1890</v>
      </c>
      <c r="E219" s="523" t="s">
        <v>1390</v>
      </c>
      <c r="F219" t="s">
        <v>1881</v>
      </c>
      <c r="G219" s="706" t="s">
        <v>1231</v>
      </c>
      <c r="H219" s="713" t="e">
        <f>VLOOKUP(A219,'Total display'!$C$5:$U$363,2,FALSE)</f>
        <v>#N/A</v>
      </c>
      <c r="I219" s="714">
        <v>0</v>
      </c>
      <c r="J219" s="715" t="e">
        <f>VLOOKUP(A219,'Total display'!$C$5:$U$363,3,FALSE)</f>
        <v>#N/A</v>
      </c>
      <c r="K219" s="715" t="e">
        <f>SUM(VLOOKUP(A219,'Total display'!$C$5:$U$363,4,FALSE),VLOOKUP(A219,'Total display'!$C$5:$U$363,6,FALSE),VLOOKUP(A219,'Total display'!$C$5:$U$363,7,FALSE),VLOOKUP(A219,'Total display'!$C$5:$U$363,8,FALSE),VLOOKUP(A219,'Total display'!$C$5:$U$363,10,FALSE),VLOOKUP(A219,'Total display'!$C$5:$U$363,11,FALSE),VLOOKUP(A219,'Total display'!$C$5:$U$363,12,FALSE),VLOOKUP(A219,'Total display'!$C$5:U599,13,FALSE),VLOOKUP(A219,'Total display'!$C$5:$U$363,14,FALSE))</f>
        <v>#N/A</v>
      </c>
      <c r="L219" s="713" t="e">
        <f>VLOOKUP(A219,'Total display'!$C$5:$U$363,16,FALSE)</f>
        <v>#N/A</v>
      </c>
      <c r="M219" s="715" t="e">
        <f>VLOOKUP(A219,'Total display'!$C$5:$U$363,18,FALSE)</f>
        <v>#N/A</v>
      </c>
      <c r="N219" s="716" t="e">
        <f t="shared" si="3"/>
        <v>#N/A</v>
      </c>
    </row>
    <row r="220" spans="1:14" ht="15.75" x14ac:dyDescent="0.25">
      <c r="A220" s="754">
        <v>462</v>
      </c>
      <c r="B220" s="523" t="s">
        <v>1227</v>
      </c>
      <c r="C220" s="686">
        <v>7818894</v>
      </c>
      <c r="D220" s="265" t="s">
        <v>1893</v>
      </c>
      <c r="E220" s="523" t="s">
        <v>1390</v>
      </c>
      <c r="F220" t="s">
        <v>1886</v>
      </c>
      <c r="G220" s="706" t="s">
        <v>1231</v>
      </c>
      <c r="H220" s="713" t="e">
        <f>VLOOKUP(A220,'Total display'!$C$5:$U$363,2,FALSE)</f>
        <v>#N/A</v>
      </c>
      <c r="I220" s="714">
        <v>0</v>
      </c>
      <c r="J220" s="715" t="e">
        <f>VLOOKUP(A220,'Total display'!$C$5:$U$363,3,FALSE)</f>
        <v>#N/A</v>
      </c>
      <c r="K220" s="715" t="e">
        <f>SUM(VLOOKUP(A220,'Total display'!$C$5:$U$363,4,FALSE),VLOOKUP(A220,'Total display'!$C$5:$U$363,6,FALSE),VLOOKUP(A220,'Total display'!$C$5:$U$363,7,FALSE),VLOOKUP(A220,'Total display'!$C$5:$U$363,8,FALSE),VLOOKUP(A220,'Total display'!$C$5:$U$363,10,FALSE),VLOOKUP(A220,'Total display'!$C$5:$U$363,11,FALSE),VLOOKUP(A220,'Total display'!$C$5:$U$363,12,FALSE),VLOOKUP(A220,'Total display'!$C$5:U600,13,FALSE),VLOOKUP(A220,'Total display'!$C$5:$U$363,14,FALSE))</f>
        <v>#N/A</v>
      </c>
      <c r="L220" s="713" t="e">
        <f>VLOOKUP(A220,'Total display'!$C$5:$U$363,16,FALSE)</f>
        <v>#N/A</v>
      </c>
      <c r="M220" s="715" t="e">
        <f>VLOOKUP(A220,'Total display'!$C$5:$U$363,18,FALSE)</f>
        <v>#N/A</v>
      </c>
      <c r="N220" s="716" t="e">
        <f t="shared" si="3"/>
        <v>#N/A</v>
      </c>
    </row>
    <row r="221" spans="1:14" ht="15.75" x14ac:dyDescent="0.25">
      <c r="A221" s="754">
        <v>751</v>
      </c>
      <c r="B221" s="523" t="s">
        <v>1234</v>
      </c>
      <c r="C221" s="4" t="s">
        <v>1899</v>
      </c>
      <c r="D221" s="265" t="s">
        <v>1898</v>
      </c>
      <c r="E221" s="523" t="s">
        <v>1390</v>
      </c>
      <c r="F221" s="897" t="s">
        <v>1896</v>
      </c>
      <c r="G221" s="706" t="s">
        <v>1231</v>
      </c>
      <c r="H221" s="713" t="e">
        <f>VLOOKUP(A221,'Total display'!$C$5:$U$363,2,FALSE)</f>
        <v>#N/A</v>
      </c>
      <c r="I221" s="714">
        <v>0</v>
      </c>
      <c r="J221" s="715" t="e">
        <f>VLOOKUP(A221,'Total display'!$C$5:$U$363,3,FALSE)</f>
        <v>#N/A</v>
      </c>
      <c r="K221" s="715" t="e">
        <f>SUM(VLOOKUP(A221,'Total display'!$C$5:$U$363,4,FALSE),VLOOKUP(A221,'Total display'!$C$5:$U$363,6,FALSE),VLOOKUP(A221,'Total display'!$C$5:$U$363,7,FALSE),VLOOKUP(A221,'Total display'!$C$5:$U$363,8,FALSE),VLOOKUP(A221,'Total display'!$C$5:$U$363,10,FALSE),VLOOKUP(A221,'Total display'!$C$5:$U$363,11,FALSE),VLOOKUP(A221,'Total display'!$C$5:$U$363,12,FALSE),VLOOKUP(A221,'Total display'!$C$5:U602,13,FALSE),VLOOKUP(A221,'Total display'!$C$5:$U$363,14,FALSE))</f>
        <v>#N/A</v>
      </c>
      <c r="L221" s="713" t="e">
        <f>VLOOKUP(A221,'Total display'!$C$5:$U$363,16,FALSE)</f>
        <v>#N/A</v>
      </c>
      <c r="M221" s="715" t="e">
        <f>VLOOKUP(A221,'Total display'!$C$5:$U$363,18,FALSE)</f>
        <v>#N/A</v>
      </c>
      <c r="N221" s="716" t="e">
        <f t="shared" si="3"/>
        <v>#N/A</v>
      </c>
    </row>
    <row r="222" spans="1:14" ht="15.75" x14ac:dyDescent="0.25">
      <c r="A222" s="754">
        <v>754</v>
      </c>
      <c r="B222" s="523" t="s">
        <v>1227</v>
      </c>
      <c r="C222" s="4">
        <v>12667242</v>
      </c>
      <c r="D222" s="265" t="s">
        <v>1900</v>
      </c>
      <c r="E222" s="523" t="s">
        <v>1390</v>
      </c>
      <c r="F222" s="898" t="s">
        <v>1897</v>
      </c>
      <c r="G222" s="706" t="s">
        <v>1231</v>
      </c>
      <c r="H222" s="713" t="e">
        <f>VLOOKUP(A222,'Total display'!$C$5:$U$363,2,FALSE)</f>
        <v>#N/A</v>
      </c>
      <c r="I222" s="714">
        <v>0</v>
      </c>
      <c r="J222" s="715" t="e">
        <f>VLOOKUP(A222,'Total display'!$C$5:$U$363,3,FALSE)</f>
        <v>#N/A</v>
      </c>
      <c r="K222" s="715" t="e">
        <f>SUM(VLOOKUP(A222,'Total display'!$C$5:$U$363,4,FALSE),VLOOKUP(A222,'Total display'!$C$5:$U$363,6,FALSE),VLOOKUP(A222,'Total display'!$C$5:$U$363,7,FALSE),VLOOKUP(A222,'Total display'!$C$5:$U$363,8,FALSE),VLOOKUP(A222,'Total display'!$C$5:$U$363,10,FALSE),VLOOKUP(A222,'Total display'!$C$5:$U$363,11,FALSE),VLOOKUP(A222,'Total display'!$C$5:$U$363,12,FALSE),VLOOKUP(A222,'Total display'!$C$5:U603,13,FALSE),VLOOKUP(A222,'Total display'!$C$5:$U$363,14,FALSE))</f>
        <v>#N/A</v>
      </c>
      <c r="L222" s="713" t="e">
        <f>VLOOKUP(A222,'Total display'!$C$5:$U$363,16,FALSE)</f>
        <v>#N/A</v>
      </c>
      <c r="M222" s="715" t="e">
        <f>VLOOKUP(A222,'Total display'!$C$5:$U$363,18,FALSE)</f>
        <v>#N/A</v>
      </c>
      <c r="N222" s="716" t="e">
        <f t="shared" si="3"/>
        <v>#N/A</v>
      </c>
    </row>
    <row r="223" spans="1:14" ht="15.75" x14ac:dyDescent="0.25">
      <c r="A223" s="754">
        <v>761</v>
      </c>
      <c r="B223" s="523" t="s">
        <v>1234</v>
      </c>
      <c r="C223" s="4" t="s">
        <v>1911</v>
      </c>
      <c r="D223" s="265" t="s">
        <v>1909</v>
      </c>
      <c r="E223" s="523" t="s">
        <v>1390</v>
      </c>
      <c r="F223" s="897" t="s">
        <v>1908</v>
      </c>
      <c r="G223" s="706" t="s">
        <v>1231</v>
      </c>
      <c r="H223" s="713" t="e">
        <f>VLOOKUP(A223,'Total display'!$C$5:$U$363,2,FALSE)</f>
        <v>#N/A</v>
      </c>
      <c r="I223" s="714">
        <v>0</v>
      </c>
      <c r="J223" s="715" t="e">
        <f>VLOOKUP(A223,'Total display'!$C$5:$U$363,3,FALSE)</f>
        <v>#N/A</v>
      </c>
      <c r="K223" s="715" t="e">
        <f>SUM(VLOOKUP(A223,'Total display'!$C$5:$U$363,4,FALSE),VLOOKUP(A223,'Total display'!$C$5:$U$363,6,FALSE),VLOOKUP(A223,'Total display'!$C$5:$U$363,7,FALSE),VLOOKUP(A223,'Total display'!$C$5:$U$363,8,FALSE),VLOOKUP(A223,'Total display'!$C$5:$U$363,10,FALSE),VLOOKUP(A223,'Total display'!$C$5:$U$363,11,FALSE),VLOOKUP(A223,'Total display'!$C$5:$U$363,12,FALSE),VLOOKUP(A223,'Total display'!$C$5:U604,13,FALSE),VLOOKUP(A223,'Total display'!$C$5:$U$363,14,FALSE))</f>
        <v>#N/A</v>
      </c>
      <c r="L223" s="713" t="e">
        <f>VLOOKUP(A223,'Total display'!$C$5:$U$363,16,FALSE)</f>
        <v>#N/A</v>
      </c>
      <c r="M223" s="715" t="e">
        <f>VLOOKUP(A223,'Total display'!$C$5:$U$363,18,FALSE)</f>
        <v>#N/A</v>
      </c>
      <c r="N223" s="716" t="e">
        <f t="shared" si="3"/>
        <v>#N/A</v>
      </c>
    </row>
    <row r="224" spans="1:14" ht="15.75" x14ac:dyDescent="0.25">
      <c r="A224" s="754">
        <v>759</v>
      </c>
      <c r="B224" s="523" t="s">
        <v>1234</v>
      </c>
      <c r="C224" s="769" t="s">
        <v>1936</v>
      </c>
      <c r="D224" s="265" t="s">
        <v>1912</v>
      </c>
      <c r="E224" s="523" t="s">
        <v>1390</v>
      </c>
      <c r="F224" s="729" t="s">
        <v>1913</v>
      </c>
      <c r="G224" s="706" t="s">
        <v>1231</v>
      </c>
      <c r="H224" s="713" t="e">
        <f>VLOOKUP(A224,'Total display'!$C$5:$U$363,2,FALSE)</f>
        <v>#N/A</v>
      </c>
      <c r="I224" s="714">
        <v>0</v>
      </c>
      <c r="J224" s="715" t="e">
        <f>VLOOKUP(A224,'Total display'!$C$5:$U$363,3,FALSE)</f>
        <v>#N/A</v>
      </c>
      <c r="K224" s="715" t="e">
        <f>SUM(VLOOKUP(A224,'Total display'!$C$5:$U$363,4,FALSE),VLOOKUP(A224,'Total display'!$C$5:$U$363,6,FALSE),VLOOKUP(A224,'Total display'!$C$5:$U$363,7,FALSE),VLOOKUP(A224,'Total display'!$C$5:$U$363,8,FALSE),VLOOKUP(A224,'Total display'!$C$5:$U$363,10,FALSE),VLOOKUP(A224,'Total display'!$C$5:$U$363,11,FALSE),VLOOKUP(A224,'Total display'!$C$5:$U$363,12,FALSE),VLOOKUP(A224,'Total display'!$C$5:U605,13,FALSE),VLOOKUP(A224,'Total display'!$C$5:$U$363,14,FALSE))</f>
        <v>#N/A</v>
      </c>
      <c r="L224" s="713" t="e">
        <f>VLOOKUP(A224,'Total display'!$C$5:$U$363,16,FALSE)</f>
        <v>#N/A</v>
      </c>
      <c r="M224" s="715" t="e">
        <f>VLOOKUP(A224,'Total display'!$C$5:$U$363,18,FALSE)</f>
        <v>#N/A</v>
      </c>
      <c r="N224" s="716" t="e">
        <f t="shared" si="3"/>
        <v>#N/A</v>
      </c>
    </row>
    <row r="225" spans="1:14" ht="15.75" x14ac:dyDescent="0.25">
      <c r="A225" s="754">
        <v>765</v>
      </c>
      <c r="B225" s="523" t="s">
        <v>1234</v>
      </c>
      <c r="C225" s="4" t="s">
        <v>1938</v>
      </c>
      <c r="D225" s="265" t="s">
        <v>1922</v>
      </c>
      <c r="E225" s="523" t="s">
        <v>1390</v>
      </c>
      <c r="F225" s="729" t="s">
        <v>1921</v>
      </c>
      <c r="G225" s="706" t="s">
        <v>1231</v>
      </c>
      <c r="H225" s="713" t="e">
        <f>VLOOKUP(A225,'Total display'!$C$5:$U$363,2,FALSE)</f>
        <v>#N/A</v>
      </c>
      <c r="I225" s="714">
        <v>0</v>
      </c>
      <c r="J225" s="715" t="e">
        <f>VLOOKUP(A225,'Total display'!$C$5:$U$363,3,FALSE)</f>
        <v>#N/A</v>
      </c>
      <c r="K225" s="715" t="e">
        <f>SUM(VLOOKUP(A225,'Total display'!$C$5:$U$363,4,FALSE),VLOOKUP(A225,'Total display'!$C$5:$U$363,6,FALSE),VLOOKUP(A225,'Total display'!$C$5:$U$363,7,FALSE),VLOOKUP(A225,'Total display'!$C$5:$U$363,8,FALSE),VLOOKUP(A225,'Total display'!$C$5:$U$363,10,FALSE),VLOOKUP(A225,'Total display'!$C$5:$U$363,11,FALSE),VLOOKUP(A225,'Total display'!$C$5:$U$363,12,FALSE),VLOOKUP(A225,'Total display'!$C$5:U606,13,FALSE),VLOOKUP(A225,'Total display'!$C$5:$U$363,14,FALSE))</f>
        <v>#N/A</v>
      </c>
      <c r="L225" s="713" t="e">
        <f>VLOOKUP(A225,'Total display'!$C$5:$U$363,16,FALSE)</f>
        <v>#N/A</v>
      </c>
      <c r="M225" s="715" t="e">
        <f>VLOOKUP(A225,'Total display'!$C$5:$U$363,18,FALSE)</f>
        <v>#N/A</v>
      </c>
      <c r="N225" s="716" t="e">
        <f t="shared" ref="N225:N245" si="4">J225+K225-L225-M225</f>
        <v>#N/A</v>
      </c>
    </row>
    <row r="226" spans="1:14" ht="15.75" x14ac:dyDescent="0.25">
      <c r="A226" s="754">
        <v>758</v>
      </c>
      <c r="B226" s="523" t="s">
        <v>1234</v>
      </c>
      <c r="C226" s="769" t="s">
        <v>1937</v>
      </c>
      <c r="D226" s="265" t="s">
        <v>1933</v>
      </c>
      <c r="E226" s="523" t="s">
        <v>1390</v>
      </c>
      <c r="F226" s="729" t="s">
        <v>1928</v>
      </c>
      <c r="G226" s="706" t="s">
        <v>1231</v>
      </c>
      <c r="H226" s="713" t="e">
        <f>VLOOKUP(A226,'Total display'!$C$5:$U$363,2,FALSE)</f>
        <v>#N/A</v>
      </c>
      <c r="I226" s="714">
        <v>0</v>
      </c>
      <c r="J226" s="715" t="e">
        <f>VLOOKUP(A226,'Total display'!$C$5:$U$363,3,FALSE)</f>
        <v>#N/A</v>
      </c>
      <c r="K226" s="715" t="e">
        <f>SUM(VLOOKUP(A226,'Total display'!$C$5:$U$363,4,FALSE),VLOOKUP(A226,'Total display'!$C$5:$U$363,6,FALSE),VLOOKUP(A226,'Total display'!$C$5:$U$363,7,FALSE),VLOOKUP(A226,'Total display'!$C$5:$U$363,8,FALSE),VLOOKUP(A226,'Total display'!$C$5:$U$363,10,FALSE),VLOOKUP(A226,'Total display'!$C$5:$U$363,11,FALSE),VLOOKUP(A226,'Total display'!$C$5:$U$363,12,FALSE),VLOOKUP(A226,'Total display'!$C$5:U607,13,FALSE),VLOOKUP(A226,'Total display'!$C$5:$U$363,14,FALSE))</f>
        <v>#N/A</v>
      </c>
      <c r="L226" s="713" t="e">
        <f>VLOOKUP(A226,'Total display'!$C$5:$U$363,16,FALSE)</f>
        <v>#N/A</v>
      </c>
      <c r="M226" s="715" t="e">
        <f>VLOOKUP(A226,'Total display'!$C$5:$U$363,18,FALSE)</f>
        <v>#N/A</v>
      </c>
      <c r="N226" s="716" t="e">
        <f t="shared" si="4"/>
        <v>#N/A</v>
      </c>
    </row>
    <row r="227" spans="1:14" ht="15.75" x14ac:dyDescent="0.25">
      <c r="A227" s="754">
        <v>762</v>
      </c>
      <c r="B227" s="523" t="s">
        <v>1227</v>
      </c>
      <c r="C227" s="4">
        <v>7019606</v>
      </c>
      <c r="D227" s="265" t="s">
        <v>1929</v>
      </c>
      <c r="E227" s="523" t="s">
        <v>1390</v>
      </c>
      <c r="F227" s="729" t="s">
        <v>1925</v>
      </c>
      <c r="G227" s="706" t="s">
        <v>1231</v>
      </c>
      <c r="H227" s="713" t="e">
        <f>VLOOKUP(A227,'Total display'!$C$5:$U$363,2,FALSE)</f>
        <v>#N/A</v>
      </c>
      <c r="I227" s="714">
        <v>0</v>
      </c>
      <c r="J227" s="715" t="e">
        <f>VLOOKUP(A227,'Total display'!$C$5:$U$363,3,FALSE)</f>
        <v>#N/A</v>
      </c>
      <c r="K227" s="715" t="e">
        <f>SUM(VLOOKUP(A227,'Total display'!$C$5:$U$363,4,FALSE),VLOOKUP(A227,'Total display'!$C$5:$U$363,6,FALSE),VLOOKUP(A227,'Total display'!$C$5:$U$363,7,FALSE),VLOOKUP(A227,'Total display'!$C$5:$U$363,8,FALSE),VLOOKUP(A227,'Total display'!$C$5:$U$363,10,FALSE),VLOOKUP(A227,'Total display'!$C$5:$U$363,11,FALSE),VLOOKUP(A227,'Total display'!$C$5:$U$363,12,FALSE),VLOOKUP(A227,'Total display'!$C$5:U608,13,FALSE),VLOOKUP(A227,'Total display'!$C$5:$U$363,14,FALSE))</f>
        <v>#N/A</v>
      </c>
      <c r="L227" s="713" t="e">
        <f>VLOOKUP(A227,'Total display'!$C$5:$U$363,16,FALSE)</f>
        <v>#N/A</v>
      </c>
      <c r="M227" s="715" t="e">
        <f>VLOOKUP(A227,'Total display'!$C$5:$U$363,18,FALSE)</f>
        <v>#N/A</v>
      </c>
      <c r="N227" s="716" t="e">
        <f t="shared" si="4"/>
        <v>#N/A</v>
      </c>
    </row>
    <row r="228" spans="1:14" ht="15.75" x14ac:dyDescent="0.25">
      <c r="A228" s="754">
        <v>763</v>
      </c>
      <c r="B228" s="523" t="s">
        <v>1227</v>
      </c>
      <c r="C228" s="4">
        <v>12500308</v>
      </c>
      <c r="D228" s="265" t="s">
        <v>1930</v>
      </c>
      <c r="E228" s="523" t="s">
        <v>1390</v>
      </c>
      <c r="F228" s="729" t="s">
        <v>1924</v>
      </c>
      <c r="G228" s="706" t="s">
        <v>1231</v>
      </c>
      <c r="H228" s="713" t="e">
        <f>VLOOKUP(A228,'Total display'!$C$5:$U$363,2,FALSE)</f>
        <v>#N/A</v>
      </c>
      <c r="I228" s="714">
        <v>0</v>
      </c>
      <c r="J228" s="715" t="e">
        <f>VLOOKUP(A228,'Total display'!$C$5:$U$363,3,FALSE)</f>
        <v>#N/A</v>
      </c>
      <c r="K228" s="715" t="e">
        <f>SUM(VLOOKUP(A228,'Total display'!$C$5:$U$363,4,FALSE),VLOOKUP(A228,'Total display'!$C$5:$U$363,6,FALSE),VLOOKUP(A228,'Total display'!$C$5:$U$363,7,FALSE),VLOOKUP(A228,'Total display'!$C$5:$U$363,8,FALSE),VLOOKUP(A228,'Total display'!$C$5:$U$363,10,FALSE),VLOOKUP(A228,'Total display'!$C$5:$U$363,11,FALSE),VLOOKUP(A228,'Total display'!$C$5:$U$363,12,FALSE),VLOOKUP(A228,'Total display'!$C$5:U609,13,FALSE),VLOOKUP(A228,'Total display'!$C$5:$U$363,14,FALSE))</f>
        <v>#N/A</v>
      </c>
      <c r="L228" s="713" t="e">
        <f>VLOOKUP(A228,'Total display'!$C$5:$U$363,16,FALSE)</f>
        <v>#N/A</v>
      </c>
      <c r="M228" s="715" t="e">
        <f>VLOOKUP(A228,'Total display'!$C$5:$U$363,18,FALSE)</f>
        <v>#N/A</v>
      </c>
      <c r="N228" s="716" t="e">
        <f t="shared" si="4"/>
        <v>#N/A</v>
      </c>
    </row>
    <row r="229" spans="1:14" ht="15.75" x14ac:dyDescent="0.25">
      <c r="A229" s="754">
        <v>766</v>
      </c>
      <c r="B229" s="523" t="s">
        <v>1227</v>
      </c>
      <c r="C229" s="4">
        <v>1360232</v>
      </c>
      <c r="D229" s="265" t="s">
        <v>1931</v>
      </c>
      <c r="E229" s="523" t="s">
        <v>1390</v>
      </c>
      <c r="F229" s="729" t="s">
        <v>1932</v>
      </c>
      <c r="G229" s="706" t="s">
        <v>1231</v>
      </c>
      <c r="H229" s="713" t="e">
        <f>VLOOKUP(A229,'Total display'!$C$5:$U$363,2,FALSE)</f>
        <v>#N/A</v>
      </c>
      <c r="I229" s="714">
        <v>0</v>
      </c>
      <c r="J229" s="715" t="e">
        <f>VLOOKUP(A229,'Total display'!$C$5:$U$363,3,FALSE)</f>
        <v>#N/A</v>
      </c>
      <c r="K229" s="715" t="e">
        <f>SUM(VLOOKUP(A229,'Total display'!$C$5:$U$363,4,FALSE),VLOOKUP(A229,'Total display'!$C$5:$U$363,6,FALSE),VLOOKUP(A229,'Total display'!$C$5:$U$363,7,FALSE),VLOOKUP(A229,'Total display'!$C$5:$U$363,8,FALSE),VLOOKUP(A229,'Total display'!$C$5:$U$363,10,FALSE),VLOOKUP(A229,'Total display'!$C$5:$U$363,11,FALSE),VLOOKUP(A229,'Total display'!$C$5:$U$363,12,FALSE),VLOOKUP(A229,'Total display'!$C$5:U610,13,FALSE),VLOOKUP(A229,'Total display'!$C$5:$U$363,14,FALSE))</f>
        <v>#N/A</v>
      </c>
      <c r="L229" s="713" t="e">
        <f>VLOOKUP(A229,'Total display'!$C$5:$U$363,16,FALSE)</f>
        <v>#N/A</v>
      </c>
      <c r="M229" s="715" t="e">
        <f>VLOOKUP(A229,'Total display'!$C$5:$U$363,18,FALSE)</f>
        <v>#N/A</v>
      </c>
      <c r="N229" s="716" t="e">
        <f t="shared" si="4"/>
        <v>#N/A</v>
      </c>
    </row>
    <row r="230" spans="1:14" ht="15.75" x14ac:dyDescent="0.25">
      <c r="A230" s="754">
        <v>730</v>
      </c>
      <c r="B230" s="523" t="s">
        <v>1227</v>
      </c>
      <c r="C230" s="4">
        <v>12867775</v>
      </c>
      <c r="D230" s="265" t="s">
        <v>1749</v>
      </c>
      <c r="E230" s="523" t="s">
        <v>1390</v>
      </c>
      <c r="F230" s="729" t="s">
        <v>1947</v>
      </c>
      <c r="G230" s="706" t="s">
        <v>1231</v>
      </c>
      <c r="H230" s="713" t="e">
        <f>VLOOKUP(A230,'Total display'!$C$5:$U$363,2,FALSE)</f>
        <v>#N/A</v>
      </c>
      <c r="I230" s="714">
        <v>0</v>
      </c>
      <c r="J230" s="715" t="e">
        <f>VLOOKUP(A230,'Total display'!$C$5:$U$363,3,FALSE)</f>
        <v>#N/A</v>
      </c>
      <c r="K230" s="715" t="e">
        <f>SUM(VLOOKUP(A230,'Total display'!$C$5:$U$363,4,FALSE),VLOOKUP(A230,'Total display'!$C$5:$U$363,6,FALSE),VLOOKUP(A230,'Total display'!$C$5:$U$363,7,FALSE),VLOOKUP(A230,'Total display'!$C$5:$U$363,8,FALSE),VLOOKUP(A230,'Total display'!$C$5:$U$363,10,FALSE),VLOOKUP(A230,'Total display'!$C$5:$U$363,11,FALSE),VLOOKUP(A230,'Total display'!$C$5:$U$363,12,FALSE),VLOOKUP(A230,'Total display'!$C$5:U611,13,FALSE),VLOOKUP(A230,'Total display'!$C$5:$U$363,14,FALSE))</f>
        <v>#N/A</v>
      </c>
      <c r="L230" s="713" t="e">
        <f>VLOOKUP(A230,'Total display'!$C$5:$U$363,16,FALSE)</f>
        <v>#N/A</v>
      </c>
      <c r="M230" s="715" t="e">
        <f>VLOOKUP(A230,'Total display'!$C$5:$U$363,18,FALSE)</f>
        <v>#N/A</v>
      </c>
      <c r="N230" s="716" t="e">
        <f t="shared" si="4"/>
        <v>#N/A</v>
      </c>
    </row>
    <row r="231" spans="1:14" ht="15.75" x14ac:dyDescent="0.25">
      <c r="A231" s="754">
        <v>578</v>
      </c>
      <c r="B231" s="523" t="s">
        <v>1227</v>
      </c>
      <c r="C231" s="4">
        <v>23380589</v>
      </c>
      <c r="D231" s="265" t="s">
        <v>1950</v>
      </c>
      <c r="E231" s="523" t="s">
        <v>1390</v>
      </c>
      <c r="F231" s="729" t="s">
        <v>1948</v>
      </c>
      <c r="G231" s="706" t="s">
        <v>1231</v>
      </c>
      <c r="H231" s="713" t="e">
        <f>VLOOKUP(A231,'Total display'!$C$5:$U$363,2,FALSE)</f>
        <v>#N/A</v>
      </c>
      <c r="I231" s="714">
        <v>0</v>
      </c>
      <c r="J231" s="715" t="e">
        <f>VLOOKUP(A231,'Total display'!$C$5:$U$363,3,FALSE)</f>
        <v>#N/A</v>
      </c>
      <c r="K231" s="715" t="e">
        <f>SUM(VLOOKUP(A231,'Total display'!$C$5:$U$363,4,FALSE),VLOOKUP(A231,'Total display'!$C$5:$U$363,6,FALSE),VLOOKUP(A231,'Total display'!$C$5:$U$363,7,FALSE),VLOOKUP(A231,'Total display'!$C$5:$U$363,8,FALSE),VLOOKUP(A231,'Total display'!$C$5:$U$363,10,FALSE),VLOOKUP(A231,'Total display'!$C$5:$U$363,11,FALSE),VLOOKUP(A231,'Total display'!$C$5:$U$363,12,FALSE),VLOOKUP(A231,'Total display'!$C$5:U612,13,FALSE),VLOOKUP(A231,'Total display'!$C$5:$U$363,14,FALSE))</f>
        <v>#N/A</v>
      </c>
      <c r="L231" s="713" t="e">
        <f>VLOOKUP(A231,'Total display'!$C$5:$U$363,16,FALSE)</f>
        <v>#N/A</v>
      </c>
      <c r="M231" s="715" t="e">
        <f>VLOOKUP(A231,'Total display'!$C$5:$U$363,18,FALSE)</f>
        <v>#N/A</v>
      </c>
      <c r="N231" s="716" t="e">
        <f t="shared" si="4"/>
        <v>#N/A</v>
      </c>
    </row>
    <row r="232" spans="1:14" ht="15.75" x14ac:dyDescent="0.25">
      <c r="A232" s="754">
        <v>494</v>
      </c>
      <c r="B232" s="523" t="s">
        <v>1227</v>
      </c>
      <c r="C232" s="4">
        <v>5288878</v>
      </c>
      <c r="D232" s="265" t="s">
        <v>1954</v>
      </c>
      <c r="E232" s="523" t="s">
        <v>1390</v>
      </c>
      <c r="F232" s="729" t="s">
        <v>1952</v>
      </c>
      <c r="G232" s="706" t="s">
        <v>1231</v>
      </c>
      <c r="H232" s="713" t="e">
        <f>VLOOKUP(A232,'Total display'!$C$5:$U$363,2,FALSE)</f>
        <v>#N/A</v>
      </c>
      <c r="I232" s="714">
        <v>0</v>
      </c>
      <c r="J232" s="715" t="e">
        <f>VLOOKUP(A232,'Total display'!$C$5:$U$363,3,FALSE)</f>
        <v>#N/A</v>
      </c>
      <c r="K232" s="715" t="e">
        <f>SUM(VLOOKUP(A232,'Total display'!$C$5:$U$363,4,FALSE),VLOOKUP(A232,'Total display'!$C$5:$U$363,6,FALSE),VLOOKUP(A232,'Total display'!$C$5:$U$363,7,FALSE),VLOOKUP(A232,'Total display'!$C$5:$U$363,8,FALSE),VLOOKUP(A232,'Total display'!$C$5:$U$363,10,FALSE),VLOOKUP(A232,'Total display'!$C$5:$U$363,11,FALSE),VLOOKUP(A232,'Total display'!$C$5:$U$363,12,FALSE),VLOOKUP(A232,'Total display'!$C$5:U613,13,FALSE),VLOOKUP(A232,'Total display'!$C$5:$U$363,14,FALSE))</f>
        <v>#N/A</v>
      </c>
      <c r="L232" s="713" t="e">
        <f>VLOOKUP(A232,'Total display'!$C$5:$U$363,16,FALSE)</f>
        <v>#N/A</v>
      </c>
      <c r="M232" s="715" t="e">
        <f>VLOOKUP(A232,'Total display'!$C$5:$U$363,18,FALSE)</f>
        <v>#N/A</v>
      </c>
      <c r="N232" s="716" t="e">
        <f t="shared" si="4"/>
        <v>#N/A</v>
      </c>
    </row>
    <row r="233" spans="1:14" ht="15.75" x14ac:dyDescent="0.25">
      <c r="A233" s="754">
        <v>768</v>
      </c>
      <c r="B233" s="523" t="s">
        <v>1227</v>
      </c>
      <c r="C233" s="4">
        <v>11777639</v>
      </c>
      <c r="D233" s="265" t="s">
        <v>1965</v>
      </c>
      <c r="E233" s="523" t="s">
        <v>1390</v>
      </c>
      <c r="F233" s="729" t="s">
        <v>1961</v>
      </c>
      <c r="G233" s="706" t="s">
        <v>1231</v>
      </c>
      <c r="H233" s="713" t="e">
        <f>VLOOKUP(A233,'Total display'!$C$5:$U$363,2,FALSE)</f>
        <v>#N/A</v>
      </c>
      <c r="I233" s="714">
        <v>0</v>
      </c>
      <c r="J233" s="715" t="e">
        <f>VLOOKUP(A233,'Total display'!$C$5:$U$363,3,FALSE)</f>
        <v>#N/A</v>
      </c>
      <c r="K233" s="715" t="e">
        <f>SUM(VLOOKUP(A233,'Total display'!$C$5:$U$363,4,FALSE),VLOOKUP(A233,'Total display'!$C$5:$U$363,6,FALSE),VLOOKUP(A233,'Total display'!$C$5:$U$363,7,FALSE),VLOOKUP(A233,'Total display'!$C$5:$U$363,8,FALSE),VLOOKUP(A233,'Total display'!$C$5:$U$363,10,FALSE),VLOOKUP(A233,'Total display'!$C$5:$U$363,11,FALSE),VLOOKUP(A233,'Total display'!$C$5:$U$363,12,FALSE),VLOOKUP(A233,'Total display'!$C$5:U614,13,FALSE),VLOOKUP(A233,'Total display'!$C$5:$U$363,14,FALSE))</f>
        <v>#N/A</v>
      </c>
      <c r="L233" s="713" t="e">
        <f>VLOOKUP(A233,'Total display'!$C$5:$U$363,16,FALSE)</f>
        <v>#N/A</v>
      </c>
      <c r="M233" s="715" t="e">
        <f>VLOOKUP(A233,'Total display'!$C$5:$U$363,18,FALSE)</f>
        <v>#N/A</v>
      </c>
      <c r="N233" s="716" t="e">
        <f t="shared" si="4"/>
        <v>#N/A</v>
      </c>
    </row>
    <row r="234" spans="1:14" ht="15.75" x14ac:dyDescent="0.25">
      <c r="A234" s="754">
        <v>764</v>
      </c>
      <c r="B234" s="523" t="s">
        <v>1234</v>
      </c>
      <c r="C234" s="523" t="s">
        <v>1968</v>
      </c>
      <c r="D234" s="265" t="s">
        <v>1966</v>
      </c>
      <c r="E234" s="523" t="s">
        <v>1390</v>
      </c>
      <c r="F234" s="940" t="s">
        <v>1964</v>
      </c>
      <c r="G234" s="706" t="s">
        <v>1231</v>
      </c>
      <c r="H234" s="713" t="e">
        <f>VLOOKUP(A234,'Total display'!$C$5:$U$363,2,FALSE)</f>
        <v>#N/A</v>
      </c>
      <c r="I234" s="714">
        <v>0</v>
      </c>
      <c r="J234" s="715" t="e">
        <f>VLOOKUP(A234,'Total display'!$C$5:$U$363,3,FALSE)</f>
        <v>#N/A</v>
      </c>
      <c r="K234" s="715" t="e">
        <f>SUM(VLOOKUP(A234,'Total display'!$C$5:$U$363,4,FALSE),VLOOKUP(A234,'Total display'!$C$5:$U$363,6,FALSE),VLOOKUP(A234,'Total display'!$C$5:$U$363,7,FALSE),VLOOKUP(A234,'Total display'!$C$5:$U$363,8,FALSE),VLOOKUP(A234,'Total display'!$C$5:$U$363,10,FALSE),VLOOKUP(A234,'Total display'!$C$5:$U$363,11,FALSE),VLOOKUP(A234,'Total display'!$C$5:$U$363,12,FALSE),VLOOKUP(A234,'Total display'!$C$5:U615,13,FALSE),VLOOKUP(A234,'Total display'!$C$5:$U$363,14,FALSE))</f>
        <v>#N/A</v>
      </c>
      <c r="L234" s="713" t="e">
        <f>VLOOKUP(A234,'Total display'!$C$5:$U$363,16,FALSE)</f>
        <v>#N/A</v>
      </c>
      <c r="M234" s="715" t="e">
        <f>VLOOKUP(A234,'Total display'!$C$5:$U$363,18,FALSE)</f>
        <v>#N/A</v>
      </c>
      <c r="N234" s="716" t="e">
        <f t="shared" si="4"/>
        <v>#N/A</v>
      </c>
    </row>
    <row r="235" spans="1:14" ht="15.75" x14ac:dyDescent="0.25">
      <c r="A235" s="754">
        <v>769</v>
      </c>
      <c r="B235" s="523" t="s">
        <v>1227</v>
      </c>
      <c r="C235" s="4">
        <v>20255898</v>
      </c>
      <c r="D235" s="265" t="s">
        <v>1967</v>
      </c>
      <c r="E235" s="523" t="s">
        <v>1390</v>
      </c>
      <c r="F235" s="729" t="s">
        <v>1962</v>
      </c>
      <c r="G235" s="706" t="s">
        <v>1231</v>
      </c>
      <c r="H235" s="713" t="e">
        <f>VLOOKUP(A235,'Total display'!$C$5:$U$363,2,FALSE)</f>
        <v>#N/A</v>
      </c>
      <c r="I235" s="714">
        <v>0</v>
      </c>
      <c r="J235" s="715" t="e">
        <f>VLOOKUP(A235,'Total display'!$C$5:$U$363,3,FALSE)</f>
        <v>#N/A</v>
      </c>
      <c r="K235" s="715" t="e">
        <f>SUM(VLOOKUP(A235,'Total display'!$C$5:$U$363,4,FALSE),VLOOKUP(A235,'Total display'!$C$5:$U$363,6,FALSE),VLOOKUP(A235,'Total display'!$C$5:$U$363,7,FALSE),VLOOKUP(A235,'Total display'!$C$5:$U$363,8,FALSE),VLOOKUP(A235,'Total display'!$C$5:$U$363,10,FALSE),VLOOKUP(A235,'Total display'!$C$5:$U$363,11,FALSE),VLOOKUP(A235,'Total display'!$C$5:$U$363,12,FALSE),VLOOKUP(A235,'Total display'!$C$5:U617,13,FALSE),VLOOKUP(A235,'Total display'!$C$5:$U$363,14,FALSE))</f>
        <v>#N/A</v>
      </c>
      <c r="L235" s="713" t="e">
        <f>VLOOKUP(A235,'Total display'!$C$5:$U$363,16,FALSE)</f>
        <v>#N/A</v>
      </c>
      <c r="M235" s="715" t="e">
        <f>VLOOKUP(A235,'Total display'!$C$5:$U$363,18,FALSE)</f>
        <v>#N/A</v>
      </c>
      <c r="N235" s="716" t="e">
        <f t="shared" si="4"/>
        <v>#N/A</v>
      </c>
    </row>
    <row r="236" spans="1:14" ht="15.75" x14ac:dyDescent="0.25">
      <c r="A236" s="754">
        <v>767</v>
      </c>
      <c r="B236" s="523" t="s">
        <v>1227</v>
      </c>
      <c r="C236" s="4">
        <v>20356386</v>
      </c>
      <c r="D236" s="265" t="s">
        <v>1970</v>
      </c>
      <c r="E236" s="523" t="s">
        <v>1390</v>
      </c>
      <c r="F236" s="729" t="s">
        <v>1969</v>
      </c>
      <c r="G236" s="706" t="s">
        <v>1231</v>
      </c>
      <c r="H236" s="713" t="e">
        <f>VLOOKUP(A236,'Total display'!$C$5:$U$363,2,FALSE)</f>
        <v>#N/A</v>
      </c>
      <c r="I236" s="714">
        <v>0</v>
      </c>
      <c r="J236" s="715" t="e">
        <f>VLOOKUP(A236,'Total display'!$C$5:$U$363,3,FALSE)</f>
        <v>#N/A</v>
      </c>
      <c r="K236" s="715" t="e">
        <f>SUM(VLOOKUP(A236,'Total display'!$C$5:$U$363,4,FALSE),VLOOKUP(A236,'Total display'!$C$5:$U$363,6,FALSE),VLOOKUP(A236,'Total display'!$C$5:$U$363,7,FALSE),VLOOKUP(A236,'Total display'!$C$5:$U$363,8,FALSE),VLOOKUP(A236,'Total display'!$C$5:$U$363,10,FALSE),VLOOKUP(A236,'Total display'!$C$5:$U$363,11,FALSE),VLOOKUP(A236,'Total display'!$C$5:$U$363,12,FALSE),VLOOKUP(A236,'Total display'!$C$5:U618,13,FALSE),VLOOKUP(A236,'Total display'!$C$5:$U$363,14,FALSE))</f>
        <v>#N/A</v>
      </c>
      <c r="L236" s="713" t="e">
        <f>VLOOKUP(A236,'Total display'!$C$5:$U$363,16,FALSE)</f>
        <v>#N/A</v>
      </c>
      <c r="M236" s="715" t="e">
        <f>VLOOKUP(A236,'Total display'!$C$5:$U$363,18,FALSE)</f>
        <v>#N/A</v>
      </c>
      <c r="N236" s="716" t="e">
        <f t="shared" si="4"/>
        <v>#N/A</v>
      </c>
    </row>
    <row r="237" spans="1:14" ht="15.75" x14ac:dyDescent="0.25">
      <c r="A237" s="754">
        <v>536</v>
      </c>
      <c r="B237" s="523" t="s">
        <v>1227</v>
      </c>
      <c r="C237" s="686">
        <v>20024899</v>
      </c>
      <c r="D237" s="265" t="s">
        <v>1978</v>
      </c>
      <c r="E237" s="523" t="s">
        <v>1390</v>
      </c>
      <c r="F237" s="729" t="s">
        <v>1977</v>
      </c>
      <c r="G237" s="706" t="s">
        <v>1231</v>
      </c>
      <c r="H237" s="713" t="e">
        <f>VLOOKUP(A237,'Total display'!$C$5:$U$363,2,FALSE)</f>
        <v>#N/A</v>
      </c>
      <c r="I237" s="714">
        <v>0</v>
      </c>
      <c r="J237" s="715" t="e">
        <f>VLOOKUP(A237,'Total display'!$C$5:$U$363,3,FALSE)</f>
        <v>#N/A</v>
      </c>
      <c r="K237" s="715" t="e">
        <f>SUM(VLOOKUP(A237,'Total display'!$C$5:$U$363,4,FALSE),VLOOKUP(A237,'Total display'!$C$5:$U$363,6,FALSE),VLOOKUP(A237,'Total display'!$C$5:$U$363,7,FALSE),VLOOKUP(A237,'Total display'!$C$5:$U$363,8,FALSE),VLOOKUP(A237,'Total display'!$C$5:$U$363,10,FALSE),VLOOKUP(A237,'Total display'!$C$5:$U$363,11,FALSE),VLOOKUP(A237,'Total display'!$C$5:$U$363,12,FALSE),VLOOKUP(A237,'Total display'!$C$5:U619,13,FALSE),VLOOKUP(A237,'Total display'!$C$5:$U$363,14,FALSE))</f>
        <v>#N/A</v>
      </c>
      <c r="L237" s="713" t="e">
        <f>VLOOKUP(A237,'Total display'!$C$5:$U$363,16,FALSE)</f>
        <v>#N/A</v>
      </c>
      <c r="M237" s="715" t="e">
        <f>VLOOKUP(A237,'Total display'!$C$5:$U$363,18,FALSE)</f>
        <v>#N/A</v>
      </c>
      <c r="N237" s="716" t="e">
        <f t="shared" si="4"/>
        <v>#N/A</v>
      </c>
    </row>
    <row r="238" spans="1:14" ht="15.75" x14ac:dyDescent="0.25">
      <c r="A238" s="754">
        <v>624</v>
      </c>
      <c r="B238" s="523" t="s">
        <v>1234</v>
      </c>
      <c r="C238" s="4" t="s">
        <v>2027</v>
      </c>
      <c r="D238" s="265" t="s">
        <v>2020</v>
      </c>
      <c r="E238" s="523" t="s">
        <v>1390</v>
      </c>
      <c r="F238" s="729" t="s">
        <v>2028</v>
      </c>
      <c r="G238" s="706" t="s">
        <v>1231</v>
      </c>
      <c r="H238" s="713" t="e">
        <f>VLOOKUP(A238,'Total display'!$C$5:$U$363,2,FALSE)</f>
        <v>#N/A</v>
      </c>
      <c r="I238" s="714">
        <v>0</v>
      </c>
      <c r="J238" s="715" t="e">
        <f>VLOOKUP(A238,'Total display'!$C$5:$U$363,3,FALSE)</f>
        <v>#N/A</v>
      </c>
      <c r="K238" s="715" t="e">
        <f>SUM(VLOOKUP(A238,'Total display'!$C$5:$U$363,4,FALSE),VLOOKUP(A238,'Total display'!$C$5:$U$363,6,FALSE),VLOOKUP(A238,'Total display'!$C$5:$U$363,7,FALSE),VLOOKUP(A238,'Total display'!$C$5:$U$363,8,FALSE),VLOOKUP(A238,'Total display'!$C$5:$U$363,10,FALSE),VLOOKUP(A238,'Total display'!$C$5:$U$363,11,FALSE),VLOOKUP(A238,'Total display'!$C$5:$U$363,12,FALSE),VLOOKUP(A238,'Total display'!$C$5:U620,13,FALSE),VLOOKUP(A238,'Total display'!$C$5:$U$363,14,FALSE))</f>
        <v>#N/A</v>
      </c>
      <c r="L238" s="713" t="e">
        <f>VLOOKUP(A238,'Total display'!$C$5:$U$363,16,FALSE)</f>
        <v>#N/A</v>
      </c>
      <c r="M238" s="715" t="e">
        <f>VLOOKUP(A238,'Total display'!$C$5:$U$363,18,FALSE)</f>
        <v>#N/A</v>
      </c>
      <c r="N238" s="716" t="e">
        <f t="shared" si="4"/>
        <v>#N/A</v>
      </c>
    </row>
    <row r="239" spans="1:14" ht="15.75" x14ac:dyDescent="0.25">
      <c r="A239" s="754">
        <v>295</v>
      </c>
      <c r="B239" s="523" t="s">
        <v>1227</v>
      </c>
      <c r="C239" s="686">
        <v>4838185</v>
      </c>
      <c r="D239" s="265" t="s">
        <v>2024</v>
      </c>
      <c r="E239" s="523" t="s">
        <v>2025</v>
      </c>
      <c r="F239" s="968" t="s">
        <v>2023</v>
      </c>
      <c r="G239" s="706" t="s">
        <v>1231</v>
      </c>
      <c r="H239" s="713" t="e">
        <f>VLOOKUP(A239,'Total display'!$C$5:$U$363,2,FALSE)</f>
        <v>#N/A</v>
      </c>
      <c r="I239" s="714">
        <v>0</v>
      </c>
      <c r="J239" s="715" t="e">
        <f>VLOOKUP(A239,'Total display'!$C$5:$U$363,3,FALSE)</f>
        <v>#N/A</v>
      </c>
      <c r="K239" s="715" t="e">
        <f>SUM(VLOOKUP(A239,'Total display'!$C$5:$U$363,4,FALSE),VLOOKUP(A239,'Total display'!$C$5:$U$363,6,FALSE),VLOOKUP(A239,'Total display'!$C$5:$U$363,7,FALSE),VLOOKUP(A239,'Total display'!$C$5:$U$363,8,FALSE),VLOOKUP(A239,'Total display'!$C$5:$U$363,10,FALSE),VLOOKUP(A239,'Total display'!$C$5:$U$363,11,FALSE),VLOOKUP(A239,'Total display'!$C$5:$U$363,12,FALSE),VLOOKUP(A239,'Total display'!$C$5:U621,13,FALSE),VLOOKUP(A239,'Total display'!$C$5:$U$363,14,FALSE))</f>
        <v>#N/A</v>
      </c>
      <c r="L239" s="713" t="e">
        <f>VLOOKUP(A239,'Total display'!$C$5:$U$363,16,FALSE)</f>
        <v>#N/A</v>
      </c>
      <c r="M239" s="715" t="e">
        <f>VLOOKUP(A239,'Total display'!$C$5:$U$363,18,FALSE)</f>
        <v>#N/A</v>
      </c>
      <c r="N239" s="716" t="e">
        <f t="shared" si="4"/>
        <v>#N/A</v>
      </c>
    </row>
    <row r="240" spans="1:14" ht="15.75" x14ac:dyDescent="0.25">
      <c r="A240" s="754">
        <v>655</v>
      </c>
      <c r="B240" s="523" t="s">
        <v>1227</v>
      </c>
      <c r="C240" s="686">
        <v>13938419</v>
      </c>
      <c r="D240" s="265" t="s">
        <v>1979</v>
      </c>
      <c r="E240" s="523" t="s">
        <v>1390</v>
      </c>
      <c r="F240" s="729" t="s">
        <v>1980</v>
      </c>
      <c r="G240" s="706" t="s">
        <v>1231</v>
      </c>
      <c r="H240" s="713" t="e">
        <f>VLOOKUP(A240,'Total display'!$C$5:$U$363,2,FALSE)</f>
        <v>#N/A</v>
      </c>
      <c r="I240" s="714">
        <v>0</v>
      </c>
      <c r="J240" s="715" t="e">
        <f>VLOOKUP(A240,'Total display'!$C$5:$U$363,3,FALSE)</f>
        <v>#N/A</v>
      </c>
      <c r="K240" s="715" t="e">
        <f>SUM(VLOOKUP(A240,'Total display'!$C$5:$U$363,4,FALSE),VLOOKUP(A240,'Total display'!$C$5:$U$363,6,FALSE),VLOOKUP(A240,'Total display'!$C$5:$U$363,7,FALSE),VLOOKUP(A240,'Total display'!$C$5:$U$363,8,FALSE),VLOOKUP(A240,'Total display'!$C$5:$U$363,10,FALSE),VLOOKUP(A240,'Total display'!$C$5:$U$363,11,FALSE),VLOOKUP(A240,'Total display'!$C$5:$U$363,12,FALSE),VLOOKUP(A240,'Total display'!$C$5:U620,13,FALSE),VLOOKUP(A240,'Total display'!$C$5:$U$363,14,FALSE))</f>
        <v>#N/A</v>
      </c>
      <c r="L240" s="713" t="e">
        <f>VLOOKUP(A240,'Total display'!$C$5:$U$363,16,FALSE)</f>
        <v>#N/A</v>
      </c>
      <c r="M240" s="715" t="e">
        <f>VLOOKUP(A240,'Total display'!$C$5:$U$363,18,FALSE)</f>
        <v>#N/A</v>
      </c>
      <c r="N240" s="716" t="e">
        <f t="shared" si="4"/>
        <v>#N/A</v>
      </c>
    </row>
    <row r="241" spans="1:14" ht="15.75" x14ac:dyDescent="0.25">
      <c r="A241" s="754">
        <v>771</v>
      </c>
      <c r="B241" s="523" t="s">
        <v>1227</v>
      </c>
      <c r="C241" s="4">
        <v>21192165</v>
      </c>
      <c r="D241" s="265" t="s">
        <v>1987</v>
      </c>
      <c r="E241" s="523" t="s">
        <v>1390</v>
      </c>
      <c r="F241" s="729" t="s">
        <v>1982</v>
      </c>
      <c r="G241" s="706" t="s">
        <v>1231</v>
      </c>
      <c r="H241" s="713" t="e">
        <f>VLOOKUP(A241,'Total display'!$C$5:$U$363,2,FALSE)</f>
        <v>#N/A</v>
      </c>
      <c r="I241" s="714">
        <v>0</v>
      </c>
      <c r="J241" s="715" t="e">
        <f>VLOOKUP(A241,'Total display'!$C$5:$U$363,3,FALSE)</f>
        <v>#N/A</v>
      </c>
      <c r="K241" s="715" t="e">
        <f>SUM(VLOOKUP(A241,'Total display'!$C$5:$U$363,4,FALSE),VLOOKUP(A241,'Total display'!$C$5:$U$363,6,FALSE),VLOOKUP(A241,'Total display'!$C$5:$U$363,7,FALSE),VLOOKUP(A241,'Total display'!$C$5:$U$363,8,FALSE),VLOOKUP(A241,'Total display'!$C$5:$U$363,10,FALSE),VLOOKUP(A241,'Total display'!$C$5:$U$363,11,FALSE),VLOOKUP(A241,'Total display'!$C$5:$U$363,12,FALSE),VLOOKUP(A241,'Total display'!$C$5:U622,13,FALSE),VLOOKUP(A241,'Total display'!$C$5:$U$363,14,FALSE))</f>
        <v>#N/A</v>
      </c>
      <c r="L241" s="713" t="e">
        <f>VLOOKUP(A241,'Total display'!$C$5:$U$363,16,FALSE)</f>
        <v>#N/A</v>
      </c>
      <c r="M241" s="715" t="e">
        <f>VLOOKUP(A241,'Total display'!$C$5:$U$363,18,FALSE)</f>
        <v>#N/A</v>
      </c>
      <c r="N241" s="716" t="e">
        <f t="shared" si="4"/>
        <v>#N/A</v>
      </c>
    </row>
    <row r="242" spans="1:14" ht="15.75" x14ac:dyDescent="0.25">
      <c r="A242" s="754">
        <v>772</v>
      </c>
      <c r="B242" s="523" t="s">
        <v>1227</v>
      </c>
      <c r="C242" s="4">
        <v>1626975</v>
      </c>
      <c r="D242" s="265" t="s">
        <v>1988</v>
      </c>
      <c r="E242" s="523" t="s">
        <v>1390</v>
      </c>
      <c r="F242" s="729" t="s">
        <v>1989</v>
      </c>
      <c r="G242" s="706" t="s">
        <v>1231</v>
      </c>
      <c r="H242" s="713" t="e">
        <f>VLOOKUP(A242,'Total display'!$C$5:$U$363,2,FALSE)</f>
        <v>#N/A</v>
      </c>
      <c r="I242" s="714">
        <v>0</v>
      </c>
      <c r="J242" s="715" t="e">
        <f>VLOOKUP(A242,'Total display'!$C$5:$U$363,3,FALSE)</f>
        <v>#N/A</v>
      </c>
      <c r="K242" s="715" t="e">
        <f>SUM(VLOOKUP(A242,'Total display'!$C$5:$U$363,4,FALSE),VLOOKUP(A242,'Total display'!$C$5:$U$363,6,FALSE),VLOOKUP(A242,'Total display'!$C$5:$U$363,7,FALSE),VLOOKUP(A242,'Total display'!$C$5:$U$363,8,FALSE),VLOOKUP(A242,'Total display'!$C$5:$U$363,10,FALSE),VLOOKUP(A242,'Total display'!$C$5:$U$363,11,FALSE),VLOOKUP(A242,'Total display'!$C$5:$U$363,12,FALSE),VLOOKUP(A242,'Total display'!$C$5:U623,13,FALSE),VLOOKUP(A242,'Total display'!$C$5:$U$363,14,FALSE))</f>
        <v>#N/A</v>
      </c>
      <c r="L242" s="713" t="e">
        <f>VLOOKUP(A242,'Total display'!$C$5:$U$363,16,FALSE)</f>
        <v>#N/A</v>
      </c>
      <c r="M242" s="715" t="e">
        <f>VLOOKUP(A242,'Total display'!$C$5:$U$363,18,FALSE)</f>
        <v>#N/A</v>
      </c>
      <c r="N242" s="716" t="e">
        <f t="shared" si="4"/>
        <v>#N/A</v>
      </c>
    </row>
    <row r="243" spans="1:14" ht="15.75" x14ac:dyDescent="0.25">
      <c r="A243" s="754">
        <v>773</v>
      </c>
      <c r="B243" s="523" t="s">
        <v>1227</v>
      </c>
      <c r="C243" s="4">
        <v>12621106</v>
      </c>
      <c r="D243" s="265" t="s">
        <v>2001</v>
      </c>
      <c r="E243" s="523" t="s">
        <v>1390</v>
      </c>
      <c r="F243" s="729" t="s">
        <v>1999</v>
      </c>
      <c r="G243" s="706" t="s">
        <v>1231</v>
      </c>
      <c r="H243" s="713" t="e">
        <f>VLOOKUP(A243,'Total display'!$C$5:$U$363,2,FALSE)</f>
        <v>#N/A</v>
      </c>
      <c r="I243" s="714">
        <v>0</v>
      </c>
      <c r="J243" s="715" t="e">
        <f>VLOOKUP(A243,'Total display'!$C$5:$U$363,3,FALSE)</f>
        <v>#N/A</v>
      </c>
      <c r="K243" s="715" t="e">
        <f>SUM(VLOOKUP(A243,'Total display'!$C$5:$U$363,4,FALSE),VLOOKUP(A243,'Total display'!$C$5:$U$363,6,FALSE),VLOOKUP(A243,'Total display'!$C$5:$U$363,7,FALSE),VLOOKUP(A243,'Total display'!$C$5:$U$363,8,FALSE),VLOOKUP(A243,'Total display'!$C$5:$U$363,10,FALSE),VLOOKUP(A243,'Total display'!$C$5:$U$363,11,FALSE),VLOOKUP(A243,'Total display'!$C$5:$U$363,12,FALSE),VLOOKUP(A243,'Total display'!$C$5:U624,13,FALSE),VLOOKUP(A243,'Total display'!$C$5:$U$363,14,FALSE))</f>
        <v>#N/A</v>
      </c>
      <c r="L243" s="713" t="e">
        <f>VLOOKUP(A243,'Total display'!$C$5:$U$363,16,FALSE)</f>
        <v>#N/A</v>
      </c>
      <c r="M243" s="715" t="e">
        <f>VLOOKUP(A243,'Total display'!$C$5:$U$363,18,FALSE)</f>
        <v>#N/A</v>
      </c>
      <c r="N243" s="716" t="e">
        <f t="shared" si="4"/>
        <v>#N/A</v>
      </c>
    </row>
    <row r="244" spans="1:14" ht="15.75" x14ac:dyDescent="0.25">
      <c r="A244" s="754">
        <v>774</v>
      </c>
      <c r="B244" s="523" t="s">
        <v>1234</v>
      </c>
      <c r="C244" s="769" t="s">
        <v>2026</v>
      </c>
      <c r="D244" s="265" t="s">
        <v>2018</v>
      </c>
      <c r="E244" s="523" t="s">
        <v>1390</v>
      </c>
      <c r="F244" s="968" t="s">
        <v>2019</v>
      </c>
      <c r="G244" s="706" t="s">
        <v>1231</v>
      </c>
      <c r="H244" s="713" t="e">
        <f>VLOOKUP(A244,'Total display'!$C$5:$U$363,2,FALSE)</f>
        <v>#N/A</v>
      </c>
      <c r="I244" s="714">
        <v>0</v>
      </c>
      <c r="J244" s="715" t="e">
        <f>VLOOKUP(A244,'Total display'!$C$5:$U$363,3,FALSE)</f>
        <v>#N/A</v>
      </c>
      <c r="K244" s="715" t="e">
        <f>SUM(VLOOKUP(A244,'Total display'!$C$5:$U$363,4,FALSE),VLOOKUP(A244,'Total display'!$C$5:$U$363,6,FALSE),VLOOKUP(A244,'Total display'!$C$5:$U$363,7,FALSE),VLOOKUP(A244,'Total display'!$C$5:$U$363,8,FALSE),VLOOKUP(A244,'Total display'!$C$5:$U$363,10,FALSE),VLOOKUP(A244,'Total display'!$C$5:$U$363,11,FALSE),VLOOKUP(A244,'Total display'!$C$5:$U$363,12,FALSE),VLOOKUP(A244,'Total display'!$C$5:U625,13,FALSE),VLOOKUP(A244,'Total display'!$C$5:$U$363,14,FALSE))</f>
        <v>#N/A</v>
      </c>
      <c r="L244" s="713" t="e">
        <f>VLOOKUP(A244,'Total display'!$C$5:$U$363,16,FALSE)</f>
        <v>#N/A</v>
      </c>
      <c r="M244" s="715" t="e">
        <f>VLOOKUP(A244,'Total display'!$C$5:$U$363,18,FALSE)</f>
        <v>#N/A</v>
      </c>
      <c r="N244" s="716" t="e">
        <f t="shared" si="4"/>
        <v>#N/A</v>
      </c>
    </row>
    <row r="245" spans="1:14" ht="15.75" x14ac:dyDescent="0.25">
      <c r="A245" s="754">
        <v>775</v>
      </c>
      <c r="B245" s="523" t="s">
        <v>1234</v>
      </c>
      <c r="C245" s="4" t="s">
        <v>2005</v>
      </c>
      <c r="D245" s="265" t="s">
        <v>2004</v>
      </c>
      <c r="E245" s="523" t="s">
        <v>1390</v>
      </c>
      <c r="F245" s="729" t="s">
        <v>2003</v>
      </c>
      <c r="G245" s="706" t="s">
        <v>1231</v>
      </c>
      <c r="H245" s="713" t="e">
        <f>VLOOKUP(A245,'Total display'!$C$5:$U$363,2,FALSE)</f>
        <v>#N/A</v>
      </c>
      <c r="I245" s="714">
        <v>0</v>
      </c>
      <c r="J245" s="715" t="e">
        <f>VLOOKUP(A245,'Total display'!$C$5:$U$363,3,FALSE)</f>
        <v>#N/A</v>
      </c>
      <c r="K245" s="715" t="e">
        <f>SUM(VLOOKUP(A245,'Total display'!$C$5:$U$363,4,FALSE),VLOOKUP(A245,'Total display'!$C$5:$U$363,6,FALSE),VLOOKUP(A245,'Total display'!$C$5:$U$363,7,FALSE),VLOOKUP(A245,'Total display'!$C$5:$U$363,8,FALSE),VLOOKUP(A245,'Total display'!$C$5:$U$363,10,FALSE),VLOOKUP(A245,'Total display'!$C$5:$U$363,11,FALSE),VLOOKUP(A245,'Total display'!$C$5:$U$363,12,FALSE),VLOOKUP(A245,'Total display'!$C$5:U625,13,FALSE),VLOOKUP(A245,'Total display'!$C$5:$U$363,14,FALSE))</f>
        <v>#N/A</v>
      </c>
      <c r="L245" s="713" t="e">
        <f>VLOOKUP(A245,'Total display'!$C$5:$U$363,16,FALSE)</f>
        <v>#N/A</v>
      </c>
      <c r="M245" s="715" t="e">
        <f>VLOOKUP(A245,'Total display'!$C$5:$U$363,18,FALSE)</f>
        <v>#N/A</v>
      </c>
      <c r="N245" s="716" t="e">
        <f t="shared" si="4"/>
        <v>#N/A</v>
      </c>
    </row>
    <row r="246" spans="1:14" ht="15.75" x14ac:dyDescent="0.25">
      <c r="A246" s="754">
        <v>481</v>
      </c>
      <c r="B246" s="523" t="s">
        <v>1227</v>
      </c>
      <c r="C246" s="694" t="s">
        <v>1338</v>
      </c>
      <c r="D246" s="265" t="s">
        <v>2008</v>
      </c>
      <c r="E246" s="523" t="s">
        <v>1390</v>
      </c>
      <c r="F246" s="966" t="s">
        <v>2007</v>
      </c>
      <c r="G246" s="706" t="s">
        <v>1231</v>
      </c>
      <c r="H246" s="713" t="e">
        <f>VLOOKUP(A246,'Total display'!$C$5:$U$363,2,FALSE)</f>
        <v>#N/A</v>
      </c>
      <c r="I246" s="714">
        <v>0</v>
      </c>
      <c r="J246" s="715" t="e">
        <f>VLOOKUP(A246,'Total display'!$C$5:$U$363,3,FALSE)</f>
        <v>#N/A</v>
      </c>
      <c r="K246" s="715" t="e">
        <f>SUM(VLOOKUP(A246,'Total display'!$C$5:$U$363,4,FALSE),VLOOKUP(A246,'Total display'!$C$5:$U$363,6,FALSE),VLOOKUP(A246,'Total display'!$C$5:$U$363,7,FALSE),VLOOKUP(A246,'Total display'!$C$5:$U$363,8,FALSE),VLOOKUP(A246,'Total display'!$C$5:$U$363,10,FALSE),VLOOKUP(A246,'Total display'!$C$5:$U$363,11,FALSE),VLOOKUP(A246,'Total display'!$C$5:$U$363,12,FALSE),VLOOKUP(A246,'Total display'!$C$5:U626,13,FALSE),VLOOKUP(A246,'Total display'!$C$5:$U$363,14,FALSE))</f>
        <v>#N/A</v>
      </c>
      <c r="L246" s="713" t="e">
        <f>VLOOKUP(A246,'Total display'!$C$5:$U$363,16,FALSE)</f>
        <v>#N/A</v>
      </c>
      <c r="M246" s="715" t="e">
        <f>VLOOKUP(A246,'Total display'!$C$5:$U$363,18,FALSE)</f>
        <v>#N/A</v>
      </c>
      <c r="N246" s="716" t="e">
        <f t="shared" ref="N246:N269" si="5">J246+K246-L246-M246</f>
        <v>#N/A</v>
      </c>
    </row>
    <row r="247" spans="1:14" ht="15.75" x14ac:dyDescent="0.25">
      <c r="A247" s="754">
        <v>776</v>
      </c>
      <c r="B247" s="523" t="s">
        <v>1234</v>
      </c>
      <c r="C247" s="523" t="s">
        <v>2016</v>
      </c>
      <c r="D247" s="265" t="s">
        <v>2015</v>
      </c>
      <c r="E247" s="523" t="s">
        <v>1390</v>
      </c>
      <c r="F247" s="898" t="s">
        <v>2011</v>
      </c>
      <c r="G247" s="706" t="s">
        <v>1231</v>
      </c>
      <c r="H247" s="713" t="e">
        <f>VLOOKUP(A247,'Total display'!$C$5:$U$363,2,FALSE)</f>
        <v>#N/A</v>
      </c>
      <c r="I247" s="714">
        <v>0</v>
      </c>
      <c r="J247" s="715" t="e">
        <f>VLOOKUP(A247,'Total display'!$C$5:$U$363,3,FALSE)</f>
        <v>#N/A</v>
      </c>
      <c r="K247" s="715" t="e">
        <f>SUM(VLOOKUP(A247,'Total display'!$C$5:$U$363,4,FALSE),VLOOKUP(A247,'Total display'!$C$5:$U$363,6,FALSE),VLOOKUP(A247,'Total display'!$C$5:$U$363,7,FALSE),VLOOKUP(A247,'Total display'!$C$5:$U$363,8,FALSE),VLOOKUP(A247,'Total display'!$C$5:$U$363,10,FALSE),VLOOKUP(A247,'Total display'!$C$5:$U$363,11,FALSE),VLOOKUP(A247,'Total display'!$C$5:$U$363,12,FALSE),VLOOKUP(A247,'Total display'!$C$5:U627,13,FALSE),VLOOKUP(A247,'Total display'!$C$5:$U$363,14,FALSE))</f>
        <v>#N/A</v>
      </c>
      <c r="L247" s="713" t="e">
        <f>VLOOKUP(A247,'Total display'!$C$5:$U$363,16,FALSE)</f>
        <v>#N/A</v>
      </c>
      <c r="M247" s="715" t="e">
        <f>VLOOKUP(A247,'Total display'!$C$5:$U$363,18,FALSE)</f>
        <v>#N/A</v>
      </c>
      <c r="N247" s="716" t="e">
        <f t="shared" si="5"/>
        <v>#N/A</v>
      </c>
    </row>
    <row r="248" spans="1:14" ht="15.75" x14ac:dyDescent="0.25">
      <c r="A248" s="754">
        <v>777</v>
      </c>
      <c r="B248" s="523" t="s">
        <v>1234</v>
      </c>
      <c r="C248" s="523" t="s">
        <v>2017</v>
      </c>
      <c r="D248" s="265" t="s">
        <v>2014</v>
      </c>
      <c r="E248" s="523" t="s">
        <v>1390</v>
      </c>
      <c r="F248" s="967" t="s">
        <v>2013</v>
      </c>
      <c r="G248" s="706" t="s">
        <v>1231</v>
      </c>
      <c r="H248" s="713" t="e">
        <f>VLOOKUP(A248,'Total display'!$C$5:$U$363,2,FALSE)</f>
        <v>#N/A</v>
      </c>
      <c r="I248" s="714">
        <v>0</v>
      </c>
      <c r="J248" s="715" t="e">
        <f>VLOOKUP(A248,'Total display'!$C$5:$U$363,3,FALSE)</f>
        <v>#N/A</v>
      </c>
      <c r="K248" s="715" t="e">
        <f>SUM(VLOOKUP(A248,'Total display'!$C$5:$U$363,4,FALSE),VLOOKUP(A248,'Total display'!$C$5:$U$363,6,FALSE),VLOOKUP(A248,'Total display'!$C$5:$U$363,7,FALSE),VLOOKUP(A248,'Total display'!$C$5:$U$363,8,FALSE),VLOOKUP(A248,'Total display'!$C$5:$U$363,10,FALSE),VLOOKUP(A248,'Total display'!$C$5:$U$363,11,FALSE),VLOOKUP(A248,'Total display'!$C$5:$U$363,12,FALSE),VLOOKUP(A248,'Total display'!$C$5:U628,13,FALSE),VLOOKUP(A248,'Total display'!$C$5:$U$363,14,FALSE))</f>
        <v>#N/A</v>
      </c>
      <c r="L248" s="713" t="e">
        <f>VLOOKUP(A248,'Total display'!$C$5:$U$363,16,FALSE)</f>
        <v>#N/A</v>
      </c>
      <c r="M248" s="715" t="e">
        <f>VLOOKUP(A248,'Total display'!$C$5:$U$363,18,FALSE)</f>
        <v>#N/A</v>
      </c>
      <c r="N248" s="716" t="e">
        <f t="shared" si="5"/>
        <v>#N/A</v>
      </c>
    </row>
    <row r="249" spans="1:14" ht="15.75" x14ac:dyDescent="0.25">
      <c r="A249" s="754">
        <v>778</v>
      </c>
      <c r="B249" s="523" t="s">
        <v>1234</v>
      </c>
      <c r="C249" s="523" t="s">
        <v>2036</v>
      </c>
      <c r="D249" s="265" t="s">
        <v>917</v>
      </c>
      <c r="E249" s="523" t="s">
        <v>1390</v>
      </c>
      <c r="F249" s="729" t="s">
        <v>2037</v>
      </c>
      <c r="G249" s="706" t="s">
        <v>1231</v>
      </c>
      <c r="H249" s="713" t="e">
        <f>VLOOKUP(A249,'Total display'!$C$5:$U$363,2,FALSE)</f>
        <v>#N/A</v>
      </c>
      <c r="I249" s="714">
        <v>0</v>
      </c>
      <c r="J249" s="715" t="e">
        <f>VLOOKUP(A249,'Total display'!$C$5:$U$363,3,FALSE)</f>
        <v>#N/A</v>
      </c>
      <c r="K249" s="715" t="e">
        <f>SUM(VLOOKUP(A249,'Total display'!$C$5:$U$363,4,FALSE),VLOOKUP(A249,'Total display'!$C$5:$U$363,6,FALSE),VLOOKUP(A249,'Total display'!$C$5:$U$363,7,FALSE),VLOOKUP(A249,'Total display'!$C$5:$U$363,8,FALSE),VLOOKUP(A249,'Total display'!$C$5:$U$363,10,FALSE),VLOOKUP(A249,'Total display'!$C$5:$U$363,11,FALSE),VLOOKUP(A249,'Total display'!$C$5:$U$363,12,FALSE),VLOOKUP(A249,'Total display'!$C$5:U629,13,FALSE),VLOOKUP(A249,'Total display'!$C$5:$U$363,14,FALSE))</f>
        <v>#N/A</v>
      </c>
      <c r="L249" s="713" t="e">
        <f>VLOOKUP(A249,'Total display'!$C$5:$U$363,16,FALSE)</f>
        <v>#N/A</v>
      </c>
      <c r="M249" s="715" t="e">
        <f>VLOOKUP(A249,'Total display'!$C$5:$U$363,18,FALSE)</f>
        <v>#N/A</v>
      </c>
      <c r="N249" s="716" t="e">
        <f t="shared" si="5"/>
        <v>#N/A</v>
      </c>
    </row>
    <row r="250" spans="1:14" ht="15.75" x14ac:dyDescent="0.25">
      <c r="A250" s="754">
        <v>779</v>
      </c>
      <c r="B250" s="523" t="s">
        <v>1234</v>
      </c>
      <c r="C250" s="523" t="s">
        <v>2041</v>
      </c>
      <c r="D250" s="265" t="s">
        <v>2042</v>
      </c>
      <c r="E250" s="523" t="s">
        <v>1390</v>
      </c>
      <c r="F250" s="729" t="s">
        <v>2043</v>
      </c>
      <c r="G250" s="706" t="s">
        <v>1231</v>
      </c>
      <c r="H250" s="713" t="e">
        <f>VLOOKUP(A250,'Total display'!$C$5:$U$363,2,FALSE)</f>
        <v>#N/A</v>
      </c>
      <c r="I250" s="714">
        <v>0</v>
      </c>
      <c r="J250" s="715" t="e">
        <f>VLOOKUP(A250,'Total display'!$C$5:$U$363,3,FALSE)</f>
        <v>#N/A</v>
      </c>
      <c r="K250" s="715" t="e">
        <f>SUM(VLOOKUP(A250,'Total display'!$C$5:$U$363,4,FALSE),VLOOKUP(A250,'Total display'!$C$5:$U$363,6,FALSE),VLOOKUP(A250,'Total display'!$C$5:$U$363,7,FALSE),VLOOKUP(A250,'Total display'!$C$5:$U$363,8,FALSE),VLOOKUP(A250,'Total display'!$C$5:$U$363,10,FALSE),VLOOKUP(A250,'Total display'!$C$5:$U$363,11,FALSE),VLOOKUP(A250,'Total display'!$C$5:$U$363,12,FALSE),VLOOKUP(A250,'Total display'!$C$5:U630,13,FALSE),VLOOKUP(A250,'Total display'!$C$5:$U$363,14,FALSE))</f>
        <v>#N/A</v>
      </c>
      <c r="L250" s="713" t="e">
        <f>VLOOKUP(A250,'Total display'!$C$5:$U$363,16,FALSE)</f>
        <v>#N/A</v>
      </c>
      <c r="M250" s="715" t="e">
        <f>VLOOKUP(A250,'Total display'!$C$5:$U$363,18,FALSE)</f>
        <v>#N/A</v>
      </c>
      <c r="N250" s="716" t="e">
        <f t="shared" si="5"/>
        <v>#N/A</v>
      </c>
    </row>
    <row r="251" spans="1:14" ht="15.75" x14ac:dyDescent="0.25">
      <c r="A251" s="754">
        <v>780</v>
      </c>
      <c r="B251" s="523" t="s">
        <v>1234</v>
      </c>
      <c r="C251" s="523" t="s">
        <v>2044</v>
      </c>
      <c r="D251" s="265" t="s">
        <v>2045</v>
      </c>
      <c r="E251" s="523" t="s">
        <v>1390</v>
      </c>
      <c r="F251" s="729" t="s">
        <v>2046</v>
      </c>
      <c r="G251" s="706" t="s">
        <v>1231</v>
      </c>
      <c r="H251" s="713" t="e">
        <f>VLOOKUP(A251,'Total display'!$C$5:$U$363,2,FALSE)</f>
        <v>#N/A</v>
      </c>
      <c r="I251" s="714">
        <v>0</v>
      </c>
      <c r="J251" s="715" t="e">
        <f>VLOOKUP(A251,'Total display'!$C$5:$U$363,3,FALSE)</f>
        <v>#N/A</v>
      </c>
      <c r="K251" s="715" t="e">
        <f>SUM(VLOOKUP(A251,'Total display'!$C$5:$U$363,4,FALSE),VLOOKUP(A251,'Total display'!$C$5:$U$363,6,FALSE),VLOOKUP(A251,'Total display'!$C$5:$U$363,7,FALSE),VLOOKUP(A251,'Total display'!$C$5:$U$363,8,FALSE),VLOOKUP(A251,'Total display'!$C$5:$U$363,10,FALSE),VLOOKUP(A251,'Total display'!$C$5:$U$363,11,FALSE),VLOOKUP(A251,'Total display'!$C$5:$U$363,12,FALSE),VLOOKUP(A251,'Total display'!$C$5:U631,13,FALSE),VLOOKUP(A251,'Total display'!$C$5:$U$363,14,FALSE))</f>
        <v>#N/A</v>
      </c>
      <c r="L251" s="713" t="e">
        <f>VLOOKUP(A251,'Total display'!$C$5:$U$363,16,FALSE)</f>
        <v>#N/A</v>
      </c>
      <c r="M251" s="715" t="e">
        <f>VLOOKUP(A251,'Total display'!$C$5:$U$363,18,FALSE)</f>
        <v>#N/A</v>
      </c>
      <c r="N251" s="716" t="e">
        <f t="shared" si="5"/>
        <v>#N/A</v>
      </c>
    </row>
    <row r="252" spans="1:14" ht="15.75" x14ac:dyDescent="0.25">
      <c r="A252" s="754">
        <v>781</v>
      </c>
      <c r="B252" s="523" t="s">
        <v>1234</v>
      </c>
      <c r="C252" s="523" t="s">
        <v>2047</v>
      </c>
      <c r="D252" s="265" t="s">
        <v>2048</v>
      </c>
      <c r="E252" s="523" t="s">
        <v>1390</v>
      </c>
      <c r="F252" s="729" t="s">
        <v>2049</v>
      </c>
      <c r="G252" s="706" t="s">
        <v>1231</v>
      </c>
      <c r="H252" s="713" t="e">
        <f>VLOOKUP(A252,'Total display'!$C$5:$U$363,2,FALSE)</f>
        <v>#N/A</v>
      </c>
      <c r="I252" s="714">
        <v>0</v>
      </c>
      <c r="J252" s="715" t="e">
        <f>VLOOKUP(A252,'Total display'!$C$5:$U$363,3,FALSE)</f>
        <v>#N/A</v>
      </c>
      <c r="K252" s="715" t="e">
        <f>SUM(VLOOKUP(A252,'Total display'!$C$5:$U$363,4,FALSE),VLOOKUP(A252,'Total display'!$C$5:$U$363,6,FALSE),VLOOKUP(A252,'Total display'!$C$5:$U$363,7,FALSE),VLOOKUP(A252,'Total display'!$C$5:$U$363,8,FALSE),VLOOKUP(A252,'Total display'!$C$5:$U$363,10,FALSE),VLOOKUP(A252,'Total display'!$C$5:$U$363,11,FALSE),VLOOKUP(A252,'Total display'!$C$5:$U$363,12,FALSE),VLOOKUP(A252,'Total display'!$C$5:U632,13,FALSE),VLOOKUP(A252,'Total display'!$C$5:$U$363,14,FALSE))</f>
        <v>#N/A</v>
      </c>
      <c r="L252" s="713" t="e">
        <f>VLOOKUP(A252,'Total display'!$C$5:$U$363,16,FALSE)</f>
        <v>#N/A</v>
      </c>
      <c r="M252" s="715" t="e">
        <f>VLOOKUP(A252,'Total display'!$C$5:$U$363,18,FALSE)</f>
        <v>#N/A</v>
      </c>
      <c r="N252" s="716" t="e">
        <f t="shared" si="5"/>
        <v>#N/A</v>
      </c>
    </row>
    <row r="253" spans="1:14" ht="15.75" x14ac:dyDescent="0.25">
      <c r="A253" s="754">
        <v>782</v>
      </c>
      <c r="B253" s="523" t="s">
        <v>1234</v>
      </c>
      <c r="C253" s="523" t="s">
        <v>2050</v>
      </c>
      <c r="D253" s="265" t="s">
        <v>2032</v>
      </c>
      <c r="E253" s="523" t="s">
        <v>1390</v>
      </c>
      <c r="F253" s="968" t="s">
        <v>2033</v>
      </c>
      <c r="G253" s="706" t="s">
        <v>1231</v>
      </c>
      <c r="H253" s="713" t="e">
        <f>VLOOKUP(A253,'Total display'!$C$5:$U$363,2,FALSE)</f>
        <v>#N/A</v>
      </c>
      <c r="I253" s="714">
        <v>0</v>
      </c>
      <c r="J253" s="715" t="e">
        <f>VLOOKUP(A253,'Total display'!$C$5:$U$363,3,FALSE)</f>
        <v>#N/A</v>
      </c>
      <c r="K253" s="715" t="e">
        <f>SUM(VLOOKUP(A253,'Total display'!$C$5:$U$363,4,FALSE),VLOOKUP(A253,'Total display'!$C$5:$U$363,6,FALSE),VLOOKUP(A253,'Total display'!$C$5:$U$363,7,FALSE),VLOOKUP(A253,'Total display'!$C$5:$U$363,8,FALSE),VLOOKUP(A253,'Total display'!$C$5:$U$363,10,FALSE),VLOOKUP(A253,'Total display'!$C$5:$U$363,11,FALSE),VLOOKUP(A253,'Total display'!$C$5:$U$363,12,FALSE),VLOOKUP(A253,'Total display'!$C$5:U632,13,FALSE),VLOOKUP(A253,'Total display'!$C$5:$U$363,14,FALSE))</f>
        <v>#N/A</v>
      </c>
      <c r="L253" s="713" t="e">
        <f>VLOOKUP(A253,'Total display'!$C$5:$U$363,16,FALSE)</f>
        <v>#N/A</v>
      </c>
      <c r="M253" s="715" t="e">
        <f>VLOOKUP(A253,'Total display'!$C$5:$U$363,18,FALSE)</f>
        <v>#N/A</v>
      </c>
      <c r="N253" s="716" t="e">
        <f t="shared" si="5"/>
        <v>#N/A</v>
      </c>
    </row>
    <row r="254" spans="1:14" ht="15.75" x14ac:dyDescent="0.25">
      <c r="A254" s="754">
        <v>783</v>
      </c>
      <c r="B254" s="523" t="s">
        <v>1234</v>
      </c>
      <c r="C254" s="523" t="s">
        <v>2085</v>
      </c>
      <c r="D254" s="265" t="s">
        <v>2078</v>
      </c>
      <c r="E254" s="523" t="s">
        <v>1390</v>
      </c>
      <c r="F254" s="968" t="s">
        <v>2084</v>
      </c>
      <c r="G254" s="706" t="s">
        <v>1231</v>
      </c>
      <c r="H254" s="713" t="e">
        <f>VLOOKUP(A254,'Total display'!$C$5:$U$363,2,FALSE)</f>
        <v>#N/A</v>
      </c>
      <c r="I254" s="714">
        <v>0</v>
      </c>
      <c r="J254" s="715" t="e">
        <f>VLOOKUP(A254,'Total display'!$C$5:$U$363,3,FALSE)</f>
        <v>#N/A</v>
      </c>
      <c r="K254" s="715" t="e">
        <f>SUM(VLOOKUP(A254,'Total display'!$C$5:$U$363,4,FALSE),VLOOKUP(A254,'Total display'!$C$5:$U$363,6,FALSE),VLOOKUP(A254,'Total display'!$C$5:$U$363,7,FALSE),VLOOKUP(A254,'Total display'!$C$5:$U$363,8,FALSE),VLOOKUP(A254,'Total display'!$C$5:$U$363,10,FALSE),VLOOKUP(A254,'Total display'!$C$5:$U$363,11,FALSE),VLOOKUP(A254,'Total display'!$C$5:$U$363,12,FALSE),VLOOKUP(A254,'Total display'!$C$5:U633,13,FALSE),VLOOKUP(A254,'Total display'!$C$5:$U$363,14,FALSE))</f>
        <v>#N/A</v>
      </c>
      <c r="L254" s="713" t="e">
        <f>VLOOKUP(A254,'Total display'!$C$5:$U$363,16,FALSE)</f>
        <v>#N/A</v>
      </c>
      <c r="M254" s="715" t="e">
        <f>VLOOKUP(A254,'Total display'!$C$5:$U$363,18,FALSE)</f>
        <v>#N/A</v>
      </c>
      <c r="N254" s="716" t="e">
        <f t="shared" si="5"/>
        <v>#N/A</v>
      </c>
    </row>
    <row r="255" spans="1:14" ht="15.75" x14ac:dyDescent="0.25">
      <c r="A255" s="754">
        <v>784</v>
      </c>
      <c r="B255" s="523" t="s">
        <v>1234</v>
      </c>
      <c r="C255" s="523" t="s">
        <v>2051</v>
      </c>
      <c r="D255" s="265" t="s">
        <v>2030</v>
      </c>
      <c r="E255" s="523" t="s">
        <v>1390</v>
      </c>
      <c r="F255" s="968" t="s">
        <v>2031</v>
      </c>
      <c r="G255" s="706" t="s">
        <v>1231</v>
      </c>
      <c r="H255" s="713" t="e">
        <f>VLOOKUP(A255,'Total display'!$C$5:$U$363,2,FALSE)</f>
        <v>#N/A</v>
      </c>
      <c r="I255" s="714">
        <v>0</v>
      </c>
      <c r="J255" s="715" t="e">
        <f>VLOOKUP(A255,'Total display'!$C$5:$U$363,3,FALSE)</f>
        <v>#N/A</v>
      </c>
      <c r="K255" s="715" t="e">
        <f>SUM(VLOOKUP(A255,'Total display'!$C$5:$U$363,4,FALSE),VLOOKUP(A255,'Total display'!$C$5:$U$363,6,FALSE),VLOOKUP(A255,'Total display'!$C$5:$U$363,7,FALSE),VLOOKUP(A255,'Total display'!$C$5:$U$363,8,FALSE),VLOOKUP(A255,'Total display'!$C$5:$U$363,10,FALSE),VLOOKUP(A255,'Total display'!$C$5:$U$363,11,FALSE),VLOOKUP(A255,'Total display'!$C$5:$U$363,12,FALSE),VLOOKUP(A255,'Total display'!$C$5:U633,13,FALSE),VLOOKUP(A255,'Total display'!$C$5:$U$363,14,FALSE))</f>
        <v>#N/A</v>
      </c>
      <c r="L255" s="713" t="e">
        <f>VLOOKUP(A255,'Total display'!$C$5:$U$363,16,FALSE)</f>
        <v>#N/A</v>
      </c>
      <c r="M255" s="715" t="e">
        <f>VLOOKUP(A255,'Total display'!$C$5:$U$363,18,FALSE)</f>
        <v>#N/A</v>
      </c>
      <c r="N255" s="716" t="e">
        <f t="shared" si="5"/>
        <v>#N/A</v>
      </c>
    </row>
    <row r="256" spans="1:14" ht="15.75" x14ac:dyDescent="0.25">
      <c r="A256" s="4">
        <v>786</v>
      </c>
      <c r="B256" s="523" t="s">
        <v>1234</v>
      </c>
      <c r="C256" s="523" t="s">
        <v>2038</v>
      </c>
      <c r="D256" s="265" t="s">
        <v>2039</v>
      </c>
      <c r="E256" s="523" t="s">
        <v>1390</v>
      </c>
      <c r="F256" s="729" t="s">
        <v>2040</v>
      </c>
      <c r="G256" s="706" t="s">
        <v>1231</v>
      </c>
      <c r="H256" s="713" t="e">
        <f>VLOOKUP(A256,'Total display'!$C$5:$U$363,2,FALSE)</f>
        <v>#N/A</v>
      </c>
      <c r="I256" s="714">
        <v>0</v>
      </c>
      <c r="J256" s="715" t="e">
        <f>VLOOKUP(A256,'Total display'!$C$5:$U$363,3,FALSE)</f>
        <v>#N/A</v>
      </c>
      <c r="K256" s="715" t="e">
        <f>SUM(VLOOKUP(A256,'Total display'!$C$5:$U$363,4,FALSE),VLOOKUP(A256,'Total display'!$C$5:$U$363,6,FALSE),VLOOKUP(A256,'Total display'!$C$5:$U$363,7,FALSE),VLOOKUP(A256,'Total display'!$C$5:$U$363,8,FALSE),VLOOKUP(A256,'Total display'!$C$5:$U$363,10,FALSE),VLOOKUP(A256,'Total display'!$C$5:$U$363,11,FALSE),VLOOKUP(A256,'Total display'!$C$5:$U$363,12,FALSE),VLOOKUP(A256,'Total display'!$C$5:U634,13,FALSE),VLOOKUP(A256,'Total display'!$C$5:$U$363,14,FALSE))</f>
        <v>#N/A</v>
      </c>
      <c r="L256" s="713" t="e">
        <f>VLOOKUP(A256,'Total display'!$C$5:$U$363,16,FALSE)</f>
        <v>#N/A</v>
      </c>
      <c r="M256" s="715" t="e">
        <f>VLOOKUP(A256,'Total display'!$C$5:$U$363,18,FALSE)</f>
        <v>#N/A</v>
      </c>
      <c r="N256" s="716" t="e">
        <f t="shared" si="5"/>
        <v>#N/A</v>
      </c>
    </row>
    <row r="257" spans="1:14" ht="15.75" x14ac:dyDescent="0.25">
      <c r="A257" s="754">
        <v>787</v>
      </c>
      <c r="B257" s="523" t="s">
        <v>1234</v>
      </c>
      <c r="C257" s="523" t="s">
        <v>2052</v>
      </c>
      <c r="D257" s="265" t="s">
        <v>2035</v>
      </c>
      <c r="E257" s="523" t="s">
        <v>1390</v>
      </c>
      <c r="F257" s="729" t="s">
        <v>2034</v>
      </c>
      <c r="G257" s="706" t="s">
        <v>1231</v>
      </c>
      <c r="H257" s="713" t="e">
        <f>VLOOKUP(A257,'Total display'!$C$5:$U$363,2,FALSE)</f>
        <v>#N/A</v>
      </c>
      <c r="I257" s="714">
        <v>0</v>
      </c>
      <c r="J257" s="715" t="e">
        <f>VLOOKUP(A257,'Total display'!$C$5:$U$363,3,FALSE)</f>
        <v>#N/A</v>
      </c>
      <c r="K257" s="715" t="e">
        <f>SUM(VLOOKUP(A257,'Total display'!$C$5:$U$363,4,FALSE),VLOOKUP(A257,'Total display'!$C$5:$U$363,6,FALSE),VLOOKUP(A257,'Total display'!$C$5:$U$363,7,FALSE),VLOOKUP(A257,'Total display'!$C$5:$U$363,8,FALSE),VLOOKUP(A257,'Total display'!$C$5:$U$363,10,FALSE),VLOOKUP(A257,'Total display'!$C$5:$U$363,11,FALSE),VLOOKUP(A257,'Total display'!$C$5:$U$363,12,FALSE),VLOOKUP(A257,'Total display'!$C$5:U634,13,FALSE),VLOOKUP(A257,'Total display'!$C$5:$U$363,14,FALSE))</f>
        <v>#N/A</v>
      </c>
      <c r="L257" s="713" t="e">
        <f>VLOOKUP(A257,'Total display'!$C$5:$U$363,16,FALSE)</f>
        <v>#N/A</v>
      </c>
      <c r="M257" s="715" t="e">
        <f>VLOOKUP(A257,'Total display'!$C$5:$U$363,18,FALSE)</f>
        <v>#N/A</v>
      </c>
      <c r="N257" s="716" t="e">
        <f t="shared" si="5"/>
        <v>#N/A</v>
      </c>
    </row>
    <row r="258" spans="1:14" ht="15.75" x14ac:dyDescent="0.25">
      <c r="A258" s="754">
        <v>788</v>
      </c>
      <c r="B258" s="523" t="s">
        <v>1234</v>
      </c>
      <c r="C258" s="523" t="s">
        <v>2053</v>
      </c>
      <c r="D258" s="265" t="s">
        <v>2054</v>
      </c>
      <c r="E258" s="523" t="s">
        <v>1390</v>
      </c>
      <c r="F258" s="729" t="s">
        <v>2055</v>
      </c>
      <c r="G258" s="706" t="s">
        <v>1231</v>
      </c>
      <c r="H258" s="713" t="e">
        <f>VLOOKUP(A258,'Total display'!$C$5:$U$363,2,FALSE)</f>
        <v>#N/A</v>
      </c>
      <c r="I258" s="714">
        <v>0</v>
      </c>
      <c r="J258" s="715" t="e">
        <f>VLOOKUP(A258,'Total display'!$C$5:$U$363,3,FALSE)</f>
        <v>#N/A</v>
      </c>
      <c r="K258" s="715" t="e">
        <f>SUM(VLOOKUP(A258,'Total display'!$C$5:$U$363,4,FALSE),VLOOKUP(A258,'Total display'!$C$5:$U$363,6,FALSE),VLOOKUP(A258,'Total display'!$C$5:$U$363,7,FALSE),VLOOKUP(A258,'Total display'!$C$5:$U$363,8,FALSE),VLOOKUP(A258,'Total display'!$C$5:$U$363,10,FALSE),VLOOKUP(A258,'Total display'!$C$5:$U$363,11,FALSE),VLOOKUP(A258,'Total display'!$C$5:$U$363,12,FALSE),VLOOKUP(A258,'Total display'!$C$5:U635,13,FALSE),VLOOKUP(A258,'Total display'!$C$5:$U$363,14,FALSE))</f>
        <v>#N/A</v>
      </c>
      <c r="L258" s="713" t="e">
        <f>VLOOKUP(A258,'Total display'!$C$5:$U$363,16,FALSE)</f>
        <v>#N/A</v>
      </c>
      <c r="M258" s="715" t="e">
        <f>VLOOKUP(A258,'Total display'!$C$5:$U$363,18,FALSE)</f>
        <v>#N/A</v>
      </c>
      <c r="N258" s="716" t="e">
        <f t="shared" si="5"/>
        <v>#N/A</v>
      </c>
    </row>
    <row r="259" spans="1:14" ht="15.75" x14ac:dyDescent="0.25">
      <c r="A259" s="754">
        <v>789</v>
      </c>
      <c r="B259" s="523" t="s">
        <v>1234</v>
      </c>
      <c r="C259" s="523" t="s">
        <v>2057</v>
      </c>
      <c r="D259" s="265" t="s">
        <v>2056</v>
      </c>
      <c r="E259" s="523" t="s">
        <v>1390</v>
      </c>
      <c r="F259" s="729" t="s">
        <v>2058</v>
      </c>
      <c r="G259" s="706" t="s">
        <v>1231</v>
      </c>
      <c r="H259" s="713" t="e">
        <f>VLOOKUP(A259,'Total display'!$C$5:$U$363,2,FALSE)</f>
        <v>#N/A</v>
      </c>
      <c r="I259" s="714">
        <v>0</v>
      </c>
      <c r="J259" s="715" t="e">
        <f>VLOOKUP(A259,'Total display'!$C$5:$U$363,3,FALSE)</f>
        <v>#N/A</v>
      </c>
      <c r="K259" s="715" t="e">
        <f>SUM(VLOOKUP(A259,'Total display'!$C$5:$U$363,4,FALSE),VLOOKUP(A259,'Total display'!$C$5:$U$363,6,FALSE),VLOOKUP(A259,'Total display'!$C$5:$U$363,7,FALSE),VLOOKUP(A259,'Total display'!$C$5:$U$363,8,FALSE),VLOOKUP(A259,'Total display'!$C$5:$U$363,10,FALSE),VLOOKUP(A259,'Total display'!$C$5:$U$363,11,FALSE),VLOOKUP(A259,'Total display'!$C$5:$U$363,12,FALSE),VLOOKUP(A259,'Total display'!$C$5:U636,13,FALSE),VLOOKUP(A259,'Total display'!$C$5:$U$363,14,FALSE))</f>
        <v>#N/A</v>
      </c>
      <c r="L259" s="713" t="e">
        <f>VLOOKUP(A259,'Total display'!$C$5:$U$363,16,FALSE)</f>
        <v>#N/A</v>
      </c>
      <c r="M259" s="715" t="e">
        <f>VLOOKUP(A259,'Total display'!$C$5:$U$363,18,FALSE)</f>
        <v>#N/A</v>
      </c>
      <c r="N259" s="716" t="e">
        <f t="shared" si="5"/>
        <v>#N/A</v>
      </c>
    </row>
    <row r="260" spans="1:14" ht="15.75" x14ac:dyDescent="0.25">
      <c r="A260" s="754">
        <v>790</v>
      </c>
      <c r="B260" s="523" t="s">
        <v>1234</v>
      </c>
      <c r="C260" s="523" t="s">
        <v>2059</v>
      </c>
      <c r="D260" s="265" t="s">
        <v>2060</v>
      </c>
      <c r="E260" s="523" t="s">
        <v>1390</v>
      </c>
      <c r="F260" s="1020">
        <v>378057488120018</v>
      </c>
      <c r="G260" s="706" t="s">
        <v>1231</v>
      </c>
      <c r="H260" s="713" t="e">
        <f>VLOOKUP(A260,'Total display'!$C$5:$U$363,2,FALSE)</f>
        <v>#N/A</v>
      </c>
      <c r="I260" s="714">
        <v>0</v>
      </c>
      <c r="J260" s="715" t="e">
        <f>VLOOKUP(A260,'Total display'!$C$5:$U$363,3,FALSE)</f>
        <v>#N/A</v>
      </c>
      <c r="K260" s="715" t="e">
        <f>SUM(VLOOKUP(A260,'Total display'!$C$5:$U$363,4,FALSE),VLOOKUP(A260,'Total display'!$C$5:$U$363,6,FALSE),VLOOKUP(A260,'Total display'!$C$5:$U$363,7,FALSE),VLOOKUP(A260,'Total display'!$C$5:$U$363,8,FALSE),VLOOKUP(A260,'Total display'!$C$5:$U$363,10,FALSE),VLOOKUP(A260,'Total display'!$C$5:$U$363,11,FALSE),VLOOKUP(A260,'Total display'!$C$5:$U$363,12,FALSE),VLOOKUP(A260,'Total display'!$C$5:U637,13,FALSE),VLOOKUP(A260,'Total display'!$C$5:$U$363,14,FALSE))</f>
        <v>#N/A</v>
      </c>
      <c r="L260" s="713" t="e">
        <f>VLOOKUP(A260,'Total display'!$C$5:$U$363,16,FALSE)</f>
        <v>#N/A</v>
      </c>
      <c r="M260" s="715" t="e">
        <f>VLOOKUP(A260,'Total display'!$C$5:$U$363,18,FALSE)</f>
        <v>#N/A</v>
      </c>
      <c r="N260" s="716" t="e">
        <f t="shared" si="5"/>
        <v>#N/A</v>
      </c>
    </row>
    <row r="261" spans="1:14" ht="15.75" x14ac:dyDescent="0.25">
      <c r="A261" s="754">
        <v>791</v>
      </c>
      <c r="B261" s="523" t="s">
        <v>1234</v>
      </c>
      <c r="C261" s="523" t="s">
        <v>2061</v>
      </c>
      <c r="D261" s="265" t="s">
        <v>2062</v>
      </c>
      <c r="E261" s="523" t="s">
        <v>1390</v>
      </c>
      <c r="F261" s="729" t="s">
        <v>2093</v>
      </c>
      <c r="G261" s="706" t="s">
        <v>1231</v>
      </c>
      <c r="H261" s="713" t="e">
        <f>VLOOKUP(A261,'Total display'!$C$5:$U$363,2,FALSE)</f>
        <v>#N/A</v>
      </c>
      <c r="I261" s="714">
        <v>0</v>
      </c>
      <c r="J261" s="715" t="e">
        <f>VLOOKUP(A261,'Total display'!$C$5:$U$363,3,FALSE)</f>
        <v>#N/A</v>
      </c>
      <c r="K261" s="715" t="e">
        <f>SUM(VLOOKUP(A261,'Total display'!$C$5:$U$363,4,FALSE),VLOOKUP(A261,'Total display'!$C$5:$U$363,6,FALSE),VLOOKUP(A261,'Total display'!$C$5:$U$363,7,FALSE),VLOOKUP(A261,'Total display'!$C$5:$U$363,8,FALSE),VLOOKUP(A261,'Total display'!$C$5:$U$363,10,FALSE),VLOOKUP(A261,'Total display'!$C$5:$U$363,11,FALSE),VLOOKUP(A261,'Total display'!$C$5:$U$363,12,FALSE),VLOOKUP(A261,'Total display'!$C$5:U638,13,FALSE),VLOOKUP(A261,'Total display'!$C$5:$U$363,14,FALSE))</f>
        <v>#N/A</v>
      </c>
      <c r="L261" s="713" t="e">
        <f>VLOOKUP(A261,'Total display'!$C$5:$U$363,16,FALSE)</f>
        <v>#N/A</v>
      </c>
      <c r="M261" s="715" t="e">
        <f>VLOOKUP(A261,'Total display'!$C$5:$U$363,18,FALSE)</f>
        <v>#N/A</v>
      </c>
      <c r="N261" s="716" t="e">
        <f t="shared" si="5"/>
        <v>#N/A</v>
      </c>
    </row>
    <row r="262" spans="1:14" ht="15.75" x14ac:dyDescent="0.25">
      <c r="A262" s="754">
        <v>792</v>
      </c>
      <c r="B262" s="523" t="s">
        <v>1234</v>
      </c>
      <c r="C262" s="523" t="s">
        <v>2063</v>
      </c>
      <c r="D262" s="265" t="s">
        <v>2064</v>
      </c>
      <c r="E262" s="523" t="s">
        <v>1390</v>
      </c>
      <c r="F262" s="729" t="s">
        <v>2080</v>
      </c>
      <c r="G262" s="706" t="s">
        <v>1231</v>
      </c>
      <c r="H262" s="713" t="e">
        <f>VLOOKUP(A262,'Total display'!$C$5:$U$363,2,FALSE)</f>
        <v>#N/A</v>
      </c>
      <c r="I262" s="714">
        <v>0</v>
      </c>
      <c r="J262" s="715" t="e">
        <f>VLOOKUP(A262,'Total display'!$C$5:$U$363,3,FALSE)</f>
        <v>#N/A</v>
      </c>
      <c r="K262" s="715" t="e">
        <f>SUM(VLOOKUP(A262,'Total display'!$C$5:$U$363,4,FALSE),VLOOKUP(A262,'Total display'!$C$5:$U$363,6,FALSE),VLOOKUP(A262,'Total display'!$C$5:$U$363,7,FALSE),VLOOKUP(A262,'Total display'!$C$5:$U$363,8,FALSE),VLOOKUP(A262,'Total display'!$C$5:$U$363,10,FALSE),VLOOKUP(A262,'Total display'!$C$5:$U$363,11,FALSE),VLOOKUP(A262,'Total display'!$C$5:$U$363,12,FALSE),VLOOKUP(A262,'Total display'!$C$5:U639,13,FALSE),VLOOKUP(A262,'Total display'!$C$5:$U$363,14,FALSE))</f>
        <v>#N/A</v>
      </c>
      <c r="L262" s="713" t="e">
        <f>VLOOKUP(A262,'Total display'!$C$5:$U$363,16,FALSE)</f>
        <v>#N/A</v>
      </c>
      <c r="M262" s="715" t="e">
        <f>VLOOKUP(A262,'Total display'!$C$5:$U$363,18,FALSE)</f>
        <v>#N/A</v>
      </c>
      <c r="N262" s="716" t="e">
        <f t="shared" si="5"/>
        <v>#N/A</v>
      </c>
    </row>
    <row r="263" spans="1:14" ht="15.75" x14ac:dyDescent="0.25">
      <c r="A263" s="754">
        <v>793</v>
      </c>
      <c r="B263" s="523" t="s">
        <v>1234</v>
      </c>
      <c r="C263" s="523" t="s">
        <v>2066</v>
      </c>
      <c r="D263" s="265" t="s">
        <v>2065</v>
      </c>
      <c r="E263" s="523" t="s">
        <v>1390</v>
      </c>
      <c r="F263" s="729" t="s">
        <v>2067</v>
      </c>
      <c r="G263" s="706" t="s">
        <v>1231</v>
      </c>
      <c r="H263" s="713" t="e">
        <f>VLOOKUP(A263,'Total display'!$C$5:$U$363,2,FALSE)</f>
        <v>#N/A</v>
      </c>
      <c r="I263" s="714">
        <v>0</v>
      </c>
      <c r="J263" s="715" t="e">
        <f>VLOOKUP(A263,'Total display'!$C$5:$U$363,3,FALSE)</f>
        <v>#N/A</v>
      </c>
      <c r="K263" s="715" t="e">
        <f>SUM(VLOOKUP(A263,'Total display'!$C$5:$U$363,4,FALSE),VLOOKUP(A263,'Total display'!$C$5:$U$363,6,FALSE),VLOOKUP(A263,'Total display'!$C$5:$U$363,7,FALSE),VLOOKUP(A263,'Total display'!$C$5:$U$363,8,FALSE),VLOOKUP(A263,'Total display'!$C$5:$U$363,10,FALSE),VLOOKUP(A263,'Total display'!$C$5:$U$363,11,FALSE),VLOOKUP(A263,'Total display'!$C$5:$U$363,12,FALSE),VLOOKUP(A263,'Total display'!$C$5:U640,13,FALSE),VLOOKUP(A263,'Total display'!$C$5:$U$363,14,FALSE))</f>
        <v>#N/A</v>
      </c>
      <c r="L263" s="713" t="e">
        <f>VLOOKUP(A263,'Total display'!$C$5:$U$363,16,FALSE)</f>
        <v>#N/A</v>
      </c>
      <c r="M263" s="715" t="e">
        <f>VLOOKUP(A263,'Total display'!$C$5:$U$363,18,FALSE)</f>
        <v>#N/A</v>
      </c>
      <c r="N263" s="716" t="e">
        <f t="shared" si="5"/>
        <v>#N/A</v>
      </c>
    </row>
    <row r="264" spans="1:14" ht="15.75" x14ac:dyDescent="0.25">
      <c r="A264" s="754">
        <v>794</v>
      </c>
      <c r="B264" s="523" t="s">
        <v>1234</v>
      </c>
      <c r="C264" s="523" t="s">
        <v>2068</v>
      </c>
      <c r="D264" s="265" t="s">
        <v>2069</v>
      </c>
      <c r="E264" s="523" t="s">
        <v>1390</v>
      </c>
      <c r="F264" s="729" t="s">
        <v>2070</v>
      </c>
      <c r="G264" s="706" t="s">
        <v>1231</v>
      </c>
      <c r="H264" s="713" t="e">
        <f>VLOOKUP(A264,'Total display'!$C$5:$U$363,2,FALSE)</f>
        <v>#N/A</v>
      </c>
      <c r="I264" s="714">
        <v>0</v>
      </c>
      <c r="J264" s="715" t="e">
        <f>VLOOKUP(A264,'Total display'!$C$5:$U$363,3,FALSE)</f>
        <v>#N/A</v>
      </c>
      <c r="K264" s="715" t="e">
        <f>SUM(VLOOKUP(A264,'Total display'!$C$5:$U$363,4,FALSE),VLOOKUP(A264,'Total display'!$C$5:$U$363,6,FALSE),VLOOKUP(A264,'Total display'!$C$5:$U$363,7,FALSE),VLOOKUP(A264,'Total display'!$C$5:$U$363,8,FALSE),VLOOKUP(A264,'Total display'!$C$5:$U$363,10,FALSE),VLOOKUP(A264,'Total display'!$C$5:$U$363,11,FALSE),VLOOKUP(A264,'Total display'!$C$5:$U$363,12,FALSE),VLOOKUP(A264,'Total display'!$C$5:U641,13,FALSE),VLOOKUP(A264,'Total display'!$C$5:$U$363,14,FALSE))</f>
        <v>#N/A</v>
      </c>
      <c r="L264" s="713" t="e">
        <f>VLOOKUP(A264,'Total display'!$C$5:$U$363,16,FALSE)</f>
        <v>#N/A</v>
      </c>
      <c r="M264" s="715" t="e">
        <f>VLOOKUP(A264,'Total display'!$C$5:$U$363,18,FALSE)</f>
        <v>#N/A</v>
      </c>
      <c r="N264" s="716" t="e">
        <f t="shared" si="5"/>
        <v>#N/A</v>
      </c>
    </row>
    <row r="265" spans="1:14" ht="15.75" x14ac:dyDescent="0.25">
      <c r="A265" s="754">
        <v>795</v>
      </c>
      <c r="B265" s="523" t="s">
        <v>1234</v>
      </c>
      <c r="C265" s="523" t="s">
        <v>2072</v>
      </c>
      <c r="D265" s="265" t="s">
        <v>2071</v>
      </c>
      <c r="E265" s="523" t="s">
        <v>1390</v>
      </c>
      <c r="F265" s="729" t="s">
        <v>2073</v>
      </c>
      <c r="G265" s="706" t="s">
        <v>1231</v>
      </c>
      <c r="H265" s="713" t="e">
        <f>VLOOKUP(A265,'Total display'!$C$5:$U$363,2,FALSE)</f>
        <v>#N/A</v>
      </c>
      <c r="I265" s="714">
        <v>0</v>
      </c>
      <c r="J265" s="715" t="e">
        <f>VLOOKUP(A265,'Total display'!$C$5:$U$363,3,FALSE)</f>
        <v>#N/A</v>
      </c>
      <c r="K265" s="715" t="e">
        <f>SUM(VLOOKUP(A265,'Total display'!$C$5:$U$363,4,FALSE),VLOOKUP(A265,'Total display'!$C$5:$U$363,6,FALSE),VLOOKUP(A265,'Total display'!$C$5:$U$363,7,FALSE),VLOOKUP(A265,'Total display'!$C$5:$U$363,8,FALSE),VLOOKUP(A265,'Total display'!$C$5:$U$363,10,FALSE),VLOOKUP(A265,'Total display'!$C$5:$U$363,11,FALSE),VLOOKUP(A265,'Total display'!$C$5:$U$363,12,FALSE),VLOOKUP(A265,'Total display'!$C$5:U642,13,FALSE),VLOOKUP(A265,'Total display'!$C$5:$U$363,14,FALSE))</f>
        <v>#N/A</v>
      </c>
      <c r="L265" s="713" t="e">
        <f>VLOOKUP(A265,'Total display'!$C$5:$U$363,16,FALSE)</f>
        <v>#N/A</v>
      </c>
      <c r="M265" s="715" t="e">
        <f>VLOOKUP(A265,'Total display'!$C$5:$U$363,18,FALSE)</f>
        <v>#N/A</v>
      </c>
      <c r="N265" s="716" t="e">
        <f t="shared" si="5"/>
        <v>#N/A</v>
      </c>
    </row>
    <row r="266" spans="1:14" ht="15.75" x14ac:dyDescent="0.25">
      <c r="A266" s="754">
        <v>796</v>
      </c>
      <c r="B266" s="523" t="s">
        <v>1234</v>
      </c>
      <c r="C266" s="523" t="s">
        <v>2074</v>
      </c>
      <c r="D266" s="265" t="s">
        <v>1687</v>
      </c>
      <c r="E266" s="523" t="s">
        <v>1390</v>
      </c>
      <c r="F266" s="729" t="s">
        <v>2100</v>
      </c>
      <c r="G266" s="706" t="s">
        <v>1231</v>
      </c>
      <c r="H266" s="713" t="e">
        <f>VLOOKUP(A266,'Total display'!$C$5:$U$363,2,FALSE)</f>
        <v>#N/A</v>
      </c>
      <c r="I266" s="714">
        <v>0</v>
      </c>
      <c r="J266" s="715" t="e">
        <f>VLOOKUP(A266,'Total display'!$C$5:$U$363,3,FALSE)</f>
        <v>#N/A</v>
      </c>
      <c r="K266" s="715" t="e">
        <f>SUM(VLOOKUP(A266,'Total display'!$C$5:$U$363,4,FALSE),VLOOKUP(A266,'Total display'!$C$5:$U$363,6,FALSE),VLOOKUP(A266,'Total display'!$C$5:$U$363,7,FALSE),VLOOKUP(A266,'Total display'!$C$5:$U$363,8,FALSE),VLOOKUP(A266,'Total display'!$C$5:$U$363,10,FALSE),VLOOKUP(A266,'Total display'!$C$5:$U$363,11,FALSE),VLOOKUP(A266,'Total display'!$C$5:$U$363,12,FALSE),VLOOKUP(A266,'Total display'!$C$5:U643,13,FALSE),VLOOKUP(A266,'Total display'!$C$5:$U$363,14,FALSE))</f>
        <v>#N/A</v>
      </c>
      <c r="L266" s="713" t="e">
        <f>VLOOKUP(A266,'Total display'!$C$5:$U$363,16,FALSE)</f>
        <v>#N/A</v>
      </c>
      <c r="M266" s="715" t="e">
        <f>VLOOKUP(A266,'Total display'!$C$5:$U$363,18,FALSE)</f>
        <v>#N/A</v>
      </c>
      <c r="N266" s="716" t="e">
        <f t="shared" si="5"/>
        <v>#N/A</v>
      </c>
    </row>
    <row r="267" spans="1:14" ht="15.75" x14ac:dyDescent="0.25">
      <c r="A267" s="754">
        <v>797</v>
      </c>
      <c r="B267" s="523" t="s">
        <v>1234</v>
      </c>
      <c r="C267" s="523" t="s">
        <v>2075</v>
      </c>
      <c r="D267" s="265" t="s">
        <v>2076</v>
      </c>
      <c r="E267" s="523" t="s">
        <v>1390</v>
      </c>
      <c r="F267" s="729" t="s">
        <v>2077</v>
      </c>
      <c r="G267" s="706" t="s">
        <v>1231</v>
      </c>
      <c r="H267" s="713" t="e">
        <f>VLOOKUP(A267,'Total display'!$C$5:$U$363,2,FALSE)</f>
        <v>#N/A</v>
      </c>
      <c r="I267" s="714">
        <v>0</v>
      </c>
      <c r="J267" s="715" t="e">
        <f>VLOOKUP(A267,'Total display'!$C$5:$U$363,3,FALSE)</f>
        <v>#N/A</v>
      </c>
      <c r="K267" s="715" t="e">
        <f>SUM(VLOOKUP(A267,'Total display'!$C$5:$U$363,4,FALSE),VLOOKUP(A267,'Total display'!$C$5:$U$363,6,FALSE),VLOOKUP(A267,'Total display'!$C$5:$U$363,7,FALSE),VLOOKUP(A267,'Total display'!$C$5:$U$363,8,FALSE),VLOOKUP(A267,'Total display'!$C$5:$U$363,10,FALSE),VLOOKUP(A267,'Total display'!$C$5:$U$363,11,FALSE),VLOOKUP(A267,'Total display'!$C$5:$U$363,12,FALSE),VLOOKUP(A267,'Total display'!$C$5:U644,13,FALSE),VLOOKUP(A267,'Total display'!$C$5:$U$363,14,FALSE))</f>
        <v>#N/A</v>
      </c>
      <c r="L267" s="713" t="e">
        <f>VLOOKUP(A267,'Total display'!$C$5:$U$363,16,FALSE)</f>
        <v>#N/A</v>
      </c>
      <c r="M267" s="715" t="e">
        <f>VLOOKUP(A267,'Total display'!$C$5:$U$363,18,FALSE)</f>
        <v>#N/A</v>
      </c>
      <c r="N267" s="716" t="e">
        <f t="shared" si="5"/>
        <v>#N/A</v>
      </c>
    </row>
    <row r="268" spans="1:14" ht="15.75" x14ac:dyDescent="0.25">
      <c r="A268" s="754">
        <v>546</v>
      </c>
      <c r="B268" s="523" t="s">
        <v>1227</v>
      </c>
      <c r="C268" s="686">
        <v>18169687</v>
      </c>
      <c r="D268" s="265" t="s">
        <v>1356</v>
      </c>
      <c r="E268" s="523" t="s">
        <v>1390</v>
      </c>
      <c r="F268" s="729" t="s">
        <v>2081</v>
      </c>
      <c r="G268" s="706" t="s">
        <v>1231</v>
      </c>
      <c r="H268" s="713" t="e">
        <f>VLOOKUP(A268,'Total display'!$C$5:$U$363,2,FALSE)</f>
        <v>#N/A</v>
      </c>
      <c r="I268" s="714">
        <v>0</v>
      </c>
      <c r="J268" s="715" t="e">
        <f>VLOOKUP(A268,'Total display'!$C$5:$U$363,3,FALSE)</f>
        <v>#N/A</v>
      </c>
      <c r="K268" s="715" t="e">
        <f>SUM(VLOOKUP(A268,'Total display'!$C$5:$U$363,4,FALSE),VLOOKUP(A268,'Total display'!$C$5:$U$363,6,FALSE),VLOOKUP(A268,'Total display'!$C$5:$U$363,7,FALSE),VLOOKUP(A268,'Total display'!$C$5:$U$363,8,FALSE),VLOOKUP(A268,'Total display'!$C$5:$U$363,10,FALSE),VLOOKUP(A268,'Total display'!$C$5:$U$363,11,FALSE),VLOOKUP(A268,'Total display'!$C$5:$U$363,12,FALSE),VLOOKUP(A268,'Total display'!$C$5:U645,13,FALSE),VLOOKUP(A268,'Total display'!$C$5:$U$363,14,FALSE))</f>
        <v>#N/A</v>
      </c>
      <c r="L268" s="713" t="e">
        <f>VLOOKUP(A268,'Total display'!$C$5:$U$363,16,FALSE)</f>
        <v>#N/A</v>
      </c>
      <c r="M268" s="715" t="e">
        <f>VLOOKUP(A268,'Total display'!$C$5:$U$363,18,FALSE)</f>
        <v>#N/A</v>
      </c>
      <c r="N268" s="716" t="e">
        <f t="shared" si="5"/>
        <v>#N/A</v>
      </c>
    </row>
    <row r="269" spans="1:14" ht="15.75" x14ac:dyDescent="0.25">
      <c r="A269" s="754">
        <v>785</v>
      </c>
      <c r="B269" s="523" t="s">
        <v>1234</v>
      </c>
      <c r="C269" s="523" t="s">
        <v>2087</v>
      </c>
      <c r="D269" s="265" t="s">
        <v>2083</v>
      </c>
      <c r="E269" s="523" t="s">
        <v>1390</v>
      </c>
      <c r="F269" s="650" t="s">
        <v>2086</v>
      </c>
      <c r="G269" s="706" t="s">
        <v>1231</v>
      </c>
      <c r="H269" s="713" t="e">
        <f>VLOOKUP(A269,'Total display'!$C$5:$U$363,2,FALSE)</f>
        <v>#N/A</v>
      </c>
      <c r="I269" s="714">
        <v>0</v>
      </c>
      <c r="J269" s="715" t="e">
        <f>VLOOKUP(A269,'Total display'!$C$5:$U$363,3,FALSE)</f>
        <v>#N/A</v>
      </c>
      <c r="K269" s="715" t="e">
        <f>SUM(VLOOKUP(A269,'Total display'!$C$5:$U$363,4,FALSE),VLOOKUP(A269,'Total display'!$C$5:$U$363,6,FALSE),VLOOKUP(A269,'Total display'!$C$5:$U$363,7,FALSE),VLOOKUP(A269,'Total display'!$C$5:$U$363,8,FALSE),VLOOKUP(A269,'Total display'!$C$5:$U$363,10,FALSE),VLOOKUP(A269,'Total display'!$C$5:$U$363,11,FALSE),VLOOKUP(A269,'Total display'!$C$5:$U$363,12,FALSE),VLOOKUP(A269,'Total display'!$C$5:U646,13,FALSE),VLOOKUP(A269,'Total display'!$C$5:$U$363,14,FALSE))</f>
        <v>#N/A</v>
      </c>
      <c r="L269" s="713" t="e">
        <f>VLOOKUP(A269,'Total display'!$C$5:$U$363,16,FALSE)</f>
        <v>#N/A</v>
      </c>
      <c r="M269" s="715" t="e">
        <f>VLOOKUP(A269,'Total display'!$C$5:$U$363,18,FALSE)</f>
        <v>#N/A</v>
      </c>
      <c r="N269" s="716" t="e">
        <f t="shared" si="5"/>
        <v>#N/A</v>
      </c>
    </row>
    <row r="270" spans="1:14" x14ac:dyDescent="0.2">
      <c r="B270" s="523"/>
      <c r="C270" s="523"/>
      <c r="F270" s="4"/>
    </row>
    <row r="271" spans="1:14" x14ac:dyDescent="0.2">
      <c r="A271" s="754"/>
      <c r="B271" s="523"/>
      <c r="C271" s="523"/>
      <c r="F271" s="4"/>
    </row>
    <row r="272" spans="1:14" x14ac:dyDescent="0.2">
      <c r="F272" s="4"/>
    </row>
    <row r="273" spans="6:6" x14ac:dyDescent="0.2">
      <c r="F273" s="4"/>
    </row>
  </sheetData>
  <protectedRanges>
    <protectedRange sqref="D197" name="Range2_1"/>
    <protectedRange sqref="F245" name="Range2_1_1"/>
    <protectedRange sqref="F246" name="Range2_1_2"/>
    <protectedRange sqref="F247" name="Range2_2"/>
    <protectedRange sqref="F248" name="Range2_3"/>
    <protectedRange sqref="F262:F263" name="Range2"/>
    <protectedRange sqref="F260" name="Range2_4_1"/>
  </protectedRanges>
  <customSheetViews>
    <customSheetView guid="{E5E10A00-1272-11D5-B02A-843FD35AC179}" showRuler="0" topLeftCell="B1">
      <selection activeCell="A6" sqref="A6:E7"/>
      <pageMargins left="1.1200000000000001" right="0.75" top="1" bottom="1" header="0.5" footer="0.5"/>
      <pageSetup paperSize="9" orientation="landscape" horizontalDpi="300" verticalDpi="300" r:id="rId1"/>
      <headerFooter alignWithMargins="0"/>
    </customSheetView>
  </customSheetViews>
  <phoneticPr fontId="23" type="noConversion"/>
  <conditionalFormatting sqref="F50 F21:F22 F2:F4 F7 F45 F10 F12 F14 F16 F18 F24 F27 F29 F31 F33 F35 F37 F39 F52 F54 F48 F41 F43">
    <cfRule type="duplicateValues" dxfId="24" priority="55"/>
  </conditionalFormatting>
  <conditionalFormatting sqref="C3">
    <cfRule type="duplicateValues" dxfId="23" priority="54"/>
  </conditionalFormatting>
  <conditionalFormatting sqref="B7:D7">
    <cfRule type="duplicateValues" dxfId="22" priority="53"/>
  </conditionalFormatting>
  <conditionalFormatting sqref="C10">
    <cfRule type="duplicateValues" dxfId="21" priority="51"/>
  </conditionalFormatting>
  <conditionalFormatting sqref="C12">
    <cfRule type="duplicateValues" dxfId="20" priority="49"/>
  </conditionalFormatting>
  <conditionalFormatting sqref="C14">
    <cfRule type="duplicateValues" dxfId="19" priority="48"/>
  </conditionalFormatting>
  <conditionalFormatting sqref="C15">
    <cfRule type="duplicateValues" dxfId="18" priority="47"/>
  </conditionalFormatting>
  <conditionalFormatting sqref="C16">
    <cfRule type="duplicateValues" dxfId="17" priority="46"/>
  </conditionalFormatting>
  <conditionalFormatting sqref="C18">
    <cfRule type="duplicateValues" dxfId="16" priority="45"/>
  </conditionalFormatting>
  <conditionalFormatting sqref="C21:C22">
    <cfRule type="duplicateValues" dxfId="15" priority="43"/>
  </conditionalFormatting>
  <conditionalFormatting sqref="C24">
    <cfRule type="duplicateValues" dxfId="14" priority="42"/>
  </conditionalFormatting>
  <conditionalFormatting sqref="C27">
    <cfRule type="duplicateValues" dxfId="13" priority="40"/>
  </conditionalFormatting>
  <conditionalFormatting sqref="C29">
    <cfRule type="duplicateValues" dxfId="12" priority="39"/>
  </conditionalFormatting>
  <conditionalFormatting sqref="C31">
    <cfRule type="duplicateValues" dxfId="11" priority="38"/>
  </conditionalFormatting>
  <conditionalFormatting sqref="C33">
    <cfRule type="duplicateValues" dxfId="10" priority="37"/>
  </conditionalFormatting>
  <conditionalFormatting sqref="C35">
    <cfRule type="duplicateValues" dxfId="9" priority="36"/>
  </conditionalFormatting>
  <conditionalFormatting sqref="C37">
    <cfRule type="duplicateValues" dxfId="8" priority="35"/>
  </conditionalFormatting>
  <conditionalFormatting sqref="C39">
    <cfRule type="duplicateValues" dxfId="7" priority="34"/>
  </conditionalFormatting>
  <conditionalFormatting sqref="C41">
    <cfRule type="duplicateValues" dxfId="6" priority="33"/>
  </conditionalFormatting>
  <conditionalFormatting sqref="C43">
    <cfRule type="duplicateValues" dxfId="5" priority="32"/>
  </conditionalFormatting>
  <conditionalFormatting sqref="C45">
    <cfRule type="duplicateValues" dxfId="4" priority="31"/>
  </conditionalFormatting>
  <conditionalFormatting sqref="C48">
    <cfRule type="duplicateValues" dxfId="3" priority="29"/>
  </conditionalFormatting>
  <conditionalFormatting sqref="F3:F4">
    <cfRule type="duplicateValues" dxfId="2" priority="28"/>
  </conditionalFormatting>
  <dataValidations count="2">
    <dataValidation type="textLength" allowBlank="1" showInputMessage="1" showErrorMessage="1" error="Field value exceeded the maximum length" sqref="F262:F263 F245:F248 F222 F260 F270:F271">
      <formula1>1</formula1>
      <formula2>35</formula2>
    </dataValidation>
    <dataValidation type="textLength" operator="lessThanOrEqual" allowBlank="1" showInputMessage="1" showErrorMessage="1" error="Field value exceeded the maximum length" sqref="D197">
      <formula1>35</formula1>
    </dataValidation>
  </dataValidations>
  <pageMargins left="0.44" right="0.19" top="0.98425196850393704" bottom="0.98425196850393704" header="0.51181102362204722" footer="0.51181102362204722"/>
  <pageSetup paperSize="9" orientation="portrait" horizontalDpi="300" verticalDpi="300" r:id="rId2"/>
  <headerFooter alignWithMargins="0"/>
  <ignoredErrors>
    <ignoredError sqref="H111:N112 H2:I2 H3:N8 H23:N25 H67:N86 H104:N108 H20:N21 H134:N155 H47:N57 H87:N103 H127:N133 H126 H162:N170 H26:N46 H58:N66 H123:N124 H9:N19 H172:N181 H113:N117 H118:N122 H158:N160 I157:M157 I156 M156" unlockedFormula="1"/>
  </ignoredErrors>
  <legacyDrawing r:id="rId3"/>
  <extLst>
    <ext xmlns:x14="http://schemas.microsoft.com/office/spreadsheetml/2009/9/main" uri="{CCE6A557-97BC-4b89-ADB6-D9C93CAAB3DF}">
      <x14:dataValidations xmlns:xm="http://schemas.microsoft.com/office/excel/2006/main" count="1">
        <x14:dataValidation type="list" allowBlank="1" showInputMessage="1" prompt="Please insert the bank name or select it from the list.">
          <x14:formula1>
            <xm:f>'C:\Users\user\AppData\Local\Microsoft\Windows\Temporary Internet Files\Content.Outlook\KPKT5UWU\[BMCT MARCH 18 SALARY.xlsm]Data'!#REF!</xm:f>
          </x14:formula1>
          <xm:sqref>E183:E193 E2:E181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13"/>
  <sheetViews>
    <sheetView workbookViewId="0">
      <selection activeCell="C7" sqref="C7"/>
    </sheetView>
  </sheetViews>
  <sheetFormatPr defaultRowHeight="12.75" x14ac:dyDescent="0.2"/>
  <cols>
    <col min="1" max="1" width="12.85546875" customWidth="1"/>
    <col min="2" max="2" width="43.28515625" customWidth="1"/>
    <col min="3" max="3" width="27.5703125" customWidth="1"/>
    <col min="4" max="4" width="12.42578125" customWidth="1"/>
    <col min="5" max="5" width="16" customWidth="1"/>
    <col min="6" max="6" width="12.42578125" bestFit="1" customWidth="1"/>
  </cols>
  <sheetData>
    <row r="1" spans="1:6" ht="20.25" x14ac:dyDescent="0.3">
      <c r="A1" s="5"/>
      <c r="B1" s="2"/>
      <c r="C1" s="2" t="s">
        <v>0</v>
      </c>
      <c r="D1" s="2"/>
      <c r="E1" s="1"/>
      <c r="F1" s="1" t="s">
        <v>34</v>
      </c>
    </row>
    <row r="2" spans="1:6" ht="20.25" x14ac:dyDescent="0.3">
      <c r="A2" s="5"/>
      <c r="B2" s="2"/>
      <c r="C2" s="2"/>
      <c r="D2" s="2"/>
      <c r="E2" s="1"/>
      <c r="F2" s="1"/>
    </row>
    <row r="3" spans="1:6" ht="20.25" x14ac:dyDescent="0.3">
      <c r="A3" s="5"/>
      <c r="B3" s="1101" t="s">
        <v>33</v>
      </c>
      <c r="C3" s="1101"/>
      <c r="D3" s="2"/>
      <c r="E3" s="1"/>
      <c r="F3" s="1"/>
    </row>
    <row r="4" spans="1:6" x14ac:dyDescent="0.2">
      <c r="A4" s="4"/>
    </row>
    <row r="5" spans="1:6" ht="20.25" x14ac:dyDescent="0.3">
      <c r="A5" s="8" t="s">
        <v>1</v>
      </c>
      <c r="B5" s="8" t="s">
        <v>2</v>
      </c>
      <c r="C5" s="8" t="s">
        <v>3</v>
      </c>
      <c r="D5" s="8" t="s">
        <v>4</v>
      </c>
      <c r="E5" s="8" t="s">
        <v>5</v>
      </c>
    </row>
    <row r="6" spans="1:6" ht="20.25" x14ac:dyDescent="0.3">
      <c r="A6" s="9" t="s">
        <v>19</v>
      </c>
      <c r="B6" s="10" t="s">
        <v>20</v>
      </c>
      <c r="C6" s="9" t="s">
        <v>21</v>
      </c>
      <c r="D6" s="9" t="s">
        <v>9</v>
      </c>
      <c r="E6" s="11">
        <v>400</v>
      </c>
    </row>
    <row r="7" spans="1:6" ht="20.25" x14ac:dyDescent="0.3">
      <c r="A7" s="9"/>
      <c r="B7" s="10"/>
      <c r="C7" s="9"/>
      <c r="D7" s="9"/>
      <c r="E7" s="11"/>
    </row>
    <row r="8" spans="1:6" ht="20.25" x14ac:dyDescent="0.3">
      <c r="A8" s="9"/>
      <c r="B8" s="10"/>
      <c r="C8" s="9"/>
      <c r="D8" s="9"/>
      <c r="E8" s="11"/>
    </row>
    <row r="9" spans="1:6" ht="20.25" x14ac:dyDescent="0.3">
      <c r="A9" s="9"/>
      <c r="B9" s="10"/>
      <c r="C9" s="9"/>
      <c r="D9" s="9"/>
      <c r="E9" s="11"/>
    </row>
    <row r="10" spans="1:6" ht="20.25" x14ac:dyDescent="0.3">
      <c r="A10" s="9"/>
      <c r="B10" s="10"/>
      <c r="C10" s="6"/>
      <c r="D10" s="6"/>
      <c r="E10" s="6"/>
    </row>
    <row r="11" spans="1:6" ht="20.25" x14ac:dyDescent="0.3">
      <c r="A11" s="9"/>
      <c r="B11" s="10"/>
      <c r="C11" s="9"/>
      <c r="D11" s="9"/>
      <c r="E11" s="11"/>
    </row>
    <row r="12" spans="1:6" ht="20.25" x14ac:dyDescent="0.3">
      <c r="A12" s="9"/>
      <c r="B12" s="10"/>
      <c r="C12" s="9"/>
      <c r="D12" s="9"/>
      <c r="E12" s="11"/>
    </row>
    <row r="13" spans="1:6" ht="20.25" x14ac:dyDescent="0.3">
      <c r="A13" s="1"/>
      <c r="B13" s="1"/>
      <c r="C13" s="12" t="s">
        <v>32</v>
      </c>
      <c r="D13" s="1"/>
      <c r="E13" s="19">
        <f>SUM(E6:E12)</f>
        <v>400</v>
      </c>
    </row>
  </sheetData>
  <sheetProtection password="CD92" sheet="1" objects="1" scenarios="1"/>
  <customSheetViews>
    <customSheetView guid="{E5E10A00-1272-11D5-B02A-843FD35AC179}" showRuler="0" topLeftCell="B1">
      <selection activeCell="E13" sqref="E13"/>
      <pageMargins left="0.75" right="0.75" top="1" bottom="1" header="0.5" footer="0.5"/>
      <pageSetup paperSize="9" orientation="landscape" horizontalDpi="300" verticalDpi="300" r:id="rId1"/>
      <headerFooter alignWithMargins="0"/>
    </customSheetView>
  </customSheetViews>
  <mergeCells count="1">
    <mergeCell ref="B3:C3"/>
  </mergeCells>
  <phoneticPr fontId="23" type="noConversion"/>
  <pageMargins left="0.75" right="0.75" top="1" bottom="1" header="0.5" footer="0.5"/>
  <pageSetup paperSize="9" orientation="landscape" horizontalDpi="300" verticalDpi="300" r:id="rId2"/>
  <headerFooter alignWithMargins="0"/>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29"/>
  <sheetViews>
    <sheetView workbookViewId="0">
      <selection activeCell="E3" sqref="E3"/>
    </sheetView>
  </sheetViews>
  <sheetFormatPr defaultRowHeight="12.75" x14ac:dyDescent="0.2"/>
  <cols>
    <col min="1" max="1" width="9.140625" customWidth="1"/>
    <col min="2" max="2" width="38.7109375" customWidth="1"/>
    <col min="3" max="3" width="23.28515625" customWidth="1"/>
    <col min="4" max="4" width="10.28515625" customWidth="1"/>
    <col min="5" max="5" width="17" customWidth="1"/>
    <col min="6" max="6" width="13.7109375" customWidth="1"/>
    <col min="7" max="7" width="15.85546875" customWidth="1"/>
    <col min="8" max="8" width="10.140625" customWidth="1"/>
    <col min="10" max="10" width="28.42578125" customWidth="1"/>
  </cols>
  <sheetData>
    <row r="1" spans="1:10" ht="20.25" x14ac:dyDescent="0.3">
      <c r="A1" s="5"/>
      <c r="B1" s="2"/>
      <c r="C1" s="2"/>
      <c r="D1" s="2"/>
      <c r="E1" s="1"/>
      <c r="F1" s="1"/>
      <c r="G1" s="1"/>
      <c r="H1" s="1"/>
    </row>
    <row r="2" spans="1:10" ht="20.25" x14ac:dyDescent="0.3">
      <c r="A2" s="27" t="s">
        <v>46</v>
      </c>
      <c r="B2" s="26" t="s">
        <v>0</v>
      </c>
      <c r="C2" s="2"/>
      <c r="E2" s="267"/>
      <c r="F2" s="267"/>
      <c r="G2" s="267"/>
      <c r="H2" s="1"/>
    </row>
    <row r="3" spans="1:10" ht="20.25" x14ac:dyDescent="0.3">
      <c r="A3" s="5" t="s">
        <v>31</v>
      </c>
      <c r="B3" s="1087" t="s">
        <v>650</v>
      </c>
      <c r="C3" s="1087"/>
      <c r="E3" s="442">
        <v>43890</v>
      </c>
      <c r="F3" s="442"/>
      <c r="G3" s="442"/>
      <c r="H3" s="1"/>
    </row>
    <row r="4" spans="1:10" ht="15.75" x14ac:dyDescent="0.25">
      <c r="A4" s="82" t="s">
        <v>439</v>
      </c>
      <c r="B4" s="795" t="s">
        <v>514</v>
      </c>
      <c r="C4" s="796" t="s">
        <v>813</v>
      </c>
      <c r="D4" s="796" t="s">
        <v>7</v>
      </c>
      <c r="E4" s="527">
        <f>'Total display'!U359</f>
        <v>0</v>
      </c>
      <c r="F4" s="674"/>
      <c r="G4" s="674"/>
      <c r="H4">
        <v>1</v>
      </c>
      <c r="J4" s="307" t="str">
        <f>SUBSTITUTE(C4," ","")</f>
        <v>01011153556002</v>
      </c>
    </row>
    <row r="5" spans="1:10" ht="15.75" x14ac:dyDescent="0.25">
      <c r="A5" s="82">
        <v>524</v>
      </c>
      <c r="B5" s="528" t="s">
        <v>656</v>
      </c>
      <c r="C5" s="526" t="s">
        <v>740</v>
      </c>
      <c r="D5" s="526" t="s">
        <v>7</v>
      </c>
      <c r="E5" s="529">
        <f>'Total display'!U148-82</f>
        <v>-82</v>
      </c>
      <c r="F5" s="677" t="s">
        <v>1192</v>
      </c>
      <c r="G5" s="678"/>
      <c r="H5">
        <v>2</v>
      </c>
      <c r="J5" s="307" t="str">
        <f t="shared" ref="J5:J16" si="0">SUBSTITUTE(C5," ","")</f>
        <v>01011158189001</v>
      </c>
    </row>
    <row r="6" spans="1:10" ht="15.75" x14ac:dyDescent="0.25">
      <c r="A6" s="82">
        <v>347</v>
      </c>
      <c r="B6" s="528" t="s">
        <v>351</v>
      </c>
      <c r="C6" s="526" t="s">
        <v>818</v>
      </c>
      <c r="D6" s="526" t="s">
        <v>7</v>
      </c>
      <c r="E6" s="529">
        <f>'Total display'!U69</f>
        <v>0</v>
      </c>
      <c r="F6" s="675"/>
      <c r="G6" s="675"/>
      <c r="H6">
        <v>3</v>
      </c>
      <c r="J6" s="307" t="str">
        <f t="shared" si="0"/>
        <v>01011087912001</v>
      </c>
    </row>
    <row r="7" spans="1:10" ht="15.75" x14ac:dyDescent="0.25">
      <c r="A7" s="82">
        <v>567</v>
      </c>
      <c r="B7" s="528" t="s">
        <v>784</v>
      </c>
      <c r="C7" s="526" t="s">
        <v>819</v>
      </c>
      <c r="D7" s="526" t="s">
        <v>7</v>
      </c>
      <c r="E7" s="529">
        <f>'Total display'!U178</f>
        <v>0</v>
      </c>
      <c r="F7" s="675"/>
      <c r="G7" s="675"/>
      <c r="H7">
        <v>4</v>
      </c>
      <c r="J7" s="307" t="str">
        <f t="shared" si="0"/>
        <v>01011175387001</v>
      </c>
    </row>
    <row r="8" spans="1:10" ht="15.75" x14ac:dyDescent="0.25">
      <c r="A8" s="82">
        <v>303</v>
      </c>
      <c r="B8" s="528" t="s">
        <v>773</v>
      </c>
      <c r="C8" s="526" t="s">
        <v>820</v>
      </c>
      <c r="D8" s="526" t="s">
        <v>7</v>
      </c>
      <c r="E8" s="529">
        <f>'Total display'!U56</f>
        <v>0</v>
      </c>
      <c r="F8" s="675"/>
      <c r="G8" s="675"/>
      <c r="H8">
        <v>5</v>
      </c>
      <c r="J8" s="307" t="str">
        <f t="shared" si="0"/>
        <v>01011205503001</v>
      </c>
    </row>
    <row r="9" spans="1:10" ht="15.75" x14ac:dyDescent="0.25">
      <c r="A9" s="82">
        <v>569</v>
      </c>
      <c r="B9" s="528" t="s">
        <v>781</v>
      </c>
      <c r="C9" s="526" t="s">
        <v>896</v>
      </c>
      <c r="D9" s="526" t="s">
        <v>9</v>
      </c>
      <c r="E9" s="529">
        <f>'Total display'!U179</f>
        <v>0</v>
      </c>
      <c r="F9" s="675"/>
      <c r="G9" s="675"/>
      <c r="H9">
        <v>6</v>
      </c>
      <c r="J9" s="307" t="str">
        <f t="shared" si="0"/>
        <v>01011194931001</v>
      </c>
    </row>
    <row r="10" spans="1:10" ht="15.75" x14ac:dyDescent="0.25">
      <c r="A10" s="82">
        <v>626</v>
      </c>
      <c r="B10" s="528" t="s">
        <v>888</v>
      </c>
      <c r="C10" s="526" t="s">
        <v>897</v>
      </c>
      <c r="D10" s="526" t="s">
        <v>7</v>
      </c>
      <c r="E10" s="529">
        <f>'Total display'!U209</f>
        <v>0</v>
      </c>
      <c r="F10" s="675"/>
      <c r="G10" s="675"/>
      <c r="H10">
        <v>10</v>
      </c>
      <c r="J10" s="307" t="str">
        <f t="shared" si="0"/>
        <v>01011268111001</v>
      </c>
    </row>
    <row r="11" spans="1:10" ht="15.75" x14ac:dyDescent="0.25">
      <c r="A11" s="82">
        <v>663</v>
      </c>
      <c r="B11" s="528" t="s">
        <v>1003</v>
      </c>
      <c r="C11" s="526" t="s">
        <v>963</v>
      </c>
      <c r="D11" s="526" t="s">
        <v>7</v>
      </c>
      <c r="E11" s="529">
        <f>'Total display'!U230</f>
        <v>0</v>
      </c>
      <c r="F11" s="675"/>
      <c r="G11" s="675"/>
      <c r="H11">
        <v>11</v>
      </c>
      <c r="J11" s="307" t="str">
        <f t="shared" si="0"/>
        <v>01011278837001</v>
      </c>
    </row>
    <row r="12" spans="1:10" ht="15.75" x14ac:dyDescent="0.25">
      <c r="A12" s="82">
        <v>315</v>
      </c>
      <c r="B12" s="528" t="s">
        <v>1021</v>
      </c>
      <c r="C12" s="526" t="s">
        <v>1022</v>
      </c>
      <c r="D12" s="526" t="s">
        <v>7</v>
      </c>
      <c r="E12" s="529">
        <f>'Total display'!U238</f>
        <v>0</v>
      </c>
      <c r="F12" s="675"/>
      <c r="G12" s="675"/>
      <c r="H12">
        <v>14</v>
      </c>
      <c r="J12" s="549" t="str">
        <f t="shared" si="0"/>
        <v>01011339420001</v>
      </c>
    </row>
    <row r="13" spans="1:10" ht="15.75" x14ac:dyDescent="0.25">
      <c r="A13" s="82">
        <v>699</v>
      </c>
      <c r="B13" s="528" t="s">
        <v>1124</v>
      </c>
      <c r="C13" s="648" t="s">
        <v>1648</v>
      </c>
      <c r="D13" s="526" t="s">
        <v>7</v>
      </c>
      <c r="E13" s="529">
        <f>'Total display'!U260</f>
        <v>0</v>
      </c>
      <c r="F13" s="675"/>
      <c r="G13" s="675"/>
      <c r="H13">
        <v>17</v>
      </c>
      <c r="J13" s="549" t="str">
        <f t="shared" si="0"/>
        <v>01041261236001</v>
      </c>
    </row>
    <row r="14" spans="1:10" ht="15.75" x14ac:dyDescent="0.25">
      <c r="A14" s="82">
        <v>714</v>
      </c>
      <c r="B14" s="528" t="s">
        <v>1681</v>
      </c>
      <c r="C14" s="648" t="s">
        <v>1682</v>
      </c>
      <c r="D14" s="526" t="s">
        <v>10</v>
      </c>
      <c r="E14" s="529">
        <f>'Total display'!U277</f>
        <v>0</v>
      </c>
      <c r="F14" s="675"/>
      <c r="G14" s="675"/>
      <c r="J14" s="549" t="str">
        <f t="shared" si="0"/>
        <v>01011268711002</v>
      </c>
    </row>
    <row r="15" spans="1:10" ht="15.75" x14ac:dyDescent="0.25">
      <c r="A15" s="82">
        <v>731</v>
      </c>
      <c r="B15" s="528" t="s">
        <v>1750</v>
      </c>
      <c r="C15" s="648" t="s">
        <v>1751</v>
      </c>
      <c r="D15" s="526" t="s">
        <v>7</v>
      </c>
      <c r="E15" s="529">
        <f>'Total display'!U292</f>
        <v>0</v>
      </c>
      <c r="F15" s="675"/>
      <c r="G15" s="675"/>
      <c r="J15" s="549" t="str">
        <f t="shared" si="0"/>
        <v>01011279669001</v>
      </c>
    </row>
    <row r="16" spans="1:10" ht="15.75" x14ac:dyDescent="0.25">
      <c r="A16" s="82">
        <v>735</v>
      </c>
      <c r="B16" s="651" t="s">
        <v>1770</v>
      </c>
      <c r="C16" s="648" t="s">
        <v>1779</v>
      </c>
      <c r="D16" s="526" t="s">
        <v>7</v>
      </c>
      <c r="E16" s="529">
        <f>'Total display'!U294</f>
        <v>0</v>
      </c>
      <c r="F16" s="675"/>
      <c r="G16" s="675"/>
      <c r="J16" s="549" t="str">
        <f t="shared" si="0"/>
        <v>01011015015002</v>
      </c>
    </row>
    <row r="17" spans="1:10" ht="15.75" x14ac:dyDescent="0.25">
      <c r="A17" s="82">
        <v>745</v>
      </c>
      <c r="B17" s="651" t="s">
        <v>1816</v>
      </c>
      <c r="C17" s="648" t="s">
        <v>1815</v>
      </c>
      <c r="D17" s="526" t="s">
        <v>1817</v>
      </c>
      <c r="E17" s="529">
        <f>'Total display'!U302</f>
        <v>0</v>
      </c>
      <c r="F17" s="675"/>
      <c r="G17" s="675"/>
      <c r="J17" s="549"/>
    </row>
    <row r="18" spans="1:10" ht="30" x14ac:dyDescent="0.25">
      <c r="A18" s="82">
        <v>760</v>
      </c>
      <c r="B18" s="922" t="s">
        <v>1892</v>
      </c>
      <c r="C18" s="648" t="s">
        <v>1996</v>
      </c>
      <c r="D18" s="526"/>
      <c r="E18" s="529">
        <f>'Total display'!U317</f>
        <v>0</v>
      </c>
      <c r="F18" s="675"/>
      <c r="G18" s="675"/>
      <c r="J18" s="549"/>
    </row>
    <row r="19" spans="1:10" ht="15.75" x14ac:dyDescent="0.25">
      <c r="A19" s="82">
        <v>800</v>
      </c>
      <c r="B19" s="922" t="s">
        <v>2101</v>
      </c>
      <c r="C19" s="648" t="s">
        <v>2102</v>
      </c>
      <c r="D19" s="526"/>
      <c r="E19" s="529">
        <v>800</v>
      </c>
      <c r="F19" s="675"/>
      <c r="G19" s="675"/>
      <c r="J19" s="549"/>
    </row>
    <row r="20" spans="1:10" ht="20.25" x14ac:dyDescent="0.3">
      <c r="A20" s="9"/>
      <c r="B20" s="277" t="s">
        <v>104</v>
      </c>
      <c r="C20" s="9"/>
      <c r="D20" s="9"/>
      <c r="E20" s="438">
        <f>SUM(E4:E19)</f>
        <v>718</v>
      </c>
      <c r="F20" s="676"/>
      <c r="G20" s="676"/>
    </row>
    <row r="21" spans="1:10" ht="20.25" x14ac:dyDescent="0.3">
      <c r="A21" s="1"/>
      <c r="B21" s="1"/>
      <c r="D21" s="1"/>
      <c r="E21" s="19"/>
      <c r="F21" s="19"/>
      <c r="G21" s="19"/>
    </row>
    <row r="22" spans="1:10" x14ac:dyDescent="0.2">
      <c r="E22">
        <f>56308.641-56308.673</f>
        <v>-3.19999999992433E-2</v>
      </c>
      <c r="H22" s="3">
        <f>0.032+E12</f>
        <v>3.2000000000000001E-2</v>
      </c>
    </row>
    <row r="26" spans="1:10" ht="15.75" x14ac:dyDescent="0.25">
      <c r="C26" s="649"/>
    </row>
    <row r="28" spans="1:10" x14ac:dyDescent="0.2">
      <c r="C28" s="650"/>
    </row>
    <row r="29" spans="1:10" x14ac:dyDescent="0.2">
      <c r="E29">
        <v>9392.4283410296102</v>
      </c>
    </row>
  </sheetData>
  <customSheetViews>
    <customSheetView guid="{E5E10A00-1272-11D5-B02A-843FD35AC179}" showRuler="0" topLeftCell="C1">
      <selection activeCell="F5" sqref="F5"/>
      <pageMargins left="0.75" right="0.75" top="1.17" bottom="1" header="1.19" footer="0.5"/>
      <pageSetup paperSize="9" orientation="landscape" horizontalDpi="300" verticalDpi="300" r:id="rId1"/>
      <headerFooter alignWithMargins="0"/>
    </customSheetView>
  </customSheetViews>
  <mergeCells count="1">
    <mergeCell ref="B3:C3"/>
  </mergeCells>
  <phoneticPr fontId="23" type="noConversion"/>
  <pageMargins left="0.16" right="0.35" top="1.1811023622047245" bottom="0.98425196850393704" header="1.1811023622047245" footer="0.51181102362204722"/>
  <pageSetup paperSize="9" orientation="portrait" r:id="rId2"/>
  <headerFooter alignWithMargins="0"/>
  <drawing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C110"/>
  <sheetViews>
    <sheetView topLeftCell="N3" workbookViewId="0">
      <selection activeCell="T72" sqref="T72"/>
    </sheetView>
  </sheetViews>
  <sheetFormatPr defaultRowHeight="12.75" x14ac:dyDescent="0.2"/>
  <cols>
    <col min="1" max="1" width="18.28515625" customWidth="1"/>
    <col min="2" max="2" width="13.42578125" customWidth="1"/>
    <col min="3" max="3" width="21.5703125" customWidth="1"/>
    <col min="4" max="4" width="21.140625" customWidth="1"/>
    <col min="5" max="5" width="22.140625" customWidth="1"/>
    <col min="6" max="6" width="20.5703125" customWidth="1"/>
    <col min="7" max="7" width="16.5703125" customWidth="1"/>
    <col min="8" max="8" width="10.7109375" customWidth="1"/>
    <col min="9" max="9" width="12.7109375" customWidth="1"/>
    <col min="10" max="10" width="21.140625" customWidth="1"/>
    <col min="11" max="11" width="10.7109375" customWidth="1"/>
    <col min="12" max="12" width="17.42578125" customWidth="1"/>
    <col min="13" max="13" width="12.85546875" customWidth="1"/>
    <col min="14" max="14" width="16.85546875" customWidth="1"/>
    <col min="15" max="15" width="12.85546875" customWidth="1"/>
    <col min="16" max="16" width="17.140625" customWidth="1"/>
    <col min="17" max="17" width="16.28515625" customWidth="1"/>
    <col min="18" max="18" width="15.5703125" customWidth="1"/>
    <col min="19" max="19" width="19.7109375" customWidth="1"/>
    <col min="20" max="20" width="13.28515625" customWidth="1"/>
    <col min="21" max="21" width="16.140625" customWidth="1"/>
    <col min="22" max="22" width="18.140625" customWidth="1"/>
    <col min="23" max="23" width="10" bestFit="1" customWidth="1"/>
    <col min="24" max="24" width="11.5703125" bestFit="1" customWidth="1"/>
    <col min="25" max="25" width="12.42578125" bestFit="1" customWidth="1"/>
    <col min="26" max="26" width="11" bestFit="1" customWidth="1"/>
    <col min="27" max="27" width="24.5703125" bestFit="1" customWidth="1"/>
  </cols>
  <sheetData>
    <row r="1" spans="1:27" ht="15" x14ac:dyDescent="0.25">
      <c r="A1" s="680" t="s">
        <v>1194</v>
      </c>
      <c r="B1" s="680" t="s">
        <v>1195</v>
      </c>
      <c r="C1" s="680" t="s">
        <v>1196</v>
      </c>
      <c r="D1" s="681" t="s">
        <v>1197</v>
      </c>
      <c r="E1" s="681" t="s">
        <v>1198</v>
      </c>
      <c r="F1" s="681" t="s">
        <v>1199</v>
      </c>
      <c r="G1" s="681" t="s">
        <v>1200</v>
      </c>
      <c r="H1" s="680" t="s">
        <v>1201</v>
      </c>
      <c r="I1" s="680" t="s">
        <v>1202</v>
      </c>
      <c r="J1" s="680" t="s">
        <v>1203</v>
      </c>
      <c r="K1" s="681" t="s">
        <v>1204</v>
      </c>
      <c r="L1" s="681" t="s">
        <v>1205</v>
      </c>
      <c r="M1" s="681" t="s">
        <v>1206</v>
      </c>
      <c r="N1" s="681" t="s">
        <v>1207</v>
      </c>
      <c r="O1" s="682" t="s">
        <v>1208</v>
      </c>
      <c r="P1" s="681" t="s">
        <v>1209</v>
      </c>
      <c r="Q1" s="681" t="s">
        <v>1210</v>
      </c>
      <c r="R1" s="680" t="s">
        <v>1211</v>
      </c>
      <c r="S1" s="680" t="s">
        <v>1212</v>
      </c>
      <c r="T1" s="681" t="s">
        <v>1213</v>
      </c>
      <c r="U1" s="681" t="s">
        <v>1214</v>
      </c>
      <c r="V1" s="681" t="s">
        <v>1215</v>
      </c>
      <c r="W1" s="680" t="s">
        <v>1216</v>
      </c>
      <c r="X1" s="680" t="s">
        <v>1217</v>
      </c>
      <c r="Y1" s="680" t="s">
        <v>1218</v>
      </c>
      <c r="Z1" s="680" t="s">
        <v>1219</v>
      </c>
      <c r="AA1" s="680" t="s">
        <v>1220</v>
      </c>
    </row>
    <row r="2" spans="1:27" x14ac:dyDescent="0.2">
      <c r="A2" s="338" t="s">
        <v>1221</v>
      </c>
      <c r="B2" s="338" t="s">
        <v>1222</v>
      </c>
      <c r="C2" s="683" t="s">
        <v>1223</v>
      </c>
      <c r="D2" s="684" t="s">
        <v>1224</v>
      </c>
      <c r="E2" s="684" t="s">
        <v>1225</v>
      </c>
      <c r="F2" s="684">
        <v>7053479</v>
      </c>
      <c r="G2" s="684">
        <v>7053479</v>
      </c>
      <c r="H2" s="338">
        <v>2018</v>
      </c>
      <c r="I2" s="727" t="s">
        <v>1783</v>
      </c>
      <c r="J2" s="691" t="s">
        <v>1782</v>
      </c>
      <c r="K2" s="684">
        <v>20180925</v>
      </c>
      <c r="L2" s="684" t="s">
        <v>1226</v>
      </c>
      <c r="M2" s="685">
        <v>162</v>
      </c>
      <c r="N2" s="684" t="s">
        <v>1227</v>
      </c>
      <c r="O2" s="686">
        <v>8281181</v>
      </c>
      <c r="P2" s="685"/>
      <c r="Q2" s="684" t="s">
        <v>1225</v>
      </c>
      <c r="R2" s="687" t="s">
        <v>1228</v>
      </c>
      <c r="S2" s="338" t="s">
        <v>1229</v>
      </c>
      <c r="T2" s="688" t="s">
        <v>1230</v>
      </c>
      <c r="U2" s="684" t="s">
        <v>1231</v>
      </c>
      <c r="V2" s="684" t="e">
        <f>VLOOKUP(M2,'Total display'!$C$5:$U$363,2,FALSE)</f>
        <v>#N/A</v>
      </c>
      <c r="W2" s="689" t="e">
        <f>ROUND(VLOOKUP(M2,'Total display'!$C$5:$U$363,19,FALSE),3)</f>
        <v>#N/A</v>
      </c>
      <c r="X2" s="689" t="e">
        <f>ROUND(VLOOKUP(M2,'Total display'!$C$5:$U$363,3,FALSE),3)</f>
        <v>#N/A</v>
      </c>
      <c r="Y2" s="689" t="e">
        <f>ROUND(SUM(VLOOKUP(M2,'Total display'!$C$5:$U$363,4,FALSE),VLOOKUP(M2,'Total display'!$C$5:$U$363,6,FALSE),VLOOKUP(M2,'Total display'!$C$5:$U$363,7,FALSE),VLOOKUP(M2,'Total display'!$C$5:$U$363,8,FALSE),VLOOKUP(M2,'Total display'!$C$5:$U$363,10,FALSE),VLOOKUP(M2,'Total display'!$C$5:$U$363,11,FALSE),VLOOKUP(M2,'Total display'!$C$5:$U$363,12,FALSE),VLOOKUP(M2,'Total display'!$C$5:U363,13,FALSE),VLOOKUP(M2,'Total display'!$C$5:$U$363,14,FALSE)),3)</f>
        <v>#N/A</v>
      </c>
      <c r="Z2" s="689" t="e">
        <f>ROUND(VLOOKUP(M2,'Total display'!$C$5:$U$363,16,FALSE),3)</f>
        <v>#N/A</v>
      </c>
      <c r="AA2" s="1019">
        <v>42.798000000000002</v>
      </c>
    </row>
    <row r="3" spans="1:27" x14ac:dyDescent="0.2">
      <c r="A3" s="338" t="s">
        <v>1221</v>
      </c>
      <c r="B3" s="338" t="s">
        <v>1222</v>
      </c>
      <c r="C3" s="683" t="s">
        <v>1223</v>
      </c>
      <c r="D3" s="684" t="s">
        <v>1224</v>
      </c>
      <c r="E3" s="684" t="s">
        <v>1225</v>
      </c>
      <c r="F3" s="684">
        <v>7053479</v>
      </c>
      <c r="G3" s="684">
        <v>7053479</v>
      </c>
      <c r="H3" s="338">
        <v>2018</v>
      </c>
      <c r="I3" s="727" t="s">
        <v>1783</v>
      </c>
      <c r="J3" s="691" t="s">
        <v>1782</v>
      </c>
      <c r="K3" s="684">
        <v>20180925</v>
      </c>
      <c r="L3" s="684" t="s">
        <v>1226</v>
      </c>
      <c r="M3" s="685">
        <v>139</v>
      </c>
      <c r="N3" s="684" t="s">
        <v>1227</v>
      </c>
      <c r="O3" s="686">
        <v>987401</v>
      </c>
      <c r="P3" s="685"/>
      <c r="Q3" s="684" t="s">
        <v>1225</v>
      </c>
      <c r="R3" s="687" t="s">
        <v>1232</v>
      </c>
      <c r="S3" s="338" t="s">
        <v>1233</v>
      </c>
      <c r="T3" s="688" t="s">
        <v>1230</v>
      </c>
      <c r="U3" s="684" t="s">
        <v>1231</v>
      </c>
      <c r="V3" s="684">
        <f>VLOOKUP(M3,'Total display'!$C$5:$U$363,2,FALSE)</f>
        <v>19</v>
      </c>
      <c r="W3" s="689">
        <f>ROUND(VLOOKUP(M3,'Total display'!$C$5:$U$363,19,FALSE),3)</f>
        <v>332.91399999999999</v>
      </c>
      <c r="X3" s="689">
        <f>ROUND(VLOOKUP(M3,'Total display'!$C$5:$U$363,3,FALSE),3)</f>
        <v>243.20599999999999</v>
      </c>
      <c r="Y3" s="689">
        <f>ROUND(SUM(VLOOKUP(M3,'Total display'!$C$5:$U$363,4,FALSE),VLOOKUP(M3,'Total display'!$C$5:$U$363,6,FALSE),VLOOKUP(M3,'Total display'!$C$5:$U$363,7,FALSE),VLOOKUP(M3,'Total display'!$C$5:$U$363,8,FALSE),VLOOKUP(M3,'Total display'!$C$5:$U$363,10,FALSE),VLOOKUP(M3,'Total display'!$C$5:$U$363,11,FALSE),VLOOKUP(M3,'Total display'!$C$5:$U$363,12,FALSE),VLOOKUP(M3,'Total display'!$C$5:U364,13,FALSE),VLOOKUP(M3,'Total display'!$C$5:$U$363,14,FALSE)),3)</f>
        <v>131.80600000000001</v>
      </c>
      <c r="Z3" s="689">
        <f>ROUND(VLOOKUP(M3,'Total display'!$C$5:$U$363,16,FALSE),3)</f>
        <v>0</v>
      </c>
      <c r="AA3" s="1019">
        <v>42.097999999999999</v>
      </c>
    </row>
    <row r="4" spans="1:27" x14ac:dyDescent="0.2">
      <c r="A4" s="338" t="s">
        <v>1221</v>
      </c>
      <c r="B4" s="338" t="s">
        <v>1222</v>
      </c>
      <c r="C4" s="683" t="s">
        <v>1223</v>
      </c>
      <c r="D4" s="684" t="s">
        <v>1224</v>
      </c>
      <c r="E4" s="684" t="s">
        <v>1225</v>
      </c>
      <c r="F4" s="684">
        <v>7053479</v>
      </c>
      <c r="G4" s="684">
        <v>7053479</v>
      </c>
      <c r="H4" s="338">
        <v>2018</v>
      </c>
      <c r="I4" s="727" t="s">
        <v>1783</v>
      </c>
      <c r="J4" s="691" t="s">
        <v>1782</v>
      </c>
      <c r="K4" s="684">
        <v>20180925</v>
      </c>
      <c r="L4" s="684" t="s">
        <v>1226</v>
      </c>
      <c r="M4" s="685">
        <v>170</v>
      </c>
      <c r="N4" s="684" t="s">
        <v>1234</v>
      </c>
      <c r="O4" s="686" t="s">
        <v>1235</v>
      </c>
      <c r="P4" s="685"/>
      <c r="Q4" s="684" t="s">
        <v>1225</v>
      </c>
      <c r="R4" s="687" t="s">
        <v>1236</v>
      </c>
      <c r="S4" s="338" t="s">
        <v>28</v>
      </c>
      <c r="T4" s="688" t="s">
        <v>1230</v>
      </c>
      <c r="U4" s="684" t="s">
        <v>1231</v>
      </c>
      <c r="V4" s="684" t="e">
        <f>VLOOKUP(M4,'Total display'!$C$5:$U$363,2,FALSE)</f>
        <v>#N/A</v>
      </c>
      <c r="W4" s="689" t="e">
        <f>ROUND(VLOOKUP(M4,'Total display'!$C$5:$U$363,19,FALSE),3)</f>
        <v>#N/A</v>
      </c>
      <c r="X4" s="689" t="e">
        <f>ROUND(VLOOKUP(M4,'Total display'!$C$5:$U$363,3,FALSE),3)</f>
        <v>#N/A</v>
      </c>
      <c r="Y4" s="689" t="e">
        <f>ROUND(SUM(VLOOKUP(M4,'Total display'!$C$5:$U$363,4,FALSE),VLOOKUP(M4,'Total display'!$C$5:$U$363,6,FALSE),VLOOKUP(M4,'Total display'!$C$5:$U$363,7,FALSE),VLOOKUP(M4,'Total display'!$C$5:$U$363,8,FALSE),VLOOKUP(M4,'Total display'!$C$5:$U$363,10,FALSE),VLOOKUP(M4,'Total display'!$C$5:$U$363,11,FALSE),VLOOKUP(M4,'Total display'!$C$5:$U$363,12,FALSE),VLOOKUP(M4,'Total display'!$C$5:U365,13,FALSE),VLOOKUP(M4,'Total display'!$C$5:$U$363,14,FALSE)),3)</f>
        <v>#N/A</v>
      </c>
      <c r="Z4" s="689" t="e">
        <f>ROUND(VLOOKUP(M4,'Total display'!$C$5:$U$363,16,FALSE),3)</f>
        <v>#N/A</v>
      </c>
      <c r="AA4" s="1019">
        <v>0</v>
      </c>
    </row>
    <row r="5" spans="1:27" x14ac:dyDescent="0.2">
      <c r="A5" s="338" t="s">
        <v>1221</v>
      </c>
      <c r="B5" s="338" t="s">
        <v>1222</v>
      </c>
      <c r="C5" s="683" t="s">
        <v>1223</v>
      </c>
      <c r="D5" s="684" t="s">
        <v>1224</v>
      </c>
      <c r="E5" s="684" t="s">
        <v>1225</v>
      </c>
      <c r="F5" s="684">
        <v>7053479</v>
      </c>
      <c r="G5" s="684">
        <v>7053479</v>
      </c>
      <c r="H5" s="338">
        <v>2018</v>
      </c>
      <c r="I5" s="727" t="s">
        <v>1783</v>
      </c>
      <c r="J5" s="691" t="s">
        <v>1782</v>
      </c>
      <c r="K5" s="684">
        <v>20180925</v>
      </c>
      <c r="L5" s="684" t="s">
        <v>1226</v>
      </c>
      <c r="M5" s="685">
        <v>147</v>
      </c>
      <c r="N5" s="684" t="s">
        <v>1234</v>
      </c>
      <c r="O5" s="686" t="s">
        <v>1237</v>
      </c>
      <c r="P5" s="685"/>
      <c r="Q5" s="684" t="s">
        <v>1225</v>
      </c>
      <c r="R5" s="687" t="s">
        <v>1238</v>
      </c>
      <c r="S5" s="338" t="s">
        <v>24</v>
      </c>
      <c r="T5" s="688" t="s">
        <v>1230</v>
      </c>
      <c r="U5" s="684" t="s">
        <v>1231</v>
      </c>
      <c r="V5" s="684" t="e">
        <f>VLOOKUP(M5,'Total display'!$C$5:$U$363,2,FALSE)</f>
        <v>#N/A</v>
      </c>
      <c r="W5" s="689" t="e">
        <f>ROUND(VLOOKUP(M5,'Total display'!$C$5:$U$363,19,FALSE),3)</f>
        <v>#N/A</v>
      </c>
      <c r="X5" s="689" t="e">
        <f>ROUND(VLOOKUP(M5,'Total display'!$C$5:$U$363,3,FALSE),3)</f>
        <v>#N/A</v>
      </c>
      <c r="Y5" s="689" t="e">
        <f>ROUND(SUM(VLOOKUP(M5,'Total display'!$C$5:$U$363,4,FALSE),VLOOKUP(M5,'Total display'!$C$5:$U$363,6,FALSE),VLOOKUP(M5,'Total display'!$C$5:$U$363,7,FALSE),VLOOKUP(M5,'Total display'!$C$5:$U$363,8,FALSE),VLOOKUP(M5,'Total display'!$C$5:$U$363,10,FALSE),VLOOKUP(M5,'Total display'!$C$5:$U$363,11,FALSE),VLOOKUP(M5,'Total display'!$C$5:$U$363,12,FALSE),VLOOKUP(M5,'Total display'!$C$5:U366,13,FALSE),VLOOKUP(M5,'Total display'!$C$5:$U$363,14,FALSE)),3)</f>
        <v>#N/A</v>
      </c>
      <c r="Z5" s="689" t="e">
        <f>ROUND(VLOOKUP(M5,'Total display'!$C$5:$U$363,16,FALSE),3)</f>
        <v>#N/A</v>
      </c>
      <c r="AA5" s="1019">
        <v>0</v>
      </c>
    </row>
    <row r="6" spans="1:27" x14ac:dyDescent="0.2">
      <c r="A6" s="338" t="s">
        <v>1221</v>
      </c>
      <c r="B6" s="338" t="s">
        <v>1222</v>
      </c>
      <c r="C6" s="683" t="s">
        <v>1223</v>
      </c>
      <c r="D6" s="684" t="s">
        <v>1224</v>
      </c>
      <c r="E6" s="684" t="s">
        <v>1225</v>
      </c>
      <c r="F6" s="684">
        <v>7053479</v>
      </c>
      <c r="G6" s="684">
        <v>7053479</v>
      </c>
      <c r="H6" s="338">
        <v>2018</v>
      </c>
      <c r="I6" s="727" t="s">
        <v>1783</v>
      </c>
      <c r="J6" s="691" t="s">
        <v>1782</v>
      </c>
      <c r="K6" s="684">
        <v>20180925</v>
      </c>
      <c r="L6" s="684" t="s">
        <v>1226</v>
      </c>
      <c r="M6" s="685">
        <v>158</v>
      </c>
      <c r="N6" s="684" t="s">
        <v>1234</v>
      </c>
      <c r="O6" s="686" t="s">
        <v>1239</v>
      </c>
      <c r="P6" s="685"/>
      <c r="Q6" s="684" t="s">
        <v>1225</v>
      </c>
      <c r="R6" s="687" t="s">
        <v>1240</v>
      </c>
      <c r="S6" s="690" t="s">
        <v>1241</v>
      </c>
      <c r="T6" s="688" t="s">
        <v>1230</v>
      </c>
      <c r="U6" s="684" t="s">
        <v>1231</v>
      </c>
      <c r="V6" s="684" t="e">
        <f>VLOOKUP(M6,'Total display'!$C$5:$U$363,2,FALSE)</f>
        <v>#N/A</v>
      </c>
      <c r="W6" s="689" t="e">
        <f>ROUND(VLOOKUP(M6,'Total display'!$C$5:$U$363,19,FALSE),3)</f>
        <v>#N/A</v>
      </c>
      <c r="X6" s="689" t="e">
        <f>ROUND(VLOOKUP(M6,'Total display'!$C$5:$U$363,3,FALSE),3)</f>
        <v>#N/A</v>
      </c>
      <c r="Y6" s="689" t="e">
        <f>ROUND(SUM(VLOOKUP(M6,'Total display'!$C$5:$U$363,4,FALSE),VLOOKUP(M6,'Total display'!$C$5:$U$363,6,FALSE),VLOOKUP(M6,'Total display'!$C$5:$U$363,7,FALSE),VLOOKUP(M6,'Total display'!$C$5:$U$363,8,FALSE),VLOOKUP(M6,'Total display'!$C$5:$U$363,10,FALSE),VLOOKUP(M6,'Total display'!$C$5:$U$363,11,FALSE),VLOOKUP(M6,'Total display'!$C$5:$U$363,12,FALSE),VLOOKUP(M6,'Total display'!$C$5:U367,13,FALSE),VLOOKUP(M6,'Total display'!$C$5:$U$363,14,FALSE)),3)</f>
        <v>#N/A</v>
      </c>
      <c r="Z6" s="689" t="e">
        <f>ROUND(VLOOKUP(M6,'Total display'!$C$5:$U$363,16,FALSE),3)</f>
        <v>#N/A</v>
      </c>
      <c r="AA6" s="1019">
        <v>0</v>
      </c>
    </row>
    <row r="7" spans="1:27" x14ac:dyDescent="0.2">
      <c r="A7" s="338" t="s">
        <v>1221</v>
      </c>
      <c r="B7" s="338" t="s">
        <v>1222</v>
      </c>
      <c r="C7" s="683" t="s">
        <v>1223</v>
      </c>
      <c r="D7" s="684" t="s">
        <v>1224</v>
      </c>
      <c r="E7" s="684" t="s">
        <v>1225</v>
      </c>
      <c r="F7" s="684">
        <v>7053479</v>
      </c>
      <c r="G7" s="684">
        <v>7053479</v>
      </c>
      <c r="H7" s="338">
        <v>2018</v>
      </c>
      <c r="I7" s="727" t="s">
        <v>1783</v>
      </c>
      <c r="J7" s="691" t="s">
        <v>1782</v>
      </c>
      <c r="K7" s="684">
        <v>20180925</v>
      </c>
      <c r="L7" s="684" t="s">
        <v>1226</v>
      </c>
      <c r="M7" s="685">
        <v>193</v>
      </c>
      <c r="N7" s="684" t="s">
        <v>1227</v>
      </c>
      <c r="O7" s="686">
        <v>7558079</v>
      </c>
      <c r="P7" s="685"/>
      <c r="Q7" s="684" t="s">
        <v>1225</v>
      </c>
      <c r="R7" s="687" t="s">
        <v>1242</v>
      </c>
      <c r="S7" s="338" t="s">
        <v>1243</v>
      </c>
      <c r="T7" s="688" t="s">
        <v>1230</v>
      </c>
      <c r="U7" s="684" t="s">
        <v>1231</v>
      </c>
      <c r="V7" s="684" t="e">
        <f>VLOOKUP(M7,'Total display'!$C$5:$U$363,2,FALSE)</f>
        <v>#N/A</v>
      </c>
      <c r="W7" s="689" t="e">
        <f>ROUND(VLOOKUP(M7,'Total display'!$C$5:$U$363,19,FALSE),3)</f>
        <v>#N/A</v>
      </c>
      <c r="X7" s="689" t="e">
        <f>ROUND(VLOOKUP(M7,'Total display'!$C$5:$U$363,3,FALSE),3)</f>
        <v>#N/A</v>
      </c>
      <c r="Y7" s="689" t="e">
        <f>ROUND(SUM(VLOOKUP(M7,'Total display'!$C$5:$U$363,4,FALSE),VLOOKUP(M7,'Total display'!$C$5:$U$363,6,FALSE),VLOOKUP(M7,'Total display'!$C$5:$U$363,7,FALSE),VLOOKUP(M7,'Total display'!$C$5:$U$363,8,FALSE),VLOOKUP(M7,'Total display'!$C$5:$U$363,10,FALSE),VLOOKUP(M7,'Total display'!$C$5:$U$363,11,FALSE),VLOOKUP(M7,'Total display'!$C$5:$U$363,12,FALSE),VLOOKUP(M7,'Total display'!$C$5:U368,13,FALSE),VLOOKUP(M7,'Total display'!$C$5:$U$363,14,FALSE)),3)</f>
        <v>#N/A</v>
      </c>
      <c r="Z7" s="689" t="e">
        <f>ROUND(VLOOKUP(M7,'Total display'!$C$5:$U$363,16,FALSE),3)</f>
        <v>#N/A</v>
      </c>
      <c r="AA7" s="1019">
        <v>41.837000000000003</v>
      </c>
    </row>
    <row r="8" spans="1:27" x14ac:dyDescent="0.2">
      <c r="A8" s="338" t="s">
        <v>1221</v>
      </c>
      <c r="B8" s="338" t="s">
        <v>1222</v>
      </c>
      <c r="C8" s="683" t="s">
        <v>1223</v>
      </c>
      <c r="D8" s="684" t="s">
        <v>1224</v>
      </c>
      <c r="E8" s="684" t="s">
        <v>1225</v>
      </c>
      <c r="F8" s="684">
        <v>7053479</v>
      </c>
      <c r="G8" s="684">
        <v>7053479</v>
      </c>
      <c r="H8" s="338">
        <v>2018</v>
      </c>
      <c r="I8" s="727" t="s">
        <v>1783</v>
      </c>
      <c r="J8" s="691" t="s">
        <v>1782</v>
      </c>
      <c r="K8" s="684">
        <v>20180925</v>
      </c>
      <c r="L8" s="684" t="s">
        <v>1226</v>
      </c>
      <c r="M8" s="685">
        <v>194</v>
      </c>
      <c r="N8" s="684" t="s">
        <v>1227</v>
      </c>
      <c r="O8" s="686">
        <v>10238543</v>
      </c>
      <c r="P8" s="685"/>
      <c r="Q8" s="684" t="s">
        <v>1225</v>
      </c>
      <c r="R8" s="687" t="s">
        <v>1244</v>
      </c>
      <c r="S8" s="338" t="s">
        <v>1245</v>
      </c>
      <c r="T8" s="688" t="s">
        <v>1230</v>
      </c>
      <c r="U8" s="684" t="s">
        <v>1231</v>
      </c>
      <c r="V8" s="684" t="e">
        <f>VLOOKUP(M8,'Total display'!$C$5:$U$363,2,FALSE)</f>
        <v>#N/A</v>
      </c>
      <c r="W8" s="689" t="e">
        <f>ROUND(VLOOKUP(M8,'Total display'!$C$5:$U$363,19,FALSE),3)</f>
        <v>#N/A</v>
      </c>
      <c r="X8" s="689" t="e">
        <f>ROUND(VLOOKUP(M8,'Total display'!$C$5:$U$363,3,FALSE),3)</f>
        <v>#N/A</v>
      </c>
      <c r="Y8" s="689" t="e">
        <f>ROUND(SUM(VLOOKUP(M8,'Total display'!$C$5:$U$363,4,FALSE),VLOOKUP(M8,'Total display'!$C$5:$U$363,6,FALSE),VLOOKUP(M8,'Total display'!$C$5:$U$363,7,FALSE),VLOOKUP(M8,'Total display'!$C$5:$U$363,8,FALSE),VLOOKUP(M8,'Total display'!$C$5:$U$363,10,FALSE),VLOOKUP(M8,'Total display'!$C$5:$U$363,11,FALSE),VLOOKUP(M8,'Total display'!$C$5:$U$363,12,FALSE),VLOOKUP(M8,'Total display'!$C$5:U369,13,FALSE),VLOOKUP(M8,'Total display'!$C$5:$U$363,14,FALSE)),3)</f>
        <v>#N/A</v>
      </c>
      <c r="Z8" s="689" t="e">
        <f>ROUND(VLOOKUP(M8,'Total display'!$C$5:$U$363,16,FALSE),3)</f>
        <v>#N/A</v>
      </c>
      <c r="AA8" s="1019">
        <v>31.707000000000001</v>
      </c>
    </row>
    <row r="9" spans="1:27" x14ac:dyDescent="0.2">
      <c r="A9" s="338" t="s">
        <v>1221</v>
      </c>
      <c r="B9" s="338" t="s">
        <v>1222</v>
      </c>
      <c r="C9" s="683" t="s">
        <v>1223</v>
      </c>
      <c r="D9" s="684" t="s">
        <v>1224</v>
      </c>
      <c r="E9" s="684" t="s">
        <v>1225</v>
      </c>
      <c r="F9" s="684">
        <v>7053479</v>
      </c>
      <c r="G9" s="684">
        <v>7053479</v>
      </c>
      <c r="H9" s="338">
        <v>2018</v>
      </c>
      <c r="I9" s="727" t="s">
        <v>1783</v>
      </c>
      <c r="J9" s="691" t="s">
        <v>1782</v>
      </c>
      <c r="K9" s="684">
        <v>20180925</v>
      </c>
      <c r="L9" s="684" t="s">
        <v>1226</v>
      </c>
      <c r="M9" s="685">
        <v>200</v>
      </c>
      <c r="N9" s="684" t="s">
        <v>1234</v>
      </c>
      <c r="O9" s="686" t="s">
        <v>1246</v>
      </c>
      <c r="P9" s="685"/>
      <c r="Q9" s="684" t="s">
        <v>1225</v>
      </c>
      <c r="R9" s="687" t="s">
        <v>1247</v>
      </c>
      <c r="S9" s="338" t="s">
        <v>1248</v>
      </c>
      <c r="T9" s="688" t="s">
        <v>1230</v>
      </c>
      <c r="U9" s="684" t="s">
        <v>1231</v>
      </c>
      <c r="V9" s="684" t="e">
        <f>VLOOKUP(M9,'Total display'!$C$5:$U$363,2,FALSE)</f>
        <v>#N/A</v>
      </c>
      <c r="W9" s="689" t="e">
        <f>ROUND(VLOOKUP(M9,'Total display'!$C$5:$U$363,19,FALSE),3)</f>
        <v>#N/A</v>
      </c>
      <c r="X9" s="689" t="e">
        <f>ROUND(VLOOKUP(M9,'Total display'!$C$5:$U$363,3,FALSE),3)</f>
        <v>#N/A</v>
      </c>
      <c r="Y9" s="689" t="e">
        <f>ROUND(SUM(VLOOKUP(M9,'Total display'!$C$5:$U$363,4,FALSE),VLOOKUP(M9,'Total display'!$C$5:$U$363,6,FALSE),VLOOKUP(M9,'Total display'!$C$5:$U$363,7,FALSE),VLOOKUP(M9,'Total display'!$C$5:$U$363,8,FALSE),VLOOKUP(M9,'Total display'!$C$5:$U$363,10,FALSE),VLOOKUP(M9,'Total display'!$C$5:$U$363,11,FALSE),VLOOKUP(M9,'Total display'!$C$5:$U$363,12,FALSE),VLOOKUP(M9,'Total display'!$C$5:U371,13,FALSE),VLOOKUP(M9,'Total display'!$C$5:$U$363,14,FALSE)),3)</f>
        <v>#N/A</v>
      </c>
      <c r="Z9" s="689" t="e">
        <f>ROUND(VLOOKUP(M9,'Total display'!$C$5:$U$363,16,FALSE),3)</f>
        <v>#N/A</v>
      </c>
      <c r="AA9" s="1019">
        <v>0</v>
      </c>
    </row>
    <row r="10" spans="1:27" x14ac:dyDescent="0.2">
      <c r="A10" s="338" t="s">
        <v>1221</v>
      </c>
      <c r="B10" s="338" t="s">
        <v>1222</v>
      </c>
      <c r="C10" s="683" t="s">
        <v>1223</v>
      </c>
      <c r="D10" s="684" t="s">
        <v>1224</v>
      </c>
      <c r="E10" s="684" t="s">
        <v>1225</v>
      </c>
      <c r="F10" s="684">
        <v>7053479</v>
      </c>
      <c r="G10" s="684">
        <v>7053479</v>
      </c>
      <c r="H10" s="338">
        <v>2018</v>
      </c>
      <c r="I10" s="727" t="s">
        <v>1783</v>
      </c>
      <c r="J10" s="691" t="s">
        <v>1782</v>
      </c>
      <c r="K10" s="684">
        <v>20180925</v>
      </c>
      <c r="L10" s="684" t="s">
        <v>1226</v>
      </c>
      <c r="M10" s="685">
        <v>203</v>
      </c>
      <c r="N10" s="684" t="s">
        <v>1234</v>
      </c>
      <c r="O10" s="686">
        <v>67157311</v>
      </c>
      <c r="P10" s="685"/>
      <c r="Q10" s="684" t="s">
        <v>1225</v>
      </c>
      <c r="R10" s="687" t="s">
        <v>1249</v>
      </c>
      <c r="S10" s="338" t="s">
        <v>146</v>
      </c>
      <c r="T10" s="688" t="s">
        <v>1230</v>
      </c>
      <c r="U10" s="684" t="s">
        <v>1231</v>
      </c>
      <c r="V10" s="684" t="e">
        <f>VLOOKUP(M10,'Total display'!$C$5:$U$363,2,FALSE)</f>
        <v>#N/A</v>
      </c>
      <c r="W10" s="689" t="e">
        <f>ROUND(VLOOKUP(M10,'Total display'!$C$5:$U$363,19,FALSE),3)</f>
        <v>#N/A</v>
      </c>
      <c r="X10" s="689" t="e">
        <f>ROUND(VLOOKUP(M10,'Total display'!$C$5:$U$363,3,FALSE),3)</f>
        <v>#N/A</v>
      </c>
      <c r="Y10" s="689" t="e">
        <f>ROUND(SUM(VLOOKUP(M10,'Total display'!$C$5:$U$363,4,FALSE),VLOOKUP(M10,'Total display'!$C$5:$U$363,6,FALSE),VLOOKUP(M10,'Total display'!$C$5:$U$363,7,FALSE),VLOOKUP(M10,'Total display'!$C$5:$U$363,8,FALSE),VLOOKUP(M10,'Total display'!$C$5:$U$363,10,FALSE),VLOOKUP(M10,'Total display'!$C$5:$U$363,11,FALSE),VLOOKUP(M10,'Total display'!$C$5:$U$363,12,FALSE),VLOOKUP(M10,'Total display'!$C$5:U372,13,FALSE),VLOOKUP(M10,'Total display'!$C$5:$U$363,14,FALSE)),3)</f>
        <v>#N/A</v>
      </c>
      <c r="Z10" s="689" t="e">
        <f>ROUND(VLOOKUP(M10,'Total display'!$C$5:$U$363,16,FALSE),3)</f>
        <v>#N/A</v>
      </c>
      <c r="AA10" s="1019">
        <v>0</v>
      </c>
    </row>
    <row r="11" spans="1:27" x14ac:dyDescent="0.2">
      <c r="A11" s="338" t="s">
        <v>1221</v>
      </c>
      <c r="B11" s="338" t="s">
        <v>1222</v>
      </c>
      <c r="C11" s="683" t="s">
        <v>1223</v>
      </c>
      <c r="D11" s="684" t="s">
        <v>1224</v>
      </c>
      <c r="E11" s="684" t="s">
        <v>1225</v>
      </c>
      <c r="F11" s="684">
        <v>7053479</v>
      </c>
      <c r="G11" s="684">
        <v>7053479</v>
      </c>
      <c r="H11" s="338">
        <v>2018</v>
      </c>
      <c r="I11" s="727" t="s">
        <v>1783</v>
      </c>
      <c r="J11" s="691" t="s">
        <v>1782</v>
      </c>
      <c r="K11" s="684">
        <v>20180925</v>
      </c>
      <c r="L11" s="684" t="s">
        <v>1226</v>
      </c>
      <c r="M11" s="685">
        <v>206</v>
      </c>
      <c r="N11" s="684" t="s">
        <v>1227</v>
      </c>
      <c r="O11" s="686">
        <v>6265407</v>
      </c>
      <c r="P11" s="685"/>
      <c r="Q11" s="684" t="s">
        <v>1225</v>
      </c>
      <c r="R11" s="687" t="s">
        <v>1250</v>
      </c>
      <c r="S11" s="338" t="s">
        <v>1251</v>
      </c>
      <c r="T11" s="688" t="s">
        <v>1230</v>
      </c>
      <c r="U11" s="684" t="s">
        <v>1231</v>
      </c>
      <c r="V11" s="684" t="e">
        <f>VLOOKUP(M11,'Total display'!$C$5:$U$363,2,FALSE)</f>
        <v>#N/A</v>
      </c>
      <c r="W11" s="689" t="e">
        <f>ROUND(VLOOKUP(M11,'Total display'!$C$5:$U$363,19,FALSE),3)</f>
        <v>#N/A</v>
      </c>
      <c r="X11" s="689" t="e">
        <f>ROUND(VLOOKUP(M11,'Total display'!$C$5:$U$363,3,FALSE),3)</f>
        <v>#N/A</v>
      </c>
      <c r="Y11" s="689" t="e">
        <f>ROUND(SUM(VLOOKUP(M11,'Total display'!$C$5:$U$363,4,FALSE),VLOOKUP(M11,'Total display'!$C$5:$U$363,6,FALSE),VLOOKUP(M11,'Total display'!$C$5:$U$363,7,FALSE),VLOOKUP(M11,'Total display'!$C$5:$U$363,8,FALSE),VLOOKUP(M11,'Total display'!$C$5:$U$363,10,FALSE),VLOOKUP(M11,'Total display'!$C$5:$U$363,11,FALSE),VLOOKUP(M11,'Total display'!$C$5:$U$363,12,FALSE),VLOOKUP(M11,'Total display'!$C$5:U373,13,FALSE),VLOOKUP(M11,'Total display'!$C$5:$U$363,14,FALSE)),3)</f>
        <v>#N/A</v>
      </c>
      <c r="Z11" s="689" t="e">
        <f>ROUND(VLOOKUP(M11,'Total display'!$C$5:$U$363,16,FALSE),3)</f>
        <v>#N/A</v>
      </c>
      <c r="AA11" s="1019">
        <v>41.837000000000003</v>
      </c>
    </row>
    <row r="12" spans="1:27" x14ac:dyDescent="0.2">
      <c r="A12" s="338" t="s">
        <v>1221</v>
      </c>
      <c r="B12" s="338" t="s">
        <v>1222</v>
      </c>
      <c r="C12" s="683" t="s">
        <v>1223</v>
      </c>
      <c r="D12" s="684" t="s">
        <v>1224</v>
      </c>
      <c r="E12" s="684" t="s">
        <v>1225</v>
      </c>
      <c r="F12" s="684">
        <v>7053479</v>
      </c>
      <c r="G12" s="684">
        <v>7053479</v>
      </c>
      <c r="H12" s="338">
        <v>2018</v>
      </c>
      <c r="I12" s="727" t="s">
        <v>1783</v>
      </c>
      <c r="J12" s="691" t="s">
        <v>1782</v>
      </c>
      <c r="K12" s="684">
        <v>20180925</v>
      </c>
      <c r="L12" s="684" t="s">
        <v>1226</v>
      </c>
      <c r="M12" s="685">
        <v>209</v>
      </c>
      <c r="N12" s="684" t="s">
        <v>1234</v>
      </c>
      <c r="O12" s="686" t="s">
        <v>1252</v>
      </c>
      <c r="P12" s="685"/>
      <c r="Q12" s="684" t="s">
        <v>1225</v>
      </c>
      <c r="R12" s="687" t="s">
        <v>1253</v>
      </c>
      <c r="S12" s="690" t="s">
        <v>1254</v>
      </c>
      <c r="T12" s="688" t="s">
        <v>1230</v>
      </c>
      <c r="U12" s="684" t="s">
        <v>1231</v>
      </c>
      <c r="V12" s="684" t="e">
        <f>VLOOKUP(M12,'Total display'!$C$5:$U$363,2,FALSE)</f>
        <v>#N/A</v>
      </c>
      <c r="W12" s="689" t="e">
        <f>ROUND(VLOOKUP(M12,'Total display'!$C$5:$U$363,19,FALSE),3)</f>
        <v>#N/A</v>
      </c>
      <c r="X12" s="689" t="e">
        <f>ROUND(VLOOKUP(M12,'Total display'!$C$5:$U$363,3,FALSE),3)</f>
        <v>#N/A</v>
      </c>
      <c r="Y12" s="689" t="e">
        <f>ROUND(SUM(VLOOKUP(M12,'Total display'!$C$5:$U$363,4,FALSE),VLOOKUP(M12,'Total display'!$C$5:$U$363,6,FALSE),VLOOKUP(M12,'Total display'!$C$5:$U$363,7,FALSE),VLOOKUP(M12,'Total display'!$C$5:$U$363,8,FALSE),VLOOKUP(M12,'Total display'!$C$5:$U$363,10,FALSE),VLOOKUP(M12,'Total display'!$C$5:$U$363,11,FALSE),VLOOKUP(M12,'Total display'!$C$5:$U$363,12,FALSE),VLOOKUP(M12,'Total display'!$C$5:U374,13,FALSE),VLOOKUP(M12,'Total display'!$C$5:$U$363,14,FALSE)),3)</f>
        <v>#N/A</v>
      </c>
      <c r="Z12" s="689" t="e">
        <f>ROUND(VLOOKUP(M12,'Total display'!$C$5:$U$363,16,FALSE),3)</f>
        <v>#N/A</v>
      </c>
      <c r="AA12" s="1019">
        <v>0</v>
      </c>
    </row>
    <row r="13" spans="1:27" x14ac:dyDescent="0.2">
      <c r="A13" s="338" t="s">
        <v>1221</v>
      </c>
      <c r="B13" s="338" t="s">
        <v>1222</v>
      </c>
      <c r="C13" s="683" t="s">
        <v>1223</v>
      </c>
      <c r="D13" s="684" t="s">
        <v>1224</v>
      </c>
      <c r="E13" s="684" t="s">
        <v>1225</v>
      </c>
      <c r="F13" s="684">
        <v>7053479</v>
      </c>
      <c r="G13" s="684">
        <v>7053479</v>
      </c>
      <c r="H13" s="338">
        <v>2018</v>
      </c>
      <c r="I13" s="727" t="s">
        <v>1783</v>
      </c>
      <c r="J13" s="691" t="s">
        <v>1782</v>
      </c>
      <c r="K13" s="684">
        <v>20180925</v>
      </c>
      <c r="L13" s="684" t="s">
        <v>1226</v>
      </c>
      <c r="M13" s="685">
        <v>210</v>
      </c>
      <c r="N13" s="684" t="s">
        <v>1227</v>
      </c>
      <c r="O13" s="686">
        <v>11929802</v>
      </c>
      <c r="P13" s="685"/>
      <c r="Q13" s="684" t="s">
        <v>1225</v>
      </c>
      <c r="R13" s="687" t="s">
        <v>1255</v>
      </c>
      <c r="S13" s="338" t="s">
        <v>1256</v>
      </c>
      <c r="T13" s="688" t="s">
        <v>1230</v>
      </c>
      <c r="U13" s="684" t="s">
        <v>1231</v>
      </c>
      <c r="V13" s="684" t="e">
        <f>VLOOKUP(M13,'Total display'!$C$5:$U$363,2,FALSE)</f>
        <v>#N/A</v>
      </c>
      <c r="W13" s="689" t="e">
        <f>ROUND(VLOOKUP(M13,'Total display'!$C$5:$U$363,19,FALSE),3)</f>
        <v>#N/A</v>
      </c>
      <c r="X13" s="689" t="e">
        <f>ROUND(VLOOKUP(M13,'Total display'!$C$5:$U$363,3,FALSE),3)</f>
        <v>#N/A</v>
      </c>
      <c r="Y13" s="689" t="e">
        <f>ROUND(SUM(VLOOKUP(M13,'Total display'!$C$5:$U$363,4,FALSE),VLOOKUP(M13,'Total display'!$C$5:$U$363,6,FALSE),VLOOKUP(M13,'Total display'!$C$5:$U$363,7,FALSE),VLOOKUP(M13,'Total display'!$C$5:$U$363,8,FALSE),VLOOKUP(M13,'Total display'!$C$5:$U$363,10,FALSE),VLOOKUP(M13,'Total display'!$C$5:$U$363,11,FALSE),VLOOKUP(M13,'Total display'!$C$5:$U$363,12,FALSE),VLOOKUP(M13,'Total display'!$C$5:U375,13,FALSE),VLOOKUP(M13,'Total display'!$C$5:$U$363,14,FALSE)),3)</f>
        <v>#N/A</v>
      </c>
      <c r="Z13" s="689" t="e">
        <f>ROUND(VLOOKUP(M13,'Total display'!$C$5:$U$363,16,FALSE),3)</f>
        <v>#N/A</v>
      </c>
      <c r="AA13" s="1019">
        <v>41.487000000000002</v>
      </c>
    </row>
    <row r="14" spans="1:27" x14ac:dyDescent="0.2">
      <c r="A14" s="338" t="s">
        <v>1221</v>
      </c>
      <c r="B14" s="338" t="s">
        <v>1222</v>
      </c>
      <c r="C14" s="683" t="s">
        <v>1223</v>
      </c>
      <c r="D14" s="684" t="s">
        <v>1224</v>
      </c>
      <c r="E14" s="684" t="s">
        <v>1225</v>
      </c>
      <c r="F14" s="684">
        <v>7053479</v>
      </c>
      <c r="G14" s="684">
        <v>7053479</v>
      </c>
      <c r="H14" s="338">
        <v>2018</v>
      </c>
      <c r="I14" s="727" t="s">
        <v>1783</v>
      </c>
      <c r="J14" s="691" t="s">
        <v>1782</v>
      </c>
      <c r="K14" s="684">
        <v>20180925</v>
      </c>
      <c r="L14" s="684" t="s">
        <v>1226</v>
      </c>
      <c r="M14" s="685">
        <v>218</v>
      </c>
      <c r="N14" s="684" t="s">
        <v>1227</v>
      </c>
      <c r="O14" s="686">
        <v>5698249</v>
      </c>
      <c r="P14" s="685"/>
      <c r="Q14" s="684" t="s">
        <v>1225</v>
      </c>
      <c r="R14" s="687" t="s">
        <v>1257</v>
      </c>
      <c r="S14" s="338" t="s">
        <v>161</v>
      </c>
      <c r="T14" s="688" t="s">
        <v>1230</v>
      </c>
      <c r="U14" s="684" t="s">
        <v>1231</v>
      </c>
      <c r="V14" s="684" t="e">
        <f>VLOOKUP(M14,'Total display'!$C$5:$U$363,2,FALSE)</f>
        <v>#N/A</v>
      </c>
      <c r="W14" s="689" t="e">
        <f>ROUND(VLOOKUP(M14,'Total display'!$C$5:$U$363,19,FALSE),3)</f>
        <v>#N/A</v>
      </c>
      <c r="X14" s="689" t="e">
        <f>ROUND(VLOOKUP(M14,'Total display'!$C$5:$U$363,3,FALSE),3)</f>
        <v>#N/A</v>
      </c>
      <c r="Y14" s="689" t="e">
        <f>ROUND(SUM(VLOOKUP(M14,'Total display'!$C$5:$U$363,4,FALSE),VLOOKUP(M14,'Total display'!$C$5:$U$363,6,FALSE),VLOOKUP(M14,'Total display'!$C$5:$U$363,7,FALSE),VLOOKUP(M14,'Total display'!$C$5:$U$363,8,FALSE),VLOOKUP(M14,'Total display'!$C$5:$U$363,10,FALSE),VLOOKUP(M14,'Total display'!$C$5:$U$363,11,FALSE),VLOOKUP(M14,'Total display'!$C$5:$U$363,12,FALSE),VLOOKUP(M14,'Total display'!$C$5:U376,13,FALSE),VLOOKUP(M14,'Total display'!$C$5:$U$363,14,FALSE)),3)</f>
        <v>#N/A</v>
      </c>
      <c r="Z14" s="689" t="e">
        <f>ROUND(VLOOKUP(M14,'Total display'!$C$5:$U$363,16,FALSE),3)</f>
        <v>#N/A</v>
      </c>
      <c r="AA14" s="1019">
        <v>94.522000000000006</v>
      </c>
    </row>
    <row r="15" spans="1:27" x14ac:dyDescent="0.2">
      <c r="A15" s="338" t="s">
        <v>1221</v>
      </c>
      <c r="B15" s="338" t="s">
        <v>1222</v>
      </c>
      <c r="C15" s="683" t="s">
        <v>1223</v>
      </c>
      <c r="D15" s="684" t="s">
        <v>1224</v>
      </c>
      <c r="E15" s="684" t="s">
        <v>1225</v>
      </c>
      <c r="F15" s="684">
        <v>7053479</v>
      </c>
      <c r="G15" s="684">
        <v>7053479</v>
      </c>
      <c r="H15" s="338">
        <v>2018</v>
      </c>
      <c r="I15" s="727" t="s">
        <v>1783</v>
      </c>
      <c r="J15" s="691" t="s">
        <v>1782</v>
      </c>
      <c r="K15" s="684">
        <v>20180925</v>
      </c>
      <c r="L15" s="684" t="s">
        <v>1226</v>
      </c>
      <c r="M15" s="685">
        <v>242</v>
      </c>
      <c r="N15" s="684" t="s">
        <v>1227</v>
      </c>
      <c r="O15" s="686">
        <v>6752177</v>
      </c>
      <c r="P15" s="685"/>
      <c r="Q15" s="684" t="s">
        <v>1225</v>
      </c>
      <c r="R15" s="687" t="s">
        <v>1258</v>
      </c>
      <c r="S15" s="338" t="s">
        <v>1259</v>
      </c>
      <c r="T15" s="688" t="s">
        <v>1230</v>
      </c>
      <c r="U15" s="684" t="s">
        <v>1231</v>
      </c>
      <c r="V15" s="684" t="e">
        <f>VLOOKUP(M15,'Total display'!$C$5:$U$363,2,FALSE)</f>
        <v>#N/A</v>
      </c>
      <c r="W15" s="689" t="e">
        <f>ROUND(VLOOKUP(M15,'Total display'!$C$5:$U$363,19,FALSE),3)</f>
        <v>#N/A</v>
      </c>
      <c r="X15" s="689" t="e">
        <f>ROUND(VLOOKUP(M15,'Total display'!$C$5:$U$363,3,FALSE),3)</f>
        <v>#N/A</v>
      </c>
      <c r="Y15" s="689" t="e">
        <f>ROUND(SUM(VLOOKUP(M15,'Total display'!$C$5:$U$363,4,FALSE),VLOOKUP(M15,'Total display'!$C$5:$U$363,6,FALSE),VLOOKUP(M15,'Total display'!$C$5:$U$363,7,FALSE),VLOOKUP(M15,'Total display'!$C$5:$U$363,8,FALSE),VLOOKUP(M15,'Total display'!$C$5:$U$363,10,FALSE),VLOOKUP(M15,'Total display'!$C$5:$U$363,11,FALSE),VLOOKUP(M15,'Total display'!$C$5:$U$363,12,FALSE),VLOOKUP(M15,'Total display'!$C$5:U378,13,FALSE),VLOOKUP(M15,'Total display'!$C$5:$U$363,14,FALSE)),3)</f>
        <v>#N/A</v>
      </c>
      <c r="Z15" s="689" t="e">
        <f>ROUND(VLOOKUP(M15,'Total display'!$C$5:$U$363,16,FALSE),3)</f>
        <v>#N/A</v>
      </c>
      <c r="AA15" s="1019">
        <v>42.536999999999999</v>
      </c>
    </row>
    <row r="16" spans="1:27" x14ac:dyDescent="0.2">
      <c r="A16" s="338" t="s">
        <v>1221</v>
      </c>
      <c r="B16" s="338" t="s">
        <v>1222</v>
      </c>
      <c r="C16" s="683" t="s">
        <v>1223</v>
      </c>
      <c r="D16" s="684" t="s">
        <v>1224</v>
      </c>
      <c r="E16" s="684" t="s">
        <v>1225</v>
      </c>
      <c r="F16" s="684">
        <v>7053479</v>
      </c>
      <c r="G16" s="684">
        <v>7053479</v>
      </c>
      <c r="H16" s="338">
        <v>2018</v>
      </c>
      <c r="I16" s="727" t="s">
        <v>1783</v>
      </c>
      <c r="J16" s="691" t="s">
        <v>1782</v>
      </c>
      <c r="K16" s="684">
        <v>20180925</v>
      </c>
      <c r="L16" s="684" t="s">
        <v>1226</v>
      </c>
      <c r="M16" s="685">
        <v>245</v>
      </c>
      <c r="N16" s="684" t="s">
        <v>1227</v>
      </c>
      <c r="O16" s="686">
        <v>1202725</v>
      </c>
      <c r="P16" s="685"/>
      <c r="Q16" s="684" t="s">
        <v>1225</v>
      </c>
      <c r="R16" s="687" t="s">
        <v>1260</v>
      </c>
      <c r="S16" s="338" t="s">
        <v>181</v>
      </c>
      <c r="T16" s="688" t="s">
        <v>1230</v>
      </c>
      <c r="U16" s="684" t="s">
        <v>1231</v>
      </c>
      <c r="V16" s="684" t="e">
        <f>VLOOKUP(M16,'Total display'!$C$5:$U$363,2,FALSE)</f>
        <v>#N/A</v>
      </c>
      <c r="W16" s="689" t="e">
        <f>ROUND(VLOOKUP(M16,'Total display'!$C$5:$U$363,19,FALSE),3)</f>
        <v>#N/A</v>
      </c>
      <c r="X16" s="689" t="e">
        <f>ROUND(VLOOKUP(M16,'Total display'!$C$5:$U$363,3,FALSE),3)</f>
        <v>#N/A</v>
      </c>
      <c r="Y16" s="689" t="e">
        <f>ROUND(SUM(VLOOKUP(M16,'Total display'!$C$5:$U$363,4,FALSE),VLOOKUP(M16,'Total display'!$C$5:$U$363,6,FALSE),VLOOKUP(M16,'Total display'!$C$5:$U$363,7,FALSE),VLOOKUP(M16,'Total display'!$C$5:$U$363,8,FALSE),VLOOKUP(M16,'Total display'!$C$5:$U$363,10,FALSE),VLOOKUP(M16,'Total display'!$C$5:$U$363,11,FALSE),VLOOKUP(M16,'Total display'!$C$5:$U$363,12,FALSE),VLOOKUP(M16,'Total display'!$C$5:U379,13,FALSE),VLOOKUP(M16,'Total display'!$C$5:$U$363,14,FALSE)),3)</f>
        <v>#N/A</v>
      </c>
      <c r="Z16" s="689" t="e">
        <f>ROUND(VLOOKUP(M16,'Total display'!$C$5:$U$363,16,FALSE),3)</f>
        <v>#N/A</v>
      </c>
      <c r="AA16" s="1019">
        <v>42.448</v>
      </c>
    </row>
    <row r="17" spans="1:27" x14ac:dyDescent="0.2">
      <c r="A17" s="338" t="s">
        <v>1221</v>
      </c>
      <c r="B17" s="338" t="s">
        <v>1222</v>
      </c>
      <c r="C17" s="683" t="s">
        <v>1223</v>
      </c>
      <c r="D17" s="684" t="s">
        <v>1224</v>
      </c>
      <c r="E17" s="684" t="s">
        <v>1225</v>
      </c>
      <c r="F17" s="684">
        <v>7053479</v>
      </c>
      <c r="G17" s="684">
        <v>7053479</v>
      </c>
      <c r="H17" s="338">
        <v>2018</v>
      </c>
      <c r="I17" s="727" t="s">
        <v>1783</v>
      </c>
      <c r="J17" s="691" t="s">
        <v>1782</v>
      </c>
      <c r="K17" s="684">
        <v>20180925</v>
      </c>
      <c r="L17" s="684" t="s">
        <v>1226</v>
      </c>
      <c r="M17" s="685">
        <v>250</v>
      </c>
      <c r="N17" s="684" t="s">
        <v>1227</v>
      </c>
      <c r="O17" s="686">
        <v>13878199</v>
      </c>
      <c r="P17" s="685"/>
      <c r="Q17" s="684" t="s">
        <v>1225</v>
      </c>
      <c r="R17" s="687" t="s">
        <v>1261</v>
      </c>
      <c r="S17" s="338" t="s">
        <v>1262</v>
      </c>
      <c r="T17" s="688" t="s">
        <v>1230</v>
      </c>
      <c r="U17" s="684" t="s">
        <v>1231</v>
      </c>
      <c r="V17" s="684" t="e">
        <f>VLOOKUP(M17,'Total display'!$C$5:$U$363,2,FALSE)</f>
        <v>#N/A</v>
      </c>
      <c r="W17" s="689" t="e">
        <f>ROUND(VLOOKUP(M17,'Total display'!$C$5:$U$363,19,FALSE),3)</f>
        <v>#N/A</v>
      </c>
      <c r="X17" s="689" t="e">
        <f>ROUND(VLOOKUP(M17,'Total display'!$C$5:$U$363,3,FALSE),3)</f>
        <v>#N/A</v>
      </c>
      <c r="Y17" s="689" t="e">
        <f>ROUND(SUM(VLOOKUP(M17,'Total display'!$C$5:$U$363,4,FALSE),VLOOKUP(M17,'Total display'!$C$5:$U$363,6,FALSE),VLOOKUP(M17,'Total display'!$C$5:$U$363,7,FALSE),VLOOKUP(M17,'Total display'!$C$5:$U$363,8,FALSE),VLOOKUP(M17,'Total display'!$C$5:$U$363,10,FALSE),VLOOKUP(M17,'Total display'!$C$5:$U$363,11,FALSE),VLOOKUP(M17,'Total display'!$C$5:$U$363,12,FALSE),VLOOKUP(M17,'Total display'!$C$5:U380,13,FALSE),VLOOKUP(M17,'Total display'!$C$5:$U$363,14,FALSE)),3)</f>
        <v>#N/A</v>
      </c>
      <c r="Z17" s="689" t="e">
        <f>ROUND(VLOOKUP(M17,'Total display'!$C$5:$U$363,16,FALSE),3)</f>
        <v>#N/A</v>
      </c>
      <c r="AA17" s="1019">
        <v>32.345999999999997</v>
      </c>
    </row>
    <row r="18" spans="1:27" x14ac:dyDescent="0.2">
      <c r="A18" s="338" t="s">
        <v>1221</v>
      </c>
      <c r="B18" s="338" t="s">
        <v>1222</v>
      </c>
      <c r="C18" s="683" t="s">
        <v>1223</v>
      </c>
      <c r="D18" s="684" t="s">
        <v>1224</v>
      </c>
      <c r="E18" s="684" t="s">
        <v>1225</v>
      </c>
      <c r="F18" s="684">
        <v>7053479</v>
      </c>
      <c r="G18" s="684">
        <v>7053479</v>
      </c>
      <c r="H18" s="338">
        <v>2018</v>
      </c>
      <c r="I18" s="727" t="s">
        <v>1783</v>
      </c>
      <c r="J18" s="691" t="s">
        <v>1782</v>
      </c>
      <c r="K18" s="684">
        <v>20180925</v>
      </c>
      <c r="L18" s="684" t="s">
        <v>1226</v>
      </c>
      <c r="M18" s="685">
        <v>254</v>
      </c>
      <c r="N18" s="684" t="s">
        <v>1227</v>
      </c>
      <c r="O18" s="686">
        <v>2322578</v>
      </c>
      <c r="P18" s="685"/>
      <c r="Q18" s="684" t="s">
        <v>1225</v>
      </c>
      <c r="R18" s="687" t="s">
        <v>1263</v>
      </c>
      <c r="S18" s="338" t="s">
        <v>1264</v>
      </c>
      <c r="T18" s="688" t="s">
        <v>1230</v>
      </c>
      <c r="U18" s="684" t="s">
        <v>1231</v>
      </c>
      <c r="V18" s="684" t="e">
        <f>VLOOKUP(M18,'Total display'!$C$5:$U$363,2,FALSE)</f>
        <v>#N/A</v>
      </c>
      <c r="W18" s="689" t="e">
        <f>ROUND(VLOOKUP(M18,'Total display'!$C$5:$U$363,19,FALSE),3)</f>
        <v>#N/A</v>
      </c>
      <c r="X18" s="689" t="e">
        <f>ROUND(VLOOKUP(M18,'Total display'!$C$5:$U$363,3,FALSE),3)</f>
        <v>#N/A</v>
      </c>
      <c r="Y18" s="689" t="e">
        <f>ROUND(SUM(VLOOKUP(M18,'Total display'!$C$5:$U$363,4,FALSE),VLOOKUP(M18,'Total display'!$C$5:$U$363,6,FALSE),VLOOKUP(M18,'Total display'!$C$5:$U$363,7,FALSE),VLOOKUP(M18,'Total display'!$C$5:$U$363,8,FALSE),VLOOKUP(M18,'Total display'!$C$5:$U$363,10,FALSE),VLOOKUP(M18,'Total display'!$C$5:$U$363,11,FALSE),VLOOKUP(M18,'Total display'!$C$5:$U$363,12,FALSE),VLOOKUP(M18,'Total display'!$C$5:U381,13,FALSE),VLOOKUP(M18,'Total display'!$C$5:$U$363,14,FALSE)),3)</f>
        <v>#N/A</v>
      </c>
      <c r="Z18" s="689" t="e">
        <f>ROUND(VLOOKUP(M18,'Total display'!$C$5:$U$363,16,FALSE),3)</f>
        <v>#N/A</v>
      </c>
      <c r="AA18" s="1019">
        <v>32.345999999999997</v>
      </c>
    </row>
    <row r="19" spans="1:27" x14ac:dyDescent="0.2">
      <c r="A19" s="338" t="s">
        <v>1221</v>
      </c>
      <c r="B19" s="338" t="s">
        <v>1222</v>
      </c>
      <c r="C19" s="683" t="s">
        <v>1223</v>
      </c>
      <c r="D19" s="684" t="s">
        <v>1224</v>
      </c>
      <c r="E19" s="684" t="s">
        <v>1225</v>
      </c>
      <c r="F19" s="684">
        <v>7053479</v>
      </c>
      <c r="G19" s="684">
        <v>7053479</v>
      </c>
      <c r="H19" s="338">
        <v>2018</v>
      </c>
      <c r="I19" s="727" t="s">
        <v>1783</v>
      </c>
      <c r="J19" s="691" t="s">
        <v>1782</v>
      </c>
      <c r="K19" s="684">
        <v>20180925</v>
      </c>
      <c r="L19" s="684" t="s">
        <v>1226</v>
      </c>
      <c r="M19" s="685">
        <v>261</v>
      </c>
      <c r="N19" s="684" t="s">
        <v>1227</v>
      </c>
      <c r="O19" s="686">
        <v>1069035</v>
      </c>
      <c r="P19" s="685"/>
      <c r="Q19" s="684" t="s">
        <v>1225</v>
      </c>
      <c r="R19" s="687" t="s">
        <v>1265</v>
      </c>
      <c r="S19" s="338" t="s">
        <v>1266</v>
      </c>
      <c r="T19" s="688" t="s">
        <v>1230</v>
      </c>
      <c r="U19" s="684" t="s">
        <v>1231</v>
      </c>
      <c r="V19" s="684" t="e">
        <f>VLOOKUP(M19,'Total display'!$C$5:$U$363,2,FALSE)</f>
        <v>#N/A</v>
      </c>
      <c r="W19" s="689" t="e">
        <f>ROUND(VLOOKUP(M19,'Total display'!$C$5:$U$363,19,FALSE),3)</f>
        <v>#N/A</v>
      </c>
      <c r="X19" s="689" t="e">
        <f>ROUND(VLOOKUP(M19,'Total display'!$C$5:$U$363,3,FALSE),3)</f>
        <v>#N/A</v>
      </c>
      <c r="Y19" s="689" t="e">
        <f>ROUND(SUM(VLOOKUP(M19,'Total display'!$C$5:$U$363,4,FALSE),VLOOKUP(M19,'Total display'!$C$5:$U$363,6,FALSE),VLOOKUP(M19,'Total display'!$C$5:$U$363,7,FALSE),VLOOKUP(M19,'Total display'!$C$5:$U$363,8,FALSE),VLOOKUP(M19,'Total display'!$C$5:$U$363,10,FALSE),VLOOKUP(M19,'Total display'!$C$5:$U$363,11,FALSE),VLOOKUP(M19,'Total display'!$C$5:$U$363,12,FALSE),VLOOKUP(M19,'Total display'!$C$5:U382,13,FALSE),VLOOKUP(M19,'Total display'!$C$5:$U$363,14,FALSE)),3)</f>
        <v>#N/A</v>
      </c>
      <c r="Z19" s="689" t="e">
        <f>ROUND(VLOOKUP(M19,'Total display'!$C$5:$U$363,16,FALSE),3)</f>
        <v>#N/A</v>
      </c>
      <c r="AA19" s="1019">
        <v>42.186999999999998</v>
      </c>
    </row>
    <row r="20" spans="1:27" x14ac:dyDescent="0.2">
      <c r="A20" s="338" t="s">
        <v>1221</v>
      </c>
      <c r="B20" s="338" t="s">
        <v>1222</v>
      </c>
      <c r="C20" s="683" t="s">
        <v>1223</v>
      </c>
      <c r="D20" s="684" t="s">
        <v>1224</v>
      </c>
      <c r="E20" s="684" t="s">
        <v>1225</v>
      </c>
      <c r="F20" s="684">
        <v>7053479</v>
      </c>
      <c r="G20" s="684">
        <v>7053479</v>
      </c>
      <c r="H20" s="338">
        <v>2018</v>
      </c>
      <c r="I20" s="727" t="s">
        <v>1783</v>
      </c>
      <c r="J20" s="691" t="s">
        <v>1782</v>
      </c>
      <c r="K20" s="684">
        <v>20180925</v>
      </c>
      <c r="L20" s="684" t="s">
        <v>1226</v>
      </c>
      <c r="M20" s="685">
        <v>266</v>
      </c>
      <c r="N20" s="684" t="s">
        <v>1227</v>
      </c>
      <c r="O20" s="686">
        <v>648046</v>
      </c>
      <c r="P20" s="685"/>
      <c r="Q20" s="684" t="s">
        <v>1225</v>
      </c>
      <c r="R20" s="687" t="s">
        <v>1267</v>
      </c>
      <c r="S20" s="338" t="s">
        <v>204</v>
      </c>
      <c r="T20" s="688" t="s">
        <v>1230</v>
      </c>
      <c r="U20" s="684" t="s">
        <v>1231</v>
      </c>
      <c r="V20" s="684" t="e">
        <f>VLOOKUP(M20,'Total display'!$C$5:$U$363,2,FALSE)</f>
        <v>#N/A</v>
      </c>
      <c r="W20" s="689" t="e">
        <f>ROUND(VLOOKUP(M20,'Total display'!$C$5:$U$363,19,FALSE),3)</f>
        <v>#N/A</v>
      </c>
      <c r="X20" s="689" t="e">
        <f>ROUND(VLOOKUP(M20,'Total display'!$C$5:$U$363,3,FALSE),3)</f>
        <v>#N/A</v>
      </c>
      <c r="Y20" s="689" t="e">
        <f>ROUND(SUM(VLOOKUP(M20,'Total display'!$C$5:$U$363,4,FALSE),VLOOKUP(M20,'Total display'!$C$5:$U$363,6,FALSE),VLOOKUP(M20,'Total display'!$C$5:$U$363,7,FALSE),VLOOKUP(M20,'Total display'!$C$5:$U$363,8,FALSE),VLOOKUP(M20,'Total display'!$C$5:$U$363,10,FALSE),VLOOKUP(M20,'Total display'!$C$5:$U$363,11,FALSE),VLOOKUP(M20,'Total display'!$C$5:$U$363,12,FALSE),VLOOKUP(M20,'Total display'!$C$5:U383,13,FALSE),VLOOKUP(M20,'Total display'!$C$5:$U$363,14,FALSE)),3)</f>
        <v>#N/A</v>
      </c>
      <c r="Z20" s="689" t="e">
        <f>ROUND(VLOOKUP(M20,'Total display'!$C$5:$U$363,16,FALSE),3)</f>
        <v>#N/A</v>
      </c>
      <c r="AA20" s="1019">
        <v>42.186999999999998</v>
      </c>
    </row>
    <row r="21" spans="1:27" x14ac:dyDescent="0.2">
      <c r="A21" s="338" t="s">
        <v>1221</v>
      </c>
      <c r="B21" s="338" t="s">
        <v>1222</v>
      </c>
      <c r="C21" s="683" t="s">
        <v>1223</v>
      </c>
      <c r="D21" s="684" t="s">
        <v>1224</v>
      </c>
      <c r="E21" s="684" t="s">
        <v>1225</v>
      </c>
      <c r="F21" s="684">
        <v>7053479</v>
      </c>
      <c r="G21" s="684">
        <v>7053479</v>
      </c>
      <c r="H21" s="338">
        <v>2018</v>
      </c>
      <c r="I21" s="727" t="s">
        <v>1783</v>
      </c>
      <c r="J21" s="691" t="s">
        <v>1782</v>
      </c>
      <c r="K21" s="684">
        <v>20180925</v>
      </c>
      <c r="L21" s="684" t="s">
        <v>1226</v>
      </c>
      <c r="M21" s="685">
        <v>269</v>
      </c>
      <c r="N21" s="684" t="s">
        <v>1234</v>
      </c>
      <c r="O21" s="686" t="s">
        <v>1268</v>
      </c>
      <c r="P21" s="685"/>
      <c r="Q21" s="684" t="s">
        <v>1225</v>
      </c>
      <c r="R21" s="687" t="s">
        <v>1269</v>
      </c>
      <c r="S21" s="338" t="s">
        <v>1270</v>
      </c>
      <c r="T21" s="688" t="s">
        <v>1230</v>
      </c>
      <c r="U21" s="684" t="s">
        <v>1231</v>
      </c>
      <c r="V21" s="684" t="e">
        <f>VLOOKUP(M21,'Total display'!$C$5:$U$363,2,FALSE)</f>
        <v>#N/A</v>
      </c>
      <c r="W21" s="689" t="e">
        <f>ROUND(VLOOKUP(M21,'Total display'!$C$5:$U$363,19,FALSE),3)</f>
        <v>#N/A</v>
      </c>
      <c r="X21" s="689" t="e">
        <f>ROUND(VLOOKUP(M21,'Total display'!$C$5:$U$363,3,FALSE),3)</f>
        <v>#N/A</v>
      </c>
      <c r="Y21" s="689" t="e">
        <f>ROUND(SUM(VLOOKUP(M21,'Total display'!$C$5:$U$363,4,FALSE),VLOOKUP(M21,'Total display'!$C$5:$U$363,6,FALSE),VLOOKUP(M21,'Total display'!$C$5:$U$363,7,FALSE),VLOOKUP(M21,'Total display'!$C$5:$U$363,8,FALSE),VLOOKUP(M21,'Total display'!$C$5:$U$363,10,FALSE),VLOOKUP(M21,'Total display'!$C$5:$U$363,11,FALSE),VLOOKUP(M21,'Total display'!$C$5:$U$363,12,FALSE),VLOOKUP(M21,'Total display'!$C$5:U384,13,FALSE),VLOOKUP(M21,'Total display'!$C$5:$U$363,14,FALSE)),3)</f>
        <v>#N/A</v>
      </c>
      <c r="Z21" s="689" t="e">
        <f>ROUND(VLOOKUP(M21,'Total display'!$C$5:$U$363,16,FALSE),3)</f>
        <v>#N/A</v>
      </c>
      <c r="AA21" s="1019">
        <v>0</v>
      </c>
    </row>
    <row r="22" spans="1:27" x14ac:dyDescent="0.2">
      <c r="A22" s="338" t="s">
        <v>1221</v>
      </c>
      <c r="B22" s="338" t="s">
        <v>1222</v>
      </c>
      <c r="C22" s="683" t="s">
        <v>1223</v>
      </c>
      <c r="D22" s="684" t="s">
        <v>1224</v>
      </c>
      <c r="E22" s="684" t="s">
        <v>1225</v>
      </c>
      <c r="F22" s="684">
        <v>7053479</v>
      </c>
      <c r="G22" s="684">
        <v>7053479</v>
      </c>
      <c r="H22" s="338">
        <v>2018</v>
      </c>
      <c r="I22" s="727" t="s">
        <v>1783</v>
      </c>
      <c r="J22" s="691" t="s">
        <v>1782</v>
      </c>
      <c r="K22" s="684">
        <v>20180925</v>
      </c>
      <c r="L22" s="684" t="s">
        <v>1226</v>
      </c>
      <c r="M22" s="685">
        <v>274</v>
      </c>
      <c r="N22" s="684" t="s">
        <v>1227</v>
      </c>
      <c r="O22" s="686">
        <v>5222648</v>
      </c>
      <c r="P22" s="685"/>
      <c r="Q22" s="684" t="s">
        <v>1225</v>
      </c>
      <c r="R22" s="687" t="s">
        <v>1271</v>
      </c>
      <c r="S22" s="338" t="s">
        <v>215</v>
      </c>
      <c r="T22" s="688" t="s">
        <v>1230</v>
      </c>
      <c r="U22" s="684" t="s">
        <v>1231</v>
      </c>
      <c r="V22" s="684" t="e">
        <f>VLOOKUP(M22,'Total display'!$C$5:$U$363,2,FALSE)</f>
        <v>#N/A</v>
      </c>
      <c r="W22" s="689" t="e">
        <f>ROUND(VLOOKUP(M22,'Total display'!$C$5:$U$363,19,FALSE),3)</f>
        <v>#N/A</v>
      </c>
      <c r="X22" s="689" t="e">
        <f>ROUND(VLOOKUP(M22,'Total display'!$C$5:$U$363,3,FALSE),3)</f>
        <v>#N/A</v>
      </c>
      <c r="Y22" s="689" t="e">
        <f>ROUND(SUM(VLOOKUP(M22,'Total display'!$C$5:$U$363,4,FALSE),VLOOKUP(M22,'Total display'!$C$5:$U$363,6,FALSE),VLOOKUP(M22,'Total display'!$C$5:$U$363,7,FALSE),VLOOKUP(M22,'Total display'!$C$5:$U$363,8,FALSE),VLOOKUP(M22,'Total display'!$C$5:$U$363,10,FALSE),VLOOKUP(M22,'Total display'!$C$5:$U$363,11,FALSE),VLOOKUP(M22,'Total display'!$C$5:$U$363,12,FALSE),VLOOKUP(M22,'Total display'!$C$5:U385,13,FALSE),VLOOKUP(M22,'Total display'!$C$5:$U$363,14,FALSE)),3)</f>
        <v>#N/A</v>
      </c>
      <c r="Z22" s="689" t="e">
        <f>ROUND(VLOOKUP(M22,'Total display'!$C$5:$U$363,16,FALSE),3)</f>
        <v>#N/A</v>
      </c>
      <c r="AA22" s="1019">
        <v>39.36</v>
      </c>
    </row>
    <row r="23" spans="1:27" x14ac:dyDescent="0.2">
      <c r="A23" s="338" t="s">
        <v>1221</v>
      </c>
      <c r="B23" s="338" t="s">
        <v>1222</v>
      </c>
      <c r="C23" s="683" t="s">
        <v>1223</v>
      </c>
      <c r="D23" s="684" t="s">
        <v>1224</v>
      </c>
      <c r="E23" s="684" t="s">
        <v>1225</v>
      </c>
      <c r="F23" s="684">
        <v>7053479</v>
      </c>
      <c r="G23" s="684">
        <v>7053479</v>
      </c>
      <c r="H23" s="338">
        <v>2018</v>
      </c>
      <c r="I23" s="727" t="s">
        <v>1783</v>
      </c>
      <c r="J23" s="691" t="s">
        <v>1782</v>
      </c>
      <c r="K23" s="684">
        <v>20180925</v>
      </c>
      <c r="L23" s="684" t="s">
        <v>1226</v>
      </c>
      <c r="M23" s="685">
        <v>282</v>
      </c>
      <c r="N23" s="684" t="s">
        <v>1234</v>
      </c>
      <c r="O23" s="686" t="s">
        <v>1272</v>
      </c>
      <c r="P23" s="685"/>
      <c r="Q23" s="684" t="s">
        <v>1225</v>
      </c>
      <c r="R23" s="687" t="s">
        <v>1273</v>
      </c>
      <c r="S23" s="338" t="s">
        <v>218</v>
      </c>
      <c r="T23" s="688" t="s">
        <v>1230</v>
      </c>
      <c r="U23" s="684" t="s">
        <v>1231</v>
      </c>
      <c r="V23" s="684" t="e">
        <f>VLOOKUP(M23,'Total display'!$C$5:$U$363,2,FALSE)</f>
        <v>#N/A</v>
      </c>
      <c r="W23" s="689" t="e">
        <f>ROUND(VLOOKUP(M23,'Total display'!$C$5:$U$363,19,FALSE),3)</f>
        <v>#N/A</v>
      </c>
      <c r="X23" s="689" t="e">
        <f>ROUND(VLOOKUP(M23,'Total display'!$C$5:$U$363,3,FALSE),3)</f>
        <v>#N/A</v>
      </c>
      <c r="Y23" s="689" t="e">
        <f>ROUND(SUM(VLOOKUP(M23,'Total display'!$C$5:$U$363,4,FALSE),VLOOKUP(M23,'Total display'!$C$5:$U$363,6,FALSE),VLOOKUP(M23,'Total display'!$C$5:$U$363,7,FALSE),VLOOKUP(M23,'Total display'!$C$5:$U$363,8,FALSE),VLOOKUP(M23,'Total display'!$C$5:$U$363,10,FALSE),VLOOKUP(M23,'Total display'!$C$5:$U$363,11,FALSE),VLOOKUP(M23,'Total display'!$C$5:$U$363,12,FALSE),VLOOKUP(M23,'Total display'!$C$5:U386,13,FALSE),VLOOKUP(M23,'Total display'!$C$5:$U$363,14,FALSE)),3)</f>
        <v>#N/A</v>
      </c>
      <c r="Z23" s="689" t="e">
        <f>ROUND(VLOOKUP(M23,'Total display'!$C$5:$U$363,16,FALSE),3)</f>
        <v>#N/A</v>
      </c>
      <c r="AA23" s="1019">
        <v>0</v>
      </c>
    </row>
    <row r="24" spans="1:27" x14ac:dyDescent="0.2">
      <c r="A24" s="338" t="s">
        <v>1221</v>
      </c>
      <c r="B24" s="338" t="s">
        <v>1222</v>
      </c>
      <c r="C24" s="683" t="s">
        <v>1223</v>
      </c>
      <c r="D24" s="684" t="s">
        <v>1224</v>
      </c>
      <c r="E24" s="684" t="s">
        <v>1225</v>
      </c>
      <c r="F24" s="684">
        <v>7053479</v>
      </c>
      <c r="G24" s="684">
        <v>7053479</v>
      </c>
      <c r="H24" s="338">
        <v>2018</v>
      </c>
      <c r="I24" s="727" t="s">
        <v>1783</v>
      </c>
      <c r="J24" s="691" t="s">
        <v>1782</v>
      </c>
      <c r="K24" s="684">
        <v>20180925</v>
      </c>
      <c r="L24" s="684" t="s">
        <v>1226</v>
      </c>
      <c r="M24" s="685">
        <v>283</v>
      </c>
      <c r="N24" s="684" t="s">
        <v>1234</v>
      </c>
      <c r="O24" s="686" t="s">
        <v>1274</v>
      </c>
      <c r="P24" s="685"/>
      <c r="Q24" s="684" t="s">
        <v>1225</v>
      </c>
      <c r="R24" s="687" t="s">
        <v>1275</v>
      </c>
      <c r="S24" s="338" t="s">
        <v>222</v>
      </c>
      <c r="T24" s="688" t="s">
        <v>1230</v>
      </c>
      <c r="U24" s="684" t="s">
        <v>1231</v>
      </c>
      <c r="V24" s="684" t="e">
        <f>VLOOKUP(M24,'Total display'!$C$5:$U$363,2,FALSE)</f>
        <v>#N/A</v>
      </c>
      <c r="W24" s="689" t="e">
        <f>ROUND(VLOOKUP(M24,'Total display'!$C$5:$U$363,19,FALSE),3)</f>
        <v>#N/A</v>
      </c>
      <c r="X24" s="689" t="e">
        <f>ROUND(VLOOKUP(M24,'Total display'!$C$5:$U$363,3,FALSE),3)</f>
        <v>#N/A</v>
      </c>
      <c r="Y24" s="689" t="e">
        <f>ROUND(SUM(VLOOKUP(M24,'Total display'!$C$5:$U$363,4,FALSE),VLOOKUP(M24,'Total display'!$C$5:$U$363,6,FALSE),VLOOKUP(M24,'Total display'!$C$5:$U$363,7,FALSE),VLOOKUP(M24,'Total display'!$C$5:$U$363,8,FALSE),VLOOKUP(M24,'Total display'!$C$5:$U$363,10,FALSE),VLOOKUP(M24,'Total display'!$C$5:$U$363,11,FALSE),VLOOKUP(M24,'Total display'!$C$5:$U$363,12,FALSE),VLOOKUP(M24,'Total display'!$C$5:U387,13,FALSE),VLOOKUP(M24,'Total display'!$C$5:$U$363,14,FALSE)),3)</f>
        <v>#N/A</v>
      </c>
      <c r="Z24" s="689" t="e">
        <f>ROUND(VLOOKUP(M24,'Total display'!$C$5:$U$363,16,FALSE),3)</f>
        <v>#N/A</v>
      </c>
      <c r="AA24" s="1019">
        <v>0</v>
      </c>
    </row>
    <row r="25" spans="1:27" x14ac:dyDescent="0.2">
      <c r="A25" s="338" t="s">
        <v>1221</v>
      </c>
      <c r="B25" s="338" t="s">
        <v>1222</v>
      </c>
      <c r="C25" s="683" t="s">
        <v>1223</v>
      </c>
      <c r="D25" s="684" t="s">
        <v>1224</v>
      </c>
      <c r="E25" s="684" t="s">
        <v>1225</v>
      </c>
      <c r="F25" s="684">
        <v>7053479</v>
      </c>
      <c r="G25" s="684">
        <v>7053479</v>
      </c>
      <c r="H25" s="338">
        <v>2018</v>
      </c>
      <c r="I25" s="727" t="s">
        <v>1783</v>
      </c>
      <c r="J25" s="691" t="s">
        <v>1782</v>
      </c>
      <c r="K25" s="684">
        <v>20180925</v>
      </c>
      <c r="L25" s="684" t="s">
        <v>1226</v>
      </c>
      <c r="M25" s="685">
        <v>299</v>
      </c>
      <c r="N25" s="684" t="s">
        <v>1234</v>
      </c>
      <c r="O25" s="686" t="s">
        <v>1276</v>
      </c>
      <c r="P25" s="685"/>
      <c r="Q25" s="684" t="s">
        <v>1225</v>
      </c>
      <c r="R25" s="687" t="s">
        <v>1277</v>
      </c>
      <c r="S25" s="338" t="s">
        <v>1278</v>
      </c>
      <c r="T25" s="688" t="s">
        <v>1230</v>
      </c>
      <c r="U25" s="684" t="s">
        <v>1231</v>
      </c>
      <c r="V25" s="684" t="e">
        <f>VLOOKUP(M25,'Total display'!$C$5:$U$363,2,FALSE)</f>
        <v>#N/A</v>
      </c>
      <c r="W25" s="689" t="e">
        <f>ROUND(VLOOKUP(M25,'Total display'!$C$5:$U$363,19,FALSE),3)</f>
        <v>#N/A</v>
      </c>
      <c r="X25" s="689" t="e">
        <f>ROUND(VLOOKUP(M25,'Total display'!$C$5:$U$363,3,FALSE),3)</f>
        <v>#N/A</v>
      </c>
      <c r="Y25" s="689" t="e">
        <f>ROUND(SUM(VLOOKUP(M25,'Total display'!$C$5:$U$363,4,FALSE),VLOOKUP(M25,'Total display'!$C$5:$U$363,6,FALSE),VLOOKUP(M25,'Total display'!$C$5:$U$363,7,FALSE),VLOOKUP(M25,'Total display'!$C$5:$U$363,8,FALSE),VLOOKUP(M25,'Total display'!$C$5:$U$363,10,FALSE),VLOOKUP(M25,'Total display'!$C$5:$U$363,11,FALSE),VLOOKUP(M25,'Total display'!$C$5:$U$363,12,FALSE),VLOOKUP(M25,'Total display'!$C$5:U389,13,FALSE),VLOOKUP(M25,'Total display'!$C$5:$U$363,14,FALSE)),3)</f>
        <v>#N/A</v>
      </c>
      <c r="Z25" s="689" t="e">
        <f>ROUND(VLOOKUP(M25,'Total display'!$C$5:$U$363,16,FALSE),3)</f>
        <v>#N/A</v>
      </c>
      <c r="AA25" s="1019">
        <v>0</v>
      </c>
    </row>
    <row r="26" spans="1:27" x14ac:dyDescent="0.2">
      <c r="A26" s="338" t="s">
        <v>1221</v>
      </c>
      <c r="B26" s="338" t="s">
        <v>1222</v>
      </c>
      <c r="C26" s="683" t="s">
        <v>1223</v>
      </c>
      <c r="D26" s="684" t="s">
        <v>1224</v>
      </c>
      <c r="E26" s="684" t="s">
        <v>1225</v>
      </c>
      <c r="F26" s="684">
        <v>7053479</v>
      </c>
      <c r="G26" s="684">
        <v>7053479</v>
      </c>
      <c r="H26" s="338">
        <v>2018</v>
      </c>
      <c r="I26" s="727" t="s">
        <v>1783</v>
      </c>
      <c r="J26" s="691" t="s">
        <v>1782</v>
      </c>
      <c r="K26" s="684">
        <v>20180925</v>
      </c>
      <c r="L26" s="684" t="s">
        <v>1226</v>
      </c>
      <c r="M26" s="685">
        <v>309</v>
      </c>
      <c r="N26" s="684" t="s">
        <v>1234</v>
      </c>
      <c r="O26" s="686" t="s">
        <v>1279</v>
      </c>
      <c r="P26" s="685"/>
      <c r="Q26" s="684" t="s">
        <v>1225</v>
      </c>
      <c r="R26" s="687" t="s">
        <v>1280</v>
      </c>
      <c r="S26" s="338" t="s">
        <v>1281</v>
      </c>
      <c r="T26" s="688" t="s">
        <v>1230</v>
      </c>
      <c r="U26" s="684" t="s">
        <v>1231</v>
      </c>
      <c r="V26" s="684" t="e">
        <f>VLOOKUP(M26,'Total display'!$C$5:$U$363,2,FALSE)</f>
        <v>#N/A</v>
      </c>
      <c r="W26" s="689" t="e">
        <f>ROUND(VLOOKUP(M26,'Total display'!$C$5:$U$363,19,FALSE),3)</f>
        <v>#N/A</v>
      </c>
      <c r="X26" s="689" t="e">
        <f>ROUND(VLOOKUP(M26,'Total display'!$C$5:$U$363,3,FALSE),3)</f>
        <v>#N/A</v>
      </c>
      <c r="Y26" s="689" t="e">
        <f>ROUND(SUM(VLOOKUP(M26,'Total display'!$C$5:$U$363,4,FALSE),VLOOKUP(M26,'Total display'!$C$5:$U$363,6,FALSE),VLOOKUP(M26,'Total display'!$C$5:$U$363,7,FALSE),VLOOKUP(M26,'Total display'!$C$5:$U$363,8,FALSE),VLOOKUP(M26,'Total display'!$C$5:$U$363,10,FALSE),VLOOKUP(M26,'Total display'!$C$5:$U$363,11,FALSE),VLOOKUP(M26,'Total display'!$C$5:$U$363,12,FALSE),VLOOKUP(M26,'Total display'!$C$5:U390,13,FALSE),VLOOKUP(M26,'Total display'!$C$5:$U$363,14,FALSE)),3)</f>
        <v>#N/A</v>
      </c>
      <c r="Z26" s="689" t="e">
        <f>ROUND(VLOOKUP(M26,'Total display'!$C$5:$U$363,16,FALSE),3)</f>
        <v>#N/A</v>
      </c>
      <c r="AA26" s="1019">
        <v>0</v>
      </c>
    </row>
    <row r="27" spans="1:27" x14ac:dyDescent="0.2">
      <c r="A27" s="338" t="s">
        <v>1221</v>
      </c>
      <c r="B27" s="338" t="s">
        <v>1222</v>
      </c>
      <c r="C27" s="683" t="s">
        <v>1223</v>
      </c>
      <c r="D27" s="684" t="s">
        <v>1224</v>
      </c>
      <c r="E27" s="684" t="s">
        <v>1225</v>
      </c>
      <c r="F27" s="684">
        <v>7053479</v>
      </c>
      <c r="G27" s="684">
        <v>7053479</v>
      </c>
      <c r="H27" s="338">
        <v>2018</v>
      </c>
      <c r="I27" s="727" t="s">
        <v>1783</v>
      </c>
      <c r="J27" s="691" t="s">
        <v>1782</v>
      </c>
      <c r="K27" s="684">
        <v>20180925</v>
      </c>
      <c r="L27" s="684" t="s">
        <v>1226</v>
      </c>
      <c r="M27" s="685">
        <v>310</v>
      </c>
      <c r="N27" s="684" t="s">
        <v>1227</v>
      </c>
      <c r="O27" s="686">
        <v>11929746</v>
      </c>
      <c r="P27" s="685"/>
      <c r="Q27" s="684" t="s">
        <v>1225</v>
      </c>
      <c r="R27" s="687" t="s">
        <v>1282</v>
      </c>
      <c r="S27" s="56" t="s">
        <v>251</v>
      </c>
      <c r="T27" s="692" t="s">
        <v>1230</v>
      </c>
      <c r="U27" s="693" t="s">
        <v>1231</v>
      </c>
      <c r="V27" s="684" t="e">
        <f>VLOOKUP(M27,'Total display'!$C$5:$U$363,2,FALSE)</f>
        <v>#N/A</v>
      </c>
      <c r="W27" s="689" t="e">
        <f>ROUND(VLOOKUP(M27,'Total display'!$C$5:$U$363,19,FALSE),3)</f>
        <v>#N/A</v>
      </c>
      <c r="X27" s="689" t="e">
        <f>ROUND(VLOOKUP(M27,'Total display'!$C$5:$U$363,3,FALSE),3)</f>
        <v>#N/A</v>
      </c>
      <c r="Y27" s="689" t="e">
        <f>ROUND(SUM(VLOOKUP(M27,'Total display'!$C$5:$U$363,4,FALSE),VLOOKUP(M27,'Total display'!$C$5:$U$363,6,FALSE),VLOOKUP(M27,'Total display'!$C$5:$U$363,7,FALSE),VLOOKUP(M27,'Total display'!$C$5:$U$363,8,FALSE),VLOOKUP(M27,'Total display'!$C$5:$U$363,10,FALSE),VLOOKUP(M27,'Total display'!$C$5:$U$363,11,FALSE),VLOOKUP(M27,'Total display'!$C$5:$U$363,12,FALSE),VLOOKUP(M27,'Total display'!$C$5:U391,13,FALSE),VLOOKUP(M27,'Total display'!$C$5:$U$363,14,FALSE)),3)</f>
        <v>#N/A</v>
      </c>
      <c r="Z27" s="689" t="e">
        <f>ROUND(VLOOKUP(M27,'Total display'!$C$5:$U$363,16,FALSE),3)</f>
        <v>#N/A</v>
      </c>
      <c r="AA27" s="1019">
        <v>32.345999999999997</v>
      </c>
    </row>
    <row r="28" spans="1:27" x14ac:dyDescent="0.2">
      <c r="A28" s="338" t="s">
        <v>1221</v>
      </c>
      <c r="B28" s="338" t="s">
        <v>1222</v>
      </c>
      <c r="C28" s="683" t="s">
        <v>1223</v>
      </c>
      <c r="D28" s="684" t="s">
        <v>1224</v>
      </c>
      <c r="E28" s="684" t="s">
        <v>1225</v>
      </c>
      <c r="F28" s="684">
        <v>7053479</v>
      </c>
      <c r="G28" s="684">
        <v>7053479</v>
      </c>
      <c r="H28" s="338">
        <v>2018</v>
      </c>
      <c r="I28" s="727" t="s">
        <v>1783</v>
      </c>
      <c r="J28" s="691" t="s">
        <v>1782</v>
      </c>
      <c r="K28" s="684">
        <v>20180925</v>
      </c>
      <c r="L28" s="684" t="s">
        <v>1226</v>
      </c>
      <c r="M28" s="685">
        <v>313</v>
      </c>
      <c r="N28" s="684" t="s">
        <v>1234</v>
      </c>
      <c r="O28" s="686" t="s">
        <v>1283</v>
      </c>
      <c r="P28" s="685"/>
      <c r="Q28" s="684" t="s">
        <v>1225</v>
      </c>
      <c r="R28" s="687" t="s">
        <v>1284</v>
      </c>
      <c r="S28" s="338" t="s">
        <v>253</v>
      </c>
      <c r="T28" s="688" t="s">
        <v>1230</v>
      </c>
      <c r="U28" s="684" t="s">
        <v>1231</v>
      </c>
      <c r="V28" s="684" t="e">
        <f>VLOOKUP(M28,'Total display'!$C$5:$U$363,2,FALSE)</f>
        <v>#N/A</v>
      </c>
      <c r="W28" s="689" t="e">
        <f>ROUND(VLOOKUP(M28,'Total display'!$C$5:$U$363,19,FALSE),3)</f>
        <v>#N/A</v>
      </c>
      <c r="X28" s="689" t="e">
        <f>ROUND(VLOOKUP(M28,'Total display'!$C$5:$U$363,3,FALSE),3)</f>
        <v>#N/A</v>
      </c>
      <c r="Y28" s="689" t="e">
        <f>ROUND(SUM(VLOOKUP(M28,'Total display'!$C$5:$U$363,4,FALSE),VLOOKUP(M28,'Total display'!$C$5:$U$363,6,FALSE),VLOOKUP(M28,'Total display'!$C$5:$U$363,7,FALSE),VLOOKUP(M28,'Total display'!$C$5:$U$363,8,FALSE),VLOOKUP(M28,'Total display'!$C$5:$U$363,10,FALSE),VLOOKUP(M28,'Total display'!$C$5:$U$363,11,FALSE),VLOOKUP(M28,'Total display'!$C$5:$U$363,12,FALSE),VLOOKUP(M28,'Total display'!$C$5:U393,13,FALSE),VLOOKUP(M28,'Total display'!$C$5:$U$363,14,FALSE)),3)</f>
        <v>#N/A</v>
      </c>
      <c r="Z28" s="689" t="e">
        <f>ROUND(VLOOKUP(M28,'Total display'!$C$5:$U$363,16,FALSE),3)</f>
        <v>#N/A</v>
      </c>
      <c r="AA28" s="1019">
        <v>0</v>
      </c>
    </row>
    <row r="29" spans="1:27" x14ac:dyDescent="0.2">
      <c r="A29" s="338" t="s">
        <v>1221</v>
      </c>
      <c r="B29" s="338" t="s">
        <v>1222</v>
      </c>
      <c r="C29" s="683" t="s">
        <v>1223</v>
      </c>
      <c r="D29" s="684" t="s">
        <v>1224</v>
      </c>
      <c r="E29" s="684" t="s">
        <v>1225</v>
      </c>
      <c r="F29" s="684">
        <v>7053479</v>
      </c>
      <c r="G29" s="684">
        <v>7053479</v>
      </c>
      <c r="H29" s="338">
        <v>2018</v>
      </c>
      <c r="I29" s="727" t="s">
        <v>1783</v>
      </c>
      <c r="J29" s="691" t="s">
        <v>1782</v>
      </c>
      <c r="K29" s="684">
        <v>20180925</v>
      </c>
      <c r="L29" s="684" t="s">
        <v>1226</v>
      </c>
      <c r="M29" s="685">
        <v>320</v>
      </c>
      <c r="N29" s="684" t="s">
        <v>1234</v>
      </c>
      <c r="O29" s="686" t="s">
        <v>1285</v>
      </c>
      <c r="P29" s="685"/>
      <c r="Q29" s="684" t="s">
        <v>1225</v>
      </c>
      <c r="R29" s="687" t="s">
        <v>1286</v>
      </c>
      <c r="S29" s="338" t="s">
        <v>1287</v>
      </c>
      <c r="T29" s="688" t="s">
        <v>1230</v>
      </c>
      <c r="U29" s="684" t="s">
        <v>1231</v>
      </c>
      <c r="V29" s="684" t="e">
        <f>VLOOKUP(M29,'Total display'!$C$5:$U$363,2,FALSE)</f>
        <v>#N/A</v>
      </c>
      <c r="W29" s="689" t="e">
        <f>ROUND(VLOOKUP(M29,'Total display'!$C$5:$U$363,19,FALSE),3)</f>
        <v>#N/A</v>
      </c>
      <c r="X29" s="689" t="e">
        <f>ROUND(VLOOKUP(M29,'Total display'!$C$5:$U$363,3,FALSE),3)</f>
        <v>#N/A</v>
      </c>
      <c r="Y29" s="689" t="e">
        <f>ROUND(SUM(VLOOKUP(M29,'Total display'!$C$5:$U$363,4,FALSE),VLOOKUP(M29,'Total display'!$C$5:$U$363,6,FALSE),VLOOKUP(M29,'Total display'!$C$5:$U$363,7,FALSE),VLOOKUP(M29,'Total display'!$C$5:$U$363,8,FALSE),VLOOKUP(M29,'Total display'!$C$5:$U$363,10,FALSE),VLOOKUP(M29,'Total display'!$C$5:$U$363,11,FALSE),VLOOKUP(M29,'Total display'!$C$5:$U$363,12,FALSE),VLOOKUP(M29,'Total display'!$C$5:U395,13,FALSE),VLOOKUP(M29,'Total display'!$C$5:$U$363,14,FALSE)),3)</f>
        <v>#N/A</v>
      </c>
      <c r="Z29" s="689" t="e">
        <f>ROUND(VLOOKUP(M29,'Total display'!$C$5:$U$363,16,FALSE),3)</f>
        <v>#N/A</v>
      </c>
      <c r="AA29" s="1019">
        <v>0</v>
      </c>
    </row>
    <row r="30" spans="1:27" x14ac:dyDescent="0.2">
      <c r="A30" s="338" t="s">
        <v>1221</v>
      </c>
      <c r="B30" s="338" t="s">
        <v>1222</v>
      </c>
      <c r="C30" s="683" t="s">
        <v>1223</v>
      </c>
      <c r="D30" s="684" t="s">
        <v>1224</v>
      </c>
      <c r="E30" s="684" t="s">
        <v>1225</v>
      </c>
      <c r="F30" s="684">
        <v>7053479</v>
      </c>
      <c r="G30" s="684">
        <v>7053479</v>
      </c>
      <c r="H30" s="338">
        <v>2018</v>
      </c>
      <c r="I30" s="727" t="s">
        <v>1783</v>
      </c>
      <c r="J30" s="691" t="s">
        <v>1782</v>
      </c>
      <c r="K30" s="684">
        <v>20180925</v>
      </c>
      <c r="L30" s="684" t="s">
        <v>1226</v>
      </c>
      <c r="M30" s="685">
        <v>321</v>
      </c>
      <c r="N30" s="684" t="s">
        <v>1234</v>
      </c>
      <c r="O30" s="686" t="s">
        <v>1288</v>
      </c>
      <c r="P30" s="685"/>
      <c r="Q30" s="684" t="s">
        <v>1225</v>
      </c>
      <c r="R30" s="687" t="s">
        <v>1289</v>
      </c>
      <c r="S30" s="338" t="s">
        <v>1290</v>
      </c>
      <c r="T30" s="688" t="s">
        <v>1230</v>
      </c>
      <c r="U30" s="684" t="s">
        <v>1231</v>
      </c>
      <c r="V30" s="684" t="e">
        <f>VLOOKUP(M30,'Total display'!$C$5:$U$363,2,FALSE)</f>
        <v>#N/A</v>
      </c>
      <c r="W30" s="689" t="e">
        <f>ROUND(VLOOKUP(M30,'Total display'!$C$5:$U$363,19,FALSE),3)</f>
        <v>#N/A</v>
      </c>
      <c r="X30" s="689" t="e">
        <f>ROUND(VLOOKUP(M30,'Total display'!$C$5:$U$363,3,FALSE),3)</f>
        <v>#N/A</v>
      </c>
      <c r="Y30" s="689" t="e">
        <f>ROUND(SUM(VLOOKUP(M30,'Total display'!$C$5:$U$363,4,FALSE),VLOOKUP(M30,'Total display'!$C$5:$U$363,6,FALSE),VLOOKUP(M30,'Total display'!$C$5:$U$363,7,FALSE),VLOOKUP(M30,'Total display'!$C$5:$U$363,8,FALSE),VLOOKUP(M30,'Total display'!$C$5:$U$363,10,FALSE),VLOOKUP(M30,'Total display'!$C$5:$U$363,11,FALSE),VLOOKUP(M30,'Total display'!$C$5:$U$363,12,FALSE),VLOOKUP(M30,'Total display'!$C$5:U396,13,FALSE),VLOOKUP(M30,'Total display'!$C$5:$U$363,14,FALSE)),3)</f>
        <v>#N/A</v>
      </c>
      <c r="Z30" s="689" t="e">
        <f>ROUND(VLOOKUP(M30,'Total display'!$C$5:$U$363,16,FALSE),3)</f>
        <v>#N/A</v>
      </c>
      <c r="AA30" s="1019">
        <v>0</v>
      </c>
    </row>
    <row r="31" spans="1:27" x14ac:dyDescent="0.2">
      <c r="A31" s="338" t="s">
        <v>1221</v>
      </c>
      <c r="B31" s="338" t="s">
        <v>1222</v>
      </c>
      <c r="C31" s="683" t="s">
        <v>1223</v>
      </c>
      <c r="D31" s="684" t="s">
        <v>1224</v>
      </c>
      <c r="E31" s="684" t="s">
        <v>1225</v>
      </c>
      <c r="F31" s="684">
        <v>7053479</v>
      </c>
      <c r="G31" s="684">
        <v>7053479</v>
      </c>
      <c r="H31" s="338">
        <v>2018</v>
      </c>
      <c r="I31" s="727" t="s">
        <v>1783</v>
      </c>
      <c r="J31" s="691" t="s">
        <v>1782</v>
      </c>
      <c r="K31" s="684">
        <v>20180925</v>
      </c>
      <c r="L31" s="684" t="s">
        <v>1226</v>
      </c>
      <c r="M31" s="685">
        <v>325</v>
      </c>
      <c r="N31" s="684" t="s">
        <v>1227</v>
      </c>
      <c r="O31" s="686">
        <v>14855422</v>
      </c>
      <c r="P31" s="685"/>
      <c r="Q31" s="684" t="s">
        <v>1225</v>
      </c>
      <c r="R31" s="687" t="s">
        <v>1291</v>
      </c>
      <c r="S31" s="338" t="s">
        <v>264</v>
      </c>
      <c r="T31" s="688" t="s">
        <v>1230</v>
      </c>
      <c r="U31" s="684" t="s">
        <v>1231</v>
      </c>
      <c r="V31" s="684" t="e">
        <f>VLOOKUP(M31,'Total display'!$C$5:$U$363,2,FALSE)</f>
        <v>#N/A</v>
      </c>
      <c r="W31" s="689" t="e">
        <f>ROUND(VLOOKUP(M31,'Total display'!$C$5:$U$363,19,FALSE),3)</f>
        <v>#N/A</v>
      </c>
      <c r="X31" s="689" t="e">
        <f>ROUND(VLOOKUP(M31,'Total display'!$C$5:$U$363,3,FALSE),3)</f>
        <v>#N/A</v>
      </c>
      <c r="Y31" s="689" t="e">
        <f>ROUND(SUM(VLOOKUP(M31,'Total display'!$C$5:$U$363,4,FALSE),VLOOKUP(M31,'Total display'!$C$5:$U$363,6,FALSE),VLOOKUP(M31,'Total display'!$C$5:$U$363,7,FALSE),VLOOKUP(M31,'Total display'!$C$5:$U$363,8,FALSE),VLOOKUP(M31,'Total display'!$C$5:$U$363,10,FALSE),VLOOKUP(M31,'Total display'!$C$5:$U$363,11,FALSE),VLOOKUP(M31,'Total display'!$C$5:$U$363,12,FALSE),VLOOKUP(M31,'Total display'!$C$5:U397,13,FALSE),VLOOKUP(M31,'Total display'!$C$5:$U$363,14,FALSE)),3)</f>
        <v>#N/A</v>
      </c>
      <c r="Z31" s="689" t="e">
        <f>ROUND(VLOOKUP(M31,'Total display'!$C$5:$U$363,16,FALSE),3)</f>
        <v>#N/A</v>
      </c>
      <c r="AA31" s="1019">
        <v>41.258000000000003</v>
      </c>
    </row>
    <row r="32" spans="1:27" x14ac:dyDescent="0.2">
      <c r="A32" s="338" t="s">
        <v>1221</v>
      </c>
      <c r="B32" s="338" t="s">
        <v>1222</v>
      </c>
      <c r="C32" s="683" t="s">
        <v>1223</v>
      </c>
      <c r="D32" s="684" t="s">
        <v>1224</v>
      </c>
      <c r="E32" s="684" t="s">
        <v>1225</v>
      </c>
      <c r="F32" s="684">
        <v>7053479</v>
      </c>
      <c r="G32" s="684">
        <v>7053479</v>
      </c>
      <c r="H32" s="338">
        <v>2018</v>
      </c>
      <c r="I32" s="727" t="s">
        <v>1783</v>
      </c>
      <c r="J32" s="691" t="s">
        <v>1782</v>
      </c>
      <c r="K32" s="684">
        <v>20180925</v>
      </c>
      <c r="L32" s="684" t="s">
        <v>1226</v>
      </c>
      <c r="M32" s="685">
        <v>329</v>
      </c>
      <c r="N32" s="684" t="s">
        <v>1234</v>
      </c>
      <c r="O32" s="686" t="s">
        <v>1292</v>
      </c>
      <c r="P32" s="685"/>
      <c r="Q32" s="684" t="s">
        <v>1225</v>
      </c>
      <c r="R32" s="687" t="s">
        <v>1293</v>
      </c>
      <c r="S32" s="690" t="s">
        <v>267</v>
      </c>
      <c r="T32" s="688" t="s">
        <v>1230</v>
      </c>
      <c r="U32" s="684" t="s">
        <v>1231</v>
      </c>
      <c r="V32" s="684" t="e">
        <f>VLOOKUP(M32,'Total display'!$C$5:$U$363,2,FALSE)</f>
        <v>#N/A</v>
      </c>
      <c r="W32" s="689" t="e">
        <f>ROUND(VLOOKUP(M32,'Total display'!$C$5:$U$363,19,FALSE),3)</f>
        <v>#N/A</v>
      </c>
      <c r="X32" s="689" t="e">
        <f>ROUND(VLOOKUP(M32,'Total display'!$C$5:$U$363,3,FALSE),3)</f>
        <v>#N/A</v>
      </c>
      <c r="Y32" s="689" t="e">
        <f>ROUND(SUM(VLOOKUP(M32,'Total display'!$C$5:$U$363,4,FALSE),VLOOKUP(M32,'Total display'!$C$5:$U$363,6,FALSE),VLOOKUP(M32,'Total display'!$C$5:$U$363,7,FALSE),VLOOKUP(M32,'Total display'!$C$5:$U$363,8,FALSE),VLOOKUP(M32,'Total display'!$C$5:$U$363,10,FALSE),VLOOKUP(M32,'Total display'!$C$5:$U$363,11,FALSE),VLOOKUP(M32,'Total display'!$C$5:$U$363,12,FALSE),VLOOKUP(M32,'Total display'!$C$5:U398,13,FALSE),VLOOKUP(M32,'Total display'!$C$5:$U$363,14,FALSE)),3)</f>
        <v>#N/A</v>
      </c>
      <c r="Z32" s="689" t="e">
        <f>ROUND(VLOOKUP(M32,'Total display'!$C$5:$U$363,16,FALSE),3)</f>
        <v>#N/A</v>
      </c>
      <c r="AA32" s="1019">
        <v>0</v>
      </c>
    </row>
    <row r="33" spans="1:27" x14ac:dyDescent="0.2">
      <c r="A33" s="338" t="s">
        <v>1221</v>
      </c>
      <c r="B33" s="338" t="s">
        <v>1222</v>
      </c>
      <c r="C33" s="683" t="s">
        <v>1223</v>
      </c>
      <c r="D33" s="684" t="s">
        <v>1224</v>
      </c>
      <c r="E33" s="684" t="s">
        <v>1225</v>
      </c>
      <c r="F33" s="684">
        <v>7053479</v>
      </c>
      <c r="G33" s="684">
        <v>7053479</v>
      </c>
      <c r="H33" s="338">
        <v>2018</v>
      </c>
      <c r="I33" s="727" t="s">
        <v>1783</v>
      </c>
      <c r="J33" s="691" t="s">
        <v>1782</v>
      </c>
      <c r="K33" s="684">
        <v>20180925</v>
      </c>
      <c r="L33" s="684" t="s">
        <v>1226</v>
      </c>
      <c r="M33" s="685">
        <v>335</v>
      </c>
      <c r="N33" s="684" t="s">
        <v>1227</v>
      </c>
      <c r="O33" s="686">
        <v>14501776</v>
      </c>
      <c r="P33" s="685"/>
      <c r="Q33" s="684" t="s">
        <v>1225</v>
      </c>
      <c r="R33" s="687" t="s">
        <v>1294</v>
      </c>
      <c r="S33" s="338" t="s">
        <v>273</v>
      </c>
      <c r="T33" s="688" t="s">
        <v>1230</v>
      </c>
      <c r="U33" s="684" t="s">
        <v>1231</v>
      </c>
      <c r="V33" s="684" t="e">
        <f>VLOOKUP(M33,'Total display'!$C$5:$U$363,2,FALSE)</f>
        <v>#N/A</v>
      </c>
      <c r="W33" s="689" t="e">
        <f>ROUND(VLOOKUP(M33,'Total display'!$C$5:$U$363,19,FALSE),3)</f>
        <v>#N/A</v>
      </c>
      <c r="X33" s="689" t="e">
        <f>ROUND(VLOOKUP(M33,'Total display'!$C$5:$U$363,3,FALSE),3)</f>
        <v>#N/A</v>
      </c>
      <c r="Y33" s="689" t="e">
        <f>ROUND(SUM(VLOOKUP(M33,'Total display'!$C$5:$U$363,4,FALSE),VLOOKUP(M33,'Total display'!$C$5:$U$363,6,FALSE),VLOOKUP(M33,'Total display'!$C$5:$U$363,7,FALSE),VLOOKUP(M33,'Total display'!$C$5:$U$363,8,FALSE),VLOOKUP(M33,'Total display'!$C$5:$U$363,10,FALSE),VLOOKUP(M33,'Total display'!$C$5:$U$363,11,FALSE),VLOOKUP(M33,'Total display'!$C$5:$U$363,12,FALSE),VLOOKUP(M33,'Total display'!$C$5:U399,13,FALSE),VLOOKUP(M33,'Total display'!$C$5:$U$363,14,FALSE)),3)</f>
        <v>#N/A</v>
      </c>
      <c r="Z33" s="689" t="e">
        <f>ROUND(VLOOKUP(M33,'Total display'!$C$5:$U$363,16,FALSE),3)</f>
        <v>#N/A</v>
      </c>
      <c r="AA33" s="1019">
        <v>39.36</v>
      </c>
    </row>
    <row r="34" spans="1:27" x14ac:dyDescent="0.2">
      <c r="A34" s="338" t="s">
        <v>1221</v>
      </c>
      <c r="B34" s="338" t="s">
        <v>1222</v>
      </c>
      <c r="C34" s="683" t="s">
        <v>1223</v>
      </c>
      <c r="D34" s="684" t="s">
        <v>1224</v>
      </c>
      <c r="E34" s="684" t="s">
        <v>1225</v>
      </c>
      <c r="F34" s="684">
        <v>7053479</v>
      </c>
      <c r="G34" s="684">
        <v>7053479</v>
      </c>
      <c r="H34" s="338">
        <v>2018</v>
      </c>
      <c r="I34" s="727" t="s">
        <v>1783</v>
      </c>
      <c r="J34" s="691" t="s">
        <v>1782</v>
      </c>
      <c r="K34" s="684">
        <v>20180925</v>
      </c>
      <c r="L34" s="684" t="s">
        <v>1226</v>
      </c>
      <c r="M34" s="685">
        <v>355</v>
      </c>
      <c r="N34" s="684" t="s">
        <v>1227</v>
      </c>
      <c r="O34" s="686">
        <v>13059188</v>
      </c>
      <c r="P34" s="685"/>
      <c r="Q34" s="684" t="s">
        <v>1225</v>
      </c>
      <c r="R34" s="687" t="s">
        <v>1295</v>
      </c>
      <c r="S34" s="338" t="s">
        <v>1296</v>
      </c>
      <c r="T34" s="688" t="s">
        <v>1230</v>
      </c>
      <c r="U34" s="684" t="s">
        <v>1231</v>
      </c>
      <c r="V34" s="684" t="e">
        <f>VLOOKUP(M34,'Total display'!$C$5:$U$363,2,FALSE)</f>
        <v>#N/A</v>
      </c>
      <c r="W34" s="689" t="e">
        <f>ROUND(VLOOKUP(M34,'Total display'!$C$5:$U$363,19,FALSE),3)</f>
        <v>#N/A</v>
      </c>
      <c r="X34" s="689" t="e">
        <f>ROUND(VLOOKUP(M34,'Total display'!$C$5:$U$363,3,FALSE),3)</f>
        <v>#N/A</v>
      </c>
      <c r="Y34" s="689" t="e">
        <f>ROUND(SUM(VLOOKUP(M34,'Total display'!$C$5:$U$363,4,FALSE),VLOOKUP(M34,'Total display'!$C$5:$U$363,6,FALSE),VLOOKUP(M34,'Total display'!$C$5:$U$363,7,FALSE),VLOOKUP(M34,'Total display'!$C$5:$U$363,8,FALSE),VLOOKUP(M34,'Total display'!$C$5:$U$363,10,FALSE),VLOOKUP(M34,'Total display'!$C$5:$U$363,11,FALSE),VLOOKUP(M34,'Total display'!$C$5:$U$363,12,FALSE),VLOOKUP(M34,'Total display'!$C$5:U400,13,FALSE),VLOOKUP(M34,'Total display'!$C$5:$U$363,14,FALSE)),3)</f>
        <v>#N/A</v>
      </c>
      <c r="Z34" s="689" t="e">
        <f>ROUND(VLOOKUP(M34,'Total display'!$C$5:$U$363,16,FALSE),3)</f>
        <v>#N/A</v>
      </c>
      <c r="AA34" s="1019">
        <v>38.716000000000001</v>
      </c>
    </row>
    <row r="35" spans="1:27" x14ac:dyDescent="0.2">
      <c r="A35" s="338" t="s">
        <v>1221</v>
      </c>
      <c r="B35" s="338" t="s">
        <v>1222</v>
      </c>
      <c r="C35" s="683" t="s">
        <v>1223</v>
      </c>
      <c r="D35" s="684" t="s">
        <v>1224</v>
      </c>
      <c r="E35" s="684" t="s">
        <v>1225</v>
      </c>
      <c r="F35" s="684">
        <v>7053479</v>
      </c>
      <c r="G35" s="684">
        <v>7053479</v>
      </c>
      <c r="H35" s="338">
        <v>2018</v>
      </c>
      <c r="I35" s="727" t="s">
        <v>1783</v>
      </c>
      <c r="J35" s="691" t="s">
        <v>1782</v>
      </c>
      <c r="K35" s="684">
        <v>20180925</v>
      </c>
      <c r="L35" s="684" t="s">
        <v>1226</v>
      </c>
      <c r="M35" s="685">
        <v>357</v>
      </c>
      <c r="N35" s="684" t="s">
        <v>1227</v>
      </c>
      <c r="O35" s="686">
        <v>6837919</v>
      </c>
      <c r="P35" s="685"/>
      <c r="Q35" s="684" t="s">
        <v>1225</v>
      </c>
      <c r="R35" s="687" t="s">
        <v>1297</v>
      </c>
      <c r="S35" s="338" t="s">
        <v>237</v>
      </c>
      <c r="T35" s="688" t="s">
        <v>1230</v>
      </c>
      <c r="U35" s="684" t="s">
        <v>1231</v>
      </c>
      <c r="V35" s="684" t="e">
        <f>VLOOKUP(M35,'Total display'!$C$5:$U$363,2,FALSE)</f>
        <v>#N/A</v>
      </c>
      <c r="W35" s="689" t="e">
        <f>ROUND(VLOOKUP(M35,'Total display'!$C$5:$U$363,19,FALSE),3)</f>
        <v>#N/A</v>
      </c>
      <c r="X35" s="689" t="e">
        <f>ROUND(VLOOKUP(M35,'Total display'!$C$5:$U$363,3,FALSE),3)</f>
        <v>#N/A</v>
      </c>
      <c r="Y35" s="689" t="e">
        <f>ROUND(SUM(VLOOKUP(M35,'Total display'!$C$5:$U$363,4,FALSE),VLOOKUP(M35,'Total display'!$C$5:$U$363,6,FALSE),VLOOKUP(M35,'Total display'!$C$5:$U$363,7,FALSE),VLOOKUP(M35,'Total display'!$C$5:$U$363,8,FALSE),VLOOKUP(M35,'Total display'!$C$5:$U$363,10,FALSE),VLOOKUP(M35,'Total display'!$C$5:$U$363,11,FALSE),VLOOKUP(M35,'Total display'!$C$5:$U$363,12,FALSE),VLOOKUP(M35,'Total display'!$C$5:U401,13,FALSE),VLOOKUP(M35,'Total display'!$C$5:$U$363,14,FALSE)),3)</f>
        <v>#N/A</v>
      </c>
      <c r="Z35" s="689" t="e">
        <f>ROUND(VLOOKUP(M35,'Total display'!$C$5:$U$363,16,FALSE),3)</f>
        <v>#N/A</v>
      </c>
      <c r="AA35" s="1019">
        <v>42.186999999999998</v>
      </c>
    </row>
    <row r="36" spans="1:27" x14ac:dyDescent="0.2">
      <c r="A36" s="338" t="s">
        <v>1221</v>
      </c>
      <c r="B36" s="338" t="s">
        <v>1222</v>
      </c>
      <c r="C36" s="683" t="s">
        <v>1223</v>
      </c>
      <c r="D36" s="684" t="s">
        <v>1224</v>
      </c>
      <c r="E36" s="684" t="s">
        <v>1225</v>
      </c>
      <c r="F36" s="684">
        <v>7053479</v>
      </c>
      <c r="G36" s="684">
        <v>7053479</v>
      </c>
      <c r="H36" s="338">
        <v>2018</v>
      </c>
      <c r="I36" s="727" t="s">
        <v>1783</v>
      </c>
      <c r="J36" s="691" t="s">
        <v>1782</v>
      </c>
      <c r="K36" s="684">
        <v>20180925</v>
      </c>
      <c r="L36" s="684" t="s">
        <v>1226</v>
      </c>
      <c r="M36" s="685">
        <v>359</v>
      </c>
      <c r="N36" s="684" t="s">
        <v>1227</v>
      </c>
      <c r="O36" s="686">
        <v>8499231</v>
      </c>
      <c r="P36" s="685"/>
      <c r="Q36" s="684" t="s">
        <v>1225</v>
      </c>
      <c r="R36" s="687" t="s">
        <v>1298</v>
      </c>
      <c r="S36" s="691" t="s">
        <v>303</v>
      </c>
      <c r="T36" s="688" t="s">
        <v>1230</v>
      </c>
      <c r="U36" s="684" t="s">
        <v>1231</v>
      </c>
      <c r="V36" s="684" t="e">
        <f>VLOOKUP(M36,'Total display'!$C$5:$U$363,2,FALSE)</f>
        <v>#N/A</v>
      </c>
      <c r="W36" s="689" t="e">
        <f>ROUND(VLOOKUP(M36,'Total display'!$C$5:$U$363,19,FALSE),3)</f>
        <v>#N/A</v>
      </c>
      <c r="X36" s="689" t="e">
        <f>ROUND(VLOOKUP(M36,'Total display'!$C$5:$U$363,3,FALSE),3)</f>
        <v>#N/A</v>
      </c>
      <c r="Y36" s="689" t="e">
        <f>ROUND(SUM(VLOOKUP(M36,'Total display'!$C$5:$U$363,4,FALSE),VLOOKUP(M36,'Total display'!$C$5:$U$363,6,FALSE),VLOOKUP(M36,'Total display'!$C$5:$U$363,7,FALSE),VLOOKUP(M36,'Total display'!$C$5:$U$363,8,FALSE),VLOOKUP(M36,'Total display'!$C$5:$U$363,10,FALSE),VLOOKUP(M36,'Total display'!$C$5:$U$363,11,FALSE),VLOOKUP(M36,'Total display'!$C$5:$U$363,12,FALSE),VLOOKUP(M36,'Total display'!$C$5:U402,13,FALSE),VLOOKUP(M36,'Total display'!$C$5:$U$363,14,FALSE)),3)</f>
        <v>#N/A</v>
      </c>
      <c r="Z36" s="689" t="e">
        <f>ROUND(VLOOKUP(M36,'Total display'!$C$5:$U$363,16,FALSE),3)</f>
        <v>#N/A</v>
      </c>
      <c r="AA36" s="1019">
        <v>30.997</v>
      </c>
    </row>
    <row r="37" spans="1:27" x14ac:dyDescent="0.2">
      <c r="A37" s="691" t="s">
        <v>1221</v>
      </c>
      <c r="B37" s="691" t="s">
        <v>1222</v>
      </c>
      <c r="C37" s="683" t="s">
        <v>1223</v>
      </c>
      <c r="D37" s="726" t="s">
        <v>1224</v>
      </c>
      <c r="E37" s="726" t="s">
        <v>1225</v>
      </c>
      <c r="F37" s="684">
        <v>7053479</v>
      </c>
      <c r="G37" s="684">
        <v>7053479</v>
      </c>
      <c r="H37" s="338">
        <v>2018</v>
      </c>
      <c r="I37" s="727" t="s">
        <v>1783</v>
      </c>
      <c r="J37" s="691" t="s">
        <v>1782</v>
      </c>
      <c r="K37" s="684">
        <v>20180925</v>
      </c>
      <c r="L37" s="726" t="s">
        <v>1226</v>
      </c>
      <c r="M37" s="685">
        <v>367</v>
      </c>
      <c r="N37" s="726" t="s">
        <v>1234</v>
      </c>
      <c r="O37" s="781" t="s">
        <v>1748</v>
      </c>
      <c r="P37" s="685"/>
      <c r="Q37" s="726" t="s">
        <v>1225</v>
      </c>
      <c r="R37" s="687" t="s">
        <v>1661</v>
      </c>
      <c r="S37" s="379" t="s">
        <v>594</v>
      </c>
      <c r="T37" s="728" t="s">
        <v>1230</v>
      </c>
      <c r="U37" s="726" t="s">
        <v>1231</v>
      </c>
      <c r="V37" s="684" t="e">
        <f>VLOOKUP(M37,'Total display'!$C$5:$U$363,2,FALSE)</f>
        <v>#N/A</v>
      </c>
      <c r="W37" s="689" t="e">
        <f>ROUND(VLOOKUP(M37,'Total display'!$C$5:$U$363,19,FALSE),3)</f>
        <v>#N/A</v>
      </c>
      <c r="X37" s="689" t="e">
        <f>ROUND(VLOOKUP(M37,'Total display'!$C$5:$U$363,3,FALSE),3)</f>
        <v>#N/A</v>
      </c>
      <c r="Y37" s="689" t="e">
        <f>ROUND(SUM(VLOOKUP(M37,'Total display'!$C$5:$U$363,4,FALSE),VLOOKUP(M37,'Total display'!$C$5:$U$363,6,FALSE),VLOOKUP(M37,'Total display'!$C$5:$U$363,7,FALSE),VLOOKUP(M37,'Total display'!$C$5:$U$363,8,FALSE),VLOOKUP(M37,'Total display'!$C$5:$U$363,10,FALSE),VLOOKUP(M37,'Total display'!$C$5:$U$363,11,FALSE),VLOOKUP(M37,'Total display'!$C$5:$U$363,12,FALSE),VLOOKUP(M37,'Total display'!$C$5:U403,13,FALSE),VLOOKUP(M37,'Total display'!$C$5:$U$363,14,FALSE)),3)</f>
        <v>#N/A</v>
      </c>
      <c r="Z37" s="689" t="e">
        <f>ROUND(VLOOKUP(M37,'Total display'!$C$5:$U$363,16,FALSE),3)</f>
        <v>#N/A</v>
      </c>
      <c r="AA37" s="1019">
        <v>0</v>
      </c>
    </row>
    <row r="38" spans="1:27" x14ac:dyDescent="0.2">
      <c r="A38" s="338" t="s">
        <v>1221</v>
      </c>
      <c r="B38" s="338" t="s">
        <v>1222</v>
      </c>
      <c r="C38" s="683" t="s">
        <v>1223</v>
      </c>
      <c r="D38" s="684" t="s">
        <v>1224</v>
      </c>
      <c r="E38" s="684" t="s">
        <v>1225</v>
      </c>
      <c r="F38" s="684">
        <v>7053479</v>
      </c>
      <c r="G38" s="684">
        <v>7053479</v>
      </c>
      <c r="H38" s="338">
        <v>2018</v>
      </c>
      <c r="I38" s="727" t="s">
        <v>1783</v>
      </c>
      <c r="J38" s="691" t="s">
        <v>1782</v>
      </c>
      <c r="K38" s="684">
        <v>20180925</v>
      </c>
      <c r="L38" s="684" t="s">
        <v>1226</v>
      </c>
      <c r="M38" s="685">
        <v>368</v>
      </c>
      <c r="N38" s="684" t="s">
        <v>1234</v>
      </c>
      <c r="O38" s="686" t="s">
        <v>1299</v>
      </c>
      <c r="P38" s="685"/>
      <c r="Q38" s="684" t="s">
        <v>1225</v>
      </c>
      <c r="R38" s="687" t="s">
        <v>1300</v>
      </c>
      <c r="S38" s="338" t="s">
        <v>1301</v>
      </c>
      <c r="T38" s="688" t="s">
        <v>1230</v>
      </c>
      <c r="U38" s="684" t="s">
        <v>1231</v>
      </c>
      <c r="V38" s="684" t="e">
        <f>VLOOKUP(M38,'Total display'!$C$5:$U$363,2,FALSE)</f>
        <v>#N/A</v>
      </c>
      <c r="W38" s="689" t="e">
        <f>ROUND(VLOOKUP(M38,'Total display'!$C$5:$U$363,19,FALSE),3)</f>
        <v>#N/A</v>
      </c>
      <c r="X38" s="689" t="e">
        <f>ROUND(VLOOKUP(M38,'Total display'!$C$5:$U$363,3,FALSE),3)</f>
        <v>#N/A</v>
      </c>
      <c r="Y38" s="689" t="e">
        <f>ROUND(SUM(VLOOKUP(M38,'Total display'!$C$5:$U$363,4,FALSE),VLOOKUP(M38,'Total display'!$C$5:$U$363,6,FALSE),VLOOKUP(M38,'Total display'!$C$5:$U$363,7,FALSE),VLOOKUP(M38,'Total display'!$C$5:$U$363,8,FALSE),VLOOKUP(M38,'Total display'!$C$5:$U$363,10,FALSE),VLOOKUP(M38,'Total display'!$C$5:$U$363,11,FALSE),VLOOKUP(M38,'Total display'!$C$5:$U$363,12,FALSE),VLOOKUP(M38,'Total display'!$C$5:U404,13,FALSE),VLOOKUP(M38,'Total display'!$C$5:$U$363,14,FALSE)),3)</f>
        <v>#N/A</v>
      </c>
      <c r="Z38" s="689" t="e">
        <f>ROUND(VLOOKUP(M38,'Total display'!$C$5:$U$363,16,FALSE),3)</f>
        <v>#N/A</v>
      </c>
      <c r="AA38" s="1019">
        <v>0</v>
      </c>
    </row>
    <row r="39" spans="1:27" x14ac:dyDescent="0.2">
      <c r="A39" s="338" t="s">
        <v>1221</v>
      </c>
      <c r="B39" s="338" t="s">
        <v>1222</v>
      </c>
      <c r="C39" s="683" t="s">
        <v>1223</v>
      </c>
      <c r="D39" s="684" t="s">
        <v>1224</v>
      </c>
      <c r="E39" s="684" t="s">
        <v>1225</v>
      </c>
      <c r="F39" s="684">
        <v>7053479</v>
      </c>
      <c r="G39" s="684">
        <v>7053479</v>
      </c>
      <c r="H39" s="338">
        <v>2018</v>
      </c>
      <c r="I39" s="727" t="s">
        <v>1783</v>
      </c>
      <c r="J39" s="691" t="s">
        <v>1782</v>
      </c>
      <c r="K39" s="684">
        <v>20180925</v>
      </c>
      <c r="L39" s="684" t="s">
        <v>1226</v>
      </c>
      <c r="M39" s="685">
        <v>377</v>
      </c>
      <c r="N39" s="684" t="s">
        <v>1227</v>
      </c>
      <c r="O39" s="686">
        <v>11912673</v>
      </c>
      <c r="P39" s="685"/>
      <c r="Q39" s="684" t="s">
        <v>1225</v>
      </c>
      <c r="R39" s="687" t="s">
        <v>1302</v>
      </c>
      <c r="S39" s="338" t="s">
        <v>314</v>
      </c>
      <c r="T39" s="688" t="s">
        <v>1230</v>
      </c>
      <c r="U39" s="684" t="s">
        <v>1231</v>
      </c>
      <c r="V39" s="684" t="e">
        <f>VLOOKUP(M39,'Total display'!$C$5:$U$363,2,FALSE)</f>
        <v>#N/A</v>
      </c>
      <c r="W39" s="689" t="e">
        <f>ROUND(VLOOKUP(M39,'Total display'!$C$5:$U$363,19,FALSE),3)</f>
        <v>#N/A</v>
      </c>
      <c r="X39" s="689" t="e">
        <f>ROUND(VLOOKUP(M39,'Total display'!$C$5:$U$363,3,FALSE),3)</f>
        <v>#N/A</v>
      </c>
      <c r="Y39" s="689" t="e">
        <f>ROUND(SUM(VLOOKUP(M39,'Total display'!$C$5:$U$363,4,FALSE),VLOOKUP(M39,'Total display'!$C$5:$U$363,6,FALSE),VLOOKUP(M39,'Total display'!$C$5:$U$363,7,FALSE),VLOOKUP(M39,'Total display'!$C$5:$U$363,8,FALSE),VLOOKUP(M39,'Total display'!$C$5:$U$363,10,FALSE),VLOOKUP(M39,'Total display'!$C$5:$U$363,11,FALSE),VLOOKUP(M39,'Total display'!$C$5:$U$363,12,FALSE),VLOOKUP(M39,'Total display'!$C$5:U404,13,FALSE),VLOOKUP(M39,'Total display'!$C$5:$U$363,14,FALSE)),3)</f>
        <v>#N/A</v>
      </c>
      <c r="Z39" s="689" t="e">
        <f>ROUND(VLOOKUP(M39,'Total display'!$C$5:$U$363,16,FALSE),3)</f>
        <v>#N/A</v>
      </c>
      <c r="AA39" s="1019">
        <v>0</v>
      </c>
    </row>
    <row r="40" spans="1:27" x14ac:dyDescent="0.2">
      <c r="A40" s="338" t="s">
        <v>1221</v>
      </c>
      <c r="B40" s="338" t="s">
        <v>1222</v>
      </c>
      <c r="C40" s="683" t="s">
        <v>1223</v>
      </c>
      <c r="D40" s="684" t="s">
        <v>1224</v>
      </c>
      <c r="E40" s="684" t="s">
        <v>1225</v>
      </c>
      <c r="F40" s="684">
        <v>7053479</v>
      </c>
      <c r="G40" s="684">
        <v>7053479</v>
      </c>
      <c r="H40" s="338">
        <v>2018</v>
      </c>
      <c r="I40" s="727" t="s">
        <v>1783</v>
      </c>
      <c r="J40" s="691" t="s">
        <v>1782</v>
      </c>
      <c r="K40" s="684">
        <v>20180925</v>
      </c>
      <c r="L40" s="684" t="s">
        <v>1226</v>
      </c>
      <c r="M40" s="685">
        <v>413</v>
      </c>
      <c r="N40" s="684" t="s">
        <v>1227</v>
      </c>
      <c r="O40" s="686">
        <v>9814596</v>
      </c>
      <c r="P40" s="685"/>
      <c r="Q40" s="684" t="s">
        <v>1225</v>
      </c>
      <c r="R40" s="687" t="s">
        <v>1303</v>
      </c>
      <c r="S40" s="338" t="s">
        <v>374</v>
      </c>
      <c r="T40" s="688" t="s">
        <v>1230</v>
      </c>
      <c r="U40" s="684" t="s">
        <v>1231</v>
      </c>
      <c r="V40" s="684" t="e">
        <f>VLOOKUP(M40,'Total display'!$C$5:$U$363,2,FALSE)</f>
        <v>#N/A</v>
      </c>
      <c r="W40" s="689" t="e">
        <f>ROUND(VLOOKUP(M40,'Total display'!$C$5:$U$363,19,FALSE),3)</f>
        <v>#N/A</v>
      </c>
      <c r="X40" s="689" t="e">
        <f>ROUND(VLOOKUP(M40,'Total display'!$C$5:$U$363,3,FALSE),3)</f>
        <v>#N/A</v>
      </c>
      <c r="Y40" s="689" t="e">
        <f>ROUND(SUM(VLOOKUP(M40,'Total display'!$C$5:$U$363,4,FALSE),VLOOKUP(M40,'Total display'!$C$5:$U$363,6,FALSE),VLOOKUP(M40,'Total display'!$C$5:$U$363,7,FALSE),VLOOKUP(M40,'Total display'!$C$5:$U$363,8,FALSE),VLOOKUP(M40,'Total display'!$C$5:$U$363,10,FALSE),VLOOKUP(M40,'Total display'!$C$5:$U$363,11,FALSE),VLOOKUP(M40,'Total display'!$C$5:$U$363,12,FALSE),VLOOKUP(M40,'Total display'!$C$5:U405,13,FALSE),VLOOKUP(M40,'Total display'!$C$5:$U$363,14,FALSE)),3)</f>
        <v>#N/A</v>
      </c>
      <c r="Z40" s="689" t="e">
        <f>ROUND(VLOOKUP(M40,'Total display'!$C$5:$U$363,16,FALSE),3)</f>
        <v>#N/A</v>
      </c>
      <c r="AA40" s="1019">
        <v>41.137</v>
      </c>
    </row>
    <row r="41" spans="1:27" x14ac:dyDescent="0.2">
      <c r="A41" s="338" t="s">
        <v>1221</v>
      </c>
      <c r="B41" s="338" t="s">
        <v>1222</v>
      </c>
      <c r="C41" s="683" t="s">
        <v>1223</v>
      </c>
      <c r="D41" s="684" t="s">
        <v>1224</v>
      </c>
      <c r="E41" s="684" t="s">
        <v>1225</v>
      </c>
      <c r="F41" s="684">
        <v>7053479</v>
      </c>
      <c r="G41" s="684">
        <v>7053479</v>
      </c>
      <c r="H41" s="338">
        <v>2018</v>
      </c>
      <c r="I41" s="727" t="s">
        <v>1783</v>
      </c>
      <c r="J41" s="691" t="s">
        <v>1782</v>
      </c>
      <c r="K41" s="684">
        <v>20180925</v>
      </c>
      <c r="L41" s="684" t="s">
        <v>1226</v>
      </c>
      <c r="M41" s="685">
        <v>419</v>
      </c>
      <c r="N41" s="684" t="s">
        <v>1234</v>
      </c>
      <c r="O41" s="686" t="s">
        <v>1304</v>
      </c>
      <c r="P41" s="685"/>
      <c r="Q41" s="684" t="s">
        <v>1225</v>
      </c>
      <c r="R41" s="687" t="s">
        <v>1305</v>
      </c>
      <c r="S41" s="338" t="s">
        <v>1306</v>
      </c>
      <c r="T41" s="688" t="s">
        <v>1230</v>
      </c>
      <c r="U41" s="684" t="s">
        <v>1231</v>
      </c>
      <c r="V41" s="684" t="e">
        <f>VLOOKUP(M41,'Total display'!$C$5:$U$363,2,FALSE)</f>
        <v>#N/A</v>
      </c>
      <c r="W41" s="689" t="e">
        <f>ROUND(VLOOKUP(M41,'Total display'!$C$5:$U$363,19,FALSE),3)</f>
        <v>#N/A</v>
      </c>
      <c r="X41" s="689" t="e">
        <f>ROUND(VLOOKUP(M41,'Total display'!$C$5:$U$363,3,FALSE),3)</f>
        <v>#N/A</v>
      </c>
      <c r="Y41" s="689" t="e">
        <f>ROUND(SUM(VLOOKUP(M41,'Total display'!$C$5:$U$363,4,FALSE),VLOOKUP(M41,'Total display'!$C$5:$U$363,6,FALSE),VLOOKUP(M41,'Total display'!$C$5:$U$363,7,FALSE),VLOOKUP(M41,'Total display'!$C$5:$U$363,8,FALSE),VLOOKUP(M41,'Total display'!$C$5:$U$363,10,FALSE),VLOOKUP(M41,'Total display'!$C$5:$U$363,11,FALSE),VLOOKUP(M41,'Total display'!$C$5:$U$363,12,FALSE),VLOOKUP(M41,'Total display'!$C$5:U406,13,FALSE),VLOOKUP(M41,'Total display'!$C$5:$U$363,14,FALSE)),3)</f>
        <v>#N/A</v>
      </c>
      <c r="Z41" s="689" t="e">
        <f>ROUND(VLOOKUP(M41,'Total display'!$C$5:$U$363,16,FALSE),3)</f>
        <v>#N/A</v>
      </c>
      <c r="AA41" s="1019">
        <v>0</v>
      </c>
    </row>
    <row r="42" spans="1:27" x14ac:dyDescent="0.2">
      <c r="A42" s="338" t="s">
        <v>1221</v>
      </c>
      <c r="B42" s="338" t="s">
        <v>1222</v>
      </c>
      <c r="C42" s="683" t="s">
        <v>1223</v>
      </c>
      <c r="D42" s="684" t="s">
        <v>1224</v>
      </c>
      <c r="E42" s="684" t="s">
        <v>1225</v>
      </c>
      <c r="F42" s="684">
        <v>7053479</v>
      </c>
      <c r="G42" s="684">
        <v>7053479</v>
      </c>
      <c r="H42" s="338">
        <v>2018</v>
      </c>
      <c r="I42" s="727" t="s">
        <v>1783</v>
      </c>
      <c r="J42" s="691" t="s">
        <v>1782</v>
      </c>
      <c r="K42" s="684">
        <v>20180925</v>
      </c>
      <c r="L42" s="684" t="s">
        <v>1226</v>
      </c>
      <c r="M42" s="685">
        <v>422</v>
      </c>
      <c r="N42" s="684" t="s">
        <v>1234</v>
      </c>
      <c r="O42" s="686" t="s">
        <v>1307</v>
      </c>
      <c r="P42" s="685"/>
      <c r="Q42" s="684" t="s">
        <v>1225</v>
      </c>
      <c r="R42" s="687" t="s">
        <v>1308</v>
      </c>
      <c r="S42" s="690" t="s">
        <v>382</v>
      </c>
      <c r="T42" s="688" t="s">
        <v>1230</v>
      </c>
      <c r="U42" s="684" t="s">
        <v>1231</v>
      </c>
      <c r="V42" s="684" t="e">
        <f>VLOOKUP(M42,'Total display'!$C$5:$U$363,2,FALSE)</f>
        <v>#N/A</v>
      </c>
      <c r="W42" s="689" t="e">
        <f>ROUND(VLOOKUP(M42,'Total display'!$C$5:$U$363,19,FALSE),3)</f>
        <v>#N/A</v>
      </c>
      <c r="X42" s="689" t="e">
        <f>ROUND(VLOOKUP(M42,'Total display'!$C$5:$U$363,3,FALSE),3)</f>
        <v>#N/A</v>
      </c>
      <c r="Y42" s="689" t="e">
        <f>ROUND(SUM(VLOOKUP(M42,'Total display'!$C$5:$U$363,4,FALSE),VLOOKUP(M42,'Total display'!$C$5:$U$363,6,FALSE),VLOOKUP(M42,'Total display'!$C$5:$U$363,7,FALSE),VLOOKUP(M42,'Total display'!$C$5:$U$363,8,FALSE),VLOOKUP(M42,'Total display'!$C$5:$U$363,10,FALSE),VLOOKUP(M42,'Total display'!$C$5:$U$363,11,FALSE),VLOOKUP(M42,'Total display'!$C$5:$U$363,12,FALSE),VLOOKUP(M42,'Total display'!$C$5:U407,13,FALSE),VLOOKUP(M42,'Total display'!$C$5:$U$363,14,FALSE)),3)</f>
        <v>#N/A</v>
      </c>
      <c r="Z42" s="689" t="e">
        <f>ROUND(VLOOKUP(M42,'Total display'!$C$5:$U$363,16,FALSE),3)</f>
        <v>#N/A</v>
      </c>
      <c r="AA42" s="1019">
        <v>0</v>
      </c>
    </row>
    <row r="43" spans="1:27" x14ac:dyDescent="0.2">
      <c r="A43" s="338" t="s">
        <v>1221</v>
      </c>
      <c r="B43" s="338" t="s">
        <v>1222</v>
      </c>
      <c r="C43" s="683" t="s">
        <v>1223</v>
      </c>
      <c r="D43" s="684" t="s">
        <v>1224</v>
      </c>
      <c r="E43" s="684" t="s">
        <v>1225</v>
      </c>
      <c r="F43" s="684">
        <v>7053479</v>
      </c>
      <c r="G43" s="684">
        <v>7053479</v>
      </c>
      <c r="H43" s="338">
        <v>2018</v>
      </c>
      <c r="I43" s="727" t="s">
        <v>1783</v>
      </c>
      <c r="J43" s="691" t="s">
        <v>1782</v>
      </c>
      <c r="K43" s="684">
        <v>20180925</v>
      </c>
      <c r="L43" s="684" t="s">
        <v>1226</v>
      </c>
      <c r="M43" s="685">
        <v>423</v>
      </c>
      <c r="N43" s="684" t="s">
        <v>1234</v>
      </c>
      <c r="O43" s="686" t="s">
        <v>1309</v>
      </c>
      <c r="P43" s="685"/>
      <c r="Q43" s="684" t="s">
        <v>1225</v>
      </c>
      <c r="R43" s="687" t="s">
        <v>1310</v>
      </c>
      <c r="S43" s="690" t="s">
        <v>385</v>
      </c>
      <c r="T43" s="688" t="s">
        <v>1230</v>
      </c>
      <c r="U43" s="684" t="s">
        <v>1231</v>
      </c>
      <c r="V43" s="684" t="e">
        <f>VLOOKUP(M43,'Total display'!$C$5:$U$363,2,FALSE)</f>
        <v>#N/A</v>
      </c>
      <c r="W43" s="689" t="e">
        <f>ROUND(VLOOKUP(M43,'Total display'!$C$5:$U$363,19,FALSE),3)</f>
        <v>#N/A</v>
      </c>
      <c r="X43" s="689" t="e">
        <f>ROUND(VLOOKUP(M43,'Total display'!$C$5:$U$363,3,FALSE),3)</f>
        <v>#N/A</v>
      </c>
      <c r="Y43" s="689" t="e">
        <f>ROUND(SUM(VLOOKUP(M43,'Total display'!$C$5:$U$363,4,FALSE),VLOOKUP(M43,'Total display'!$C$5:$U$363,6,FALSE),VLOOKUP(M43,'Total display'!$C$5:$U$363,7,FALSE),VLOOKUP(M43,'Total display'!$C$5:$U$363,8,FALSE),VLOOKUP(M43,'Total display'!$C$5:$U$363,10,FALSE),VLOOKUP(M43,'Total display'!$C$5:$U$363,11,FALSE),VLOOKUP(M43,'Total display'!$C$5:$U$363,12,FALSE),VLOOKUP(M43,'Total display'!$C$5:U408,13,FALSE),VLOOKUP(M43,'Total display'!$C$5:$U$363,14,FALSE)),3)</f>
        <v>#N/A</v>
      </c>
      <c r="Z43" s="689" t="e">
        <f>ROUND(VLOOKUP(M43,'Total display'!$C$5:$U$363,16,FALSE),3)</f>
        <v>#N/A</v>
      </c>
      <c r="AA43" s="1019">
        <v>0</v>
      </c>
    </row>
    <row r="44" spans="1:27" x14ac:dyDescent="0.2">
      <c r="A44" s="338" t="s">
        <v>1221</v>
      </c>
      <c r="B44" s="338" t="s">
        <v>1222</v>
      </c>
      <c r="C44" s="683" t="s">
        <v>1223</v>
      </c>
      <c r="D44" s="684" t="s">
        <v>1224</v>
      </c>
      <c r="E44" s="684" t="s">
        <v>1225</v>
      </c>
      <c r="F44" s="684">
        <v>7053479</v>
      </c>
      <c r="G44" s="684">
        <v>7053479</v>
      </c>
      <c r="H44" s="338">
        <v>2018</v>
      </c>
      <c r="I44" s="727" t="s">
        <v>1783</v>
      </c>
      <c r="J44" s="691" t="s">
        <v>1782</v>
      </c>
      <c r="K44" s="684">
        <v>20180925</v>
      </c>
      <c r="L44" s="684" t="s">
        <v>1226</v>
      </c>
      <c r="M44" s="685">
        <v>426</v>
      </c>
      <c r="N44" s="684" t="s">
        <v>1234</v>
      </c>
      <c r="O44" s="686" t="s">
        <v>1311</v>
      </c>
      <c r="P44" s="685"/>
      <c r="Q44" s="684" t="s">
        <v>1225</v>
      </c>
      <c r="R44" s="687" t="s">
        <v>1312</v>
      </c>
      <c r="S44" s="338" t="s">
        <v>1313</v>
      </c>
      <c r="T44" s="688" t="s">
        <v>1230</v>
      </c>
      <c r="U44" s="684" t="s">
        <v>1231</v>
      </c>
      <c r="V44" s="684" t="e">
        <f>VLOOKUP(M44,'Total display'!$C$5:$U$363,2,FALSE)</f>
        <v>#N/A</v>
      </c>
      <c r="W44" s="689" t="e">
        <f>ROUND(VLOOKUP(M44,'Total display'!$C$5:$U$363,19,FALSE),3)</f>
        <v>#N/A</v>
      </c>
      <c r="X44" s="689" t="e">
        <f>ROUND(VLOOKUP(M44,'Total display'!$C$5:$U$363,3,FALSE),3)</f>
        <v>#N/A</v>
      </c>
      <c r="Y44" s="689" t="e">
        <f>ROUND(SUM(VLOOKUP(M44,'Total display'!$C$5:$U$363,4,FALSE),VLOOKUP(M44,'Total display'!$C$5:$U$363,6,FALSE),VLOOKUP(M44,'Total display'!$C$5:$U$363,7,FALSE),VLOOKUP(M44,'Total display'!$C$5:$U$363,8,FALSE),VLOOKUP(M44,'Total display'!$C$5:$U$363,10,FALSE),VLOOKUP(M44,'Total display'!$C$5:$U$363,11,FALSE),VLOOKUP(M44,'Total display'!$C$5:$U$363,12,FALSE),VLOOKUP(M44,'Total display'!$C$5:U409,13,FALSE),VLOOKUP(M44,'Total display'!$C$5:$U$363,14,FALSE)),3)</f>
        <v>#N/A</v>
      </c>
      <c r="Z44" s="689" t="e">
        <f>ROUND(VLOOKUP(M44,'Total display'!$C$5:$U$363,16,FALSE),3)</f>
        <v>#N/A</v>
      </c>
      <c r="AA44" s="1019">
        <v>0</v>
      </c>
    </row>
    <row r="45" spans="1:27" x14ac:dyDescent="0.2">
      <c r="A45" s="338" t="s">
        <v>1221</v>
      </c>
      <c r="B45" s="338" t="s">
        <v>1222</v>
      </c>
      <c r="C45" s="683" t="s">
        <v>1223</v>
      </c>
      <c r="D45" s="684" t="s">
        <v>1224</v>
      </c>
      <c r="E45" s="684" t="s">
        <v>1225</v>
      </c>
      <c r="F45" s="684">
        <v>7053479</v>
      </c>
      <c r="G45" s="684">
        <v>7053479</v>
      </c>
      <c r="H45" s="338">
        <v>2018</v>
      </c>
      <c r="I45" s="727" t="s">
        <v>1783</v>
      </c>
      <c r="J45" s="691" t="s">
        <v>1782</v>
      </c>
      <c r="K45" s="684">
        <v>20180925</v>
      </c>
      <c r="L45" s="684" t="s">
        <v>1226</v>
      </c>
      <c r="M45" s="685">
        <v>430</v>
      </c>
      <c r="N45" s="684" t="s">
        <v>1234</v>
      </c>
      <c r="O45" s="686" t="s">
        <v>1314</v>
      </c>
      <c r="P45" s="685"/>
      <c r="Q45" s="684" t="s">
        <v>1225</v>
      </c>
      <c r="R45" s="687" t="s">
        <v>1315</v>
      </c>
      <c r="S45" s="338" t="s">
        <v>394</v>
      </c>
      <c r="T45" s="688" t="s">
        <v>1230</v>
      </c>
      <c r="U45" s="684" t="s">
        <v>1231</v>
      </c>
      <c r="V45" s="684" t="e">
        <f>VLOOKUP(M45,'Total display'!$C$5:$U$363,2,FALSE)</f>
        <v>#N/A</v>
      </c>
      <c r="W45" s="689" t="e">
        <f>ROUND(VLOOKUP(M45,'Total display'!$C$5:$U$363,19,FALSE),3)</f>
        <v>#N/A</v>
      </c>
      <c r="X45" s="689" t="e">
        <f>ROUND(VLOOKUP(M45,'Total display'!$C$5:$U$363,3,FALSE),3)</f>
        <v>#N/A</v>
      </c>
      <c r="Y45" s="689" t="e">
        <f>ROUND(SUM(VLOOKUP(M45,'Total display'!$C$5:$U$363,4,FALSE),VLOOKUP(M45,'Total display'!$C$5:$U$363,6,FALSE),VLOOKUP(M45,'Total display'!$C$5:$U$363,7,FALSE),VLOOKUP(M45,'Total display'!$C$5:$U$363,8,FALSE),VLOOKUP(M45,'Total display'!$C$5:$U$363,10,FALSE),VLOOKUP(M45,'Total display'!$C$5:$U$363,11,FALSE),VLOOKUP(M45,'Total display'!$C$5:$U$363,12,FALSE),VLOOKUP(M45,'Total display'!$C$5:U410,13,FALSE),VLOOKUP(M45,'Total display'!$C$5:$U$363,14,FALSE)),3)</f>
        <v>#N/A</v>
      </c>
      <c r="Z45" s="689" t="e">
        <f>ROUND(VLOOKUP(M45,'Total display'!$C$5:$U$363,16,FALSE),3)</f>
        <v>#N/A</v>
      </c>
      <c r="AA45" s="1019">
        <v>0</v>
      </c>
    </row>
    <row r="46" spans="1:27" x14ac:dyDescent="0.2">
      <c r="A46" s="338" t="s">
        <v>1221</v>
      </c>
      <c r="B46" s="338" t="s">
        <v>1222</v>
      </c>
      <c r="C46" s="683" t="s">
        <v>1223</v>
      </c>
      <c r="D46" s="684" t="s">
        <v>1224</v>
      </c>
      <c r="E46" s="684" t="s">
        <v>1225</v>
      </c>
      <c r="F46" s="684">
        <v>7053479</v>
      </c>
      <c r="G46" s="684">
        <v>7053479</v>
      </c>
      <c r="H46" s="338">
        <v>2018</v>
      </c>
      <c r="I46" s="727" t="s">
        <v>1783</v>
      </c>
      <c r="J46" s="691" t="s">
        <v>1782</v>
      </c>
      <c r="K46" s="684">
        <v>20180925</v>
      </c>
      <c r="L46" s="684" t="s">
        <v>1226</v>
      </c>
      <c r="M46" s="685">
        <v>440</v>
      </c>
      <c r="N46" s="684" t="s">
        <v>1234</v>
      </c>
      <c r="O46" s="686" t="s">
        <v>1316</v>
      </c>
      <c r="P46" s="685"/>
      <c r="Q46" s="684" t="s">
        <v>1225</v>
      </c>
      <c r="R46" s="687" t="s">
        <v>1317</v>
      </c>
      <c r="S46" s="338" t="s">
        <v>406</v>
      </c>
      <c r="T46" s="688" t="s">
        <v>1230</v>
      </c>
      <c r="U46" s="684" t="s">
        <v>1231</v>
      </c>
      <c r="V46" s="684" t="e">
        <f>VLOOKUP(M46,'Total display'!$C$5:$U$363,2,FALSE)</f>
        <v>#N/A</v>
      </c>
      <c r="W46" s="689" t="e">
        <f>ROUND(VLOOKUP(M46,'Total display'!$C$5:$U$363,19,FALSE),3)</f>
        <v>#N/A</v>
      </c>
      <c r="X46" s="689" t="e">
        <f>ROUND(VLOOKUP(M46,'Total display'!$C$5:$U$363,3,FALSE),3)</f>
        <v>#N/A</v>
      </c>
      <c r="Y46" s="689" t="e">
        <f>ROUND(SUM(VLOOKUP(M46,'Total display'!$C$5:$U$363,4,FALSE),VLOOKUP(M46,'Total display'!$C$5:$U$363,6,FALSE),VLOOKUP(M46,'Total display'!$C$5:$U$363,7,FALSE),VLOOKUP(M46,'Total display'!$C$5:$U$363,8,FALSE),VLOOKUP(M46,'Total display'!$C$5:$U$363,10,FALSE),VLOOKUP(M46,'Total display'!$C$5:$U$363,11,FALSE),VLOOKUP(M46,'Total display'!$C$5:$U$363,12,FALSE),VLOOKUP(M46,'Total display'!$C$5:U411,13,FALSE),VLOOKUP(M46,'Total display'!$C$5:$U$363,14,FALSE)),3)</f>
        <v>#N/A</v>
      </c>
      <c r="Z46" s="689" t="e">
        <f>ROUND(VLOOKUP(M46,'Total display'!$C$5:$U$363,16,FALSE),3)</f>
        <v>#N/A</v>
      </c>
      <c r="AA46" s="1019">
        <v>0</v>
      </c>
    </row>
    <row r="47" spans="1:27" x14ac:dyDescent="0.2">
      <c r="A47" s="338" t="s">
        <v>1221</v>
      </c>
      <c r="B47" s="338" t="s">
        <v>1222</v>
      </c>
      <c r="C47" s="683" t="s">
        <v>1223</v>
      </c>
      <c r="D47" s="684" t="s">
        <v>1224</v>
      </c>
      <c r="E47" s="684" t="s">
        <v>1225</v>
      </c>
      <c r="F47" s="684">
        <v>7053479</v>
      </c>
      <c r="G47" s="684">
        <v>7053479</v>
      </c>
      <c r="H47" s="338">
        <v>2018</v>
      </c>
      <c r="I47" s="727" t="s">
        <v>1783</v>
      </c>
      <c r="J47" s="691" t="s">
        <v>1782</v>
      </c>
      <c r="K47" s="684">
        <v>20180925</v>
      </c>
      <c r="L47" s="684" t="s">
        <v>1226</v>
      </c>
      <c r="M47" s="685">
        <v>445</v>
      </c>
      <c r="N47" s="684" t="s">
        <v>1227</v>
      </c>
      <c r="O47" s="686">
        <v>15266357</v>
      </c>
      <c r="P47" s="685"/>
      <c r="Q47" s="684" t="s">
        <v>1225</v>
      </c>
      <c r="R47" s="687" t="s">
        <v>1318</v>
      </c>
      <c r="S47" s="338" t="s">
        <v>1319</v>
      </c>
      <c r="T47" s="688" t="s">
        <v>1230</v>
      </c>
      <c r="U47" s="684" t="s">
        <v>1231</v>
      </c>
      <c r="V47" s="684" t="e">
        <f>VLOOKUP(M47,'Total display'!$C$5:$U$363,2,FALSE)</f>
        <v>#N/A</v>
      </c>
      <c r="W47" s="689" t="e">
        <f>ROUND(VLOOKUP(M47,'Total display'!$C$5:$U$363,19,FALSE),3)</f>
        <v>#N/A</v>
      </c>
      <c r="X47" s="689" t="e">
        <f>ROUND(VLOOKUP(M47,'Total display'!$C$5:$U$363,3,FALSE),3)</f>
        <v>#N/A</v>
      </c>
      <c r="Y47" s="689" t="e">
        <f>ROUND(SUM(VLOOKUP(M47,'Total display'!$C$5:$U$363,4,FALSE),VLOOKUP(M47,'Total display'!$C$5:$U$363,6,FALSE),VLOOKUP(M47,'Total display'!$C$5:$U$363,7,FALSE),VLOOKUP(M47,'Total display'!$C$5:$U$363,8,FALSE),VLOOKUP(M47,'Total display'!$C$5:$U$363,10,FALSE),VLOOKUP(M47,'Total display'!$C$5:$U$363,11,FALSE),VLOOKUP(M47,'Total display'!$C$5:$U$363,12,FALSE),VLOOKUP(M47,'Total display'!$C$5:U412,13,FALSE),VLOOKUP(M47,'Total display'!$C$5:$U$363,14,FALSE)),3)</f>
        <v>#N/A</v>
      </c>
      <c r="Z47" s="689" t="e">
        <f>ROUND(VLOOKUP(M47,'Total display'!$C$5:$U$363,16,FALSE),3)</f>
        <v>#N/A</v>
      </c>
      <c r="AA47" s="1019">
        <v>32.345999999999997</v>
      </c>
    </row>
    <row r="48" spans="1:27" x14ac:dyDescent="0.2">
      <c r="A48" s="338" t="s">
        <v>1221</v>
      </c>
      <c r="B48" s="338" t="s">
        <v>1222</v>
      </c>
      <c r="C48" s="683" t="s">
        <v>1223</v>
      </c>
      <c r="D48" s="684" t="s">
        <v>1224</v>
      </c>
      <c r="E48" s="684" t="s">
        <v>1225</v>
      </c>
      <c r="F48" s="684">
        <v>7053479</v>
      </c>
      <c r="G48" s="684">
        <v>7053479</v>
      </c>
      <c r="H48" s="338">
        <v>2018</v>
      </c>
      <c r="I48" s="727" t="s">
        <v>1783</v>
      </c>
      <c r="J48" s="691" t="s">
        <v>1782</v>
      </c>
      <c r="K48" s="684">
        <v>20180925</v>
      </c>
      <c r="L48" s="684" t="s">
        <v>1226</v>
      </c>
      <c r="M48" s="685">
        <v>448</v>
      </c>
      <c r="N48" s="684" t="s">
        <v>1227</v>
      </c>
      <c r="O48" s="686">
        <v>14081723</v>
      </c>
      <c r="P48" s="685"/>
      <c r="Q48" s="684" t="s">
        <v>1225</v>
      </c>
      <c r="R48" s="687" t="s">
        <v>1320</v>
      </c>
      <c r="S48" s="338" t="s">
        <v>1321</v>
      </c>
      <c r="T48" s="688" t="s">
        <v>1230</v>
      </c>
      <c r="U48" s="684" t="s">
        <v>1231</v>
      </c>
      <c r="V48" s="684" t="e">
        <f>VLOOKUP(M48,'Total display'!$C$5:$U$363,2,FALSE)</f>
        <v>#N/A</v>
      </c>
      <c r="W48" s="689" t="e">
        <f>ROUND(VLOOKUP(M48,'Total display'!$C$5:$U$363,19,FALSE),3)</f>
        <v>#N/A</v>
      </c>
      <c r="X48" s="689" t="e">
        <f>ROUND(VLOOKUP(M48,'Total display'!$C$5:$U$363,3,FALSE),3)</f>
        <v>#N/A</v>
      </c>
      <c r="Y48" s="689" t="e">
        <f>ROUND(SUM(VLOOKUP(M48,'Total display'!$C$5:$U$363,4,FALSE),VLOOKUP(M48,'Total display'!$C$5:$U$363,6,FALSE),VLOOKUP(M48,'Total display'!$C$5:$U$363,7,FALSE),VLOOKUP(M48,'Total display'!$C$5:$U$363,8,FALSE),VLOOKUP(M48,'Total display'!$C$5:$U$363,10,FALSE),VLOOKUP(M48,'Total display'!$C$5:$U$363,11,FALSE),VLOOKUP(M48,'Total display'!$C$5:$U$363,12,FALSE),VLOOKUP(M48,'Total display'!$C$5:U413,13,FALSE),VLOOKUP(M48,'Total display'!$C$5:$U$363,14,FALSE)),3)</f>
        <v>#N/A</v>
      </c>
      <c r="Z48" s="689" t="e">
        <f>ROUND(VLOOKUP(M48,'Total display'!$C$5:$U$363,16,FALSE),3)</f>
        <v>#N/A</v>
      </c>
      <c r="AA48" s="1019">
        <v>41.137</v>
      </c>
    </row>
    <row r="49" spans="1:27" x14ac:dyDescent="0.2">
      <c r="A49" s="338" t="s">
        <v>1221</v>
      </c>
      <c r="B49" s="338" t="s">
        <v>1222</v>
      </c>
      <c r="C49" s="683" t="s">
        <v>1223</v>
      </c>
      <c r="D49" s="684" t="s">
        <v>1224</v>
      </c>
      <c r="E49" s="684" t="s">
        <v>1225</v>
      </c>
      <c r="F49" s="684">
        <v>7053479</v>
      </c>
      <c r="G49" s="684">
        <v>7053479</v>
      </c>
      <c r="H49" s="338">
        <v>2018</v>
      </c>
      <c r="I49" s="727" t="s">
        <v>1783</v>
      </c>
      <c r="J49" s="691" t="s">
        <v>1782</v>
      </c>
      <c r="K49" s="684">
        <v>20180925</v>
      </c>
      <c r="L49" s="684" t="s">
        <v>1226</v>
      </c>
      <c r="M49" s="685">
        <v>280</v>
      </c>
      <c r="N49" s="684" t="s">
        <v>1227</v>
      </c>
      <c r="O49" s="686">
        <v>11763071</v>
      </c>
      <c r="P49" s="685"/>
      <c r="Q49" s="684" t="s">
        <v>1225</v>
      </c>
      <c r="R49" s="687" t="s">
        <v>1322</v>
      </c>
      <c r="S49" s="338" t="s">
        <v>457</v>
      </c>
      <c r="T49" s="688" t="s">
        <v>1230</v>
      </c>
      <c r="U49" s="684" t="s">
        <v>1231</v>
      </c>
      <c r="V49" s="684" t="e">
        <f>VLOOKUP(M49,'Total display'!$C$5:$U$363,2,FALSE)</f>
        <v>#N/A</v>
      </c>
      <c r="W49" s="689" t="e">
        <f>ROUND(VLOOKUP(M49,'Total display'!$C$5:$U$363,19,FALSE),3)</f>
        <v>#N/A</v>
      </c>
      <c r="X49" s="689" t="e">
        <f>ROUND(VLOOKUP(M49,'Total display'!$C$5:$U$363,3,FALSE),3)</f>
        <v>#N/A</v>
      </c>
      <c r="Y49" s="689" t="e">
        <f>ROUND(SUM(VLOOKUP(M49,'Total display'!$C$5:$U$363,4,FALSE),VLOOKUP(M49,'Total display'!$C$5:$U$363,6,FALSE),VLOOKUP(M49,'Total display'!$C$5:$U$363,7,FALSE),VLOOKUP(M49,'Total display'!$C$5:$U$363,8,FALSE),VLOOKUP(M49,'Total display'!$C$5:$U$363,10,FALSE),VLOOKUP(M49,'Total display'!$C$5:$U$363,11,FALSE),VLOOKUP(M49,'Total display'!$C$5:$U$363,12,FALSE),VLOOKUP(M49,'Total display'!$C$5:U414,13,FALSE),VLOOKUP(M49,'Total display'!$C$5:$U$363,14,FALSE)),3)</f>
        <v>#N/A</v>
      </c>
      <c r="Z49" s="689" t="e">
        <f>ROUND(VLOOKUP(M49,'Total display'!$C$5:$U$363,16,FALSE),3)</f>
        <v>#N/A</v>
      </c>
      <c r="AA49" s="1019">
        <v>42.186999999999998</v>
      </c>
    </row>
    <row r="50" spans="1:27" x14ac:dyDescent="0.2">
      <c r="A50" s="338" t="s">
        <v>1221</v>
      </c>
      <c r="B50" s="338" t="s">
        <v>1222</v>
      </c>
      <c r="C50" s="683" t="s">
        <v>1223</v>
      </c>
      <c r="D50" s="684" t="s">
        <v>1224</v>
      </c>
      <c r="E50" s="684" t="s">
        <v>1225</v>
      </c>
      <c r="F50" s="684">
        <v>7053479</v>
      </c>
      <c r="G50" s="684">
        <v>7053479</v>
      </c>
      <c r="H50" s="338">
        <v>2018</v>
      </c>
      <c r="I50" s="727" t="s">
        <v>1783</v>
      </c>
      <c r="J50" s="691" t="s">
        <v>1782</v>
      </c>
      <c r="K50" s="684">
        <v>20180925</v>
      </c>
      <c r="L50" s="684" t="s">
        <v>1226</v>
      </c>
      <c r="M50" s="685">
        <v>461</v>
      </c>
      <c r="N50" s="684" t="s">
        <v>1227</v>
      </c>
      <c r="O50" s="686">
        <v>11170531</v>
      </c>
      <c r="P50" s="685"/>
      <c r="Q50" s="684" t="s">
        <v>1225</v>
      </c>
      <c r="R50" s="687" t="s">
        <v>1323</v>
      </c>
      <c r="S50" s="338" t="s">
        <v>459</v>
      </c>
      <c r="T50" s="688" t="s">
        <v>1230</v>
      </c>
      <c r="U50" s="684" t="s">
        <v>1231</v>
      </c>
      <c r="V50" s="684" t="e">
        <f>VLOOKUP(M50,'Total display'!$C$5:$U$363,2,FALSE)</f>
        <v>#N/A</v>
      </c>
      <c r="W50" s="689" t="e">
        <f>ROUND(VLOOKUP(M50,'Total display'!$C$5:$U$363,19,FALSE),3)</f>
        <v>#N/A</v>
      </c>
      <c r="X50" s="689" t="e">
        <f>ROUND(VLOOKUP(M50,'Total display'!$C$5:$U$363,3,FALSE),3)</f>
        <v>#N/A</v>
      </c>
      <c r="Y50" s="689" t="e">
        <f>ROUND(SUM(VLOOKUP(M50,'Total display'!$C$5:$U$363,4,FALSE),VLOOKUP(M50,'Total display'!$C$5:$U$363,6,FALSE),VLOOKUP(M50,'Total display'!$C$5:$U$363,7,FALSE),VLOOKUP(M50,'Total display'!$C$5:$U$363,8,FALSE),VLOOKUP(M50,'Total display'!$C$5:$U$363,10,FALSE),VLOOKUP(M50,'Total display'!$C$5:$U$363,11,FALSE),VLOOKUP(M50,'Total display'!$C$5:$U$363,12,FALSE),VLOOKUP(M50,'Total display'!$C$5:U415,13,FALSE),VLOOKUP(M50,'Total display'!$C$5:$U$363,14,FALSE)),3)</f>
        <v>#N/A</v>
      </c>
      <c r="Z50" s="689" t="e">
        <f>ROUND(VLOOKUP(M50,'Total display'!$C$5:$U$363,16,FALSE),3)</f>
        <v>#N/A</v>
      </c>
      <c r="AA50" s="1019">
        <v>32.345999999999997</v>
      </c>
    </row>
    <row r="51" spans="1:27" x14ac:dyDescent="0.2">
      <c r="A51" s="338" t="s">
        <v>1221</v>
      </c>
      <c r="B51" s="338" t="s">
        <v>1222</v>
      </c>
      <c r="C51" s="683" t="s">
        <v>1223</v>
      </c>
      <c r="D51" s="684" t="s">
        <v>1224</v>
      </c>
      <c r="E51" s="684" t="s">
        <v>1225</v>
      </c>
      <c r="F51" s="684">
        <v>7053479</v>
      </c>
      <c r="G51" s="684">
        <v>7053479</v>
      </c>
      <c r="H51" s="338">
        <v>2018</v>
      </c>
      <c r="I51" s="727" t="s">
        <v>1783</v>
      </c>
      <c r="J51" s="691" t="s">
        <v>1782</v>
      </c>
      <c r="K51" s="684">
        <v>20180925</v>
      </c>
      <c r="L51" s="684" t="s">
        <v>1226</v>
      </c>
      <c r="M51" s="685">
        <v>463</v>
      </c>
      <c r="N51" s="684" t="s">
        <v>1227</v>
      </c>
      <c r="O51" s="686">
        <v>23375137</v>
      </c>
      <c r="P51" s="685"/>
      <c r="Q51" s="684" t="s">
        <v>1225</v>
      </c>
      <c r="R51" s="687" t="s">
        <v>1324</v>
      </c>
      <c r="S51" s="338" t="s">
        <v>475</v>
      </c>
      <c r="T51" s="688" t="s">
        <v>1230</v>
      </c>
      <c r="U51" s="684" t="s">
        <v>1231</v>
      </c>
      <c r="V51" s="684" t="e">
        <f>VLOOKUP(M51,'Total display'!$C$5:$U$363,2,FALSE)</f>
        <v>#N/A</v>
      </c>
      <c r="W51" s="689" t="e">
        <f>ROUND(VLOOKUP(M51,'Total display'!$C$5:$U$363,19,FALSE),3)</f>
        <v>#N/A</v>
      </c>
      <c r="X51" s="689" t="e">
        <f>ROUND(VLOOKUP(M51,'Total display'!$C$5:$U$363,3,FALSE),3)</f>
        <v>#N/A</v>
      </c>
      <c r="Y51" s="689" t="e">
        <f>ROUND(SUM(VLOOKUP(M51,'Total display'!$C$5:$U$363,4,FALSE),VLOOKUP(M51,'Total display'!$C$5:$U$363,6,FALSE),VLOOKUP(M51,'Total display'!$C$5:$U$363,7,FALSE),VLOOKUP(M51,'Total display'!$C$5:$U$363,8,FALSE),VLOOKUP(M51,'Total display'!$C$5:$U$363,10,FALSE),VLOOKUP(M51,'Total display'!$C$5:$U$363,11,FALSE),VLOOKUP(M51,'Total display'!$C$5:$U$363,12,FALSE),VLOOKUP(M51,'Total display'!$C$5:U417,13,FALSE),VLOOKUP(M51,'Total display'!$C$5:$U$363,14,FALSE)),3)</f>
        <v>#N/A</v>
      </c>
      <c r="Z51" s="689" t="e">
        <f>ROUND(VLOOKUP(M51,'Total display'!$C$5:$U$363,16,FALSE),3)</f>
        <v>#N/A</v>
      </c>
      <c r="AA51" s="1019">
        <v>38.716000000000001</v>
      </c>
    </row>
    <row r="52" spans="1:27" x14ac:dyDescent="0.2">
      <c r="A52" s="338" t="s">
        <v>1221</v>
      </c>
      <c r="B52" s="338" t="s">
        <v>1222</v>
      </c>
      <c r="C52" s="683" t="s">
        <v>1223</v>
      </c>
      <c r="D52" s="684" t="s">
        <v>1224</v>
      </c>
      <c r="E52" s="684" t="s">
        <v>1225</v>
      </c>
      <c r="F52" s="684">
        <v>7053479</v>
      </c>
      <c r="G52" s="684">
        <v>7053479</v>
      </c>
      <c r="H52" s="338">
        <v>2018</v>
      </c>
      <c r="I52" s="727" t="s">
        <v>1783</v>
      </c>
      <c r="J52" s="691" t="s">
        <v>1782</v>
      </c>
      <c r="K52" s="684">
        <v>20180925</v>
      </c>
      <c r="L52" s="684" t="s">
        <v>1226</v>
      </c>
      <c r="M52" s="685">
        <v>100</v>
      </c>
      <c r="N52" s="684" t="s">
        <v>1227</v>
      </c>
      <c r="O52" s="686" t="s">
        <v>1325</v>
      </c>
      <c r="P52" s="685"/>
      <c r="Q52" s="684" t="s">
        <v>1225</v>
      </c>
      <c r="R52" s="687" t="s">
        <v>1326</v>
      </c>
      <c r="S52" s="338" t="s">
        <v>810</v>
      </c>
      <c r="T52" s="688" t="s">
        <v>1230</v>
      </c>
      <c r="U52" s="684" t="s">
        <v>1231</v>
      </c>
      <c r="V52" s="684">
        <f>VLOOKUP(M52,'Total display'!$C$5:$U$363,2,FALSE)</f>
        <v>15</v>
      </c>
      <c r="W52" s="689">
        <f>ROUND(VLOOKUP(M52,'Total display'!$C$5:$U$363,19,FALSE),3)</f>
        <v>1325.9349999999999</v>
      </c>
      <c r="X52" s="689">
        <f>ROUND(VLOOKUP(M52,'Total display'!$C$5:$U$363,3,FALSE),3)</f>
        <v>261.96899999999999</v>
      </c>
      <c r="Y52" s="689">
        <f>ROUND(SUM(VLOOKUP(M52,'Total display'!$C$5:$U$363,4,FALSE),VLOOKUP(M52,'Total display'!$C$5:$U$363,6,FALSE),VLOOKUP(M52,'Total display'!$C$5:$U$363,7,FALSE),VLOOKUP(M52,'Total display'!$C$5:$U$363,8,FALSE),VLOOKUP(M52,'Total display'!$C$5:$U$363,10,FALSE),VLOOKUP(M52,'Total display'!$C$5:$U$363,11,FALSE),VLOOKUP(M52,'Total display'!$C$5:$U$363,12,FALSE),VLOOKUP(M52,'Total display'!$C$5:U418,13,FALSE),VLOOKUP(M52,'Total display'!$C$5:$U$363,14,FALSE)),3)</f>
        <v>1203.9659999999999</v>
      </c>
      <c r="Z52" s="689">
        <f>ROUND(VLOOKUP(M52,'Total display'!$C$5:$U$363,16,FALSE),3)</f>
        <v>0</v>
      </c>
      <c r="AA52" s="1019">
        <v>140</v>
      </c>
    </row>
    <row r="53" spans="1:27" x14ac:dyDescent="0.2">
      <c r="A53" s="338" t="s">
        <v>1221</v>
      </c>
      <c r="B53" s="338" t="s">
        <v>1222</v>
      </c>
      <c r="C53" s="683" t="s">
        <v>1223</v>
      </c>
      <c r="D53" s="684" t="s">
        <v>1224</v>
      </c>
      <c r="E53" s="684" t="s">
        <v>1225</v>
      </c>
      <c r="F53" s="684">
        <v>7053479</v>
      </c>
      <c r="G53" s="684">
        <v>7053479</v>
      </c>
      <c r="H53" s="338">
        <v>2018</v>
      </c>
      <c r="I53" s="727" t="s">
        <v>1783</v>
      </c>
      <c r="J53" s="691" t="s">
        <v>1782</v>
      </c>
      <c r="K53" s="684">
        <v>20180925</v>
      </c>
      <c r="L53" s="684" t="s">
        <v>1226</v>
      </c>
      <c r="M53" s="685" t="s">
        <v>35</v>
      </c>
      <c r="N53" s="684" t="s">
        <v>1234</v>
      </c>
      <c r="O53" s="686" t="s">
        <v>1327</v>
      </c>
      <c r="P53" s="685"/>
      <c r="Q53" s="684" t="s">
        <v>1225</v>
      </c>
      <c r="R53" s="687" t="s">
        <v>1328</v>
      </c>
      <c r="S53" s="338" t="s">
        <v>1329</v>
      </c>
      <c r="T53" s="688" t="s">
        <v>1230</v>
      </c>
      <c r="U53" s="684" t="s">
        <v>1231</v>
      </c>
      <c r="V53" s="684" t="e">
        <f>VLOOKUP(M53,'Total display'!$C$5:$U$363,2,FALSE)</f>
        <v>#N/A</v>
      </c>
      <c r="W53" s="689" t="e">
        <f>ROUND(VLOOKUP(M53,'Total display'!$C$5:$U$363,19,FALSE),3)</f>
        <v>#N/A</v>
      </c>
      <c r="X53" s="689" t="e">
        <f>ROUND(VLOOKUP(M53,'Total display'!$C$5:$U$363,3,FALSE),3)</f>
        <v>#N/A</v>
      </c>
      <c r="Y53" s="689" t="e">
        <f>ROUND(SUM(VLOOKUP(M53,'Total display'!$C$5:$U$363,4,FALSE),VLOOKUP(M53,'Total display'!$C$5:$U$363,6,FALSE),VLOOKUP(M53,'Total display'!$C$5:$U$363,7,FALSE),VLOOKUP(M53,'Total display'!$C$5:$U$363,8,FALSE),VLOOKUP(M53,'Total display'!$C$5:$U$363,10,FALSE),VLOOKUP(M53,'Total display'!$C$5:$U$363,11,FALSE),VLOOKUP(M53,'Total display'!$C$5:$U$363,12,FALSE),VLOOKUP(M53,'Total display'!$C$5:U419,13,FALSE),VLOOKUP(M53,'Total display'!$C$5:$U$363,14,FALSE)),3)</f>
        <v>#N/A</v>
      </c>
      <c r="Z53" s="689" t="e">
        <f>ROUND(VLOOKUP(M53,'Total display'!$C$5:$U$363,16,FALSE),3)</f>
        <v>#N/A</v>
      </c>
      <c r="AA53" s="1019">
        <v>0</v>
      </c>
    </row>
    <row r="54" spans="1:27" x14ac:dyDescent="0.2">
      <c r="A54" s="338" t="s">
        <v>1221</v>
      </c>
      <c r="B54" s="338" t="s">
        <v>1222</v>
      </c>
      <c r="C54" s="683" t="s">
        <v>1223</v>
      </c>
      <c r="D54" s="684" t="s">
        <v>1224</v>
      </c>
      <c r="E54" s="684" t="s">
        <v>1225</v>
      </c>
      <c r="F54" s="684">
        <v>7053479</v>
      </c>
      <c r="G54" s="684">
        <v>7053479</v>
      </c>
      <c r="H54" s="338">
        <v>2018</v>
      </c>
      <c r="I54" s="727" t="s">
        <v>1783</v>
      </c>
      <c r="J54" s="691" t="s">
        <v>1782</v>
      </c>
      <c r="K54" s="684">
        <v>20180925</v>
      </c>
      <c r="L54" s="684" t="s">
        <v>1226</v>
      </c>
      <c r="M54" s="685">
        <v>177</v>
      </c>
      <c r="N54" s="684" t="s">
        <v>1234</v>
      </c>
      <c r="O54" s="686" t="s">
        <v>1330</v>
      </c>
      <c r="P54" s="685"/>
      <c r="Q54" s="684" t="s">
        <v>1225</v>
      </c>
      <c r="R54" s="687" t="s">
        <v>1331</v>
      </c>
      <c r="S54" s="338" t="s">
        <v>64</v>
      </c>
      <c r="T54" s="688" t="s">
        <v>1230</v>
      </c>
      <c r="U54" s="684" t="s">
        <v>1231</v>
      </c>
      <c r="V54" s="684" t="e">
        <f>VLOOKUP(M54,'Total display'!$C$5:$U$363,2,FALSE)</f>
        <v>#N/A</v>
      </c>
      <c r="W54" s="689" t="e">
        <f>ROUND(VLOOKUP(M54,'Total display'!$C$5:$U$363,19,FALSE),3)</f>
        <v>#N/A</v>
      </c>
      <c r="X54" s="689" t="e">
        <f>ROUND(VLOOKUP(M54,'Total display'!$C$5:$U$363,3,FALSE),3)</f>
        <v>#N/A</v>
      </c>
      <c r="Y54" s="689" t="e">
        <f>ROUND(SUM(VLOOKUP(M54,'Total display'!$C$5:$U$363,4,FALSE),VLOOKUP(M54,'Total display'!$C$5:$U$363,6,FALSE),VLOOKUP(M54,'Total display'!$C$5:$U$363,7,FALSE),VLOOKUP(M54,'Total display'!$C$5:$U$363,8,FALSE),VLOOKUP(M54,'Total display'!$C$5:$U$363,10,FALSE),VLOOKUP(M54,'Total display'!$C$5:$U$363,11,FALSE),VLOOKUP(M54,'Total display'!$C$5:$U$363,12,FALSE),VLOOKUP(M54,'Total display'!$C$5:U420,13,FALSE),VLOOKUP(M54,'Total display'!$C$5:$U$363,14,FALSE)),3)</f>
        <v>#N/A</v>
      </c>
      <c r="Z54" s="689" t="e">
        <f>ROUND(VLOOKUP(M54,'Total display'!$C$5:$U$363,16,FALSE),3)</f>
        <v>#N/A</v>
      </c>
      <c r="AA54" s="1019">
        <v>0</v>
      </c>
    </row>
    <row r="55" spans="1:27" x14ac:dyDescent="0.2">
      <c r="A55" s="338" t="s">
        <v>1221</v>
      </c>
      <c r="B55" s="338" t="s">
        <v>1222</v>
      </c>
      <c r="C55" s="683" t="s">
        <v>1223</v>
      </c>
      <c r="D55" s="684" t="s">
        <v>1224</v>
      </c>
      <c r="E55" s="684" t="s">
        <v>1225</v>
      </c>
      <c r="F55" s="684">
        <v>7053479</v>
      </c>
      <c r="G55" s="684">
        <v>7053479</v>
      </c>
      <c r="H55" s="338">
        <v>2018</v>
      </c>
      <c r="I55" s="727" t="s">
        <v>1783</v>
      </c>
      <c r="J55" s="691" t="s">
        <v>1782</v>
      </c>
      <c r="K55" s="684">
        <v>20180925</v>
      </c>
      <c r="L55" s="684" t="s">
        <v>1226</v>
      </c>
      <c r="M55" s="685">
        <v>186</v>
      </c>
      <c r="N55" s="684" t="s">
        <v>1234</v>
      </c>
      <c r="O55" s="686" t="s">
        <v>1332</v>
      </c>
      <c r="P55" s="685"/>
      <c r="Q55" s="684" t="s">
        <v>1225</v>
      </c>
      <c r="R55" s="687" t="s">
        <v>1333</v>
      </c>
      <c r="S55" s="338" t="s">
        <v>1334</v>
      </c>
      <c r="T55" s="688" t="s">
        <v>1230</v>
      </c>
      <c r="U55" s="684" t="s">
        <v>1231</v>
      </c>
      <c r="V55" s="684" t="e">
        <f>VLOOKUP(M55,'Total display'!$C$5:$U$363,2,FALSE)</f>
        <v>#N/A</v>
      </c>
      <c r="W55" s="689" t="e">
        <f>ROUND(VLOOKUP(M55,'Total display'!$C$5:$U$363,19,FALSE),3)</f>
        <v>#N/A</v>
      </c>
      <c r="X55" s="689" t="e">
        <f>ROUND(VLOOKUP(M55,'Total display'!$C$5:$U$363,3,FALSE),3)</f>
        <v>#N/A</v>
      </c>
      <c r="Y55" s="689" t="e">
        <f>ROUND(SUM(VLOOKUP(M55,'Total display'!$C$5:$U$363,4,FALSE),VLOOKUP(M55,'Total display'!$C$5:$U$363,6,FALSE),VLOOKUP(M55,'Total display'!$C$5:$U$363,7,FALSE),VLOOKUP(M55,'Total display'!$C$5:$U$363,8,FALSE),VLOOKUP(M55,'Total display'!$C$5:$U$363,10,FALSE),VLOOKUP(M55,'Total display'!$C$5:$U$363,11,FALSE),VLOOKUP(M55,'Total display'!$C$5:$U$363,12,FALSE),VLOOKUP(M55,'Total display'!$C$5:U421,13,FALSE),VLOOKUP(M55,'Total display'!$C$5:$U$363,14,FALSE)),3)</f>
        <v>#N/A</v>
      </c>
      <c r="Z55" s="689" t="e">
        <f>ROUND(VLOOKUP(M55,'Total display'!$C$5:$U$363,16,FALSE),3)</f>
        <v>#N/A</v>
      </c>
      <c r="AA55" s="1019">
        <v>0</v>
      </c>
    </row>
    <row r="56" spans="1:27" x14ac:dyDescent="0.2">
      <c r="A56" s="338" t="s">
        <v>1221</v>
      </c>
      <c r="B56" s="338" t="s">
        <v>1222</v>
      </c>
      <c r="C56" s="683" t="s">
        <v>1223</v>
      </c>
      <c r="D56" s="684" t="s">
        <v>1224</v>
      </c>
      <c r="E56" s="684" t="s">
        <v>1225</v>
      </c>
      <c r="F56" s="684">
        <v>7053479</v>
      </c>
      <c r="G56" s="684">
        <v>7053479</v>
      </c>
      <c r="H56" s="338">
        <v>2018</v>
      </c>
      <c r="I56" s="727" t="s">
        <v>1783</v>
      </c>
      <c r="J56" s="691" t="s">
        <v>1782</v>
      </c>
      <c r="K56" s="684">
        <v>20180925</v>
      </c>
      <c r="L56" s="684" t="s">
        <v>1226</v>
      </c>
      <c r="M56" s="685">
        <v>468</v>
      </c>
      <c r="N56" s="684" t="s">
        <v>1227</v>
      </c>
      <c r="O56" s="686">
        <v>2097747</v>
      </c>
      <c r="P56" s="685"/>
      <c r="Q56" s="684" t="s">
        <v>1225</v>
      </c>
      <c r="R56" s="687" t="s">
        <v>1335</v>
      </c>
      <c r="S56" s="338" t="s">
        <v>482</v>
      </c>
      <c r="T56" s="688" t="s">
        <v>1230</v>
      </c>
      <c r="U56" s="684" t="s">
        <v>1231</v>
      </c>
      <c r="V56" s="684" t="e">
        <f>VLOOKUP(M56,'Total display'!$C$5:$U$363,2,FALSE)</f>
        <v>#N/A</v>
      </c>
      <c r="W56" s="689" t="e">
        <f>ROUND(VLOOKUP(M56,'Total display'!$C$5:$U$363,19,FALSE),3)</f>
        <v>#N/A</v>
      </c>
      <c r="X56" s="689" t="e">
        <f>ROUND(VLOOKUP(M56,'Total display'!$C$5:$U$363,3,FALSE),3)</f>
        <v>#N/A</v>
      </c>
      <c r="Y56" s="689" t="e">
        <f>ROUND(SUM(VLOOKUP(M56,'Total display'!$C$5:$U$363,4,FALSE),VLOOKUP(M56,'Total display'!$C$5:$U$363,6,FALSE),VLOOKUP(M56,'Total display'!$C$5:$U$363,7,FALSE),VLOOKUP(M56,'Total display'!$C$5:$U$363,8,FALSE),VLOOKUP(M56,'Total display'!$C$5:$U$363,10,FALSE),VLOOKUP(M56,'Total display'!$C$5:$U$363,11,FALSE),VLOOKUP(M56,'Total display'!$C$5:$U$363,12,FALSE),VLOOKUP(M56,'Total display'!$C$5:U422,13,FALSE),VLOOKUP(M56,'Total display'!$C$5:$U$363,14,FALSE)),3)</f>
        <v>#N/A</v>
      </c>
      <c r="Z56" s="689" t="e">
        <f>ROUND(VLOOKUP(M56,'Total display'!$C$5:$U$363,16,FALSE),3)</f>
        <v>#N/A</v>
      </c>
      <c r="AA56" s="1019">
        <v>63.7</v>
      </c>
    </row>
    <row r="57" spans="1:27" x14ac:dyDescent="0.2">
      <c r="A57" s="338" t="s">
        <v>1221</v>
      </c>
      <c r="B57" s="338" t="s">
        <v>1222</v>
      </c>
      <c r="C57" s="683" t="s">
        <v>1223</v>
      </c>
      <c r="D57" s="684" t="s">
        <v>1224</v>
      </c>
      <c r="E57" s="684" t="s">
        <v>1225</v>
      </c>
      <c r="F57" s="684">
        <v>7053479</v>
      </c>
      <c r="G57" s="684">
        <v>7053479</v>
      </c>
      <c r="H57" s="338">
        <v>2018</v>
      </c>
      <c r="I57" s="727" t="s">
        <v>1783</v>
      </c>
      <c r="J57" s="691" t="s">
        <v>1782</v>
      </c>
      <c r="K57" s="684">
        <v>20180925</v>
      </c>
      <c r="L57" s="684" t="s">
        <v>1226</v>
      </c>
      <c r="M57" s="685">
        <v>479</v>
      </c>
      <c r="N57" s="684" t="s">
        <v>1234</v>
      </c>
      <c r="O57" s="686" t="s">
        <v>1336</v>
      </c>
      <c r="P57" s="685"/>
      <c r="Q57" s="684" t="s">
        <v>1225</v>
      </c>
      <c r="R57" s="687" t="s">
        <v>1337</v>
      </c>
      <c r="S57" s="338" t="s">
        <v>506</v>
      </c>
      <c r="T57" s="688" t="s">
        <v>1230</v>
      </c>
      <c r="U57" s="684" t="s">
        <v>1231</v>
      </c>
      <c r="V57" s="684" t="e">
        <f>VLOOKUP(M57,'Total display'!$C$5:$U$363,2,FALSE)</f>
        <v>#N/A</v>
      </c>
      <c r="W57" s="689" t="e">
        <f>ROUND(VLOOKUP(M57,'Total display'!$C$5:$U$363,19,FALSE),3)</f>
        <v>#N/A</v>
      </c>
      <c r="X57" s="689" t="e">
        <f>ROUND(VLOOKUP(M57,'Total display'!$C$5:$U$363,3,FALSE),3)</f>
        <v>#N/A</v>
      </c>
      <c r="Y57" s="689" t="e">
        <f>ROUND(SUM(VLOOKUP(M57,'Total display'!$C$5:$U$363,4,FALSE),VLOOKUP(M57,'Total display'!$C$5:$U$363,6,FALSE),VLOOKUP(M57,'Total display'!$C$5:$U$363,7,FALSE),VLOOKUP(M57,'Total display'!$C$5:$U$363,8,FALSE),VLOOKUP(M57,'Total display'!$C$5:$U$363,10,FALSE),VLOOKUP(M57,'Total display'!$C$5:$U$363,11,FALSE),VLOOKUP(M57,'Total display'!$C$5:$U$363,12,FALSE),VLOOKUP(M57,'Total display'!$C$5:U423,13,FALSE),VLOOKUP(M57,'Total display'!$C$5:$U$363,14,FALSE)),3)</f>
        <v>#N/A</v>
      </c>
      <c r="Z57" s="689" t="e">
        <f>ROUND(VLOOKUP(M57,'Total display'!$C$5:$U$363,16,FALSE),3)</f>
        <v>#N/A</v>
      </c>
      <c r="AA57" s="1019">
        <v>0</v>
      </c>
    </row>
    <row r="58" spans="1:27" x14ac:dyDescent="0.2">
      <c r="A58" s="338" t="s">
        <v>1221</v>
      </c>
      <c r="B58" s="338" t="s">
        <v>1222</v>
      </c>
      <c r="C58" s="683" t="s">
        <v>1223</v>
      </c>
      <c r="D58" s="684" t="s">
        <v>1224</v>
      </c>
      <c r="E58" s="684" t="s">
        <v>1225</v>
      </c>
      <c r="F58" s="684">
        <v>7053479</v>
      </c>
      <c r="G58" s="684">
        <v>7053479</v>
      </c>
      <c r="H58" s="338">
        <v>2018</v>
      </c>
      <c r="I58" s="727" t="s">
        <v>1783</v>
      </c>
      <c r="J58" s="691" t="s">
        <v>1782</v>
      </c>
      <c r="K58" s="684">
        <v>20180925</v>
      </c>
      <c r="L58" s="684" t="s">
        <v>1226</v>
      </c>
      <c r="M58" s="685">
        <v>482</v>
      </c>
      <c r="N58" s="684" t="s">
        <v>1234</v>
      </c>
      <c r="O58" s="686" t="s">
        <v>1339</v>
      </c>
      <c r="P58" s="685"/>
      <c r="Q58" s="684" t="s">
        <v>1225</v>
      </c>
      <c r="R58" s="687" t="s">
        <v>1340</v>
      </c>
      <c r="S58" s="338" t="s">
        <v>1341</v>
      </c>
      <c r="T58" s="688" t="s">
        <v>1230</v>
      </c>
      <c r="U58" s="684" t="s">
        <v>1231</v>
      </c>
      <c r="V58" s="684" t="e">
        <f>VLOOKUP(M58,'Total display'!$C$5:$U$363,2,FALSE)</f>
        <v>#N/A</v>
      </c>
      <c r="W58" s="689" t="e">
        <f>ROUND(VLOOKUP(M58,'Total display'!$C$5:$U$363,19,FALSE),3)</f>
        <v>#N/A</v>
      </c>
      <c r="X58" s="689" t="e">
        <f>ROUND(VLOOKUP(M58,'Total display'!$C$5:$U$363,3,FALSE),3)</f>
        <v>#N/A</v>
      </c>
      <c r="Y58" s="689" t="e">
        <f>ROUND(SUM(VLOOKUP(M58,'Total display'!$C$5:$U$363,4,FALSE),VLOOKUP(M58,'Total display'!$C$5:$U$363,6,FALSE),VLOOKUP(M58,'Total display'!$C$5:$U$363,7,FALSE),VLOOKUP(M58,'Total display'!$C$5:$U$363,8,FALSE),VLOOKUP(M58,'Total display'!$C$5:$U$363,10,FALSE),VLOOKUP(M58,'Total display'!$C$5:$U$363,11,FALSE),VLOOKUP(M58,'Total display'!$C$5:$U$363,12,FALSE),VLOOKUP(M58,'Total display'!$C$5:U425,13,FALSE),VLOOKUP(M58,'Total display'!$C$5:$U$363,14,FALSE)),3)</f>
        <v>#N/A</v>
      </c>
      <c r="Z58" s="689" t="e">
        <f>ROUND(VLOOKUP(M58,'Total display'!$C$5:$U$363,16,FALSE),3)</f>
        <v>#N/A</v>
      </c>
      <c r="AA58" s="1019">
        <v>0</v>
      </c>
    </row>
    <row r="59" spans="1:27" x14ac:dyDescent="0.2">
      <c r="A59" s="338" t="s">
        <v>1221</v>
      </c>
      <c r="B59" s="338" t="s">
        <v>1222</v>
      </c>
      <c r="C59" s="683" t="s">
        <v>1223</v>
      </c>
      <c r="D59" s="684" t="s">
        <v>1224</v>
      </c>
      <c r="E59" s="684" t="s">
        <v>1225</v>
      </c>
      <c r="F59" s="684">
        <v>7053479</v>
      </c>
      <c r="G59" s="684">
        <v>7053479</v>
      </c>
      <c r="H59" s="338">
        <v>2018</v>
      </c>
      <c r="I59" s="727" t="s">
        <v>1783</v>
      </c>
      <c r="J59" s="691" t="s">
        <v>1782</v>
      </c>
      <c r="K59" s="684">
        <v>20180925</v>
      </c>
      <c r="L59" s="684" t="s">
        <v>1226</v>
      </c>
      <c r="M59" s="685">
        <v>485</v>
      </c>
      <c r="N59" s="684" t="s">
        <v>1234</v>
      </c>
      <c r="O59" s="686" t="s">
        <v>1342</v>
      </c>
      <c r="P59" s="685"/>
      <c r="Q59" s="684" t="s">
        <v>1225</v>
      </c>
      <c r="R59" s="687" t="s">
        <v>1343</v>
      </c>
      <c r="S59" s="338" t="s">
        <v>518</v>
      </c>
      <c r="T59" s="688" t="s">
        <v>1230</v>
      </c>
      <c r="U59" s="684" t="s">
        <v>1231</v>
      </c>
      <c r="V59" s="684" t="e">
        <f>VLOOKUP(M59,'Total display'!$C$5:$U$363,2,FALSE)</f>
        <v>#N/A</v>
      </c>
      <c r="W59" s="689" t="e">
        <f>ROUND(VLOOKUP(M59,'Total display'!$C$5:$U$363,19,FALSE),3)</f>
        <v>#N/A</v>
      </c>
      <c r="X59" s="689" t="e">
        <f>ROUND(VLOOKUP(M59,'Total display'!$C$5:$U$363,3,FALSE),3)</f>
        <v>#N/A</v>
      </c>
      <c r="Y59" s="689" t="e">
        <f>ROUND(SUM(VLOOKUP(M59,'Total display'!$C$5:$U$363,4,FALSE),VLOOKUP(M59,'Total display'!$C$5:$U$363,6,FALSE),VLOOKUP(M59,'Total display'!$C$5:$U$363,7,FALSE),VLOOKUP(M59,'Total display'!$C$5:$U$363,8,FALSE),VLOOKUP(M59,'Total display'!$C$5:$U$363,10,FALSE),VLOOKUP(M59,'Total display'!$C$5:$U$363,11,FALSE),VLOOKUP(M59,'Total display'!$C$5:$U$363,12,FALSE),VLOOKUP(M59,'Total display'!$C$5:U426,13,FALSE),VLOOKUP(M59,'Total display'!$C$5:$U$363,14,FALSE)),3)</f>
        <v>#N/A</v>
      </c>
      <c r="Z59" s="689" t="e">
        <f>ROUND(VLOOKUP(M59,'Total display'!$C$5:$U$363,16,FALSE),3)</f>
        <v>#N/A</v>
      </c>
      <c r="AA59" s="1019">
        <v>0</v>
      </c>
    </row>
    <row r="60" spans="1:27" x14ac:dyDescent="0.2">
      <c r="A60" s="338" t="s">
        <v>1221</v>
      </c>
      <c r="B60" s="338" t="s">
        <v>1222</v>
      </c>
      <c r="C60" s="683" t="s">
        <v>1223</v>
      </c>
      <c r="D60" s="684" t="s">
        <v>1224</v>
      </c>
      <c r="E60" s="684" t="s">
        <v>1225</v>
      </c>
      <c r="F60" s="684">
        <v>7053479</v>
      </c>
      <c r="G60" s="684">
        <v>7053479</v>
      </c>
      <c r="H60" s="338">
        <v>2018</v>
      </c>
      <c r="I60" s="727" t="s">
        <v>1783</v>
      </c>
      <c r="J60" s="691" t="s">
        <v>1782</v>
      </c>
      <c r="K60" s="684">
        <v>20180925</v>
      </c>
      <c r="L60" s="684" t="s">
        <v>1226</v>
      </c>
      <c r="M60" s="685">
        <v>510</v>
      </c>
      <c r="N60" s="684" t="s">
        <v>1234</v>
      </c>
      <c r="O60" s="686" t="s">
        <v>1344</v>
      </c>
      <c r="P60" s="685"/>
      <c r="Q60" s="684" t="s">
        <v>1225</v>
      </c>
      <c r="R60" s="687" t="s">
        <v>1345</v>
      </c>
      <c r="S60" s="338" t="s">
        <v>1346</v>
      </c>
      <c r="T60" s="688" t="s">
        <v>1230</v>
      </c>
      <c r="U60" s="684" t="s">
        <v>1231</v>
      </c>
      <c r="V60" s="684" t="e">
        <f>VLOOKUP(M60,'Total display'!$C$5:$U$363,2,FALSE)</f>
        <v>#N/A</v>
      </c>
      <c r="W60" s="689" t="e">
        <f>ROUND(VLOOKUP(M60,'Total display'!$C$5:$U$363,19,FALSE),3)</f>
        <v>#N/A</v>
      </c>
      <c r="X60" s="689" t="e">
        <f>ROUND(VLOOKUP(M60,'Total display'!$C$5:$U$363,3,FALSE),3)</f>
        <v>#N/A</v>
      </c>
      <c r="Y60" s="689" t="e">
        <f>ROUND(SUM(VLOOKUP(M60,'Total display'!$C$5:$U$363,4,FALSE),VLOOKUP(M60,'Total display'!$C$5:$U$363,6,FALSE),VLOOKUP(M60,'Total display'!$C$5:$U$363,7,FALSE),VLOOKUP(M60,'Total display'!$C$5:$U$363,8,FALSE),VLOOKUP(M60,'Total display'!$C$5:$U$363,10,FALSE),VLOOKUP(M60,'Total display'!$C$5:$U$363,11,FALSE),VLOOKUP(M60,'Total display'!$C$5:$U$363,12,FALSE),VLOOKUP(M60,'Total display'!$C$5:U430,13,FALSE),VLOOKUP(M60,'Total display'!$C$5:$U$363,14,FALSE)),3)</f>
        <v>#N/A</v>
      </c>
      <c r="Z60" s="689" t="e">
        <f>ROUND(VLOOKUP(M60,'Total display'!$C$5:$U$363,16,FALSE),3)</f>
        <v>#N/A</v>
      </c>
      <c r="AA60" s="1019">
        <v>0</v>
      </c>
    </row>
    <row r="61" spans="1:27" x14ac:dyDescent="0.2">
      <c r="A61" s="338" t="s">
        <v>1221</v>
      </c>
      <c r="B61" s="338" t="s">
        <v>1222</v>
      </c>
      <c r="C61" s="683" t="s">
        <v>1223</v>
      </c>
      <c r="D61" s="684" t="s">
        <v>1224</v>
      </c>
      <c r="E61" s="684" t="s">
        <v>1225</v>
      </c>
      <c r="F61" s="684">
        <v>7053479</v>
      </c>
      <c r="G61" s="684">
        <v>7053479</v>
      </c>
      <c r="H61" s="338">
        <v>2018</v>
      </c>
      <c r="I61" s="727" t="s">
        <v>1783</v>
      </c>
      <c r="J61" s="691" t="s">
        <v>1782</v>
      </c>
      <c r="K61" s="684">
        <v>20180925</v>
      </c>
      <c r="L61" s="684" t="s">
        <v>1226</v>
      </c>
      <c r="M61" s="685">
        <v>498</v>
      </c>
      <c r="N61" s="684" t="s">
        <v>1227</v>
      </c>
      <c r="O61" s="686">
        <v>20095014</v>
      </c>
      <c r="P61" s="685"/>
      <c r="Q61" s="684" t="s">
        <v>1225</v>
      </c>
      <c r="R61" s="687" t="s">
        <v>1347</v>
      </c>
      <c r="S61" s="338" t="s">
        <v>1348</v>
      </c>
      <c r="T61" s="688" t="s">
        <v>1230</v>
      </c>
      <c r="U61" s="684" t="s">
        <v>1231</v>
      </c>
      <c r="V61" s="684" t="e">
        <f>VLOOKUP(M61,'Total display'!$C$5:$U$363,2,FALSE)</f>
        <v>#N/A</v>
      </c>
      <c r="W61" s="689" t="e">
        <f>ROUND(VLOOKUP(M61,'Total display'!$C$5:$U$363,19,FALSE),3)</f>
        <v>#N/A</v>
      </c>
      <c r="X61" s="689" t="e">
        <f>ROUND(VLOOKUP(M61,'Total display'!$C$5:$U$363,3,FALSE),3)</f>
        <v>#N/A</v>
      </c>
      <c r="Y61" s="689" t="e">
        <f>ROUND(SUM(VLOOKUP(M61,'Total display'!$C$5:$U$363,4,FALSE),VLOOKUP(M61,'Total display'!$C$5:$U$363,6,FALSE),VLOOKUP(M61,'Total display'!$C$5:$U$363,7,FALSE),VLOOKUP(M61,'Total display'!$C$5:$U$363,8,FALSE),VLOOKUP(M61,'Total display'!$C$5:$U$363,10,FALSE),VLOOKUP(M61,'Total display'!$C$5:$U$363,11,FALSE),VLOOKUP(M61,'Total display'!$C$5:$U$363,12,FALSE),VLOOKUP(M61,'Total display'!$C$5:U432,13,FALSE),VLOOKUP(M61,'Total display'!$C$5:$U$363,14,FALSE)),3)</f>
        <v>#N/A</v>
      </c>
      <c r="Z61" s="689" t="e">
        <f>ROUND(VLOOKUP(M61,'Total display'!$C$5:$U$363,16,FALSE),3)</f>
        <v>#N/A</v>
      </c>
      <c r="AA61" s="1019">
        <v>31.318000000000001</v>
      </c>
    </row>
    <row r="62" spans="1:27" x14ac:dyDescent="0.2">
      <c r="A62" s="338" t="s">
        <v>1221</v>
      </c>
      <c r="B62" s="338" t="s">
        <v>1222</v>
      </c>
      <c r="C62" s="683" t="s">
        <v>1223</v>
      </c>
      <c r="D62" s="684" t="s">
        <v>1224</v>
      </c>
      <c r="E62" s="684" t="s">
        <v>1225</v>
      </c>
      <c r="F62" s="684">
        <v>1035073</v>
      </c>
      <c r="G62" s="684">
        <v>7053479</v>
      </c>
      <c r="H62" s="338">
        <v>2018</v>
      </c>
      <c r="I62" s="727" t="s">
        <v>1783</v>
      </c>
      <c r="J62" s="691" t="s">
        <v>1782</v>
      </c>
      <c r="K62" s="684">
        <v>20180925</v>
      </c>
      <c r="L62" s="684" t="s">
        <v>1226</v>
      </c>
      <c r="M62" s="685">
        <v>717</v>
      </c>
      <c r="N62" s="684" t="s">
        <v>1234</v>
      </c>
      <c r="O62" s="686" t="s">
        <v>1349</v>
      </c>
      <c r="P62" s="685"/>
      <c r="Q62" s="684" t="s">
        <v>1225</v>
      </c>
      <c r="R62" s="687" t="s">
        <v>1350</v>
      </c>
      <c r="S62" s="338" t="s">
        <v>1351</v>
      </c>
      <c r="T62" s="688" t="s">
        <v>1230</v>
      </c>
      <c r="U62" s="684" t="s">
        <v>1231</v>
      </c>
      <c r="V62" s="684" t="e">
        <f>VLOOKUP(M62,'Total display'!$C$5:$U$363,2,FALSE)</f>
        <v>#N/A</v>
      </c>
      <c r="W62" s="689" t="e">
        <f>ROUND(VLOOKUP(M62,'Total display'!$C$5:$U$363,19,FALSE),3)</f>
        <v>#N/A</v>
      </c>
      <c r="X62" s="689" t="e">
        <f>ROUND(VLOOKUP(M62,'Total display'!$C$5:$U$363,3,FALSE),3)</f>
        <v>#N/A</v>
      </c>
      <c r="Y62" s="689" t="e">
        <f>ROUND(SUM(VLOOKUP(M62,'Total display'!$C$5:$U$363,4,FALSE),VLOOKUP(M62,'Total display'!$C$5:$U$363,6,FALSE),VLOOKUP(M62,'Total display'!$C$5:$U$363,7,FALSE),VLOOKUP(M62,'Total display'!$C$5:$U$363,8,FALSE),VLOOKUP(M62,'Total display'!$C$5:$U$363,10,FALSE),VLOOKUP(M62,'Total display'!$C$5:$U$363,11,FALSE),VLOOKUP(M62,'Total display'!$C$5:$U$363,12,FALSE),VLOOKUP(M62,'Total display'!$C$5:U434,13,FALSE),VLOOKUP(M62,'Total display'!$C$5:$U$363,14,FALSE)),3)</f>
        <v>#N/A</v>
      </c>
      <c r="Z62" s="689" t="e">
        <f>ROUND(VLOOKUP(M62,'Total display'!$C$5:$U$363,16,FALSE),3)</f>
        <v>#N/A</v>
      </c>
      <c r="AA62" s="1019">
        <v>0</v>
      </c>
    </row>
    <row r="63" spans="1:27" x14ac:dyDescent="0.2">
      <c r="A63" s="338" t="s">
        <v>1221</v>
      </c>
      <c r="B63" s="338" t="s">
        <v>1222</v>
      </c>
      <c r="C63" s="683" t="s">
        <v>1223</v>
      </c>
      <c r="D63" s="684" t="s">
        <v>1224</v>
      </c>
      <c r="E63" s="684" t="s">
        <v>1225</v>
      </c>
      <c r="F63" s="684">
        <v>7053479</v>
      </c>
      <c r="G63" s="684">
        <v>7053479</v>
      </c>
      <c r="H63" s="338">
        <v>2018</v>
      </c>
      <c r="I63" s="727" t="s">
        <v>1783</v>
      </c>
      <c r="J63" s="691" t="s">
        <v>1782</v>
      </c>
      <c r="K63" s="684">
        <v>20180925</v>
      </c>
      <c r="L63" s="684" t="s">
        <v>1226</v>
      </c>
      <c r="M63" s="685">
        <v>556</v>
      </c>
      <c r="N63" s="684" t="s">
        <v>1227</v>
      </c>
      <c r="O63" s="686">
        <v>9764532</v>
      </c>
      <c r="P63" s="685"/>
      <c r="Q63" s="684" t="s">
        <v>1225</v>
      </c>
      <c r="R63" s="687" t="s">
        <v>1352</v>
      </c>
      <c r="S63" s="338" t="s">
        <v>737</v>
      </c>
      <c r="T63" s="688" t="s">
        <v>1230</v>
      </c>
      <c r="U63" s="684" t="s">
        <v>1231</v>
      </c>
      <c r="V63" s="684" t="e">
        <f>VLOOKUP(M63,'Total display'!$C$5:$U$363,2,FALSE)</f>
        <v>#N/A</v>
      </c>
      <c r="W63" s="689" t="e">
        <f>ROUND(VLOOKUP(M63,'Total display'!$C$5:$U$363,19,FALSE),3)</f>
        <v>#N/A</v>
      </c>
      <c r="X63" s="689" t="e">
        <f>ROUND(VLOOKUP(M63,'Total display'!$C$5:$U$363,3,FALSE),3)</f>
        <v>#N/A</v>
      </c>
      <c r="Y63" s="689" t="e">
        <f>ROUND(SUM(VLOOKUP(M63,'Total display'!$C$5:$U$363,4,FALSE),VLOOKUP(M63,'Total display'!$C$5:$U$363,6,FALSE),VLOOKUP(M63,'Total display'!$C$5:$U$363,7,FALSE),VLOOKUP(M63,'Total display'!$C$5:$U$363,8,FALSE),VLOOKUP(M63,'Total display'!$C$5:$U$363,10,FALSE),VLOOKUP(M63,'Total display'!$C$5:$U$363,11,FALSE),VLOOKUP(M63,'Total display'!$C$5:$U$363,12,FALSE),VLOOKUP(M63,'Total display'!$C$5:U435,13,FALSE),VLOOKUP(M63,'Total display'!$C$5:$U$363,14,FALSE)),3)</f>
        <v>#N/A</v>
      </c>
      <c r="Z63" s="689" t="e">
        <f>ROUND(VLOOKUP(M63,'Total display'!$C$5:$U$363,16,FALSE),3)</f>
        <v>#N/A</v>
      </c>
      <c r="AA63" s="1019">
        <v>48.972000000000001</v>
      </c>
    </row>
    <row r="64" spans="1:27" x14ac:dyDescent="0.2">
      <c r="A64" s="338" t="s">
        <v>1221</v>
      </c>
      <c r="B64" s="338" t="s">
        <v>1222</v>
      </c>
      <c r="C64" s="683" t="s">
        <v>1223</v>
      </c>
      <c r="D64" s="684" t="s">
        <v>1224</v>
      </c>
      <c r="E64" s="684" t="s">
        <v>1225</v>
      </c>
      <c r="F64" s="684">
        <v>7053479</v>
      </c>
      <c r="G64" s="684">
        <v>7053479</v>
      </c>
      <c r="H64" s="338">
        <v>2018</v>
      </c>
      <c r="I64" s="727" t="s">
        <v>1783</v>
      </c>
      <c r="J64" s="691" t="s">
        <v>1782</v>
      </c>
      <c r="K64" s="684">
        <v>20180925</v>
      </c>
      <c r="L64" s="684" t="s">
        <v>1226</v>
      </c>
      <c r="M64" s="685">
        <v>558</v>
      </c>
      <c r="N64" s="684" t="s">
        <v>1234</v>
      </c>
      <c r="O64" s="686" t="s">
        <v>1353</v>
      </c>
      <c r="P64" s="685"/>
      <c r="Q64" s="684" t="s">
        <v>1225</v>
      </c>
      <c r="R64" s="687" t="s">
        <v>1354</v>
      </c>
      <c r="S64" s="338" t="s">
        <v>1355</v>
      </c>
      <c r="T64" s="688" t="s">
        <v>1230</v>
      </c>
      <c r="U64" s="684" t="s">
        <v>1231</v>
      </c>
      <c r="V64" s="684" t="e">
        <f>VLOOKUP(M64,'Total display'!$C$5:$U$363,2,FALSE)</f>
        <v>#N/A</v>
      </c>
      <c r="W64" s="689" t="e">
        <f>ROUND(VLOOKUP(M64,'Total display'!$C$5:$U$363,19,FALSE),3)</f>
        <v>#N/A</v>
      </c>
      <c r="X64" s="689" t="e">
        <f>ROUND(VLOOKUP(M64,'Total display'!$C$5:$U$363,3,FALSE),3)</f>
        <v>#N/A</v>
      </c>
      <c r="Y64" s="689" t="e">
        <f>ROUND(SUM(VLOOKUP(M64,'Total display'!$C$5:$U$363,4,FALSE),VLOOKUP(M64,'Total display'!$C$5:$U$363,6,FALSE),VLOOKUP(M64,'Total display'!$C$5:$U$363,7,FALSE),VLOOKUP(M64,'Total display'!$C$5:$U$363,8,FALSE),VLOOKUP(M64,'Total display'!$C$5:$U$363,10,FALSE),VLOOKUP(M64,'Total display'!$C$5:$U$363,11,FALSE),VLOOKUP(M64,'Total display'!$C$5:$U$363,12,FALSE),VLOOKUP(M64,'Total display'!$C$5:U436,13,FALSE),VLOOKUP(M64,'Total display'!$C$5:$U$363,14,FALSE)),3)</f>
        <v>#N/A</v>
      </c>
      <c r="Z64" s="689" t="e">
        <f>ROUND(VLOOKUP(M64,'Total display'!$C$5:$U$363,16,FALSE),3)</f>
        <v>#N/A</v>
      </c>
      <c r="AA64" s="1019">
        <v>0</v>
      </c>
    </row>
    <row r="65" spans="1:29" x14ac:dyDescent="0.2">
      <c r="A65" s="338" t="s">
        <v>1221</v>
      </c>
      <c r="B65" s="338" t="s">
        <v>1222</v>
      </c>
      <c r="C65" s="683" t="s">
        <v>1223</v>
      </c>
      <c r="D65" s="684" t="s">
        <v>1224</v>
      </c>
      <c r="E65" s="684" t="s">
        <v>1225</v>
      </c>
      <c r="F65" s="684">
        <v>7053479</v>
      </c>
      <c r="G65" s="684">
        <v>7053479</v>
      </c>
      <c r="H65" s="338">
        <v>2018</v>
      </c>
      <c r="I65" s="727" t="s">
        <v>1783</v>
      </c>
      <c r="J65" s="691" t="s">
        <v>1782</v>
      </c>
      <c r="K65" s="684">
        <v>20180925</v>
      </c>
      <c r="L65" s="684" t="s">
        <v>1226</v>
      </c>
      <c r="M65" s="685">
        <v>543</v>
      </c>
      <c r="N65" s="686" t="s">
        <v>1227</v>
      </c>
      <c r="O65" s="686">
        <v>12233084</v>
      </c>
      <c r="P65" s="685"/>
      <c r="Q65" s="684" t="s">
        <v>1225</v>
      </c>
      <c r="R65" s="687" t="s">
        <v>1357</v>
      </c>
      <c r="S65" s="338" t="s">
        <v>1358</v>
      </c>
      <c r="T65" s="688" t="s">
        <v>1230</v>
      </c>
      <c r="U65" s="684" t="s">
        <v>1231</v>
      </c>
      <c r="V65" s="684" t="e">
        <f>VLOOKUP(M65,'Total display'!$C$5:$U$363,2,FALSE)</f>
        <v>#N/A</v>
      </c>
      <c r="W65" s="689" t="e">
        <f>ROUND(VLOOKUP(M65,'Total display'!$C$5:$U$363,19,FALSE),3)</f>
        <v>#N/A</v>
      </c>
      <c r="X65" s="689" t="e">
        <f>ROUND(VLOOKUP(M65,'Total display'!$C$5:$U$363,3,FALSE),3)</f>
        <v>#N/A</v>
      </c>
      <c r="Y65" s="689" t="e">
        <f>ROUND(SUM(VLOOKUP(M65,'Total display'!$C$5:$U$363,4,FALSE),VLOOKUP(M65,'Total display'!$C$5:$U$363,6,FALSE),VLOOKUP(M65,'Total display'!$C$5:$U$363,7,FALSE),VLOOKUP(M65,'Total display'!$C$5:$U$363,8,FALSE),VLOOKUP(M65,'Total display'!$C$5:$U$363,10,FALSE),VLOOKUP(M65,'Total display'!$C$5:$U$363,11,FALSE),VLOOKUP(M65,'Total display'!$C$5:$U$363,12,FALSE),VLOOKUP(M65,'Total display'!$C$5:U438,13,FALSE),VLOOKUP(M65,'Total display'!$C$5:$U$363,14,FALSE)),3)</f>
        <v>#N/A</v>
      </c>
      <c r="Z65" s="689" t="e">
        <f>ROUND(VLOOKUP(M65,'Total display'!$C$5:$U$363,16,FALSE),3)</f>
        <v>#N/A</v>
      </c>
      <c r="AA65" s="1019">
        <v>30.661000000000001</v>
      </c>
    </row>
    <row r="66" spans="1:29" x14ac:dyDescent="0.2">
      <c r="A66" s="338" t="s">
        <v>1221</v>
      </c>
      <c r="B66" s="338" t="s">
        <v>1222</v>
      </c>
      <c r="C66" s="683" t="s">
        <v>1223</v>
      </c>
      <c r="D66" s="684" t="s">
        <v>1224</v>
      </c>
      <c r="E66" s="684" t="s">
        <v>1225</v>
      </c>
      <c r="F66" s="684">
        <v>7053479</v>
      </c>
      <c r="G66" s="684">
        <v>7053479</v>
      </c>
      <c r="H66" s="338">
        <v>2018</v>
      </c>
      <c r="I66" s="727" t="s">
        <v>1783</v>
      </c>
      <c r="J66" s="691" t="s">
        <v>1782</v>
      </c>
      <c r="K66" s="684">
        <v>20180925</v>
      </c>
      <c r="L66" s="684" t="s">
        <v>1226</v>
      </c>
      <c r="M66" s="685">
        <v>583</v>
      </c>
      <c r="N66" s="686" t="s">
        <v>1227</v>
      </c>
      <c r="O66" s="686">
        <v>22463314</v>
      </c>
      <c r="P66" s="685"/>
      <c r="Q66" s="684" t="s">
        <v>1225</v>
      </c>
      <c r="R66" s="687" t="s">
        <v>1359</v>
      </c>
      <c r="S66" s="338" t="s">
        <v>817</v>
      </c>
      <c r="T66" s="688" t="s">
        <v>1230</v>
      </c>
      <c r="U66" s="684" t="s">
        <v>1231</v>
      </c>
      <c r="V66" s="684" t="e">
        <f>VLOOKUP(M66,'Total display'!$C$5:$U$363,2,FALSE)</f>
        <v>#N/A</v>
      </c>
      <c r="W66" s="689" t="e">
        <f>ROUND(VLOOKUP(M66,'Total display'!$C$5:$U$363,19,FALSE),3)</f>
        <v>#N/A</v>
      </c>
      <c r="X66" s="689" t="e">
        <f>ROUND(VLOOKUP(M66,'Total display'!$C$5:$U$363,3,FALSE),3)</f>
        <v>#N/A</v>
      </c>
      <c r="Y66" s="689" t="e">
        <f>ROUND(SUM(VLOOKUP(M66,'Total display'!$C$5:$U$363,4,FALSE),VLOOKUP(M66,'Total display'!$C$5:$U$363,6,FALSE),VLOOKUP(M66,'Total display'!$C$5:$U$363,7,FALSE),VLOOKUP(M66,'Total display'!$C$5:$U$363,8,FALSE),VLOOKUP(M66,'Total display'!$C$5:$U$363,10,FALSE),VLOOKUP(M66,'Total display'!$C$5:$U$363,11,FALSE),VLOOKUP(M66,'Total display'!$C$5:$U$363,12,FALSE),VLOOKUP(M66,'Total display'!$C$5:U440,13,FALSE),VLOOKUP(M66,'Total display'!$C$5:$U$363,14,FALSE)),3)</f>
        <v>#N/A</v>
      </c>
      <c r="Z66" s="689" t="e">
        <f>ROUND(VLOOKUP(M66,'Total display'!$C$5:$U$363,16,FALSE),3)</f>
        <v>#N/A</v>
      </c>
      <c r="AA66" s="1019">
        <v>30.021999999999998</v>
      </c>
    </row>
    <row r="67" spans="1:29" x14ac:dyDescent="0.2">
      <c r="A67" s="338" t="s">
        <v>1221</v>
      </c>
      <c r="B67" s="338" t="s">
        <v>1222</v>
      </c>
      <c r="C67" s="683" t="s">
        <v>1223</v>
      </c>
      <c r="D67" s="684" t="s">
        <v>1224</v>
      </c>
      <c r="E67" s="684" t="s">
        <v>1225</v>
      </c>
      <c r="F67" s="684">
        <v>7053479</v>
      </c>
      <c r="G67" s="684">
        <v>7053479</v>
      </c>
      <c r="H67" s="338">
        <v>2018</v>
      </c>
      <c r="I67" s="727" t="s">
        <v>1783</v>
      </c>
      <c r="J67" s="691" t="s">
        <v>1782</v>
      </c>
      <c r="K67" s="684">
        <v>20180925</v>
      </c>
      <c r="L67" s="684" t="s">
        <v>1226</v>
      </c>
      <c r="M67" s="685">
        <v>499</v>
      </c>
      <c r="N67" s="686" t="s">
        <v>1227</v>
      </c>
      <c r="O67" s="686">
        <v>21864993</v>
      </c>
      <c r="P67" s="685"/>
      <c r="Q67" s="684" t="s">
        <v>1225</v>
      </c>
      <c r="R67" s="687" t="s">
        <v>1360</v>
      </c>
      <c r="S67" s="338" t="s">
        <v>1361</v>
      </c>
      <c r="T67" s="688" t="s">
        <v>1230</v>
      </c>
      <c r="U67" s="684" t="s">
        <v>1231</v>
      </c>
      <c r="V67" s="684" t="e">
        <f>VLOOKUP(M67,'Total display'!$C$5:$U$363,2,FALSE)</f>
        <v>#N/A</v>
      </c>
      <c r="W67" s="689" t="e">
        <f>ROUND(VLOOKUP(M67,'Total display'!$C$5:$U$363,19,FALSE),3)</f>
        <v>#N/A</v>
      </c>
      <c r="X67" s="689" t="e">
        <f>ROUND(VLOOKUP(M67,'Total display'!$C$5:$U$363,3,FALSE),3)</f>
        <v>#N/A</v>
      </c>
      <c r="Y67" s="689" t="e">
        <f>ROUND(SUM(VLOOKUP(M67,'Total display'!$C$5:$U$363,4,FALSE),VLOOKUP(M67,'Total display'!$C$5:$U$363,6,FALSE),VLOOKUP(M67,'Total display'!$C$5:$U$363,7,FALSE),VLOOKUP(M67,'Total display'!$C$5:$U$363,8,FALSE),VLOOKUP(M67,'Total display'!$C$5:$U$363,10,FALSE),VLOOKUP(M67,'Total display'!$C$5:$U$363,11,FALSE),VLOOKUP(M67,'Total display'!$C$5:$U$363,12,FALSE),VLOOKUP(M67,'Total display'!$C$5:U441,13,FALSE),VLOOKUP(M67,'Total display'!$C$5:$U$363,14,FALSE)),3)</f>
        <v>#N/A</v>
      </c>
      <c r="Z67" s="689" t="e">
        <f>ROUND(VLOOKUP(M67,'Total display'!$C$5:$U$363,16,FALSE),3)</f>
        <v>#N/A</v>
      </c>
      <c r="AA67" s="1019">
        <v>31.478000000000002</v>
      </c>
    </row>
    <row r="68" spans="1:29" x14ac:dyDescent="0.2">
      <c r="A68" s="338" t="s">
        <v>1221</v>
      </c>
      <c r="B68" s="338" t="s">
        <v>1222</v>
      </c>
      <c r="C68" s="683" t="s">
        <v>1223</v>
      </c>
      <c r="D68" s="684" t="s">
        <v>1224</v>
      </c>
      <c r="E68" s="684" t="s">
        <v>1225</v>
      </c>
      <c r="F68" s="684">
        <v>7053479</v>
      </c>
      <c r="G68" s="684">
        <v>7053479</v>
      </c>
      <c r="H68" s="338">
        <v>2018</v>
      </c>
      <c r="I68" s="727" t="s">
        <v>1783</v>
      </c>
      <c r="J68" s="691" t="s">
        <v>1782</v>
      </c>
      <c r="K68" s="684">
        <v>20180925</v>
      </c>
      <c r="L68" s="684" t="s">
        <v>1226</v>
      </c>
      <c r="M68" s="685">
        <v>428</v>
      </c>
      <c r="N68" s="684" t="s">
        <v>1227</v>
      </c>
      <c r="O68" s="686">
        <v>5703934</v>
      </c>
      <c r="P68" s="685"/>
      <c r="Q68" s="684" t="s">
        <v>1225</v>
      </c>
      <c r="R68" s="338" t="s">
        <v>1362</v>
      </c>
      <c r="S68" s="338" t="s">
        <v>396</v>
      </c>
      <c r="T68" s="688" t="s">
        <v>1230</v>
      </c>
      <c r="U68" s="684" t="s">
        <v>1231</v>
      </c>
      <c r="V68" s="684" t="e">
        <f>VLOOKUP(M68,'Total display'!$C$5:$U$363,2,FALSE)</f>
        <v>#N/A</v>
      </c>
      <c r="W68" s="689" t="e">
        <f>ROUND(VLOOKUP(M68,'Total display'!$C$5:$U$363,19,FALSE),3)</f>
        <v>#N/A</v>
      </c>
      <c r="X68" s="689" t="e">
        <f>ROUND(VLOOKUP(M68,'Total display'!$C$5:$U$363,3,FALSE),3)</f>
        <v>#N/A</v>
      </c>
      <c r="Y68" s="689" t="e">
        <f>ROUND(SUM(VLOOKUP(M68,'Total display'!$C$5:$U$363,4,FALSE),VLOOKUP(M68,'Total display'!$C$5:$U$363,6,FALSE),VLOOKUP(M68,'Total display'!$C$5:$U$363,7,FALSE),VLOOKUP(M68,'Total display'!$C$5:$U$363,8,FALSE),VLOOKUP(M68,'Total display'!$C$5:$U$363,10,FALSE),VLOOKUP(M68,'Total display'!$C$5:$U$363,11,FALSE),VLOOKUP(M68,'Total display'!$C$5:$U$363,12,FALSE),VLOOKUP(M68,'Total display'!$C$5:U442,13,FALSE),VLOOKUP(M68,'Total display'!$C$5:$U$363,14,FALSE)),3)</f>
        <v>#N/A</v>
      </c>
      <c r="Z68" s="689" t="e">
        <f>ROUND(VLOOKUP(M68,'Total display'!$C$5:$U$363,16,FALSE),3)</f>
        <v>#N/A</v>
      </c>
      <c r="AA68" s="1019">
        <v>41.137</v>
      </c>
    </row>
    <row r="69" spans="1:29" x14ac:dyDescent="0.2">
      <c r="A69" s="338" t="s">
        <v>1221</v>
      </c>
      <c r="B69" s="338" t="s">
        <v>1222</v>
      </c>
      <c r="C69" s="683" t="s">
        <v>1223</v>
      </c>
      <c r="D69" s="684" t="s">
        <v>1224</v>
      </c>
      <c r="E69" s="684" t="s">
        <v>1225</v>
      </c>
      <c r="F69" s="684">
        <v>7053479</v>
      </c>
      <c r="G69" s="684">
        <v>7053479</v>
      </c>
      <c r="H69" s="338">
        <v>2018</v>
      </c>
      <c r="I69" s="727" t="s">
        <v>1783</v>
      </c>
      <c r="J69" s="691" t="s">
        <v>1782</v>
      </c>
      <c r="K69" s="684">
        <v>20180925</v>
      </c>
      <c r="L69" s="684" t="s">
        <v>1226</v>
      </c>
      <c r="M69" s="685">
        <v>564</v>
      </c>
      <c r="N69" s="686" t="s">
        <v>1227</v>
      </c>
      <c r="O69" s="686">
        <v>11050698</v>
      </c>
      <c r="P69" s="685"/>
      <c r="Q69" s="684" t="s">
        <v>1225</v>
      </c>
      <c r="R69" s="687" t="s">
        <v>1363</v>
      </c>
      <c r="S69" s="338" t="s">
        <v>1364</v>
      </c>
      <c r="T69" s="688" t="s">
        <v>1230</v>
      </c>
      <c r="U69" s="684" t="s">
        <v>1231</v>
      </c>
      <c r="V69" s="684" t="e">
        <f>VLOOKUP(M69,'Total display'!$C$5:$U$363,2,FALSE)</f>
        <v>#N/A</v>
      </c>
      <c r="W69" s="689" t="e">
        <f>ROUND(VLOOKUP(M69,'Total display'!$C$5:$U$363,19,FALSE),3)</f>
        <v>#N/A</v>
      </c>
      <c r="X69" s="689" t="e">
        <f>ROUND(VLOOKUP(M69,'Total display'!$C$5:$U$363,3,FALSE),3)</f>
        <v>#N/A</v>
      </c>
      <c r="Y69" s="689" t="e">
        <f>ROUND(SUM(VLOOKUP(M69,'Total display'!$C$5:$U$363,4,FALSE),VLOOKUP(M69,'Total display'!$C$5:$U$363,6,FALSE),VLOOKUP(M69,'Total display'!$C$5:$U$363,7,FALSE),VLOOKUP(M69,'Total display'!$C$5:$U$363,8,FALSE),VLOOKUP(M69,'Total display'!$C$5:$U$363,10,FALSE),VLOOKUP(M69,'Total display'!$C$5:$U$363,11,FALSE),VLOOKUP(M69,'Total display'!$C$5:$U$363,12,FALSE),VLOOKUP(M69,'Total display'!$C$5:U443,13,FALSE),VLOOKUP(M69,'Total display'!$C$5:$U$363,14,FALSE)),3)</f>
        <v>#N/A</v>
      </c>
      <c r="Z69" s="689" t="e">
        <f>ROUND(VLOOKUP(M69,'Total display'!$C$5:$U$363,16,FALSE),3)</f>
        <v>#N/A</v>
      </c>
      <c r="AA69" s="1019">
        <v>30.667999999999999</v>
      </c>
    </row>
    <row r="70" spans="1:29" x14ac:dyDescent="0.2">
      <c r="A70" s="338" t="s">
        <v>1221</v>
      </c>
      <c r="B70" s="338" t="s">
        <v>1222</v>
      </c>
      <c r="C70" s="683" t="s">
        <v>1223</v>
      </c>
      <c r="D70" s="684" t="s">
        <v>1224</v>
      </c>
      <c r="E70" s="684" t="s">
        <v>1225</v>
      </c>
      <c r="F70" s="684">
        <v>7053479</v>
      </c>
      <c r="G70" s="684">
        <v>7053479</v>
      </c>
      <c r="H70" s="338">
        <v>2018</v>
      </c>
      <c r="I70" s="727" t="s">
        <v>1783</v>
      </c>
      <c r="J70" s="691" t="s">
        <v>1782</v>
      </c>
      <c r="K70" s="684">
        <v>20180925</v>
      </c>
      <c r="L70" s="684" t="s">
        <v>1226</v>
      </c>
      <c r="M70" s="685">
        <v>696</v>
      </c>
      <c r="N70" s="686" t="s">
        <v>1227</v>
      </c>
      <c r="O70" s="686">
        <v>19362043</v>
      </c>
      <c r="P70" s="685"/>
      <c r="Q70" s="684" t="s">
        <v>1225</v>
      </c>
      <c r="R70" s="687" t="s">
        <v>1365</v>
      </c>
      <c r="S70" s="690" t="s">
        <v>1366</v>
      </c>
      <c r="T70" s="688" t="s">
        <v>1230</v>
      </c>
      <c r="U70" s="684" t="s">
        <v>1231</v>
      </c>
      <c r="V70" s="684" t="e">
        <f>VLOOKUP(M70,'Total display'!$C$5:$U$363,2,FALSE)</f>
        <v>#N/A</v>
      </c>
      <c r="W70" s="689" t="e">
        <f>ROUND(VLOOKUP(M70,'Total display'!$C$5:$U$363,19,FALSE),3)</f>
        <v>#N/A</v>
      </c>
      <c r="X70" s="689" t="e">
        <f>ROUND(VLOOKUP(M70,'Total display'!$C$5:$U$363,3,FALSE),3)</f>
        <v>#N/A</v>
      </c>
      <c r="Y70" s="689" t="e">
        <f>ROUND(SUM(VLOOKUP(M70,'Total display'!$C$5:$U$363,4,FALSE),VLOOKUP(M70,'Total display'!$C$5:$U$363,6,FALSE),VLOOKUP(M70,'Total display'!$C$5:$U$363,7,FALSE),VLOOKUP(M70,'Total display'!$C$5:$U$363,8,FALSE),VLOOKUP(M70,'Total display'!$C$5:$U$363,10,FALSE),VLOOKUP(M70,'Total display'!$C$5:$U$363,11,FALSE),VLOOKUP(M70,'Total display'!$C$5:$U$363,12,FALSE),VLOOKUP(M70,'Total display'!$C$5:U446,13,FALSE),VLOOKUP(M70,'Total display'!$C$5:$U$363,14,FALSE)),3)</f>
        <v>#N/A</v>
      </c>
      <c r="Z70" s="689" t="e">
        <f>ROUND(VLOOKUP(M70,'Total display'!$C$5:$U$363,16,FALSE),3)</f>
        <v>#N/A</v>
      </c>
      <c r="AA70" s="1019">
        <v>28.800999999999998</v>
      </c>
    </row>
    <row r="71" spans="1:29" x14ac:dyDescent="0.2">
      <c r="A71" s="338" t="s">
        <v>1221</v>
      </c>
      <c r="B71" s="338" t="s">
        <v>1222</v>
      </c>
      <c r="C71" s="683" t="s">
        <v>1223</v>
      </c>
      <c r="D71" s="684" t="s">
        <v>1224</v>
      </c>
      <c r="E71" s="684" t="s">
        <v>1225</v>
      </c>
      <c r="F71" s="684">
        <v>7053479</v>
      </c>
      <c r="G71" s="684">
        <v>7053479</v>
      </c>
      <c r="H71" s="338">
        <v>2018</v>
      </c>
      <c r="I71" s="727" t="s">
        <v>1783</v>
      </c>
      <c r="J71" s="691" t="s">
        <v>1782</v>
      </c>
      <c r="K71" s="684">
        <v>20180925</v>
      </c>
      <c r="L71" s="684" t="s">
        <v>1226</v>
      </c>
      <c r="M71" s="685">
        <v>700</v>
      </c>
      <c r="N71" s="684" t="s">
        <v>1227</v>
      </c>
      <c r="O71" s="686">
        <v>744203</v>
      </c>
      <c r="P71" s="685"/>
      <c r="Q71" s="684" t="s">
        <v>1225</v>
      </c>
      <c r="R71" s="687" t="s">
        <v>1367</v>
      </c>
      <c r="S71" s="690" t="s">
        <v>1137</v>
      </c>
      <c r="T71" s="688" t="s">
        <v>1230</v>
      </c>
      <c r="U71" s="684" t="s">
        <v>1231</v>
      </c>
      <c r="V71" s="684" t="e">
        <f>VLOOKUP(M71,'Total display'!$C$5:$U$363,2,FALSE)</f>
        <v>#N/A</v>
      </c>
      <c r="W71" s="689" t="e">
        <f>ROUND(VLOOKUP(M71,'Total display'!$C$5:$U$363,19,FALSE),3)</f>
        <v>#N/A</v>
      </c>
      <c r="X71" s="689" t="e">
        <f>ROUND(VLOOKUP(M71,'Total display'!$C$5:$U$363,3,FALSE),3)</f>
        <v>#N/A</v>
      </c>
      <c r="Y71" s="689" t="e">
        <f>ROUND(SUM(VLOOKUP(M71,'Total display'!$C$5:$U$363,4,FALSE),VLOOKUP(M71,'Total display'!$C$5:$U$363,6,FALSE),VLOOKUP(M71,'Total display'!$C$5:$U$363,7,FALSE),VLOOKUP(M71,'Total display'!$C$5:$U$363,8,FALSE),VLOOKUP(M71,'Total display'!$C$5:$U$363,10,FALSE),VLOOKUP(M71,'Total display'!$C$5:$U$363,11,FALSE),VLOOKUP(M71,'Total display'!$C$5:$U$363,12,FALSE),VLOOKUP(M71,'Total display'!$C$5:U447,13,FALSE),VLOOKUP(M71,'Total display'!$C$5:$U$363,14,FALSE)),3)</f>
        <v>#N/A</v>
      </c>
      <c r="Z71" s="689" t="e">
        <f>ROUND(VLOOKUP(M71,'Total display'!$C$5:$U$363,16,FALSE),3)</f>
        <v>#N/A</v>
      </c>
      <c r="AA71" s="1019">
        <v>28.800999999999998</v>
      </c>
    </row>
    <row r="72" spans="1:29" x14ac:dyDescent="0.2">
      <c r="A72" s="338" t="s">
        <v>1221</v>
      </c>
      <c r="B72" s="338" t="s">
        <v>1222</v>
      </c>
      <c r="C72" s="683" t="s">
        <v>1223</v>
      </c>
      <c r="D72" s="684" t="s">
        <v>1224</v>
      </c>
      <c r="E72" s="684" t="s">
        <v>1225</v>
      </c>
      <c r="F72" s="684">
        <v>7053479</v>
      </c>
      <c r="G72" s="684">
        <v>7053479</v>
      </c>
      <c r="H72" s="338">
        <v>2018</v>
      </c>
      <c r="I72" s="727" t="s">
        <v>1783</v>
      </c>
      <c r="J72" s="691" t="s">
        <v>1782</v>
      </c>
      <c r="K72" s="684">
        <v>20180925</v>
      </c>
      <c r="L72" s="684" t="s">
        <v>1226</v>
      </c>
      <c r="M72" s="695" t="s">
        <v>439</v>
      </c>
      <c r="N72" s="686" t="s">
        <v>1227</v>
      </c>
      <c r="O72" s="686">
        <v>413283</v>
      </c>
      <c r="P72" s="695"/>
      <c r="Q72" s="684" t="s">
        <v>1225</v>
      </c>
      <c r="R72" s="687" t="s">
        <v>1368</v>
      </c>
      <c r="S72" s="338" t="s">
        <v>514</v>
      </c>
      <c r="T72" s="685" t="s">
        <v>1369</v>
      </c>
      <c r="U72" s="684" t="s">
        <v>1231</v>
      </c>
      <c r="V72" s="684" t="e">
        <f>VLOOKUP(M72,'Total display'!$C$5:$U$363,2,FALSE)</f>
        <v>#N/A</v>
      </c>
      <c r="W72" s="689" t="e">
        <f>ROUND(VLOOKUP(M72,'Total display'!$C$5:$U$363,19,FALSE),3)</f>
        <v>#N/A</v>
      </c>
      <c r="X72" s="689" t="e">
        <f>ROUND(VLOOKUP(M72,'Total display'!$C$5:$U$363,3,FALSE),3)</f>
        <v>#N/A</v>
      </c>
      <c r="Y72" s="689" t="e">
        <f>ROUND(SUM(VLOOKUP(M72,'Total display'!$C$5:$U$363,4,FALSE),VLOOKUP(M72,'Total display'!$C$5:$U$363,6,FALSE),VLOOKUP(M72,'Total display'!$C$5:$U$363,7,FALSE),VLOOKUP(M72,'Total display'!$C$5:$U$363,8,FALSE),VLOOKUP(M72,'Total display'!$C$5:$U$363,10,FALSE),VLOOKUP(M72,'Total display'!$C$5:$U$363,11,FALSE),VLOOKUP(M72,'Total display'!$C$5:$U$363,12,FALSE),VLOOKUP(M72,'Total display'!$C$5:U448,13,FALSE),VLOOKUP(M72,'Total display'!$C$5:$U$363,14,FALSE)),3)</f>
        <v>#N/A</v>
      </c>
      <c r="Z72" s="689" t="e">
        <f>ROUND(VLOOKUP(M72,'Total display'!$C$5:$U$363,16,FALSE),3)</f>
        <v>#N/A</v>
      </c>
      <c r="AA72" s="1019">
        <v>0</v>
      </c>
    </row>
    <row r="73" spans="1:29" x14ac:dyDescent="0.2">
      <c r="A73" s="338" t="s">
        <v>1221</v>
      </c>
      <c r="B73" s="338" t="s">
        <v>1222</v>
      </c>
      <c r="C73" s="683" t="s">
        <v>1223</v>
      </c>
      <c r="D73" s="684" t="s">
        <v>1224</v>
      </c>
      <c r="E73" s="684" t="s">
        <v>1225</v>
      </c>
      <c r="F73" s="684">
        <v>7053479</v>
      </c>
      <c r="G73" s="684">
        <v>7053479</v>
      </c>
      <c r="H73" s="338">
        <v>2018</v>
      </c>
      <c r="I73" s="727" t="s">
        <v>1783</v>
      </c>
      <c r="J73" s="691" t="s">
        <v>1782</v>
      </c>
      <c r="K73" s="684">
        <v>20180925</v>
      </c>
      <c r="L73" s="684" t="s">
        <v>1226</v>
      </c>
      <c r="M73" s="695">
        <v>524</v>
      </c>
      <c r="N73" s="684" t="s">
        <v>1227</v>
      </c>
      <c r="O73" s="686">
        <v>4901989</v>
      </c>
      <c r="P73" s="695"/>
      <c r="Q73" s="684" t="s">
        <v>1225</v>
      </c>
      <c r="R73" s="687" t="s">
        <v>1370</v>
      </c>
      <c r="S73" s="338" t="s">
        <v>1371</v>
      </c>
      <c r="T73" s="685" t="s">
        <v>1369</v>
      </c>
      <c r="U73" s="684" t="s">
        <v>1231</v>
      </c>
      <c r="V73" s="684" t="e">
        <f>VLOOKUP(M73,'Total display'!$C$5:$U$363,2,FALSE)</f>
        <v>#N/A</v>
      </c>
      <c r="W73" s="689" t="e">
        <f>ROUND(VLOOKUP(M73,'Total display'!$C$5:$U$363,19,FALSE),3)</f>
        <v>#N/A</v>
      </c>
      <c r="X73" s="689" t="e">
        <f>ROUND(VLOOKUP(M73,'Total display'!$C$5:$U$363,3,FALSE),3)</f>
        <v>#N/A</v>
      </c>
      <c r="Y73" s="689" t="e">
        <f>ROUND(SUM(VLOOKUP(M73,'Total display'!$C$5:$U$363,4,FALSE),VLOOKUP(M73,'Total display'!$C$5:$U$363,6,FALSE),VLOOKUP(M73,'Total display'!$C$5:$U$363,7,FALSE),VLOOKUP(M73,'Total display'!$C$5:$U$363,8,FALSE),VLOOKUP(M73,'Total display'!$C$5:$U$363,10,FALSE),VLOOKUP(M73,'Total display'!$C$5:$U$363,11,FALSE),VLOOKUP(M73,'Total display'!$C$5:$U$363,12,FALSE),VLOOKUP(M73,'Total display'!$C$5:U449,13,FALSE),VLOOKUP(M73,'Total display'!$C$5:$U$363,14,FALSE)),3)</f>
        <v>#N/A</v>
      </c>
      <c r="Z73" s="689" t="e">
        <f>ROUND(VLOOKUP(M73,'Total display'!$C$5:$U$363,16,FALSE),3)</f>
        <v>#N/A</v>
      </c>
      <c r="AA73" s="1019">
        <v>40.058999999999997</v>
      </c>
      <c r="AC73">
        <v>82</v>
      </c>
    </row>
    <row r="74" spans="1:29" x14ac:dyDescent="0.2">
      <c r="A74" s="338" t="s">
        <v>1221</v>
      </c>
      <c r="B74" s="338" t="s">
        <v>1222</v>
      </c>
      <c r="C74" s="683" t="s">
        <v>1223</v>
      </c>
      <c r="D74" s="684" t="s">
        <v>1224</v>
      </c>
      <c r="E74" s="684" t="s">
        <v>1225</v>
      </c>
      <c r="F74" s="684">
        <v>7053479</v>
      </c>
      <c r="G74" s="684">
        <v>7053479</v>
      </c>
      <c r="H74" s="338">
        <v>2018</v>
      </c>
      <c r="I74" s="727" t="s">
        <v>1783</v>
      </c>
      <c r="J74" s="691" t="s">
        <v>1782</v>
      </c>
      <c r="K74" s="684">
        <v>20180925</v>
      </c>
      <c r="L74" s="684" t="s">
        <v>1226</v>
      </c>
      <c r="M74" s="685">
        <v>347</v>
      </c>
      <c r="N74" s="686" t="s">
        <v>1227</v>
      </c>
      <c r="O74" s="686">
        <v>21053474</v>
      </c>
      <c r="P74" s="685"/>
      <c r="Q74" s="684" t="s">
        <v>1225</v>
      </c>
      <c r="R74" s="687" t="s">
        <v>1372</v>
      </c>
      <c r="S74" s="691" t="s">
        <v>286</v>
      </c>
      <c r="T74" s="685" t="s">
        <v>1369</v>
      </c>
      <c r="U74" s="684" t="s">
        <v>1231</v>
      </c>
      <c r="V74" s="684" t="e">
        <f>VLOOKUP(M74,'Total display'!$C$5:$U$363,2,FALSE)</f>
        <v>#N/A</v>
      </c>
      <c r="W74" s="689" t="e">
        <f>ROUND(VLOOKUP(M74,'Total display'!$C$5:$U$363,19,FALSE),3)</f>
        <v>#N/A</v>
      </c>
      <c r="X74" s="689" t="e">
        <f>ROUND(VLOOKUP(M74,'Total display'!$C$5:$U$363,3,FALSE),3)</f>
        <v>#N/A</v>
      </c>
      <c r="Y74" s="689" t="e">
        <f>ROUND(SUM(VLOOKUP(M74,'Total display'!$C$5:$U$363,4,FALSE),VLOOKUP(M74,'Total display'!$C$5:$U$363,6,FALSE),VLOOKUP(M74,'Total display'!$C$5:$U$363,7,FALSE),VLOOKUP(M74,'Total display'!$C$5:$U$363,8,FALSE),VLOOKUP(M74,'Total display'!$C$5:$U$363,10,FALSE),VLOOKUP(M74,'Total display'!$C$5:$U$363,11,FALSE),VLOOKUP(M74,'Total display'!$C$5:$U$363,12,FALSE),VLOOKUP(M74,'Total display'!$C$5:U450,13,FALSE),VLOOKUP(M74,'Total display'!$C$5:$U$363,14,FALSE)),3)</f>
        <v>#N/A</v>
      </c>
      <c r="Z74" s="689" t="e">
        <f>ROUND(VLOOKUP(M74,'Total display'!$C$5:$U$363,16,FALSE),3)</f>
        <v>#N/A</v>
      </c>
      <c r="AA74" s="1019">
        <v>31.645</v>
      </c>
    </row>
    <row r="75" spans="1:29" x14ac:dyDescent="0.2">
      <c r="A75" s="338" t="s">
        <v>1221</v>
      </c>
      <c r="B75" s="338" t="s">
        <v>1222</v>
      </c>
      <c r="C75" s="683" t="s">
        <v>1223</v>
      </c>
      <c r="D75" s="684" t="s">
        <v>1224</v>
      </c>
      <c r="E75" s="684" t="s">
        <v>1225</v>
      </c>
      <c r="F75" s="684">
        <v>7053479</v>
      </c>
      <c r="G75" s="684">
        <v>7053479</v>
      </c>
      <c r="H75" s="338">
        <v>2018</v>
      </c>
      <c r="I75" s="727" t="s">
        <v>1783</v>
      </c>
      <c r="J75" s="691" t="s">
        <v>1782</v>
      </c>
      <c r="K75" s="684">
        <v>20180925</v>
      </c>
      <c r="L75" s="684" t="s">
        <v>1226</v>
      </c>
      <c r="M75" s="685">
        <v>567</v>
      </c>
      <c r="N75" s="684" t="s">
        <v>1227</v>
      </c>
      <c r="O75" s="686">
        <v>8977215</v>
      </c>
      <c r="P75" s="685"/>
      <c r="Q75" s="684" t="s">
        <v>1225</v>
      </c>
      <c r="R75" s="687" t="s">
        <v>1373</v>
      </c>
      <c r="S75" s="691" t="s">
        <v>1374</v>
      </c>
      <c r="T75" s="685" t="s">
        <v>1369</v>
      </c>
      <c r="U75" s="684" t="s">
        <v>1231</v>
      </c>
      <c r="V75" s="684" t="e">
        <f>VLOOKUP(M75,'Total display'!$C$5:$U$363,2,FALSE)</f>
        <v>#N/A</v>
      </c>
      <c r="W75" s="689" t="e">
        <f>ROUND(VLOOKUP(M75,'Total display'!$C$5:$U$363,19,FALSE),3)</f>
        <v>#N/A</v>
      </c>
      <c r="X75" s="689" t="e">
        <f>ROUND(VLOOKUP(M75,'Total display'!$C$5:$U$363,3,FALSE),3)</f>
        <v>#N/A</v>
      </c>
      <c r="Y75" s="689" t="e">
        <f>ROUND(SUM(VLOOKUP(M75,'Total display'!$C$5:$U$363,4,FALSE),VLOOKUP(M75,'Total display'!$C$5:$U$363,6,FALSE),VLOOKUP(M75,'Total display'!$C$5:$U$363,7,FALSE),VLOOKUP(M75,'Total display'!$C$5:$U$363,8,FALSE),VLOOKUP(M75,'Total display'!$C$5:$U$363,10,FALSE),VLOOKUP(M75,'Total display'!$C$5:$U$363,11,FALSE),VLOOKUP(M75,'Total display'!$C$5:$U$363,12,FALSE),VLOOKUP(M75,'Total display'!$C$5:U451,13,FALSE),VLOOKUP(M75,'Total display'!$C$5:$U$363,14,FALSE)),3)</f>
        <v>#N/A</v>
      </c>
      <c r="Z75" s="689" t="e">
        <f>ROUND(VLOOKUP(M75,'Total display'!$C$5:$U$363,16,FALSE),3)</f>
        <v>#N/A</v>
      </c>
      <c r="AA75" s="1019">
        <v>30.021999999999998</v>
      </c>
    </row>
    <row r="76" spans="1:29" x14ac:dyDescent="0.2">
      <c r="A76" s="338" t="s">
        <v>1221</v>
      </c>
      <c r="B76" s="338" t="s">
        <v>1222</v>
      </c>
      <c r="C76" s="683" t="s">
        <v>1223</v>
      </c>
      <c r="D76" s="684" t="s">
        <v>1224</v>
      </c>
      <c r="E76" s="684" t="s">
        <v>1225</v>
      </c>
      <c r="F76" s="684">
        <v>7053479</v>
      </c>
      <c r="G76" s="684">
        <v>7053479</v>
      </c>
      <c r="H76" s="338">
        <v>2018</v>
      </c>
      <c r="I76" s="727" t="s">
        <v>1783</v>
      </c>
      <c r="J76" s="691" t="s">
        <v>1782</v>
      </c>
      <c r="K76" s="684">
        <v>20180925</v>
      </c>
      <c r="L76" s="684" t="s">
        <v>1226</v>
      </c>
      <c r="M76" s="685">
        <v>303</v>
      </c>
      <c r="N76" s="686" t="s">
        <v>1227</v>
      </c>
      <c r="O76" s="686">
        <v>12879003</v>
      </c>
      <c r="P76" s="685"/>
      <c r="Q76" s="684" t="s">
        <v>1225</v>
      </c>
      <c r="R76" s="687" t="s">
        <v>1375</v>
      </c>
      <c r="S76" s="691" t="s">
        <v>1376</v>
      </c>
      <c r="T76" s="685" t="s">
        <v>1369</v>
      </c>
      <c r="U76" s="684" t="s">
        <v>1231</v>
      </c>
      <c r="V76" s="684" t="e">
        <f>VLOOKUP(M76,'Total display'!$C$5:$U$363,2,FALSE)</f>
        <v>#N/A</v>
      </c>
      <c r="W76" s="689" t="e">
        <f>ROUND(VLOOKUP(M76,'Total display'!$C$5:$U$363,19,FALSE),3)</f>
        <v>#N/A</v>
      </c>
      <c r="X76" s="689" t="e">
        <f>ROUND(VLOOKUP(M76,'Total display'!$C$5:$U$363,3,FALSE),3)</f>
        <v>#N/A</v>
      </c>
      <c r="Y76" s="689" t="e">
        <f>ROUND(SUM(VLOOKUP(M76,'Total display'!$C$5:$U$363,4,FALSE),VLOOKUP(M76,'Total display'!$C$5:$U$363,6,FALSE),VLOOKUP(M76,'Total display'!$C$5:$U$363,7,FALSE),VLOOKUP(M76,'Total display'!$C$5:$U$363,8,FALSE),VLOOKUP(M76,'Total display'!$C$5:$U$363,10,FALSE),VLOOKUP(M76,'Total display'!$C$5:$U$363,11,FALSE),VLOOKUP(M76,'Total display'!$C$5:$U$363,12,FALSE),VLOOKUP(M76,'Total display'!$C$5:U452,13,FALSE),VLOOKUP(M76,'Total display'!$C$5:$U$363,14,FALSE)),3)</f>
        <v>#N/A</v>
      </c>
      <c r="Z76" s="689" t="e">
        <f>ROUND(VLOOKUP(M76,'Total display'!$C$5:$U$363,16,FALSE),3)</f>
        <v>#N/A</v>
      </c>
      <c r="AA76" s="1019">
        <v>32.344999999999999</v>
      </c>
    </row>
    <row r="77" spans="1:29" x14ac:dyDescent="0.2">
      <c r="A77" s="338" t="s">
        <v>1221</v>
      </c>
      <c r="B77" s="338" t="s">
        <v>1222</v>
      </c>
      <c r="C77" s="683" t="s">
        <v>1223</v>
      </c>
      <c r="D77" s="684" t="s">
        <v>1224</v>
      </c>
      <c r="E77" s="684" t="s">
        <v>1225</v>
      </c>
      <c r="F77" s="684">
        <v>7053479</v>
      </c>
      <c r="G77" s="684">
        <v>7053479</v>
      </c>
      <c r="H77" s="338">
        <v>2018</v>
      </c>
      <c r="I77" s="727" t="s">
        <v>1783</v>
      </c>
      <c r="J77" s="691" t="s">
        <v>1782</v>
      </c>
      <c r="K77" s="684">
        <v>20180925</v>
      </c>
      <c r="L77" s="684" t="s">
        <v>1226</v>
      </c>
      <c r="M77" s="685">
        <v>569</v>
      </c>
      <c r="N77" s="684" t="s">
        <v>1227</v>
      </c>
      <c r="O77" s="686">
        <v>10076954</v>
      </c>
      <c r="P77" s="685"/>
      <c r="Q77" s="684" t="s">
        <v>1225</v>
      </c>
      <c r="R77" s="687" t="s">
        <v>1377</v>
      </c>
      <c r="S77" s="691" t="s">
        <v>1378</v>
      </c>
      <c r="T77" s="685" t="s">
        <v>1369</v>
      </c>
      <c r="U77" s="684" t="s">
        <v>1231</v>
      </c>
      <c r="V77" s="684" t="e">
        <f>VLOOKUP(M77,'Total display'!$C$5:$U$363,2,FALSE)</f>
        <v>#N/A</v>
      </c>
      <c r="W77" s="689" t="e">
        <f>ROUND(VLOOKUP(M77,'Total display'!$C$5:$U$363,19,FALSE),3)</f>
        <v>#N/A</v>
      </c>
      <c r="X77" s="689" t="e">
        <f>ROUND(VLOOKUP(M77,'Total display'!$C$5:$U$363,3,FALSE),3)</f>
        <v>#N/A</v>
      </c>
      <c r="Y77" s="689" t="e">
        <f>ROUND(SUM(VLOOKUP(M77,'Total display'!$C$5:$U$363,4,FALSE),VLOOKUP(M77,'Total display'!$C$5:$U$363,6,FALSE),VLOOKUP(M77,'Total display'!$C$5:$U$363,7,FALSE),VLOOKUP(M77,'Total display'!$C$5:$U$363,8,FALSE),VLOOKUP(M77,'Total display'!$C$5:$U$363,10,FALSE),VLOOKUP(M77,'Total display'!$C$5:$U$363,11,FALSE),VLOOKUP(M77,'Total display'!$C$5:$U$363,12,FALSE),VLOOKUP(M77,'Total display'!$C$5:U453,13,FALSE),VLOOKUP(M77,'Total display'!$C$5:$U$363,14,FALSE)),3)</f>
        <v>#N/A</v>
      </c>
      <c r="Z77" s="689" t="e">
        <f>ROUND(VLOOKUP(M77,'Total display'!$C$5:$U$363,16,FALSE),3)</f>
        <v>#N/A</v>
      </c>
      <c r="AA77" s="1019">
        <v>38.957000000000001</v>
      </c>
    </row>
    <row r="78" spans="1:29" x14ac:dyDescent="0.2">
      <c r="A78" s="338" t="s">
        <v>1221</v>
      </c>
      <c r="B78" s="338" t="s">
        <v>1222</v>
      </c>
      <c r="C78" s="683" t="s">
        <v>1223</v>
      </c>
      <c r="D78" s="684" t="s">
        <v>1224</v>
      </c>
      <c r="E78" s="684" t="s">
        <v>1225</v>
      </c>
      <c r="F78" s="684">
        <v>7053479</v>
      </c>
      <c r="G78" s="684">
        <v>7053479</v>
      </c>
      <c r="H78" s="338">
        <v>2018</v>
      </c>
      <c r="I78" s="727" t="s">
        <v>1783</v>
      </c>
      <c r="J78" s="691" t="s">
        <v>1782</v>
      </c>
      <c r="K78" s="684">
        <v>20180925</v>
      </c>
      <c r="L78" s="684" t="s">
        <v>1226</v>
      </c>
      <c r="M78" s="685">
        <v>626</v>
      </c>
      <c r="N78" s="684" t="s">
        <v>1227</v>
      </c>
      <c r="O78" s="686">
        <v>10794966</v>
      </c>
      <c r="P78" s="685"/>
      <c r="Q78" s="684" t="s">
        <v>1225</v>
      </c>
      <c r="R78" s="687" t="s">
        <v>1379</v>
      </c>
      <c r="S78" s="691" t="s">
        <v>1380</v>
      </c>
      <c r="T78" s="685" t="s">
        <v>1369</v>
      </c>
      <c r="U78" s="684" t="s">
        <v>1231</v>
      </c>
      <c r="V78" s="684" t="e">
        <f>VLOOKUP(M78,'Total display'!$C$5:$U$363,2,FALSE)</f>
        <v>#N/A</v>
      </c>
      <c r="W78" s="689" t="e">
        <f>ROUND(VLOOKUP(M78,'Total display'!$C$5:$U$363,19,FALSE),3)</f>
        <v>#N/A</v>
      </c>
      <c r="X78" s="689" t="e">
        <f>ROUND(VLOOKUP(M78,'Total display'!$C$5:$U$363,3,FALSE),3)</f>
        <v>#N/A</v>
      </c>
      <c r="Y78" s="689" t="e">
        <f>ROUND(SUM(VLOOKUP(M78,'Total display'!$C$5:$U$363,4,FALSE),VLOOKUP(M78,'Total display'!$C$5:$U$363,6,FALSE),VLOOKUP(M78,'Total display'!$C$5:$U$363,7,FALSE),VLOOKUP(M78,'Total display'!$C$5:$U$363,8,FALSE),VLOOKUP(M78,'Total display'!$C$5:$U$363,10,FALSE),VLOOKUP(M78,'Total display'!$C$5:$U$363,11,FALSE),VLOOKUP(M78,'Total display'!$C$5:$U$363,12,FALSE),VLOOKUP(M78,'Total display'!$C$5:U456,13,FALSE),VLOOKUP(M78,'Total display'!$C$5:$U$363,14,FALSE)),3)</f>
        <v>#N/A</v>
      </c>
      <c r="Z78" s="689" t="e">
        <f>ROUND(VLOOKUP(M78,'Total display'!$C$5:$U$363,16,FALSE),3)</f>
        <v>#N/A</v>
      </c>
      <c r="AA78" s="1019">
        <v>38.034999999999997</v>
      </c>
    </row>
    <row r="79" spans="1:29" x14ac:dyDescent="0.2">
      <c r="A79" s="338" t="s">
        <v>1221</v>
      </c>
      <c r="B79" s="338" t="s">
        <v>1222</v>
      </c>
      <c r="C79" s="683" t="s">
        <v>1223</v>
      </c>
      <c r="D79" s="684" t="s">
        <v>1224</v>
      </c>
      <c r="E79" s="684" t="s">
        <v>1225</v>
      </c>
      <c r="F79" s="684">
        <v>7053479</v>
      </c>
      <c r="G79" s="684">
        <v>7053479</v>
      </c>
      <c r="H79" s="338">
        <v>2018</v>
      </c>
      <c r="I79" s="727" t="s">
        <v>1783</v>
      </c>
      <c r="J79" s="691" t="s">
        <v>1782</v>
      </c>
      <c r="K79" s="684">
        <v>20180925</v>
      </c>
      <c r="L79" s="684" t="s">
        <v>1226</v>
      </c>
      <c r="M79" s="685">
        <v>663</v>
      </c>
      <c r="N79" s="686" t="s">
        <v>1227</v>
      </c>
      <c r="O79" s="686">
        <v>18945991</v>
      </c>
      <c r="P79" s="685"/>
      <c r="Q79" s="684" t="s">
        <v>1225</v>
      </c>
      <c r="R79" s="687" t="s">
        <v>1381</v>
      </c>
      <c r="S79" s="691" t="s">
        <v>1382</v>
      </c>
      <c r="T79" s="685" t="s">
        <v>1369</v>
      </c>
      <c r="U79" s="684" t="s">
        <v>1231</v>
      </c>
      <c r="V79" s="684" t="e">
        <f>VLOOKUP(M79,'Total display'!$C$5:$U$363,2,FALSE)</f>
        <v>#N/A</v>
      </c>
      <c r="W79" s="689" t="e">
        <f>ROUND(VLOOKUP(M79,'Total display'!$C$5:$U$363,19,FALSE),3)</f>
        <v>#N/A</v>
      </c>
      <c r="X79" s="689" t="e">
        <f>ROUND(VLOOKUP(M79,'Total display'!$C$5:$U$363,3,FALSE),3)</f>
        <v>#N/A</v>
      </c>
      <c r="Y79" s="689" t="e">
        <f>ROUND(SUM(VLOOKUP(M79,'Total display'!$C$5:$U$363,4,FALSE),VLOOKUP(M79,'Total display'!$C$5:$U$363,6,FALSE),VLOOKUP(M79,'Total display'!$C$5:$U$363,7,FALSE),VLOOKUP(M79,'Total display'!$C$5:$U$363,8,FALSE),VLOOKUP(M79,'Total display'!$C$5:$U$363,10,FALSE),VLOOKUP(M79,'Total display'!$C$5:$U$363,11,FALSE),VLOOKUP(M79,'Total display'!$C$5:$U$363,12,FALSE),VLOOKUP(M79,'Total display'!$C$5:U457,13,FALSE),VLOOKUP(M79,'Total display'!$C$5:$U$363,14,FALSE)),3)</f>
        <v>#N/A</v>
      </c>
      <c r="Z79" s="689" t="e">
        <f>ROUND(VLOOKUP(M79,'Total display'!$C$5:$U$363,16,FALSE),3)</f>
        <v>#N/A</v>
      </c>
      <c r="AA79" s="1019">
        <v>28.800999999999998</v>
      </c>
    </row>
    <row r="80" spans="1:29" x14ac:dyDescent="0.2">
      <c r="A80" s="338" t="s">
        <v>1221</v>
      </c>
      <c r="B80" s="338" t="s">
        <v>1222</v>
      </c>
      <c r="C80" s="683" t="s">
        <v>1223</v>
      </c>
      <c r="D80" s="684" t="s">
        <v>1224</v>
      </c>
      <c r="E80" s="684" t="s">
        <v>1225</v>
      </c>
      <c r="F80" s="684">
        <v>7053479</v>
      </c>
      <c r="G80" s="684">
        <v>7053479</v>
      </c>
      <c r="H80" s="338">
        <v>2018</v>
      </c>
      <c r="I80" s="727" t="s">
        <v>1783</v>
      </c>
      <c r="J80" s="691" t="s">
        <v>1782</v>
      </c>
      <c r="K80" s="684">
        <v>20180925</v>
      </c>
      <c r="L80" s="684" t="s">
        <v>1226</v>
      </c>
      <c r="M80" s="685">
        <v>315</v>
      </c>
      <c r="N80" s="684" t="s">
        <v>1234</v>
      </c>
      <c r="O80" s="686" t="s">
        <v>1383</v>
      </c>
      <c r="P80" s="685"/>
      <c r="Q80" s="684" t="s">
        <v>1225</v>
      </c>
      <c r="R80" s="687" t="s">
        <v>1384</v>
      </c>
      <c r="S80" s="691" t="s">
        <v>1385</v>
      </c>
      <c r="T80" s="685" t="s">
        <v>1369</v>
      </c>
      <c r="U80" s="684" t="s">
        <v>1231</v>
      </c>
      <c r="V80" s="684" t="e">
        <f>VLOOKUP(M80,'Total display'!$C$5:$U$363,2,FALSE)</f>
        <v>#N/A</v>
      </c>
      <c r="W80" s="689" t="e">
        <f>ROUND(VLOOKUP(M80,'Total display'!$C$5:$U$363,19,FALSE),3)</f>
        <v>#N/A</v>
      </c>
      <c r="X80" s="689" t="e">
        <f>ROUND(VLOOKUP(M80,'Total display'!$C$5:$U$363,3,FALSE),3)</f>
        <v>#N/A</v>
      </c>
      <c r="Y80" s="689" t="e">
        <f>ROUND(SUM(VLOOKUP(M80,'Total display'!$C$5:$U$363,4,FALSE),VLOOKUP(M80,'Total display'!$C$5:$U$363,6,FALSE),VLOOKUP(M80,'Total display'!$C$5:$U$363,7,FALSE),VLOOKUP(M80,'Total display'!$C$5:$U$363,8,FALSE),VLOOKUP(M80,'Total display'!$C$5:$U$363,10,FALSE),VLOOKUP(M80,'Total display'!$C$5:$U$363,11,FALSE),VLOOKUP(M80,'Total display'!$C$5:$U$363,12,FALSE),VLOOKUP(M80,'Total display'!$C$5:U460,13,FALSE),VLOOKUP(M80,'Total display'!$C$5:$U$363,14,FALSE)),3)</f>
        <v>#N/A</v>
      </c>
      <c r="Z80" s="689" t="e">
        <f>ROUND(VLOOKUP(M80,'Total display'!$C$5:$U$363,16,FALSE),3)</f>
        <v>#N/A</v>
      </c>
      <c r="AA80" s="1019">
        <v>0</v>
      </c>
    </row>
    <row r="81" spans="1:27" x14ac:dyDescent="0.2">
      <c r="A81" s="338" t="s">
        <v>1221</v>
      </c>
      <c r="B81" s="338" t="s">
        <v>1222</v>
      </c>
      <c r="C81" s="683" t="s">
        <v>1223</v>
      </c>
      <c r="D81" s="684" t="s">
        <v>1224</v>
      </c>
      <c r="E81" s="684" t="s">
        <v>1225</v>
      </c>
      <c r="F81" s="684">
        <v>7053479</v>
      </c>
      <c r="G81" s="684">
        <v>7053479</v>
      </c>
      <c r="H81" s="338">
        <v>2018</v>
      </c>
      <c r="I81" s="727" t="s">
        <v>1783</v>
      </c>
      <c r="J81" s="691" t="s">
        <v>1782</v>
      </c>
      <c r="K81" s="684">
        <v>20180925</v>
      </c>
      <c r="L81" s="684" t="s">
        <v>1226</v>
      </c>
      <c r="M81" s="685">
        <v>699</v>
      </c>
      <c r="N81" s="684" t="s">
        <v>1227</v>
      </c>
      <c r="O81" s="686">
        <v>24857651</v>
      </c>
      <c r="P81" s="685"/>
      <c r="Q81" s="684" t="s">
        <v>1225</v>
      </c>
      <c r="R81" s="687" t="s">
        <v>1649</v>
      </c>
      <c r="S81" s="690" t="s">
        <v>1386</v>
      </c>
      <c r="T81" s="685" t="s">
        <v>1369</v>
      </c>
      <c r="U81" s="684" t="s">
        <v>1231</v>
      </c>
      <c r="V81" s="684" t="e">
        <f>VLOOKUP(M81,'Total display'!$C$5:$U$363,2,FALSE)</f>
        <v>#N/A</v>
      </c>
      <c r="W81" s="689" t="e">
        <f>ROUND(VLOOKUP(M81,'Total display'!$C$5:$U$363,19,FALSE),3)</f>
        <v>#N/A</v>
      </c>
      <c r="X81" s="689" t="e">
        <f>ROUND(VLOOKUP(M81,'Total display'!$C$5:$U$363,3,FALSE),3)</f>
        <v>#N/A</v>
      </c>
      <c r="Y81" s="689" t="e">
        <f>ROUND(SUM(VLOOKUP(M81,'Total display'!$C$5:$U$363,4,FALSE),VLOOKUP(M81,'Total display'!$C$5:$U$363,6,FALSE),VLOOKUP(M81,'Total display'!$C$5:$U$363,7,FALSE),VLOOKUP(M81,'Total display'!$C$5:$U$363,8,FALSE),VLOOKUP(M81,'Total display'!$C$5:$U$363,10,FALSE),VLOOKUP(M81,'Total display'!$C$5:$U$363,11,FALSE),VLOOKUP(M81,'Total display'!$C$5:$U$363,12,FALSE),VLOOKUP(M81,'Total display'!$C$5:U462,13,FALSE),VLOOKUP(M81,'Total display'!$C$5:$U$363,14,FALSE)),3)</f>
        <v>#N/A</v>
      </c>
      <c r="Z81" s="689" t="e">
        <f>ROUND(VLOOKUP(M81,'Total display'!$C$5:$U$363,16,FALSE),3)</f>
        <v>#N/A</v>
      </c>
      <c r="AA81" s="1019">
        <v>28.800999999999998</v>
      </c>
    </row>
    <row r="82" spans="1:27" x14ac:dyDescent="0.2">
      <c r="A82" s="338" t="s">
        <v>1221</v>
      </c>
      <c r="B82" s="338" t="s">
        <v>1222</v>
      </c>
      <c r="C82" s="683" t="s">
        <v>1223</v>
      </c>
      <c r="D82" s="684" t="s">
        <v>1224</v>
      </c>
      <c r="E82" s="684" t="s">
        <v>1225</v>
      </c>
      <c r="F82" s="684">
        <v>7053479</v>
      </c>
      <c r="G82" s="684">
        <v>7053479</v>
      </c>
      <c r="H82" s="338">
        <v>2018</v>
      </c>
      <c r="I82" s="727" t="s">
        <v>1783</v>
      </c>
      <c r="J82" s="691" t="s">
        <v>1782</v>
      </c>
      <c r="K82" s="684">
        <v>20180925</v>
      </c>
      <c r="L82" s="684" t="s">
        <v>1226</v>
      </c>
      <c r="M82" s="685">
        <v>714</v>
      </c>
      <c r="N82" s="684" t="s">
        <v>1227</v>
      </c>
      <c r="O82" s="686">
        <v>21380255</v>
      </c>
      <c r="P82" s="685"/>
      <c r="Q82" s="684" t="s">
        <v>1225</v>
      </c>
      <c r="R82" s="683" t="s">
        <v>1682</v>
      </c>
      <c r="S82" s="690" t="s">
        <v>1683</v>
      </c>
      <c r="T82" s="685" t="s">
        <v>1369</v>
      </c>
      <c r="U82" s="684" t="s">
        <v>1231</v>
      </c>
      <c r="V82" s="684" t="e">
        <f>VLOOKUP(M82,'Total display'!$C$5:$U$363,2,FALSE)</f>
        <v>#N/A</v>
      </c>
      <c r="W82" s="689" t="e">
        <f>ROUND(VLOOKUP(M82,'Total display'!$C$5:$U$363,19,FALSE),3)</f>
        <v>#N/A</v>
      </c>
      <c r="X82" s="689" t="e">
        <f>ROUND(VLOOKUP(M82,'Total display'!$C$5:$U$363,3,FALSE),3)</f>
        <v>#N/A</v>
      </c>
      <c r="Y82" s="689" t="e">
        <f>ROUND(SUM(VLOOKUP(M82,'Total display'!$C$5:$U$363,4,FALSE),VLOOKUP(M82,'Total display'!$C$5:$U$363,6,FALSE),VLOOKUP(M82,'Total display'!$C$5:$U$363,7,FALSE),VLOOKUP(M82,'Total display'!$C$5:$U$363,8,FALSE),VLOOKUP(M82,'Total display'!$C$5:$U$363,10,FALSE),VLOOKUP(M82,'Total display'!$C$5:$U$363,11,FALSE),VLOOKUP(M82,'Total display'!$C$5:$U$363,12,FALSE),VLOOKUP(M82,'Total display'!$C$5:U463,13,FALSE),VLOOKUP(M82,'Total display'!$C$5:$U$363,14,FALSE)),3)</f>
        <v>#N/A</v>
      </c>
      <c r="Z82" s="689" t="e">
        <f>ROUND(VLOOKUP(M82,'Total display'!$C$5:$U$363,16,FALSE),3)</f>
        <v>#N/A</v>
      </c>
      <c r="AA82" s="1019">
        <v>28.216999999999999</v>
      </c>
    </row>
    <row r="83" spans="1:27" x14ac:dyDescent="0.2">
      <c r="A83" s="338" t="s">
        <v>1221</v>
      </c>
      <c r="B83" s="338" t="s">
        <v>1222</v>
      </c>
      <c r="C83" s="683" t="s">
        <v>1223</v>
      </c>
      <c r="D83" s="684" t="s">
        <v>1224</v>
      </c>
      <c r="E83" s="684" t="s">
        <v>1225</v>
      </c>
      <c r="F83" s="684">
        <v>7053479</v>
      </c>
      <c r="G83" s="684">
        <v>7053479</v>
      </c>
      <c r="H83" s="338">
        <v>2018</v>
      </c>
      <c r="I83" s="727" t="s">
        <v>1783</v>
      </c>
      <c r="J83" s="691" t="s">
        <v>1782</v>
      </c>
      <c r="K83" s="684">
        <v>20180925</v>
      </c>
      <c r="L83" s="684" t="s">
        <v>1226</v>
      </c>
      <c r="M83" s="685">
        <v>659</v>
      </c>
      <c r="N83" s="686" t="s">
        <v>1227</v>
      </c>
      <c r="O83" s="686">
        <v>1400195</v>
      </c>
      <c r="P83" s="685"/>
      <c r="Q83" s="684" t="s">
        <v>1225</v>
      </c>
      <c r="R83" s="683" t="s">
        <v>1387</v>
      </c>
      <c r="S83" s="696" t="s">
        <v>1388</v>
      </c>
      <c r="T83" s="685" t="s">
        <v>1389</v>
      </c>
      <c r="U83" s="684" t="s">
        <v>1231</v>
      </c>
      <c r="V83" s="684" t="e">
        <f>VLOOKUP(M83,'Total display'!$C$5:$U$363,2,FALSE)</f>
        <v>#N/A</v>
      </c>
      <c r="W83" s="689" t="e">
        <f>ROUND(VLOOKUP(M83,'Total display'!$C$5:$U$363,19,FALSE),3)</f>
        <v>#N/A</v>
      </c>
      <c r="X83" s="689" t="e">
        <f>ROUND(VLOOKUP(M83,'Total display'!$C$5:$U$363,3,FALSE),3)</f>
        <v>#N/A</v>
      </c>
      <c r="Y83" s="689" t="e">
        <f>ROUND(SUM(VLOOKUP(M83,'Total display'!$C$5:$U$363,4,FALSE),VLOOKUP(M83,'Total display'!$C$5:$U$363,6,FALSE),VLOOKUP(M83,'Total display'!$C$5:$U$363,7,FALSE),VLOOKUP(M83,'Total display'!$C$5:$U$363,8,FALSE),VLOOKUP(M83,'Total display'!$C$5:$U$363,10,FALSE),VLOOKUP(M83,'Total display'!$C$5:$U$363,11,FALSE),VLOOKUP(M83,'Total display'!$C$5:$U$363,12,FALSE),VLOOKUP(M83,'Total display'!$C$5:U463,13,FALSE),VLOOKUP(M83,'Total display'!$C$5:$U$363,14,FALSE)),3)</f>
        <v>#N/A</v>
      </c>
      <c r="Z83" s="689" t="e">
        <f>ROUND(VLOOKUP(M83,'Total display'!$C$5:$U$363,16,FALSE),3)</f>
        <v>#N/A</v>
      </c>
      <c r="AA83" s="1019">
        <v>94.480999999999995</v>
      </c>
    </row>
    <row r="84" spans="1:27" x14ac:dyDescent="0.2">
      <c r="A84" s="265" t="s">
        <v>1221</v>
      </c>
      <c r="B84" s="265" t="s">
        <v>1222</v>
      </c>
      <c r="C84" s="683" t="s">
        <v>1223</v>
      </c>
      <c r="D84" s="523" t="s">
        <v>1224</v>
      </c>
      <c r="E84" s="523" t="s">
        <v>1225</v>
      </c>
      <c r="F84" s="684">
        <v>7053479</v>
      </c>
      <c r="G84" s="684">
        <v>7053479</v>
      </c>
      <c r="H84" s="338">
        <v>2018</v>
      </c>
      <c r="I84" s="727" t="s">
        <v>1783</v>
      </c>
      <c r="J84" s="691" t="s">
        <v>1782</v>
      </c>
      <c r="K84" s="684">
        <v>20180925</v>
      </c>
      <c r="L84" s="523" t="s">
        <v>1226</v>
      </c>
      <c r="M84" s="685">
        <v>171</v>
      </c>
      <c r="N84" s="523" t="s">
        <v>1227</v>
      </c>
      <c r="O84" s="4">
        <v>11087612</v>
      </c>
      <c r="Q84" s="523" t="s">
        <v>1225</v>
      </c>
      <c r="R84" t="s">
        <v>1747</v>
      </c>
      <c r="S84" s="379" t="s">
        <v>1654</v>
      </c>
      <c r="T84" s="688" t="s">
        <v>1230</v>
      </c>
      <c r="U84" s="523" t="s">
        <v>1231</v>
      </c>
      <c r="V84" s="684" t="e">
        <f>VLOOKUP(M84,'Total display'!$C$5:$U$363,2,FALSE)</f>
        <v>#N/A</v>
      </c>
      <c r="W84" s="689" t="e">
        <f>ROUND(VLOOKUP(M84,'Total display'!$C$5:$U$363,19,FALSE),3)</f>
        <v>#N/A</v>
      </c>
      <c r="X84" s="689" t="e">
        <f>ROUND(VLOOKUP(M84,'Total display'!$C$5:$U$363,3,FALSE),3)</f>
        <v>#N/A</v>
      </c>
      <c r="Y84" s="689" t="e">
        <f>ROUND(SUM(VLOOKUP(M84,'Total display'!$C$5:$U$363,4,FALSE),VLOOKUP(M84,'Total display'!$C$5:$U$363,6,FALSE),VLOOKUP(M84,'Total display'!$C$5:$U$363,7,FALSE),VLOOKUP(M84,'Total display'!$C$5:$U$363,8,FALSE),VLOOKUP(M84,'Total display'!$C$5:$U$363,10,FALSE),VLOOKUP(M84,'Total display'!$C$5:$U$363,11,FALSE),VLOOKUP(M84,'Total display'!$C$5:$U$363,12,FALSE),VLOOKUP(M84,'Total display'!$C$5:U464,13,FALSE),VLOOKUP(M84,'Total display'!$C$5:$U$363,14,FALSE)),3)</f>
        <v>#N/A</v>
      </c>
      <c r="Z84" s="689" t="e">
        <f>ROUND(VLOOKUP(M84,'Total display'!$C$5:$U$363,16,FALSE),3)</f>
        <v>#N/A</v>
      </c>
      <c r="AA84" s="1019">
        <v>42.186999999999998</v>
      </c>
    </row>
    <row r="85" spans="1:27" x14ac:dyDescent="0.2">
      <c r="A85" s="265" t="s">
        <v>1221</v>
      </c>
      <c r="B85" s="265" t="s">
        <v>1222</v>
      </c>
      <c r="C85" s="683" t="s">
        <v>1223</v>
      </c>
      <c r="D85" s="523" t="s">
        <v>1224</v>
      </c>
      <c r="E85" s="523" t="s">
        <v>1225</v>
      </c>
      <c r="F85" s="684">
        <v>7053479</v>
      </c>
      <c r="G85" s="684">
        <v>7053479</v>
      </c>
      <c r="H85" s="338">
        <v>2018</v>
      </c>
      <c r="I85" s="727" t="s">
        <v>1783</v>
      </c>
      <c r="J85" s="691" t="s">
        <v>1782</v>
      </c>
      <c r="K85" s="684">
        <v>20180925</v>
      </c>
      <c r="L85" s="523" t="s">
        <v>1226</v>
      </c>
      <c r="M85" s="685">
        <v>731</v>
      </c>
      <c r="N85" s="523" t="s">
        <v>1234</v>
      </c>
      <c r="O85" s="4" t="s">
        <v>1758</v>
      </c>
      <c r="Q85" s="523" t="s">
        <v>1225</v>
      </c>
      <c r="R85" t="s">
        <v>1752</v>
      </c>
      <c r="S85" s="623" t="s">
        <v>1750</v>
      </c>
      <c r="T85" s="523" t="s">
        <v>1369</v>
      </c>
      <c r="U85" s="523" t="s">
        <v>1231</v>
      </c>
      <c r="V85" s="684" t="e">
        <f>VLOOKUP(M85,'Total display'!$C$5:$U$363,2,FALSE)</f>
        <v>#N/A</v>
      </c>
      <c r="W85" s="689" t="e">
        <f>ROUND(VLOOKUP(M85,'Total display'!$C$5:$U$363,19,FALSE),3)</f>
        <v>#N/A</v>
      </c>
      <c r="X85" s="689" t="e">
        <f>ROUND(VLOOKUP(M85,'Total display'!$C$5:$U$363,3,FALSE),3)</f>
        <v>#N/A</v>
      </c>
      <c r="Y85" s="689" t="e">
        <f>ROUND(SUM(VLOOKUP(M85,'Total display'!$C$5:$U$363,4,FALSE),VLOOKUP(M85,'Total display'!$C$5:$U$363,6,FALSE),VLOOKUP(M85,'Total display'!$C$5:$U$363,7,FALSE),VLOOKUP(M85,'Total display'!$C$5:$U$363,8,FALSE),VLOOKUP(M85,'Total display'!$C$5:$U$363,10,FALSE),VLOOKUP(M85,'Total display'!$C$5:$U$363,11,FALSE),VLOOKUP(M85,'Total display'!$C$5:$U$363,12,FALSE),VLOOKUP(M85,'Total display'!$C$5:U466,13,FALSE),VLOOKUP(M85,'Total display'!$C$5:$U$363,14,FALSE)),3)</f>
        <v>#N/A</v>
      </c>
      <c r="Z85" s="689" t="e">
        <f>ROUND(VLOOKUP(M85,'Total display'!$C$5:$U$363,16,FALSE),3)</f>
        <v>#N/A</v>
      </c>
      <c r="AA85" s="1019">
        <v>0</v>
      </c>
    </row>
    <row r="86" spans="1:27" x14ac:dyDescent="0.2">
      <c r="A86" s="265" t="s">
        <v>1221</v>
      </c>
      <c r="B86" s="265" t="s">
        <v>1222</v>
      </c>
      <c r="C86" s="683" t="s">
        <v>1223</v>
      </c>
      <c r="D86" s="523" t="s">
        <v>1224</v>
      </c>
      <c r="E86" s="523" t="s">
        <v>1225</v>
      </c>
      <c r="F86" s="684">
        <v>7053479</v>
      </c>
      <c r="G86" s="684">
        <v>7053479</v>
      </c>
      <c r="H86" s="338">
        <v>2018</v>
      </c>
      <c r="I86" s="727" t="s">
        <v>1783</v>
      </c>
      <c r="J86" s="691" t="s">
        <v>1782</v>
      </c>
      <c r="K86" s="684">
        <v>20180925</v>
      </c>
      <c r="L86" s="523" t="s">
        <v>1226</v>
      </c>
      <c r="M86" s="685">
        <v>735</v>
      </c>
      <c r="N86" s="523" t="s">
        <v>1227</v>
      </c>
      <c r="O86" s="4">
        <v>1758327</v>
      </c>
      <c r="Q86" s="523" t="s">
        <v>1225</v>
      </c>
      <c r="R86" t="s">
        <v>1779</v>
      </c>
      <c r="S86" s="265" t="s">
        <v>1781</v>
      </c>
      <c r="T86" s="523" t="s">
        <v>1369</v>
      </c>
      <c r="U86" s="523" t="s">
        <v>1231</v>
      </c>
      <c r="V86" s="684" t="e">
        <f>VLOOKUP(M86,'Total display'!$C$5:$U$363,2,FALSE)</f>
        <v>#N/A</v>
      </c>
      <c r="W86" s="689" t="e">
        <f>ROUND(VLOOKUP(M86,'Total display'!$C$5:$U$363,19,FALSE),3)</f>
        <v>#N/A</v>
      </c>
      <c r="X86" s="689" t="e">
        <f>ROUND(VLOOKUP(M86,'Total display'!$C$5:$U$363,3,FALSE),3)</f>
        <v>#N/A</v>
      </c>
      <c r="Y86" s="689" t="e">
        <f>ROUND(SUM(VLOOKUP(M86,'Total display'!$C$5:$U$363,4,FALSE),VLOOKUP(M86,'Total display'!$C$5:$U$363,6,FALSE),VLOOKUP(M86,'Total display'!$C$5:$U$363,7,FALSE),VLOOKUP(M86,'Total display'!$C$5:$U$363,8,FALSE),VLOOKUP(M86,'Total display'!$C$5:$U$363,10,FALSE),VLOOKUP(M86,'Total display'!$C$5:$U$363,11,FALSE),VLOOKUP(M86,'Total display'!$C$5:$U$363,12,FALSE),VLOOKUP(M86,'Total display'!$C$5:U467,13,FALSE),VLOOKUP(M86,'Total display'!$C$5:$U$363,14,FALSE)),3)</f>
        <v>#N/A</v>
      </c>
      <c r="Z86" s="689" t="e">
        <f>ROUND(VLOOKUP(M86,'Total display'!$C$5:$U$363,16,FALSE),3)</f>
        <v>#N/A</v>
      </c>
      <c r="AA86" s="1019">
        <v>30.1</v>
      </c>
    </row>
    <row r="87" spans="1:27" x14ac:dyDescent="0.2">
      <c r="A87" s="265" t="s">
        <v>1221</v>
      </c>
      <c r="B87" s="265" t="s">
        <v>1222</v>
      </c>
      <c r="C87" s="683" t="s">
        <v>1223</v>
      </c>
      <c r="D87" s="523" t="s">
        <v>1224</v>
      </c>
      <c r="E87" s="523" t="s">
        <v>1225</v>
      </c>
      <c r="F87" s="684">
        <v>7053479</v>
      </c>
      <c r="G87" s="684">
        <v>7053479</v>
      </c>
      <c r="H87" s="338">
        <v>2018</v>
      </c>
      <c r="I87" s="727" t="s">
        <v>1783</v>
      </c>
      <c r="J87" s="691" t="s">
        <v>1782</v>
      </c>
      <c r="K87" s="684">
        <v>20180925</v>
      </c>
      <c r="L87" s="523" t="s">
        <v>1226</v>
      </c>
      <c r="M87" s="685">
        <v>745</v>
      </c>
      <c r="N87" s="523" t="s">
        <v>1227</v>
      </c>
      <c r="O87" s="4">
        <v>6933603</v>
      </c>
      <c r="Q87" s="523" t="s">
        <v>1225</v>
      </c>
      <c r="R87" t="s">
        <v>1815</v>
      </c>
      <c r="S87" s="265" t="s">
        <v>1818</v>
      </c>
      <c r="T87" s="523" t="s">
        <v>1369</v>
      </c>
      <c r="U87" s="523" t="s">
        <v>1231</v>
      </c>
      <c r="V87" s="684" t="e">
        <f>VLOOKUP(M87,'Total display'!$C$5:$U$363,2,FALSE)</f>
        <v>#N/A</v>
      </c>
      <c r="W87" s="689" t="e">
        <f>ROUND(VLOOKUP(M87,'Total display'!$C$5:$U$363,19,FALSE),3)</f>
        <v>#N/A</v>
      </c>
      <c r="X87" s="689" t="e">
        <f>ROUND(VLOOKUP(M87,'Total display'!$C$5:$U$363,3,FALSE),3)</f>
        <v>#N/A</v>
      </c>
      <c r="Y87" s="689" t="e">
        <f>ROUND(SUM(VLOOKUP(M87,'Total display'!$C$5:$U$363,4,FALSE),VLOOKUP(M87,'Total display'!$C$5:$U$363,6,FALSE),VLOOKUP(M87,'Total display'!$C$5:$U$363,7,FALSE),VLOOKUP(M87,'Total display'!$C$5:$U$363,8,FALSE),VLOOKUP(M87,'Total display'!$C$5:$U$363,10,FALSE),VLOOKUP(M87,'Total display'!$C$5:$U$363,11,FALSE),VLOOKUP(M87,'Total display'!$C$5:$U$363,12,FALSE),VLOOKUP(M87,'Total display'!$C$5:U468,13,FALSE),VLOOKUP(M87,'Total display'!$C$5:$U$363,14,FALSE)),3)</f>
        <v>#N/A</v>
      </c>
      <c r="Z87" s="689" t="e">
        <f>ROUND(VLOOKUP(M87,'Total display'!$C$5:$U$363,16,FALSE),3)</f>
        <v>#N/A</v>
      </c>
      <c r="AA87" s="1019">
        <v>28.216999999999999</v>
      </c>
    </row>
    <row r="88" spans="1:27" x14ac:dyDescent="0.2">
      <c r="A88" s="265" t="s">
        <v>1221</v>
      </c>
      <c r="B88" s="265" t="s">
        <v>1222</v>
      </c>
      <c r="C88" s="683" t="s">
        <v>1223</v>
      </c>
      <c r="D88" s="523" t="s">
        <v>1224</v>
      </c>
      <c r="E88" s="523" t="s">
        <v>1225</v>
      </c>
      <c r="F88" s="684">
        <v>7053479</v>
      </c>
      <c r="G88" s="684">
        <v>7053479</v>
      </c>
      <c r="H88" s="338">
        <v>2018</v>
      </c>
      <c r="I88" s="727" t="s">
        <v>1783</v>
      </c>
      <c r="J88" s="691" t="s">
        <v>1782</v>
      </c>
      <c r="K88" s="684">
        <v>20180925</v>
      </c>
      <c r="L88" s="523" t="s">
        <v>1226</v>
      </c>
      <c r="M88" s="685">
        <v>535</v>
      </c>
      <c r="N88" s="523" t="s">
        <v>1227</v>
      </c>
      <c r="O88" s="4">
        <v>524486</v>
      </c>
      <c r="Q88" s="523" t="s">
        <v>1225</v>
      </c>
      <c r="R88" t="s">
        <v>1939</v>
      </c>
      <c r="S88" s="265" t="s">
        <v>1940</v>
      </c>
      <c r="T88" s="695" t="s">
        <v>1230</v>
      </c>
      <c r="U88" s="523" t="s">
        <v>1231</v>
      </c>
      <c r="V88" s="684" t="e">
        <f>VLOOKUP(M88,'Total display'!$C$5:$U$363,2,FALSE)</f>
        <v>#N/A</v>
      </c>
      <c r="W88" s="689" t="e">
        <f>ROUND(VLOOKUP(M88,'Total display'!$C$5:$U$363,19,FALSE),3)</f>
        <v>#N/A</v>
      </c>
      <c r="X88" s="689" t="e">
        <f>ROUND(VLOOKUP(M88,'Total display'!$C$5:$U$363,3,FALSE),3)</f>
        <v>#N/A</v>
      </c>
      <c r="Y88" s="689" t="e">
        <f>ROUND(SUM(VLOOKUP(M88,'Total display'!$C$5:$U$363,4,FALSE),VLOOKUP(M88,'Total display'!$C$5:$U$363,6,FALSE),VLOOKUP(M88,'Total display'!$C$5:$U$363,7,FALSE),VLOOKUP(M88,'Total display'!$C$5:$U$363,8,FALSE),VLOOKUP(M88,'Total display'!$C$5:$U$363,10,FALSE),VLOOKUP(M88,'Total display'!$C$5:$U$363,11,FALSE),VLOOKUP(M88,'Total display'!$C$5:$U$363,12,FALSE),VLOOKUP(M88,'Total display'!$C$5:U469,13,FALSE),VLOOKUP(M88,'Total display'!$C$5:$U$363,14,FALSE)),3)</f>
        <v>#N/A</v>
      </c>
      <c r="Z88" s="689" t="e">
        <f>ROUND(VLOOKUP(M88,'Total display'!$C$5:$U$363,16,FALSE),3)</f>
        <v>#N/A</v>
      </c>
      <c r="AA88" s="1019">
        <v>29.632999999999999</v>
      </c>
    </row>
    <row r="89" spans="1:27" x14ac:dyDescent="0.2">
      <c r="A89" s="265" t="s">
        <v>1221</v>
      </c>
      <c r="B89" s="265" t="s">
        <v>1222</v>
      </c>
      <c r="C89" s="683" t="s">
        <v>1223</v>
      </c>
      <c r="D89" s="523" t="s">
        <v>1224</v>
      </c>
      <c r="E89" s="523" t="s">
        <v>1225</v>
      </c>
      <c r="F89" s="684">
        <v>7053479</v>
      </c>
      <c r="G89" s="684">
        <v>7053479</v>
      </c>
      <c r="H89" s="338">
        <v>2018</v>
      </c>
      <c r="I89" s="727" t="s">
        <v>1783</v>
      </c>
      <c r="J89" s="691" t="s">
        <v>1782</v>
      </c>
      <c r="K89" s="684">
        <v>20180925</v>
      </c>
      <c r="L89" s="523" t="s">
        <v>1226</v>
      </c>
      <c r="M89" s="265" t="s">
        <v>177</v>
      </c>
      <c r="N89" s="523" t="s">
        <v>1227</v>
      </c>
      <c r="O89" s="4" t="s">
        <v>1399</v>
      </c>
      <c r="Q89" s="523" t="s">
        <v>1225</v>
      </c>
      <c r="R89" s="961" t="s">
        <v>1995</v>
      </c>
      <c r="S89" s="265" t="s">
        <v>2021</v>
      </c>
      <c r="T89" s="695" t="s">
        <v>2000</v>
      </c>
      <c r="U89" s="523" t="s">
        <v>1231</v>
      </c>
      <c r="V89" s="684" t="e">
        <f>VLOOKUP(M89,'Total display'!$C$5:$U$363,2,FALSE)</f>
        <v>#N/A</v>
      </c>
      <c r="W89" s="689" t="e">
        <f>ROUND(VLOOKUP(M89,'Total display'!$C$5:$U$363,19,FALSE),3)</f>
        <v>#N/A</v>
      </c>
      <c r="X89" s="689" t="e">
        <f>ROUND(VLOOKUP(M89,'Total display'!$C$5:$U$363,3,FALSE),3)</f>
        <v>#N/A</v>
      </c>
      <c r="Y89" s="689" t="e">
        <f>ROUND(SUM(VLOOKUP(M89,'Total display'!$C$5:$U$363,4,FALSE),VLOOKUP(M89,'Total display'!$C$5:$U$363,6,FALSE),VLOOKUP(M89,'Total display'!$C$5:$U$363,7,FALSE),VLOOKUP(M89,'Total display'!$C$5:$U$363,8,FALSE),VLOOKUP(M89,'Total display'!$C$5:$U$363,10,FALSE),VLOOKUP(M89,'Total display'!$C$5:$U$363,11,FALSE),VLOOKUP(M89,'Total display'!$C$5:$U$363,12,FALSE),VLOOKUP(M89,'Total display'!$C$5:U470,13,FALSE),VLOOKUP(M89,'Total display'!$C$5:$U$363,14,FALSE)),3)</f>
        <v>#N/A</v>
      </c>
      <c r="Z89" s="689" t="e">
        <f>ROUND(VLOOKUP(M89,'Total display'!$C$5:$U$363,16,FALSE),3)</f>
        <v>#N/A</v>
      </c>
      <c r="AA89" s="1019">
        <v>0</v>
      </c>
    </row>
    <row r="90" spans="1:27" x14ac:dyDescent="0.2">
      <c r="A90" s="265" t="s">
        <v>1221</v>
      </c>
      <c r="B90" s="265" t="s">
        <v>1222</v>
      </c>
      <c r="C90" s="683" t="s">
        <v>1223</v>
      </c>
      <c r="D90" s="523" t="s">
        <v>1224</v>
      </c>
      <c r="E90" s="523" t="s">
        <v>1225</v>
      </c>
      <c r="F90" s="684">
        <v>7053479</v>
      </c>
      <c r="G90" s="684">
        <v>7053479</v>
      </c>
      <c r="H90" s="338">
        <v>2018</v>
      </c>
      <c r="I90" s="727" t="s">
        <v>1783</v>
      </c>
      <c r="J90" s="691" t="s">
        <v>1782</v>
      </c>
      <c r="K90" s="684">
        <v>20180925</v>
      </c>
      <c r="L90" s="523" t="s">
        <v>1226</v>
      </c>
      <c r="M90" s="685">
        <v>760</v>
      </c>
      <c r="N90" s="523" t="s">
        <v>1227</v>
      </c>
      <c r="O90" s="4">
        <v>23337797</v>
      </c>
      <c r="Q90" s="523" t="s">
        <v>1225</v>
      </c>
      <c r="R90" s="961" t="s">
        <v>1996</v>
      </c>
      <c r="S90" s="265" t="s">
        <v>2022</v>
      </c>
      <c r="T90" s="523" t="s">
        <v>1369</v>
      </c>
      <c r="U90" s="523" t="s">
        <v>1231</v>
      </c>
      <c r="V90" s="684" t="e">
        <f>VLOOKUP(M90,'Total display'!$C$5:$U$363,2,FALSE)</f>
        <v>#N/A</v>
      </c>
      <c r="W90" s="689" t="e">
        <f>ROUND(VLOOKUP(M90,'Total display'!$C$5:$U$363,19,FALSE),3)</f>
        <v>#N/A</v>
      </c>
      <c r="X90" s="689" t="e">
        <f>ROUND(VLOOKUP(M90,'Total display'!$C$5:$U$363,3,FALSE),3)</f>
        <v>#N/A</v>
      </c>
      <c r="Y90" s="689" t="e">
        <f>ROUND(SUM(VLOOKUP(M90,'Total display'!$C$5:$U$363,4,FALSE),VLOOKUP(M90,'Total display'!$C$5:$U$363,6,FALSE),VLOOKUP(M90,'Total display'!$C$5:$U$363,7,FALSE),VLOOKUP(M90,'Total display'!$C$5:$U$363,8,FALSE),VLOOKUP(M90,'Total display'!$C$5:$U$363,10,FALSE),VLOOKUP(M90,'Total display'!$C$5:$U$363,11,FALSE),VLOOKUP(M90,'Total display'!$C$5:$U$363,12,FALSE),VLOOKUP(M90,'Total display'!$C$5:U471,13,FALSE),VLOOKUP(M90,'Total display'!$C$5:$U$363,14,FALSE)),3)</f>
        <v>#N/A</v>
      </c>
      <c r="Z90" s="689" t="e">
        <f>ROUND(VLOOKUP(M90,'Total display'!$C$5:$U$363,16,FALSE),3)</f>
        <v>#N/A</v>
      </c>
      <c r="AA90" s="1019">
        <v>27.65</v>
      </c>
    </row>
    <row r="91" spans="1:27" x14ac:dyDescent="0.2">
      <c r="A91" s="265" t="s">
        <v>1221</v>
      </c>
      <c r="B91" s="265" t="s">
        <v>1222</v>
      </c>
      <c r="C91" s="683" t="s">
        <v>1223</v>
      </c>
      <c r="D91" s="523" t="s">
        <v>1224</v>
      </c>
      <c r="E91" s="523" t="s">
        <v>1225</v>
      </c>
      <c r="F91" s="684">
        <v>7053479</v>
      </c>
      <c r="G91" s="684">
        <v>7053479</v>
      </c>
      <c r="H91" s="338">
        <v>2018</v>
      </c>
      <c r="I91" s="727" t="s">
        <v>1783</v>
      </c>
      <c r="J91" s="691" t="s">
        <v>1782</v>
      </c>
      <c r="K91" s="684">
        <v>20180925</v>
      </c>
      <c r="L91" s="523" t="s">
        <v>1226</v>
      </c>
      <c r="M91" s="685">
        <v>780</v>
      </c>
      <c r="N91" s="523" t="s">
        <v>1227</v>
      </c>
      <c r="O91" s="4">
        <v>11573759</v>
      </c>
      <c r="Q91" s="523" t="s">
        <v>1225</v>
      </c>
      <c r="R91" s="961" t="s">
        <v>2102</v>
      </c>
      <c r="S91" s="265" t="s">
        <v>2101</v>
      </c>
      <c r="T91" s="523" t="s">
        <v>1369</v>
      </c>
      <c r="U91" s="523" t="s">
        <v>1231</v>
      </c>
      <c r="V91" s="684">
        <v>30</v>
      </c>
      <c r="W91" s="689">
        <v>800</v>
      </c>
      <c r="X91" s="689">
        <v>300</v>
      </c>
      <c r="Y91" s="689">
        <v>500</v>
      </c>
      <c r="Z91" s="689" t="e">
        <f>ROUND(VLOOKUP(M91,'Total display'!$C$5:$U$363,16,FALSE),3)</f>
        <v>#N/A</v>
      </c>
      <c r="AA91" s="1019">
        <v>0</v>
      </c>
    </row>
    <row r="92" spans="1:27" x14ac:dyDescent="0.2">
      <c r="K92" s="684"/>
      <c r="O92" s="4"/>
    </row>
    <row r="93" spans="1:27" x14ac:dyDescent="0.2">
      <c r="K93" s="684"/>
      <c r="W93" s="3"/>
    </row>
    <row r="94" spans="1:27" x14ac:dyDescent="0.2">
      <c r="K94" s="684"/>
      <c r="W94" s="3"/>
      <c r="X94" s="3"/>
    </row>
    <row r="95" spans="1:27" x14ac:dyDescent="0.2">
      <c r="K95" s="684"/>
      <c r="V95">
        <v>41256.199999999997</v>
      </c>
      <c r="W95" s="3"/>
      <c r="X95" s="3"/>
    </row>
    <row r="96" spans="1:27" x14ac:dyDescent="0.2">
      <c r="E96" s="523" t="s">
        <v>177</v>
      </c>
      <c r="F96" s="710" t="s">
        <v>1227</v>
      </c>
      <c r="G96" s="704" t="s">
        <v>1399</v>
      </c>
      <c r="H96" s="772" t="s">
        <v>277</v>
      </c>
      <c r="I96" s="719" t="s">
        <v>2000</v>
      </c>
      <c r="K96" s="704" t="s">
        <v>1231</v>
      </c>
      <c r="U96" s="265" t="s">
        <v>1780</v>
      </c>
      <c r="V96">
        <f>'BANK DHOFAR'!E20</f>
        <v>718</v>
      </c>
    </row>
    <row r="97" spans="11:23" x14ac:dyDescent="0.2">
      <c r="K97" s="684"/>
      <c r="U97" s="265" t="s">
        <v>966</v>
      </c>
      <c r="V97">
        <f>OIB!F90</f>
        <v>1257.8488813179029</v>
      </c>
    </row>
    <row r="98" spans="11:23" x14ac:dyDescent="0.2">
      <c r="K98" s="684"/>
      <c r="U98" s="265" t="s">
        <v>1871</v>
      </c>
      <c r="V98">
        <f>82+116+285</f>
        <v>483</v>
      </c>
    </row>
    <row r="99" spans="11:23" x14ac:dyDescent="0.2">
      <c r="K99" s="684"/>
      <c r="U99" s="265"/>
      <c r="V99">
        <f>SUM(V96:V98)</f>
        <v>2458.8488813179029</v>
      </c>
    </row>
    <row r="100" spans="11:23" x14ac:dyDescent="0.2">
      <c r="K100" s="684"/>
    </row>
    <row r="101" spans="11:23" x14ac:dyDescent="0.2">
      <c r="K101" s="684"/>
      <c r="U101" s="265"/>
    </row>
    <row r="102" spans="11:23" x14ac:dyDescent="0.2">
      <c r="K102" s="684"/>
    </row>
    <row r="103" spans="11:23" x14ac:dyDescent="0.2">
      <c r="K103" s="684"/>
      <c r="W103" s="3"/>
    </row>
    <row r="104" spans="11:23" x14ac:dyDescent="0.2">
      <c r="K104" s="684"/>
      <c r="L104" s="243"/>
    </row>
    <row r="105" spans="11:23" x14ac:dyDescent="0.2">
      <c r="K105" s="684"/>
    </row>
    <row r="106" spans="11:23" x14ac:dyDescent="0.2">
      <c r="K106" s="684"/>
    </row>
    <row r="107" spans="11:23" x14ac:dyDescent="0.2">
      <c r="K107" s="684"/>
    </row>
    <row r="108" spans="11:23" x14ac:dyDescent="0.2">
      <c r="K108" s="684"/>
    </row>
    <row r="109" spans="11:23" x14ac:dyDescent="0.2">
      <c r="K109" s="684"/>
    </row>
    <row r="110" spans="11:23" x14ac:dyDescent="0.2">
      <c r="K110" s="684"/>
    </row>
  </sheetData>
  <protectedRanges>
    <protectedRange sqref="C2:C91" name="Range2"/>
    <protectedRange sqref="S25 S83 S2:S22 S27:S45 T88 S72:T82 S47:S71" name="Range2_1"/>
    <protectedRange sqref="S23:S24" name="Range2_2"/>
    <protectedRange sqref="S26" name="Range2_4"/>
    <protectedRange sqref="S46" name="Range2_5"/>
    <protectedRange sqref="R2:R3 R25 R6:R22 R27:R45 R47:R83" name="Range2_6"/>
    <protectedRange sqref="R23:R24" name="Range2_2_1"/>
    <protectedRange sqref="R26" name="Range2_4_1"/>
    <protectedRange sqref="R46" name="Range2_5_1"/>
    <protectedRange sqref="P2:P45 M2:M45 M47:M83 P47:P83" name="Range2_7"/>
    <protectedRange sqref="P46 M46" name="Range2_5_2"/>
    <protectedRange sqref="R4" name="Range2_8"/>
    <protectedRange sqref="R5" name="Range2_9"/>
    <protectedRange sqref="T84 T2:T71" name="Range2_10"/>
    <protectedRange sqref="T83" name="Range2_11"/>
  </protectedRanges>
  <customSheetViews>
    <customSheetView guid="{E5E10A00-1272-11D5-B02A-843FD35AC179}" showRuler="0" topLeftCell="B5">
      <selection activeCell="D15" sqref="D15"/>
      <pageMargins left="0.75" right="0.75" top="1" bottom="1" header="0.5" footer="0.5"/>
      <pageSetup paperSize="9" orientation="portrait" horizontalDpi="300" verticalDpi="300" r:id="rId1"/>
      <headerFooter alignWithMargins="0"/>
    </customSheetView>
  </customSheetViews>
  <phoneticPr fontId="23" type="noConversion"/>
  <conditionalFormatting sqref="F96:H96">
    <cfRule type="duplicateValues" dxfId="1" priority="4"/>
  </conditionalFormatting>
  <conditionalFormatting sqref="G96">
    <cfRule type="duplicateValues" dxfId="0" priority="3"/>
  </conditionalFormatting>
  <dataValidations count="5">
    <dataValidation type="textLength" operator="lessThanOrEqual" allowBlank="1" showInputMessage="1" showErrorMessage="1" error="Field value exceeded the maximum length" sqref="T88 S2:S83 T72:T82">
      <formula1>35</formula1>
    </dataValidation>
    <dataValidation type="textLength" allowBlank="1" showInputMessage="1" showErrorMessage="1" error="Field value exceeded the maximum length" sqref="T83:T84 T2:T71">
      <formula1>7</formula1>
      <formula2>9</formula2>
    </dataValidation>
    <dataValidation type="textLength" allowBlank="1" showInputMessage="1" showErrorMessage="1" error="Field value exceeded the maximum length" sqref="R69:R83 R2:R67">
      <formula1>1</formula1>
      <formula2>35</formula2>
    </dataValidation>
    <dataValidation type="textLength" operator="lessThanOrEqual" allowBlank="1" showInputMessage="1" showErrorMessage="1" error="Field value exceeded the maximum length" sqref="P2:P83 M2:M83">
      <formula1>12</formula1>
    </dataValidation>
    <dataValidation type="textLength" operator="equal" allowBlank="1" showInputMessage="1" showErrorMessage="1" error="Debit account must contain exactly 12 digits" prompt="Debit account must contain exactly 12 digits" sqref="C2:C91">
      <formula1>12</formula1>
    </dataValidation>
  </dataValidations>
  <pageMargins left="0.75" right="0.75" top="1" bottom="1" header="0.5" footer="0.5"/>
  <pageSetup paperSize="9" orientation="portrait" horizontalDpi="300" verticalDpi="300" r:id="rId2"/>
  <headerFooter alignWithMargins="0"/>
  <ignoredErrors>
    <ignoredError sqref="O89" numberStoredAsText="1"/>
  </ignoredErrors>
  <drawing r:id="rId3"/>
  <extLst>
    <ext xmlns:x14="http://schemas.microsoft.com/office/spreadsheetml/2009/9/main" uri="{CCE6A557-97BC-4b89-ADB6-D9C93CAAB3DF}">
      <x14:dataValidations xmlns:xm="http://schemas.microsoft.com/office/excel/2006/main" count="1">
        <x14:dataValidation type="list" allowBlank="1" showInputMessage="1" prompt="Please insert the bank name or select it from the list.">
          <x14:formula1>
            <xm:f>'C:\Users\user\AppData\Local\Microsoft\Windows\Temporary Internet Files\Content.Outlook\KPKT5UWU\[BMCT MARCH 18 SALARY.xlsm]Data'!#REF!</xm:f>
          </x14:formula1>
          <xm:sqref>I96 T89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4:M35"/>
  <sheetViews>
    <sheetView workbookViewId="0">
      <selection activeCell="G11" sqref="G11"/>
    </sheetView>
  </sheetViews>
  <sheetFormatPr defaultRowHeight="12.75" x14ac:dyDescent="0.2"/>
  <cols>
    <col min="1" max="1" width="10.140625" customWidth="1"/>
    <col min="2" max="2" width="33.85546875" customWidth="1"/>
    <col min="3" max="3" width="21.28515625" customWidth="1"/>
    <col min="4" max="4" width="17.28515625" customWidth="1"/>
    <col min="5" max="5" width="13.140625" customWidth="1"/>
    <col min="6" max="6" width="11.42578125" customWidth="1"/>
    <col min="8" max="8" width="20.85546875" customWidth="1"/>
  </cols>
  <sheetData>
    <row r="4" spans="1:13" ht="20.25" x14ac:dyDescent="0.3">
      <c r="B4" s="71" t="s">
        <v>644</v>
      </c>
      <c r="E4" s="442">
        <v>43889</v>
      </c>
    </row>
    <row r="5" spans="1:13" ht="20.25" x14ac:dyDescent="0.3">
      <c r="A5" s="74" t="s">
        <v>324</v>
      </c>
      <c r="B5" s="74" t="s">
        <v>2</v>
      </c>
      <c r="C5" s="74" t="s">
        <v>325</v>
      </c>
      <c r="D5" s="74" t="s">
        <v>4</v>
      </c>
      <c r="E5" s="74" t="s">
        <v>5</v>
      </c>
    </row>
    <row r="6" spans="1:13" ht="17.25" customHeight="1" x14ac:dyDescent="0.25">
      <c r="A6" s="75">
        <v>162</v>
      </c>
      <c r="B6" s="76" t="s">
        <v>642</v>
      </c>
      <c r="C6" s="75" t="s">
        <v>643</v>
      </c>
      <c r="D6" s="75" t="s">
        <v>12</v>
      </c>
      <c r="E6" s="84">
        <v>116</v>
      </c>
      <c r="H6" s="307" t="str">
        <f>SUBSTITUTE(C6," ","")</f>
        <v>205059282</v>
      </c>
    </row>
    <row r="7" spans="1:13" ht="18" x14ac:dyDescent="0.25">
      <c r="A7" s="75">
        <v>100</v>
      </c>
      <c r="B7" s="76" t="s">
        <v>810</v>
      </c>
      <c r="C7" s="75" t="s">
        <v>809</v>
      </c>
      <c r="D7" s="75" t="s">
        <v>12</v>
      </c>
      <c r="E7" s="84">
        <v>285</v>
      </c>
      <c r="H7" s="307" t="str">
        <f>SUBSTITUTE(C7," ","")</f>
        <v>205063500</v>
      </c>
    </row>
    <row r="8" spans="1:13" ht="18" x14ac:dyDescent="0.25">
      <c r="A8" s="75">
        <v>524</v>
      </c>
      <c r="B8" s="76" t="s">
        <v>656</v>
      </c>
      <c r="C8" s="75" t="s">
        <v>1193</v>
      </c>
      <c r="D8" s="76"/>
      <c r="E8" s="84">
        <v>82</v>
      </c>
      <c r="H8" s="307" t="str">
        <f>SUBSTITUTE(C8," ","")</f>
        <v>500533362301</v>
      </c>
    </row>
    <row r="9" spans="1:13" ht="18" x14ac:dyDescent="0.25">
      <c r="A9" s="76"/>
      <c r="B9" s="76"/>
      <c r="C9" s="76"/>
      <c r="D9" s="76" t="s">
        <v>104</v>
      </c>
      <c r="E9" s="438">
        <f>SUM(E6:E8)</f>
        <v>483</v>
      </c>
      <c r="M9">
        <v>559.59799999999996</v>
      </c>
    </row>
    <row r="10" spans="1:13" ht="18" x14ac:dyDescent="0.25">
      <c r="A10" s="72"/>
      <c r="B10" s="72"/>
      <c r="C10" s="72"/>
      <c r="D10" s="72"/>
      <c r="E10" s="72"/>
      <c r="M10">
        <v>468.59800000000001</v>
      </c>
    </row>
    <row r="11" spans="1:13" ht="18" x14ac:dyDescent="0.25">
      <c r="A11" s="72">
        <v>132</v>
      </c>
      <c r="B11" s="72" t="s">
        <v>2029</v>
      </c>
      <c r="C11" s="73"/>
      <c r="D11" s="73"/>
      <c r="E11" s="72">
        <v>80.5</v>
      </c>
      <c r="M11">
        <f>M9-M10</f>
        <v>90.999999999999943</v>
      </c>
    </row>
    <row r="12" spans="1:13" x14ac:dyDescent="0.2">
      <c r="C12" s="4"/>
      <c r="H12">
        <v>339.47399999999999</v>
      </c>
      <c r="J12">
        <v>2390</v>
      </c>
    </row>
    <row r="13" spans="1:13" x14ac:dyDescent="0.2">
      <c r="E13" s="3">
        <f>E10+E9</f>
        <v>483</v>
      </c>
      <c r="H13">
        <v>82</v>
      </c>
      <c r="J13">
        <v>285</v>
      </c>
    </row>
    <row r="14" spans="1:13" x14ac:dyDescent="0.2">
      <c r="H14">
        <f>H12-H13</f>
        <v>257.47399999999999</v>
      </c>
      <c r="J14">
        <f>SUM(J12:J13)</f>
        <v>2675</v>
      </c>
    </row>
    <row r="15" spans="1:13" x14ac:dyDescent="0.2">
      <c r="B15" t="s">
        <v>1994</v>
      </c>
      <c r="K15" s="265">
        <v>2675.4740000000002</v>
      </c>
    </row>
    <row r="16" spans="1:13" x14ac:dyDescent="0.2">
      <c r="A16" t="s">
        <v>177</v>
      </c>
      <c r="B16" s="729" t="s">
        <v>1995</v>
      </c>
      <c r="E16">
        <f>'Total display'!U363</f>
        <v>0</v>
      </c>
      <c r="K16">
        <v>285</v>
      </c>
    </row>
    <row r="17" spans="1:11" x14ac:dyDescent="0.2">
      <c r="E17">
        <v>49773.563000000002</v>
      </c>
      <c r="G17">
        <v>257.47399999999999</v>
      </c>
      <c r="K17">
        <f>K15-K16</f>
        <v>2390.4740000000002</v>
      </c>
    </row>
    <row r="18" spans="1:11" x14ac:dyDescent="0.2">
      <c r="E18">
        <f>SUM(E16:E17)</f>
        <v>49773.563000000002</v>
      </c>
      <c r="G18">
        <v>82</v>
      </c>
    </row>
    <row r="19" spans="1:11" x14ac:dyDescent="0.2">
      <c r="G19">
        <f>SUM(G17:G18)</f>
        <v>339.47399999999999</v>
      </c>
    </row>
    <row r="20" spans="1:11" x14ac:dyDescent="0.2">
      <c r="H20">
        <v>116</v>
      </c>
      <c r="J20">
        <v>339.47399999999999</v>
      </c>
      <c r="K20">
        <v>652.19100000000003</v>
      </c>
    </row>
    <row r="21" spans="1:11" x14ac:dyDescent="0.2">
      <c r="H21">
        <v>536.19100000000003</v>
      </c>
      <c r="J21">
        <v>82</v>
      </c>
      <c r="K21">
        <v>116</v>
      </c>
    </row>
    <row r="22" spans="1:11" x14ac:dyDescent="0.2">
      <c r="H22">
        <f>SUM(H20:H21)</f>
        <v>652.19100000000003</v>
      </c>
      <c r="K22">
        <f>K20-K21</f>
        <v>536.19100000000003</v>
      </c>
    </row>
    <row r="29" spans="1:11" x14ac:dyDescent="0.2">
      <c r="A29" s="4"/>
      <c r="E29" s="4"/>
    </row>
    <row r="32" spans="1:11" x14ac:dyDescent="0.2">
      <c r="A32" s="4"/>
      <c r="B32" s="7"/>
      <c r="C32" s="7"/>
      <c r="D32" s="7"/>
      <c r="E32" s="4"/>
    </row>
    <row r="33" spans="1:5" x14ac:dyDescent="0.2">
      <c r="A33" s="4"/>
      <c r="E33" s="4"/>
    </row>
    <row r="34" spans="1:5" x14ac:dyDescent="0.2">
      <c r="A34" s="4"/>
      <c r="D34" s="4"/>
      <c r="E34" s="4"/>
    </row>
    <row r="35" spans="1:5" x14ac:dyDescent="0.2">
      <c r="A35" s="4"/>
      <c r="D35" s="4"/>
      <c r="E35" s="4"/>
    </row>
  </sheetData>
  <customSheetViews>
    <customSheetView guid="{E5E10A00-1272-11D5-B02A-843FD35AC179}" showRuler="0">
      <selection activeCell="F4" sqref="F4"/>
      <pageMargins left="1.26" right="0.75" top="1" bottom="1" header="0.5" footer="0.5"/>
      <pageSetup paperSize="9" orientation="landscape" horizontalDpi="300" verticalDpi="300" r:id="rId1"/>
      <headerFooter alignWithMargins="0"/>
    </customSheetView>
  </customSheetViews>
  <phoneticPr fontId="23" type="noConversion"/>
  <pageMargins left="0.51" right="0.24" top="1.54" bottom="1" header="1.52" footer="0.5"/>
  <pageSetup paperSize="9"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N6978"/>
  <sheetViews>
    <sheetView topLeftCell="A115" workbookViewId="0">
      <selection activeCell="I76" sqref="I76"/>
    </sheetView>
  </sheetViews>
  <sheetFormatPr defaultRowHeight="12.75" x14ac:dyDescent="0.2"/>
  <cols>
    <col min="1" max="1" width="10" customWidth="1"/>
    <col min="2" max="2" width="9" customWidth="1"/>
    <col min="3" max="3" width="17.7109375" customWidth="1"/>
    <col min="4" max="4" width="7.42578125" customWidth="1"/>
    <col min="5" max="5" width="8.85546875" customWidth="1"/>
    <col min="6" max="6" width="10.7109375" customWidth="1"/>
    <col min="7" max="7" width="17.5703125" customWidth="1"/>
    <col min="8" max="8" width="9" customWidth="1"/>
    <col min="9" max="9" width="9.85546875" customWidth="1"/>
    <col min="13" max="13" width="9.5703125" bestFit="1" customWidth="1"/>
  </cols>
  <sheetData>
    <row r="3" spans="2:10" ht="12.75" customHeight="1" x14ac:dyDescent="0.2">
      <c r="B3" s="112"/>
      <c r="C3" s="112"/>
      <c r="D3" s="112"/>
      <c r="E3" s="112"/>
      <c r="F3" s="112"/>
      <c r="G3" s="142"/>
      <c r="H3" s="142"/>
      <c r="I3" s="112"/>
      <c r="J3" s="112"/>
    </row>
    <row r="4" spans="2:10" ht="12.75" customHeight="1" x14ac:dyDescent="0.2">
      <c r="B4" s="112"/>
      <c r="C4" s="112"/>
      <c r="D4" s="112"/>
      <c r="E4" s="112"/>
      <c r="F4" s="112"/>
      <c r="G4" s="142"/>
      <c r="H4" s="142"/>
      <c r="I4" s="112"/>
      <c r="J4" s="112"/>
    </row>
    <row r="5" spans="2:10" ht="12.75" customHeight="1" x14ac:dyDescent="0.2">
      <c r="B5" s="112"/>
      <c r="C5" s="112"/>
      <c r="D5" s="112"/>
      <c r="E5" s="112"/>
      <c r="F5" s="112"/>
      <c r="G5" s="142"/>
      <c r="H5" s="142"/>
      <c r="I5" s="112"/>
      <c r="J5" s="112"/>
    </row>
    <row r="6" spans="2:10" ht="12.75" customHeight="1" x14ac:dyDescent="0.2">
      <c r="B6" s="112"/>
      <c r="C6" s="112"/>
      <c r="D6" s="112"/>
      <c r="E6" s="112"/>
      <c r="F6" s="112"/>
      <c r="G6" s="112"/>
      <c r="H6" s="112"/>
      <c r="I6" s="112"/>
      <c r="J6" s="112"/>
    </row>
    <row r="7" spans="2:10" ht="12.75" customHeight="1" x14ac:dyDescent="0.2">
      <c r="B7" s="112"/>
      <c r="C7" s="112"/>
      <c r="D7" s="112"/>
      <c r="E7" s="112"/>
      <c r="F7" s="112"/>
      <c r="G7" s="112"/>
      <c r="H7" s="112"/>
      <c r="I7" s="112"/>
      <c r="J7" s="112"/>
    </row>
    <row r="8" spans="2:10" ht="12.75" customHeight="1" x14ac:dyDescent="0.2">
      <c r="B8" s="112"/>
      <c r="C8" s="112"/>
      <c r="D8" s="112"/>
      <c r="E8" s="112"/>
      <c r="F8" s="112"/>
      <c r="G8" s="112"/>
      <c r="H8" s="112"/>
      <c r="I8" s="112"/>
      <c r="J8" s="112"/>
    </row>
    <row r="9" spans="2:10" ht="12.75" customHeight="1" thickBot="1" x14ac:dyDescent="0.25">
      <c r="B9" s="112"/>
      <c r="C9" s="112"/>
      <c r="D9" s="112"/>
      <c r="E9" s="112"/>
      <c r="F9" s="112"/>
      <c r="G9" s="112"/>
      <c r="H9" s="112"/>
      <c r="I9" s="112"/>
      <c r="J9" s="112"/>
    </row>
    <row r="10" spans="2:10" ht="12.75" customHeight="1" x14ac:dyDescent="0.2">
      <c r="B10" s="108"/>
      <c r="C10" s="109"/>
      <c r="D10" s="109"/>
      <c r="E10" s="109"/>
      <c r="F10" s="109"/>
      <c r="G10" s="109"/>
      <c r="H10" s="109"/>
      <c r="I10" s="109"/>
      <c r="J10" s="110"/>
    </row>
    <row r="11" spans="2:10" ht="12.75" customHeight="1" x14ac:dyDescent="0.2">
      <c r="B11" s="111"/>
      <c r="C11" s="112"/>
      <c r="D11" s="112"/>
      <c r="E11" s="112"/>
      <c r="F11" s="112"/>
      <c r="G11" s="112"/>
      <c r="H11" s="112"/>
      <c r="I11" s="112"/>
      <c r="J11" s="113"/>
    </row>
    <row r="12" spans="2:10" ht="12.75" customHeight="1" x14ac:dyDescent="0.25">
      <c r="B12" s="111"/>
      <c r="C12" s="1065" t="s">
        <v>77</v>
      </c>
      <c r="D12" s="1065"/>
      <c r="E12" s="1065"/>
      <c r="F12" s="1065"/>
      <c r="G12" s="1065"/>
      <c r="H12" s="1065"/>
      <c r="I12" s="1065"/>
      <c r="J12" s="113"/>
    </row>
    <row r="13" spans="2:10" ht="12.75" customHeight="1" x14ac:dyDescent="0.2">
      <c r="B13" s="111"/>
      <c r="C13" s="1054" t="s">
        <v>2110</v>
      </c>
      <c r="D13" s="1054"/>
      <c r="E13" s="1054"/>
      <c r="F13" s="1054"/>
      <c r="G13" s="1054"/>
      <c r="H13" s="1054"/>
      <c r="I13" s="1054"/>
      <c r="J13" s="113"/>
    </row>
    <row r="14" spans="2:10" ht="12.75" customHeight="1" x14ac:dyDescent="0.2">
      <c r="B14" s="111"/>
      <c r="C14" s="114"/>
      <c r="D14" s="114"/>
      <c r="E14" s="114"/>
      <c r="F14" s="114"/>
      <c r="G14" s="114"/>
      <c r="H14" s="114"/>
      <c r="I14" s="116"/>
      <c r="J14" s="113"/>
    </row>
    <row r="15" spans="2:10" ht="12.75" customHeight="1" x14ac:dyDescent="0.2">
      <c r="B15" s="111"/>
      <c r="C15" s="115" t="s">
        <v>82</v>
      </c>
      <c r="D15" s="115"/>
      <c r="E15" s="1064" t="s">
        <v>48</v>
      </c>
      <c r="F15" s="1064"/>
      <c r="G15" s="1064"/>
      <c r="H15" s="115" t="s">
        <v>81</v>
      </c>
      <c r="I15" s="117">
        <v>113</v>
      </c>
      <c r="J15" s="113"/>
    </row>
    <row r="16" spans="2:10" ht="12.75" customHeight="1" x14ac:dyDescent="0.2">
      <c r="B16" s="111"/>
      <c r="C16" s="118" t="s">
        <v>78</v>
      </c>
      <c r="D16" s="118"/>
      <c r="E16" s="1070" t="s">
        <v>89</v>
      </c>
      <c r="F16" s="1070"/>
      <c r="G16" s="119"/>
      <c r="H16" s="246" t="s">
        <v>479</v>
      </c>
      <c r="I16" s="246" t="s">
        <v>330</v>
      </c>
      <c r="J16" s="113"/>
    </row>
    <row r="17" spans="2:14" ht="12.75" customHeight="1" thickBot="1" x14ac:dyDescent="0.25">
      <c r="B17" s="111"/>
      <c r="C17" s="120" t="s">
        <v>79</v>
      </c>
      <c r="D17" s="120"/>
      <c r="E17" s="121">
        <f>'Total display'!A6</f>
        <v>29</v>
      </c>
      <c r="F17" s="121"/>
      <c r="G17" s="119"/>
      <c r="H17" s="143" t="s">
        <v>80</v>
      </c>
      <c r="I17" s="122">
        <f>'Total display'!D6</f>
        <v>28</v>
      </c>
      <c r="J17" s="113"/>
    </row>
    <row r="18" spans="2:14" ht="12.75" customHeight="1" thickTop="1" thickBot="1" x14ac:dyDescent="0.25">
      <c r="B18" s="111"/>
      <c r="C18" s="123" t="s">
        <v>73</v>
      </c>
      <c r="D18" s="124"/>
      <c r="E18" s="124"/>
      <c r="F18" s="125" t="s">
        <v>74</v>
      </c>
      <c r="G18" s="124" t="s">
        <v>75</v>
      </c>
      <c r="H18" s="124"/>
      <c r="I18" s="125" t="s">
        <v>74</v>
      </c>
      <c r="J18" s="113"/>
    </row>
    <row r="19" spans="2:14" ht="12.75" customHeight="1" thickTop="1" x14ac:dyDescent="0.2">
      <c r="B19" s="111"/>
      <c r="C19" s="126"/>
      <c r="D19" s="127" t="s">
        <v>201</v>
      </c>
      <c r="E19" s="128" t="s">
        <v>117</v>
      </c>
      <c r="F19" s="129"/>
      <c r="G19" s="112"/>
      <c r="H19" s="112"/>
      <c r="I19" s="130"/>
      <c r="J19" s="113"/>
    </row>
    <row r="20" spans="2:14" ht="12.75" customHeight="1" x14ac:dyDescent="0.2">
      <c r="B20" s="111"/>
      <c r="C20" s="127" t="s">
        <v>40</v>
      </c>
      <c r="D20" s="127"/>
      <c r="E20" s="127"/>
      <c r="F20" s="131">
        <f>'Total display'!E6</f>
        <v>369.36924137931032</v>
      </c>
      <c r="G20" s="1058"/>
      <c r="H20" s="1058"/>
      <c r="I20" s="131"/>
      <c r="J20" s="113"/>
    </row>
    <row r="21" spans="2:14" ht="12.75" customHeight="1" x14ac:dyDescent="0.2">
      <c r="B21" s="111"/>
      <c r="C21" s="127" t="s">
        <v>67</v>
      </c>
      <c r="D21" s="127"/>
      <c r="E21" s="127"/>
      <c r="F21" s="131">
        <f>'Total display'!H6</f>
        <v>20</v>
      </c>
      <c r="G21" s="1056" t="s">
        <v>76</v>
      </c>
      <c r="H21" s="1056"/>
      <c r="I21" s="131">
        <f>'Total display'!T6</f>
        <v>43.569000000000003</v>
      </c>
      <c r="J21" s="113"/>
    </row>
    <row r="22" spans="2:14" ht="12.75" customHeight="1" x14ac:dyDescent="0.2">
      <c r="B22" s="111"/>
      <c r="C22" s="127" t="s">
        <v>69</v>
      </c>
      <c r="D22" s="128">
        <f>'Ac Dtls'!D3</f>
        <v>20</v>
      </c>
      <c r="E22" s="131">
        <f>'Ac Dtls'!E3</f>
        <v>1.9079691780821917</v>
      </c>
      <c r="F22" s="131">
        <f>'Total display'!M6</f>
        <v>38.159383561643835</v>
      </c>
      <c r="G22" s="127"/>
      <c r="H22" s="127"/>
      <c r="I22" s="131"/>
      <c r="J22" s="113"/>
    </row>
    <row r="23" spans="2:14" ht="12.75" customHeight="1" x14ac:dyDescent="0.2">
      <c r="B23" s="111"/>
      <c r="C23" s="127" t="s">
        <v>70</v>
      </c>
      <c r="D23" s="128">
        <f>'Ac Dtls'!G3</f>
        <v>14</v>
      </c>
      <c r="E23" s="131">
        <f>'Ac Dtls'!H3</f>
        <v>4</v>
      </c>
      <c r="F23" s="131">
        <f>'Total display'!N6</f>
        <v>56</v>
      </c>
      <c r="G23" s="127"/>
      <c r="H23" s="127"/>
      <c r="I23" s="131"/>
      <c r="J23" s="113"/>
    </row>
    <row r="24" spans="2:14" ht="12.75" customHeight="1" x14ac:dyDescent="0.2">
      <c r="B24" s="111"/>
      <c r="C24" s="127" t="s">
        <v>71</v>
      </c>
      <c r="D24" s="127"/>
      <c r="E24" s="127"/>
      <c r="F24" s="131">
        <f>'Total display'!P6</f>
        <v>0</v>
      </c>
      <c r="G24" s="127"/>
      <c r="H24" s="127"/>
      <c r="I24" s="131"/>
      <c r="J24" s="113"/>
    </row>
    <row r="25" spans="2:14" ht="12.75" customHeight="1" x14ac:dyDescent="0.2">
      <c r="B25" s="111"/>
      <c r="C25" s="127" t="s">
        <v>422</v>
      </c>
      <c r="D25" s="127"/>
      <c r="E25" s="127"/>
      <c r="F25" s="131">
        <f>'Total display'!F6</f>
        <v>72.413793103448285</v>
      </c>
      <c r="G25" s="127"/>
      <c r="H25" s="127"/>
      <c r="I25" s="131"/>
      <c r="J25" s="113"/>
    </row>
    <row r="26" spans="2:14" ht="12.75" customHeight="1" x14ac:dyDescent="0.2">
      <c r="B26" s="111"/>
      <c r="C26" s="127" t="s">
        <v>421</v>
      </c>
      <c r="D26" s="127"/>
      <c r="E26" s="127"/>
      <c r="F26" s="131">
        <f>'Total display'!I6</f>
        <v>48.275862068965516</v>
      </c>
      <c r="G26" s="127"/>
      <c r="H26" s="127"/>
      <c r="I26" s="131"/>
      <c r="J26" s="113"/>
    </row>
    <row r="27" spans="2:14" ht="12.75" customHeight="1" x14ac:dyDescent="0.2">
      <c r="B27" s="111"/>
      <c r="C27" s="127" t="s">
        <v>450</v>
      </c>
      <c r="D27" s="127"/>
      <c r="E27" s="127"/>
      <c r="F27" s="131">
        <f>'Total display'!J6</f>
        <v>48.275862068965516</v>
      </c>
      <c r="G27" s="127"/>
      <c r="H27" s="127"/>
      <c r="I27" s="131"/>
      <c r="J27" s="113"/>
    </row>
    <row r="28" spans="2:14" ht="12.75" customHeight="1" x14ac:dyDescent="0.2">
      <c r="B28" s="111"/>
      <c r="C28" s="382" t="s">
        <v>951</v>
      </c>
      <c r="D28" s="128"/>
      <c r="E28" s="127"/>
      <c r="F28" s="131">
        <f>'Total display'!L6</f>
        <v>0</v>
      </c>
      <c r="G28" s="127"/>
      <c r="H28" s="127"/>
      <c r="I28" s="131"/>
      <c r="J28" s="113"/>
    </row>
    <row r="29" spans="2:14" ht="12.75" customHeight="1" thickBot="1" x14ac:dyDescent="0.25">
      <c r="B29" s="111"/>
      <c r="C29" s="1069" t="s">
        <v>83</v>
      </c>
      <c r="D29" s="1067"/>
      <c r="E29" s="1067"/>
      <c r="F29" s="145">
        <f>SUM(F20:F28)</f>
        <v>652.49414218233335</v>
      </c>
      <c r="G29" s="1067" t="s">
        <v>84</v>
      </c>
      <c r="H29" s="1067"/>
      <c r="I29" s="146"/>
      <c r="J29" s="113"/>
      <c r="N29" s="265" t="s">
        <v>912</v>
      </c>
    </row>
    <row r="30" spans="2:14" ht="12.75" customHeight="1" thickTop="1" x14ac:dyDescent="0.2">
      <c r="B30" s="111"/>
      <c r="C30" s="112"/>
      <c r="D30" s="112"/>
      <c r="E30" s="112"/>
      <c r="F30" s="112"/>
      <c r="G30" s="1066" t="s">
        <v>85</v>
      </c>
      <c r="H30" s="1066"/>
      <c r="I30" s="147">
        <f>F29-I20-I21</f>
        <v>608.92514218233339</v>
      </c>
      <c r="J30" s="113"/>
    </row>
    <row r="31" spans="2:14" ht="12.75" customHeight="1" x14ac:dyDescent="0.2">
      <c r="B31" s="111"/>
      <c r="C31" s="112" t="s">
        <v>86</v>
      </c>
      <c r="D31" s="112"/>
      <c r="E31" s="112" t="s">
        <v>88</v>
      </c>
      <c r="F31" s="112"/>
      <c r="G31" s="138"/>
      <c r="H31" s="138"/>
      <c r="I31" s="112"/>
      <c r="J31" s="113"/>
    </row>
    <row r="32" spans="2:14" ht="12.75" customHeight="1" thickBot="1" x14ac:dyDescent="0.25">
      <c r="B32" s="139"/>
      <c r="C32" s="140"/>
      <c r="D32" s="140"/>
      <c r="E32" s="140"/>
      <c r="F32" s="140"/>
      <c r="G32" s="140"/>
      <c r="H32" s="140"/>
      <c r="I32" s="140"/>
      <c r="J32" s="141"/>
    </row>
    <row r="33" spans="2:10" ht="12.75" customHeight="1" x14ac:dyDescent="0.2">
      <c r="B33" s="112"/>
      <c r="C33" s="112"/>
      <c r="D33" s="112"/>
      <c r="E33" s="112"/>
      <c r="F33" s="112"/>
      <c r="G33" s="112"/>
      <c r="H33" s="112"/>
      <c r="I33" s="112"/>
      <c r="J33" s="112"/>
    </row>
    <row r="34" spans="2:10" ht="12.75" customHeight="1" x14ac:dyDescent="0.2">
      <c r="B34" s="112"/>
      <c r="C34" s="112"/>
      <c r="D34" s="112"/>
      <c r="E34" s="112"/>
      <c r="F34" s="112"/>
      <c r="G34" s="112"/>
      <c r="H34" s="112"/>
      <c r="I34" s="112"/>
      <c r="J34" s="112"/>
    </row>
    <row r="35" spans="2:10" ht="12.75" customHeight="1" x14ac:dyDescent="0.2">
      <c r="B35" s="112"/>
      <c r="C35" s="112"/>
      <c r="D35" s="112"/>
      <c r="E35" s="112"/>
      <c r="F35" s="112"/>
      <c r="G35" s="112"/>
      <c r="H35" s="112"/>
      <c r="I35" s="112"/>
      <c r="J35" s="112"/>
    </row>
    <row r="36" spans="2:10" ht="12.75" customHeight="1" x14ac:dyDescent="0.2">
      <c r="B36" s="112"/>
      <c r="C36" s="112"/>
      <c r="D36" s="112"/>
      <c r="E36" s="112"/>
      <c r="F36" s="112"/>
      <c r="G36" s="112"/>
      <c r="H36" s="112"/>
      <c r="I36" s="112"/>
      <c r="J36" s="112"/>
    </row>
    <row r="37" spans="2:10" ht="12.75" customHeight="1" x14ac:dyDescent="0.2">
      <c r="B37" s="112"/>
      <c r="C37" s="112"/>
      <c r="D37" s="112"/>
      <c r="E37" s="112"/>
      <c r="F37" s="112"/>
      <c r="G37" s="112"/>
      <c r="H37" s="112"/>
      <c r="I37" s="112"/>
      <c r="J37" s="112"/>
    </row>
    <row r="38" spans="2:10" ht="12.75" customHeight="1" thickBot="1" x14ac:dyDescent="0.25">
      <c r="B38" s="112"/>
      <c r="C38" s="112"/>
      <c r="D38" s="112"/>
      <c r="E38" s="112"/>
      <c r="F38" s="112"/>
      <c r="G38" s="112"/>
      <c r="H38" s="112"/>
      <c r="I38" s="112"/>
      <c r="J38" s="112"/>
    </row>
    <row r="39" spans="2:10" ht="12.75" customHeight="1" x14ac:dyDescent="0.2">
      <c r="B39" s="108"/>
      <c r="C39" s="109"/>
      <c r="D39" s="109"/>
      <c r="E39" s="109"/>
      <c r="F39" s="109"/>
      <c r="G39" s="109"/>
      <c r="H39" s="109"/>
      <c r="I39" s="109"/>
      <c r="J39" s="110"/>
    </row>
    <row r="40" spans="2:10" ht="12.75" customHeight="1" x14ac:dyDescent="0.2">
      <c r="B40" s="111"/>
      <c r="C40" s="112"/>
      <c r="D40" s="112"/>
      <c r="E40" s="112"/>
      <c r="F40" s="112"/>
      <c r="G40" s="112"/>
      <c r="H40" s="112"/>
      <c r="I40" s="112"/>
      <c r="J40" s="113"/>
    </row>
    <row r="41" spans="2:10" ht="12.75" customHeight="1" x14ac:dyDescent="0.25">
      <c r="B41" s="111"/>
      <c r="C41" s="1065" t="s">
        <v>77</v>
      </c>
      <c r="D41" s="1065"/>
      <c r="E41" s="1065"/>
      <c r="F41" s="1065"/>
      <c r="G41" s="1065"/>
      <c r="H41" s="1065"/>
      <c r="I41" s="1065"/>
      <c r="J41" s="113"/>
    </row>
    <row r="42" spans="2:10" ht="12.75" customHeight="1" x14ac:dyDescent="0.2">
      <c r="B42" s="111"/>
      <c r="C42" s="1054" t="s">
        <v>2110</v>
      </c>
      <c r="D42" s="1054"/>
      <c r="E42" s="1054"/>
      <c r="F42" s="1054"/>
      <c r="G42" s="1054"/>
      <c r="H42" s="1054"/>
      <c r="I42" s="1054"/>
      <c r="J42" s="113"/>
    </row>
    <row r="43" spans="2:10" ht="12.75" customHeight="1" x14ac:dyDescent="0.2">
      <c r="B43" s="111"/>
      <c r="C43" s="114"/>
      <c r="D43" s="114"/>
      <c r="E43" s="114"/>
      <c r="F43" s="114"/>
      <c r="G43" s="114"/>
      <c r="H43" s="114"/>
      <c r="I43" s="116"/>
      <c r="J43" s="113"/>
    </row>
    <row r="44" spans="2:10" ht="12.75" customHeight="1" x14ac:dyDescent="0.2">
      <c r="B44" s="111"/>
      <c r="C44" s="115" t="s">
        <v>82</v>
      </c>
      <c r="D44" s="115"/>
      <c r="E44" s="1064" t="s">
        <v>50</v>
      </c>
      <c r="F44" s="1064"/>
      <c r="G44" s="1064"/>
      <c r="H44" s="115" t="s">
        <v>81</v>
      </c>
      <c r="I44" s="117">
        <v>120</v>
      </c>
      <c r="J44" s="113"/>
    </row>
    <row r="45" spans="2:10" ht="12.75" customHeight="1" x14ac:dyDescent="0.2">
      <c r="B45" s="111"/>
      <c r="C45" s="118" t="s">
        <v>78</v>
      </c>
      <c r="D45" s="118"/>
      <c r="E45" s="1070" t="s">
        <v>89</v>
      </c>
      <c r="F45" s="1070"/>
      <c r="G45" s="119"/>
      <c r="H45" s="246" t="s">
        <v>479</v>
      </c>
      <c r="I45" s="246" t="s">
        <v>330</v>
      </c>
      <c r="J45" s="113"/>
    </row>
    <row r="46" spans="2:10" ht="12.75" customHeight="1" thickBot="1" x14ac:dyDescent="0.25">
      <c r="B46" s="111"/>
      <c r="C46" s="120" t="s">
        <v>79</v>
      </c>
      <c r="D46" s="120"/>
      <c r="E46" s="121">
        <f>'Total display'!A7</f>
        <v>29</v>
      </c>
      <c r="F46" s="121"/>
      <c r="G46" s="119"/>
      <c r="H46" s="143" t="s">
        <v>80</v>
      </c>
      <c r="I46" s="122">
        <f>'Total display'!D7</f>
        <v>29</v>
      </c>
      <c r="J46" s="113"/>
    </row>
    <row r="47" spans="2:10" ht="12.75" customHeight="1" thickTop="1" thickBot="1" x14ac:dyDescent="0.25">
      <c r="B47" s="111"/>
      <c r="C47" s="123" t="s">
        <v>73</v>
      </c>
      <c r="D47" s="124"/>
      <c r="E47" s="124"/>
      <c r="F47" s="125" t="s">
        <v>74</v>
      </c>
      <c r="G47" s="124" t="s">
        <v>75</v>
      </c>
      <c r="H47" s="124"/>
      <c r="I47" s="125" t="s">
        <v>74</v>
      </c>
      <c r="J47" s="113"/>
    </row>
    <row r="48" spans="2:10" ht="12.75" customHeight="1" thickTop="1" x14ac:dyDescent="0.2">
      <c r="B48" s="111"/>
      <c r="C48" s="126"/>
      <c r="D48" s="127" t="s">
        <v>201</v>
      </c>
      <c r="E48" s="128" t="s">
        <v>117</v>
      </c>
      <c r="F48" s="129"/>
      <c r="G48" s="112"/>
      <c r="H48" s="112"/>
      <c r="I48" s="130"/>
      <c r="J48" s="113"/>
    </row>
    <row r="49" spans="2:10" ht="12.75" customHeight="1" x14ac:dyDescent="0.2">
      <c r="B49" s="111"/>
      <c r="C49" s="127" t="s">
        <v>40</v>
      </c>
      <c r="D49" s="127"/>
      <c r="E49" s="127"/>
      <c r="F49" s="131">
        <f>'Total display'!E7</f>
        <v>382.56099999999998</v>
      </c>
      <c r="G49" s="1058"/>
      <c r="H49" s="1058"/>
      <c r="I49" s="131">
        <f>'Total display'!R7</f>
        <v>0</v>
      </c>
      <c r="J49" s="113"/>
    </row>
    <row r="50" spans="2:10" ht="12.75" customHeight="1" x14ac:dyDescent="0.2">
      <c r="B50" s="111"/>
      <c r="C50" s="127" t="s">
        <v>67</v>
      </c>
      <c r="D50" s="127"/>
      <c r="E50" s="127"/>
      <c r="F50" s="131">
        <f>'Total display'!H7</f>
        <v>20</v>
      </c>
      <c r="G50" s="1056" t="s">
        <v>76</v>
      </c>
      <c r="H50" s="1056"/>
      <c r="I50" s="131">
        <f>'Total display'!T7</f>
        <v>43.57</v>
      </c>
      <c r="J50" s="113"/>
    </row>
    <row r="51" spans="2:10" ht="12.75" customHeight="1" x14ac:dyDescent="0.2">
      <c r="B51" s="111"/>
      <c r="C51" s="127" t="s">
        <v>69</v>
      </c>
      <c r="D51" s="128">
        <f>'Ac Dtls'!D5</f>
        <v>0</v>
      </c>
      <c r="E51" s="131">
        <f>'Ac Dtls'!E5</f>
        <v>1.9079691780821917</v>
      </c>
      <c r="F51" s="131">
        <f>'Total display'!M7</f>
        <v>0</v>
      </c>
      <c r="G51" s="127"/>
      <c r="H51" s="127"/>
      <c r="I51" s="131"/>
      <c r="J51" s="113"/>
    </row>
    <row r="52" spans="2:10" ht="12.75" customHeight="1" x14ac:dyDescent="0.2">
      <c r="B52" s="111"/>
      <c r="C52" s="127" t="s">
        <v>70</v>
      </c>
      <c r="D52" s="128">
        <f>'Ac Dtls'!G5</f>
        <v>0</v>
      </c>
      <c r="E52" s="131">
        <f>'Ac Dtls'!H5</f>
        <v>4</v>
      </c>
      <c r="F52" s="131">
        <f>'Total display'!N7</f>
        <v>0</v>
      </c>
      <c r="G52" s="127"/>
      <c r="H52" s="127"/>
      <c r="I52" s="131"/>
      <c r="J52" s="113"/>
    </row>
    <row r="53" spans="2:10" ht="12.75" customHeight="1" x14ac:dyDescent="0.2">
      <c r="B53" s="111"/>
      <c r="C53" s="127" t="s">
        <v>71</v>
      </c>
      <c r="D53" s="127"/>
      <c r="E53" s="127"/>
      <c r="F53" s="131">
        <f>'Total display'!P7</f>
        <v>0</v>
      </c>
      <c r="G53" s="127"/>
      <c r="H53" s="127"/>
      <c r="I53" s="131"/>
      <c r="J53" s="113"/>
    </row>
    <row r="54" spans="2:10" ht="12.75" customHeight="1" x14ac:dyDescent="0.2">
      <c r="B54" s="111"/>
      <c r="C54" s="127" t="s">
        <v>422</v>
      </c>
      <c r="D54" s="127"/>
      <c r="E54" s="127"/>
      <c r="F54" s="131">
        <f>'Total display'!F7</f>
        <v>75</v>
      </c>
      <c r="G54" s="127"/>
      <c r="H54" s="127"/>
      <c r="I54" s="131"/>
      <c r="J54" s="113"/>
    </row>
    <row r="55" spans="2:10" ht="12.75" customHeight="1" x14ac:dyDescent="0.2">
      <c r="B55" s="111"/>
      <c r="C55" s="127" t="s">
        <v>421</v>
      </c>
      <c r="D55" s="127"/>
      <c r="E55" s="127"/>
      <c r="F55" s="131">
        <f>'Total display'!I7</f>
        <v>50</v>
      </c>
      <c r="G55" s="127"/>
      <c r="H55" s="127"/>
      <c r="I55" s="131"/>
      <c r="J55" s="113"/>
    </row>
    <row r="56" spans="2:10" ht="12.75" customHeight="1" x14ac:dyDescent="0.2">
      <c r="B56" s="111"/>
      <c r="C56" s="127" t="s">
        <v>450</v>
      </c>
      <c r="D56" s="127"/>
      <c r="E56" s="127"/>
      <c r="F56" s="131">
        <f>'Total display'!J7</f>
        <v>50</v>
      </c>
      <c r="G56" s="127"/>
      <c r="H56" s="127"/>
      <c r="I56" s="131"/>
      <c r="J56" s="113"/>
    </row>
    <row r="57" spans="2:10" ht="12.75" customHeight="1" x14ac:dyDescent="0.2">
      <c r="B57" s="111"/>
      <c r="C57" s="382"/>
      <c r="D57" s="127"/>
      <c r="E57" s="127"/>
      <c r="F57" s="131"/>
      <c r="G57" s="150"/>
      <c r="H57" s="127"/>
      <c r="I57" s="131"/>
      <c r="J57" s="113"/>
    </row>
    <row r="58" spans="2:10" ht="12.75" customHeight="1" x14ac:dyDescent="0.2">
      <c r="B58" s="111"/>
      <c r="C58" s="382" t="s">
        <v>1055</v>
      </c>
      <c r="D58" s="128"/>
      <c r="E58" s="127"/>
      <c r="F58" s="131">
        <f>'Total display'!L7</f>
        <v>0</v>
      </c>
      <c r="G58" s="127"/>
      <c r="H58" s="127"/>
      <c r="I58" s="131"/>
      <c r="J58" s="113"/>
    </row>
    <row r="59" spans="2:10" ht="12.75" customHeight="1" thickBot="1" x14ac:dyDescent="0.25">
      <c r="B59" s="111"/>
      <c r="C59" s="1069" t="s">
        <v>83</v>
      </c>
      <c r="D59" s="1067"/>
      <c r="E59" s="1067"/>
      <c r="F59" s="145">
        <f>SUM(F49:F58)</f>
        <v>577.56099999999992</v>
      </c>
      <c r="G59" s="1067" t="s">
        <v>84</v>
      </c>
      <c r="H59" s="1067"/>
      <c r="I59" s="146">
        <f>SUM(I49:I58)</f>
        <v>43.57</v>
      </c>
      <c r="J59" s="113"/>
    </row>
    <row r="60" spans="2:10" ht="12.75" customHeight="1" thickTop="1" x14ac:dyDescent="0.2">
      <c r="B60" s="111"/>
      <c r="C60" s="112"/>
      <c r="D60" s="112"/>
      <c r="E60" s="112"/>
      <c r="F60" s="112"/>
      <c r="G60" s="1066" t="s">
        <v>85</v>
      </c>
      <c r="H60" s="1066"/>
      <c r="I60" s="147">
        <f>F59-I59</f>
        <v>533.99099999999987</v>
      </c>
      <c r="J60" s="113"/>
    </row>
    <row r="61" spans="2:10" ht="12.75" customHeight="1" x14ac:dyDescent="0.2">
      <c r="B61" s="111"/>
      <c r="C61" s="112" t="s">
        <v>86</v>
      </c>
      <c r="D61" s="112"/>
      <c r="E61" s="112" t="s">
        <v>88</v>
      </c>
      <c r="F61" s="112"/>
      <c r="G61" s="138"/>
      <c r="H61" s="138"/>
      <c r="I61" s="112"/>
      <c r="J61" s="113"/>
    </row>
    <row r="62" spans="2:10" ht="12.75" customHeight="1" x14ac:dyDescent="0.2">
      <c r="B62" s="111"/>
      <c r="C62" s="112"/>
      <c r="D62" s="112"/>
      <c r="E62" s="112"/>
      <c r="F62" s="150"/>
      <c r="G62" s="1068"/>
      <c r="H62" s="1068"/>
      <c r="I62" s="112"/>
      <c r="J62" s="113"/>
    </row>
    <row r="63" spans="2:10" ht="12.75" customHeight="1" thickBot="1" x14ac:dyDescent="0.25">
      <c r="B63" s="139"/>
      <c r="C63" s="140"/>
      <c r="D63" s="140"/>
      <c r="E63" s="140"/>
      <c r="F63" s="140"/>
      <c r="G63" s="140"/>
      <c r="H63" s="140"/>
      <c r="I63" s="140"/>
      <c r="J63" s="141"/>
    </row>
    <row r="64" spans="2:10" ht="12.75" customHeight="1" x14ac:dyDescent="0.2">
      <c r="B64" s="112"/>
      <c r="C64" s="112"/>
      <c r="D64" s="112"/>
      <c r="E64" s="112"/>
      <c r="F64" s="112"/>
      <c r="G64" s="112"/>
      <c r="H64" s="112"/>
      <c r="I64" s="112"/>
      <c r="J64" s="112"/>
    </row>
    <row r="65" spans="2:11" ht="12.75" customHeight="1" x14ac:dyDescent="0.2">
      <c r="B65" s="112"/>
      <c r="C65" s="112"/>
      <c r="D65" s="112"/>
      <c r="E65" s="112"/>
      <c r="F65" s="112"/>
      <c r="G65" s="112"/>
      <c r="H65" s="112"/>
      <c r="I65" s="112"/>
      <c r="J65" s="112"/>
    </row>
    <row r="66" spans="2:11" ht="12.75" customHeight="1" x14ac:dyDescent="0.2">
      <c r="B66" s="112"/>
      <c r="C66" s="112"/>
      <c r="D66" s="112"/>
      <c r="E66" s="112"/>
      <c r="F66" s="112"/>
      <c r="G66" s="112"/>
      <c r="H66" s="112"/>
      <c r="I66" s="112"/>
      <c r="J66" s="112"/>
    </row>
    <row r="67" spans="2:11" ht="12.75" customHeight="1" x14ac:dyDescent="0.2">
      <c r="B67" s="112"/>
      <c r="C67" s="112"/>
      <c r="D67" s="112"/>
      <c r="E67" s="112"/>
      <c r="F67" s="112"/>
      <c r="G67" s="112"/>
      <c r="H67" s="112"/>
      <c r="I67" s="112"/>
      <c r="J67" s="112"/>
    </row>
    <row r="68" spans="2:11" ht="12.75" customHeight="1" x14ac:dyDescent="0.2">
      <c r="B68" s="112"/>
      <c r="C68" s="112"/>
      <c r="D68" s="112"/>
      <c r="E68" s="112"/>
      <c r="F68" s="112"/>
      <c r="G68" s="112"/>
      <c r="H68" s="112"/>
      <c r="I68" s="112"/>
      <c r="J68" s="112"/>
    </row>
    <row r="69" spans="2:11" ht="12.75" customHeight="1" thickBot="1" x14ac:dyDescent="0.25">
      <c r="B69" s="112"/>
      <c r="C69" s="112"/>
      <c r="D69" s="112"/>
      <c r="E69" s="112"/>
      <c r="F69" s="112"/>
      <c r="G69" s="112"/>
      <c r="H69" s="112"/>
      <c r="I69" s="112"/>
      <c r="J69" s="112"/>
    </row>
    <row r="70" spans="2:11" ht="12.75" customHeight="1" x14ac:dyDescent="0.2">
      <c r="B70" s="108"/>
      <c r="C70" s="109"/>
      <c r="D70" s="109"/>
      <c r="E70" s="109"/>
      <c r="F70" s="109"/>
      <c r="G70" s="109"/>
      <c r="H70" s="109"/>
      <c r="I70" s="109"/>
      <c r="J70" s="110"/>
    </row>
    <row r="71" spans="2:11" ht="12.75" customHeight="1" x14ac:dyDescent="0.2">
      <c r="B71" s="111"/>
      <c r="C71" s="112"/>
      <c r="D71" s="112"/>
      <c r="E71" s="112"/>
      <c r="F71" s="112"/>
      <c r="G71" s="112"/>
      <c r="H71" s="112"/>
      <c r="I71" s="112"/>
      <c r="J71" s="113"/>
    </row>
    <row r="72" spans="2:11" ht="12.75" customHeight="1" x14ac:dyDescent="0.25">
      <c r="B72" s="111"/>
      <c r="C72" s="1065" t="s">
        <v>77</v>
      </c>
      <c r="D72" s="1065"/>
      <c r="E72" s="1065"/>
      <c r="F72" s="1065"/>
      <c r="G72" s="1065"/>
      <c r="H72" s="1065"/>
      <c r="I72" s="1065"/>
      <c r="J72" s="113"/>
    </row>
    <row r="73" spans="2:11" ht="12.75" customHeight="1" x14ac:dyDescent="0.2">
      <c r="B73" s="111"/>
      <c r="C73" s="1054" t="str">
        <f>C42</f>
        <v>PAY SLIP FOR THE MONTH OF JANUARY'2020</v>
      </c>
      <c r="D73" s="1054"/>
      <c r="E73" s="1054"/>
      <c r="F73" s="1054"/>
      <c r="G73" s="1054"/>
      <c r="H73" s="1054"/>
      <c r="I73" s="1054"/>
      <c r="J73" s="113"/>
    </row>
    <row r="74" spans="2:11" ht="12.75" customHeight="1" x14ac:dyDescent="0.2">
      <c r="B74" s="111"/>
      <c r="C74" s="114"/>
      <c r="D74" s="114"/>
      <c r="E74" s="114"/>
      <c r="F74" s="114"/>
      <c r="G74" s="114"/>
      <c r="H74" s="114"/>
      <c r="I74" s="116"/>
      <c r="J74" s="113"/>
    </row>
    <row r="75" spans="2:11" ht="12.75" customHeight="1" x14ac:dyDescent="0.2">
      <c r="B75" s="111"/>
      <c r="C75" s="115" t="s">
        <v>82</v>
      </c>
      <c r="D75" s="115"/>
      <c r="E75" s="1064" t="s">
        <v>51</v>
      </c>
      <c r="F75" s="1064"/>
      <c r="G75" s="1064"/>
      <c r="H75" s="115" t="s">
        <v>81</v>
      </c>
      <c r="I75" s="117">
        <v>125</v>
      </c>
      <c r="J75" s="113"/>
    </row>
    <row r="76" spans="2:11" ht="12.75" customHeight="1" x14ac:dyDescent="0.2">
      <c r="B76" s="111"/>
      <c r="C76" s="118" t="s">
        <v>78</v>
      </c>
      <c r="D76" s="118"/>
      <c r="E76" s="1070" t="s">
        <v>168</v>
      </c>
      <c r="F76" s="1070"/>
      <c r="G76" s="119"/>
      <c r="H76" s="246" t="s">
        <v>479</v>
      </c>
      <c r="I76" s="246" t="s">
        <v>330</v>
      </c>
      <c r="J76" s="113"/>
    </row>
    <row r="77" spans="2:11" ht="12.75" customHeight="1" thickBot="1" x14ac:dyDescent="0.25">
      <c r="B77" s="111"/>
      <c r="C77" s="120" t="s">
        <v>79</v>
      </c>
      <c r="D77" s="120"/>
      <c r="E77" s="121">
        <f>'Total display'!A8</f>
        <v>29</v>
      </c>
      <c r="F77" s="121"/>
      <c r="G77" s="119"/>
      <c r="H77" s="115" t="s">
        <v>80</v>
      </c>
      <c r="I77" s="117">
        <f>'Total display'!D8</f>
        <v>16</v>
      </c>
      <c r="J77" s="113"/>
    </row>
    <row r="78" spans="2:11" ht="12.75" customHeight="1" thickTop="1" thickBot="1" x14ac:dyDescent="0.25">
      <c r="B78" s="111"/>
      <c r="C78" s="123" t="s">
        <v>73</v>
      </c>
      <c r="D78" s="124"/>
      <c r="E78" s="124"/>
      <c r="F78" s="125" t="s">
        <v>74</v>
      </c>
      <c r="G78" s="151" t="s">
        <v>75</v>
      </c>
      <c r="H78" s="152"/>
      <c r="I78" s="153" t="s">
        <v>74</v>
      </c>
      <c r="J78" s="113"/>
    </row>
    <row r="79" spans="2:11" ht="12.75" customHeight="1" thickTop="1" x14ac:dyDescent="0.2">
      <c r="B79" s="111"/>
      <c r="C79" s="126"/>
      <c r="D79" s="127" t="s">
        <v>201</v>
      </c>
      <c r="E79" s="128" t="s">
        <v>117</v>
      </c>
      <c r="F79" s="129"/>
      <c r="G79" s="154"/>
      <c r="H79" s="154"/>
      <c r="I79" s="155"/>
      <c r="J79" s="155"/>
      <c r="K79" s="88"/>
    </row>
    <row r="80" spans="2:11" ht="12.75" customHeight="1" x14ac:dyDescent="0.2">
      <c r="B80" s="111"/>
      <c r="C80" s="127" t="s">
        <v>40</v>
      </c>
      <c r="D80" s="127"/>
      <c r="E80" s="127"/>
      <c r="F80" s="131">
        <f>'Total display'!E8</f>
        <v>204.80496551724138</v>
      </c>
      <c r="G80" s="1058" t="s">
        <v>1941</v>
      </c>
      <c r="H80" s="1058"/>
      <c r="I80" s="171">
        <f>'Total display'!R8</f>
        <v>0</v>
      </c>
      <c r="J80" s="155"/>
      <c r="K80" s="88"/>
    </row>
    <row r="81" spans="2:11" ht="12.75" customHeight="1" x14ac:dyDescent="0.2">
      <c r="B81" s="111"/>
      <c r="C81" s="127" t="s">
        <v>67</v>
      </c>
      <c r="D81" s="127"/>
      <c r="E81" s="127"/>
      <c r="F81" s="131">
        <f>'Total display'!H8</f>
        <v>20</v>
      </c>
      <c r="G81" s="1056" t="s">
        <v>76</v>
      </c>
      <c r="H81" s="1056"/>
      <c r="I81" s="156">
        <f>'Total display'!T8</f>
        <v>43.148000000000003</v>
      </c>
      <c r="J81" s="155"/>
      <c r="K81" s="88"/>
    </row>
    <row r="82" spans="2:11" ht="12.75" customHeight="1" x14ac:dyDescent="0.2">
      <c r="B82" s="111"/>
      <c r="C82" s="127" t="s">
        <v>69</v>
      </c>
      <c r="D82" s="128">
        <f>'Ac Dtls'!D7</f>
        <v>76</v>
      </c>
      <c r="E82" s="131">
        <f>'Ac Dtls'!E7</f>
        <v>1.8513544520547944</v>
      </c>
      <c r="F82" s="131">
        <f>'Total display'!M8</f>
        <v>140.70293835616437</v>
      </c>
      <c r="G82" s="127"/>
      <c r="H82" s="127"/>
      <c r="I82" s="131"/>
      <c r="J82" s="113"/>
    </row>
    <row r="83" spans="2:11" ht="12.75" customHeight="1" x14ac:dyDescent="0.2">
      <c r="B83" s="111"/>
      <c r="C83" s="127" t="s">
        <v>70</v>
      </c>
      <c r="D83" s="128">
        <f>'Ac Dtls'!G7</f>
        <v>0</v>
      </c>
      <c r="E83" s="131">
        <f>'Ac Dtls'!H7</f>
        <v>4</v>
      </c>
      <c r="F83" s="131">
        <f>'Total display'!N8</f>
        <v>0</v>
      </c>
      <c r="G83" s="127"/>
      <c r="H83" s="127"/>
      <c r="I83" s="131"/>
      <c r="J83" s="113"/>
    </row>
    <row r="84" spans="2:11" ht="12.75" customHeight="1" x14ac:dyDescent="0.2">
      <c r="B84" s="111"/>
      <c r="C84" s="127" t="s">
        <v>71</v>
      </c>
      <c r="D84" s="127"/>
      <c r="E84" s="127"/>
      <c r="F84" s="131">
        <f>'Total display'!P8</f>
        <v>0</v>
      </c>
      <c r="G84" s="127"/>
      <c r="H84" s="127"/>
      <c r="I84" s="131"/>
      <c r="J84" s="113"/>
    </row>
    <row r="85" spans="2:11" ht="12.75" customHeight="1" x14ac:dyDescent="0.2">
      <c r="B85" s="111"/>
      <c r="C85" s="127" t="s">
        <v>422</v>
      </c>
      <c r="D85" s="127"/>
      <c r="E85" s="127"/>
      <c r="F85" s="131">
        <f>'Total display'!F8</f>
        <v>44.137931034482762</v>
      </c>
      <c r="G85" s="127"/>
      <c r="H85" s="127"/>
      <c r="I85" s="131"/>
      <c r="J85" s="113"/>
    </row>
    <row r="86" spans="2:11" ht="12.75" customHeight="1" x14ac:dyDescent="0.2">
      <c r="B86" s="111"/>
      <c r="C86" s="127" t="s">
        <v>421</v>
      </c>
      <c r="D86" s="127"/>
      <c r="E86" s="127"/>
      <c r="F86" s="131">
        <f>'Total display'!I8</f>
        <v>27.586206896551722</v>
      </c>
      <c r="G86" s="127"/>
      <c r="H86" s="127"/>
      <c r="I86" s="131"/>
      <c r="J86" s="113"/>
    </row>
    <row r="87" spans="2:11" ht="12.75" customHeight="1" x14ac:dyDescent="0.2">
      <c r="B87" s="111"/>
      <c r="C87" s="127" t="s">
        <v>450</v>
      </c>
      <c r="D87" s="127"/>
      <c r="E87" s="127"/>
      <c r="F87" s="131">
        <f>'Total display'!J8</f>
        <v>27.586206896551722</v>
      </c>
      <c r="G87" s="127"/>
      <c r="H87" s="127"/>
      <c r="I87" s="131"/>
      <c r="J87" s="113"/>
    </row>
    <row r="88" spans="2:11" ht="12.75" customHeight="1" x14ac:dyDescent="0.2">
      <c r="B88" s="111"/>
      <c r="C88" s="382" t="s">
        <v>1055</v>
      </c>
      <c r="D88" s="128"/>
      <c r="E88" s="127"/>
      <c r="F88" s="131">
        <f>'Total display'!L8</f>
        <v>0</v>
      </c>
      <c r="G88" s="127"/>
      <c r="H88" s="127"/>
      <c r="I88" s="131"/>
      <c r="J88" s="113"/>
    </row>
    <row r="89" spans="2:11" ht="12.75" customHeight="1" thickBot="1" x14ac:dyDescent="0.25">
      <c r="B89" s="111"/>
      <c r="C89" s="1069" t="s">
        <v>83</v>
      </c>
      <c r="D89" s="1067"/>
      <c r="E89" s="1067"/>
      <c r="F89" s="145">
        <f>SUM(F80:F88)</f>
        <v>464.81824870099206</v>
      </c>
      <c r="G89" s="1067" t="s">
        <v>84</v>
      </c>
      <c r="H89" s="1067"/>
      <c r="I89" s="146">
        <f>SUM(I80:I88)</f>
        <v>43.148000000000003</v>
      </c>
      <c r="J89" s="113"/>
    </row>
    <row r="90" spans="2:11" ht="12.75" customHeight="1" thickTop="1" x14ac:dyDescent="0.2">
      <c r="B90" s="111"/>
      <c r="C90" s="112"/>
      <c r="D90" s="112"/>
      <c r="E90" s="112"/>
      <c r="F90" s="112"/>
      <c r="G90" s="1066" t="s">
        <v>85</v>
      </c>
      <c r="H90" s="1066"/>
      <c r="I90" s="147">
        <f>F89-I89</f>
        <v>421.67024870099203</v>
      </c>
      <c r="J90" s="113"/>
    </row>
    <row r="91" spans="2:11" ht="12.75" customHeight="1" x14ac:dyDescent="0.2">
      <c r="B91" s="111"/>
      <c r="C91" s="112" t="s">
        <v>86</v>
      </c>
      <c r="D91" s="112"/>
      <c r="E91" s="112" t="s">
        <v>88</v>
      </c>
      <c r="F91" s="112"/>
      <c r="G91" s="138"/>
      <c r="H91" s="138"/>
      <c r="I91" s="112"/>
      <c r="J91" s="113"/>
    </row>
    <row r="92" spans="2:11" ht="12.75" customHeight="1" x14ac:dyDescent="0.2">
      <c r="B92" s="111"/>
      <c r="C92" s="112"/>
      <c r="D92" s="112"/>
      <c r="E92" s="112"/>
      <c r="F92" s="150"/>
      <c r="G92" s="1068"/>
      <c r="H92" s="1068"/>
      <c r="I92" s="112"/>
      <c r="J92" s="113"/>
    </row>
    <row r="93" spans="2:11" ht="12.75" customHeight="1" thickBot="1" x14ac:dyDescent="0.25">
      <c r="B93" s="139"/>
      <c r="C93" s="140"/>
      <c r="D93" s="140"/>
      <c r="E93" s="140"/>
      <c r="F93" s="140"/>
      <c r="G93" s="140"/>
      <c r="H93" s="140"/>
      <c r="I93" s="140"/>
      <c r="J93" s="141"/>
    </row>
    <row r="94" spans="2:11" ht="12.75" customHeight="1" x14ac:dyDescent="0.2">
      <c r="B94" s="112"/>
      <c r="C94" s="112"/>
      <c r="D94" s="112"/>
      <c r="E94" s="112"/>
      <c r="F94" s="112"/>
      <c r="G94" s="112"/>
      <c r="H94" s="112"/>
      <c r="I94" s="112"/>
      <c r="J94" s="112"/>
    </row>
    <row r="95" spans="2:11" ht="12.75" customHeight="1" x14ac:dyDescent="0.2">
      <c r="B95" s="112"/>
      <c r="C95" s="112"/>
      <c r="D95" s="112"/>
      <c r="E95" s="112"/>
      <c r="F95" s="112"/>
      <c r="G95" s="112"/>
      <c r="H95" s="112"/>
      <c r="I95" s="112"/>
      <c r="J95" s="112"/>
    </row>
    <row r="96" spans="2:11" ht="12.75" customHeight="1" x14ac:dyDescent="0.2">
      <c r="B96" s="112"/>
      <c r="C96" s="112"/>
      <c r="D96" s="112"/>
      <c r="E96" s="112"/>
      <c r="F96" s="112"/>
      <c r="G96" s="112"/>
      <c r="H96" s="112"/>
      <c r="I96" s="112"/>
      <c r="J96" s="112"/>
    </row>
    <row r="97" spans="2:10" ht="12.75" customHeight="1" thickBot="1" x14ac:dyDescent="0.25">
      <c r="B97" s="112"/>
      <c r="C97" s="112"/>
      <c r="D97" s="112"/>
      <c r="E97" s="112"/>
      <c r="F97" s="112"/>
      <c r="G97" s="112"/>
      <c r="H97" s="112"/>
      <c r="I97" s="112"/>
      <c r="J97" s="112"/>
    </row>
    <row r="98" spans="2:10" ht="12.75" customHeight="1" x14ac:dyDescent="0.2">
      <c r="B98" s="108"/>
      <c r="C98" s="109"/>
      <c r="D98" s="109"/>
      <c r="E98" s="109"/>
      <c r="F98" s="109"/>
      <c r="G98" s="109"/>
      <c r="H98" s="109"/>
      <c r="I98" s="109"/>
      <c r="J98" s="110"/>
    </row>
    <row r="99" spans="2:10" ht="12.75" customHeight="1" x14ac:dyDescent="0.2">
      <c r="B99" s="111"/>
      <c r="C99" s="112"/>
      <c r="D99" s="112"/>
      <c r="E99" s="112"/>
      <c r="F99" s="112"/>
      <c r="G99" s="112"/>
      <c r="H99" s="112"/>
      <c r="I99" s="112"/>
      <c r="J99" s="113"/>
    </row>
    <row r="100" spans="2:10" ht="12.75" customHeight="1" x14ac:dyDescent="0.25">
      <c r="B100" s="111"/>
      <c r="C100" s="1053" t="s">
        <v>77</v>
      </c>
      <c r="D100" s="1053"/>
      <c r="E100" s="1053"/>
      <c r="F100" s="1053"/>
      <c r="G100" s="1053"/>
      <c r="H100" s="1053"/>
      <c r="I100" s="1053"/>
      <c r="J100" s="113"/>
    </row>
    <row r="101" spans="2:10" ht="12.75" customHeight="1" x14ac:dyDescent="0.2">
      <c r="B101" s="111"/>
      <c r="C101" s="1054" t="s">
        <v>2110</v>
      </c>
      <c r="D101" s="1054"/>
      <c r="E101" s="1054"/>
      <c r="F101" s="1054"/>
      <c r="G101" s="1054"/>
      <c r="H101" s="1054"/>
      <c r="I101" s="1054"/>
      <c r="J101" s="113"/>
    </row>
    <row r="102" spans="2:10" ht="12.75" customHeight="1" x14ac:dyDescent="0.2">
      <c r="B102" s="111"/>
      <c r="C102" s="114"/>
      <c r="D102" s="114"/>
      <c r="E102" s="114"/>
      <c r="F102" s="114"/>
      <c r="G102" s="114"/>
      <c r="H102" s="114"/>
      <c r="I102" s="116"/>
      <c r="J102" s="113"/>
    </row>
    <row r="103" spans="2:10" ht="12.75" customHeight="1" x14ac:dyDescent="0.2">
      <c r="B103" s="111"/>
      <c r="C103" s="115" t="s">
        <v>82</v>
      </c>
      <c r="D103" s="115"/>
      <c r="E103" s="1064" t="s">
        <v>106</v>
      </c>
      <c r="F103" s="1064"/>
      <c r="G103" s="1064"/>
      <c r="H103" s="115" t="s">
        <v>81</v>
      </c>
      <c r="I103" s="117">
        <v>132</v>
      </c>
      <c r="J103" s="113"/>
    </row>
    <row r="104" spans="2:10" ht="12.75" customHeight="1" x14ac:dyDescent="0.2">
      <c r="B104" s="111"/>
      <c r="C104" s="118" t="s">
        <v>78</v>
      </c>
      <c r="D104" s="118"/>
      <c r="E104" s="1070" t="s">
        <v>89</v>
      </c>
      <c r="F104" s="1070"/>
      <c r="G104" s="119"/>
      <c r="H104" s="247" t="s">
        <v>479</v>
      </c>
      <c r="I104" s="248" t="s">
        <v>329</v>
      </c>
      <c r="J104" s="113"/>
    </row>
    <row r="105" spans="2:10" ht="12.75" customHeight="1" thickBot="1" x14ac:dyDescent="0.25">
      <c r="B105" s="111"/>
      <c r="C105" s="120" t="s">
        <v>79</v>
      </c>
      <c r="D105" s="120"/>
      <c r="E105" s="121">
        <f>'Total display'!A9</f>
        <v>29</v>
      </c>
      <c r="F105" s="121"/>
      <c r="G105" s="119"/>
      <c r="H105" s="143" t="s">
        <v>80</v>
      </c>
      <c r="I105" s="122">
        <f>'Total display'!D9</f>
        <v>18</v>
      </c>
      <c r="J105" s="113"/>
    </row>
    <row r="106" spans="2:10" ht="12.75" customHeight="1" thickTop="1" thickBot="1" x14ac:dyDescent="0.25">
      <c r="B106" s="111"/>
      <c r="C106" s="123" t="s">
        <v>73</v>
      </c>
      <c r="D106" s="124"/>
      <c r="E106" s="124"/>
      <c r="F106" s="125" t="s">
        <v>74</v>
      </c>
      <c r="G106" s="124" t="s">
        <v>75</v>
      </c>
      <c r="H106" s="124"/>
      <c r="I106" s="125" t="s">
        <v>74</v>
      </c>
      <c r="J106" s="113"/>
    </row>
    <row r="107" spans="2:10" ht="12.75" customHeight="1" thickTop="1" x14ac:dyDescent="0.2">
      <c r="B107" s="111"/>
      <c r="C107" s="126"/>
      <c r="D107" s="127" t="s">
        <v>201</v>
      </c>
      <c r="E107" s="128" t="s">
        <v>117</v>
      </c>
      <c r="F107" s="129"/>
      <c r="G107" s="112"/>
      <c r="H107" s="112"/>
      <c r="I107" s="130"/>
      <c r="J107" s="113"/>
    </row>
    <row r="108" spans="2:10" ht="12.75" customHeight="1" x14ac:dyDescent="0.2">
      <c r="B108" s="111"/>
      <c r="C108" s="127" t="s">
        <v>40</v>
      </c>
      <c r="D108" s="127"/>
      <c r="E108" s="127"/>
      <c r="F108" s="131">
        <f>'Total display'!E9</f>
        <v>230.40558620689654</v>
      </c>
      <c r="G108" s="1058" t="s">
        <v>1941</v>
      </c>
      <c r="H108" s="1058"/>
      <c r="I108" s="131">
        <f>'Total display'!R9</f>
        <v>0</v>
      </c>
      <c r="J108" s="113"/>
    </row>
    <row r="109" spans="2:10" ht="12.75" customHeight="1" x14ac:dyDescent="0.2">
      <c r="B109" s="111"/>
      <c r="C109" s="127" t="s">
        <v>67</v>
      </c>
      <c r="D109" s="127"/>
      <c r="E109" s="127"/>
      <c r="F109" s="131">
        <f>'Total display'!H9</f>
        <v>20</v>
      </c>
      <c r="G109" s="1056" t="s">
        <v>76</v>
      </c>
      <c r="H109" s="1056"/>
      <c r="I109" s="131">
        <f>'Total display'!T9</f>
        <v>42.795999999999999</v>
      </c>
      <c r="J109" s="113"/>
    </row>
    <row r="110" spans="2:10" ht="12.75" customHeight="1" x14ac:dyDescent="0.2">
      <c r="B110" s="111"/>
      <c r="C110" s="127" t="s">
        <v>69</v>
      </c>
      <c r="D110" s="128">
        <f>'Ac Dtls'!D8</f>
        <v>5</v>
      </c>
      <c r="E110" s="131">
        <f>'Ac Dtls'!E8</f>
        <v>1.8513544520547944</v>
      </c>
      <c r="F110" s="131">
        <f>'Total display'!M9</f>
        <v>9.2567722602739728</v>
      </c>
      <c r="G110" s="127"/>
      <c r="H110" s="127"/>
      <c r="I110" s="131"/>
      <c r="J110" s="113"/>
    </row>
    <row r="111" spans="2:10" ht="12.75" customHeight="1" x14ac:dyDescent="0.2">
      <c r="B111" s="111"/>
      <c r="C111" s="127" t="s">
        <v>70</v>
      </c>
      <c r="D111" s="128">
        <f>'Ac Dtls'!G8</f>
        <v>0</v>
      </c>
      <c r="E111" s="131">
        <f>'Ac Dtls'!H8</f>
        <v>4</v>
      </c>
      <c r="F111" s="131">
        <f>'Total display'!N9</f>
        <v>0</v>
      </c>
      <c r="G111" s="127"/>
      <c r="H111" s="127"/>
      <c r="I111" s="131"/>
      <c r="J111" s="113"/>
    </row>
    <row r="112" spans="2:10" ht="12.75" customHeight="1" x14ac:dyDescent="0.2">
      <c r="B112" s="111"/>
      <c r="C112" s="127" t="s">
        <v>71</v>
      </c>
      <c r="D112" s="127"/>
      <c r="E112" s="127"/>
      <c r="F112" s="131">
        <f>'Total display'!P9</f>
        <v>0</v>
      </c>
      <c r="G112" s="127"/>
      <c r="H112" s="127"/>
      <c r="I112" s="131"/>
      <c r="J112" s="113"/>
    </row>
    <row r="113" spans="2:10" ht="12.75" customHeight="1" x14ac:dyDescent="0.2">
      <c r="B113" s="111"/>
      <c r="C113" s="127" t="s">
        <v>422</v>
      </c>
      <c r="D113" s="127"/>
      <c r="E113" s="127"/>
      <c r="F113" s="131">
        <f>'Total display'!F9</f>
        <v>46.551724137931032</v>
      </c>
      <c r="G113" s="127"/>
      <c r="H113" s="127"/>
      <c r="I113" s="131"/>
      <c r="J113" s="113"/>
    </row>
    <row r="114" spans="2:10" ht="12.75" customHeight="1" x14ac:dyDescent="0.2">
      <c r="B114" s="111"/>
      <c r="C114" s="127" t="s">
        <v>421</v>
      </c>
      <c r="D114" s="127"/>
      <c r="E114" s="127"/>
      <c r="F114" s="131">
        <f>'Total display'!I9</f>
        <v>31.034482758620687</v>
      </c>
      <c r="G114" s="127"/>
      <c r="H114" s="127"/>
      <c r="I114" s="131"/>
      <c r="J114" s="113"/>
    </row>
    <row r="115" spans="2:10" ht="12.75" customHeight="1" x14ac:dyDescent="0.2">
      <c r="B115" s="111"/>
      <c r="C115" s="127" t="s">
        <v>450</v>
      </c>
      <c r="D115" s="127"/>
      <c r="E115" s="127"/>
      <c r="F115" s="131">
        <f>'Total display'!J9</f>
        <v>31.034482758620687</v>
      </c>
      <c r="G115" s="127"/>
      <c r="H115" s="127"/>
      <c r="I115" s="131"/>
      <c r="J115" s="113"/>
    </row>
    <row r="116" spans="2:10" ht="12.75" customHeight="1" x14ac:dyDescent="0.2">
      <c r="B116" s="111"/>
      <c r="C116" s="382" t="s">
        <v>1055</v>
      </c>
      <c r="D116" s="128"/>
      <c r="E116" s="127"/>
      <c r="F116" s="131">
        <f>'Total display'!L9</f>
        <v>0</v>
      </c>
      <c r="G116" s="127"/>
      <c r="H116" s="127"/>
      <c r="I116" s="131"/>
      <c r="J116" s="113"/>
    </row>
    <row r="117" spans="2:10" ht="12.75" customHeight="1" x14ac:dyDescent="0.2">
      <c r="B117" s="111"/>
      <c r="C117" s="1050" t="s">
        <v>142</v>
      </c>
      <c r="D117" s="1051"/>
      <c r="E117" s="1051"/>
      <c r="F117" s="132">
        <f>SUM(F108:F116)</f>
        <v>368.28304812234296</v>
      </c>
      <c r="G117" s="1052" t="s">
        <v>84</v>
      </c>
      <c r="H117" s="1052"/>
      <c r="I117" s="133">
        <f>SUM(I108:I116)</f>
        <v>42.795999999999999</v>
      </c>
      <c r="J117" s="113"/>
    </row>
    <row r="118" spans="2:10" ht="12.75" customHeight="1" x14ac:dyDescent="0.2">
      <c r="B118" s="134"/>
      <c r="C118" s="135"/>
      <c r="D118" s="135"/>
      <c r="E118" s="135"/>
      <c r="F118" s="135"/>
      <c r="G118" s="1057" t="s">
        <v>85</v>
      </c>
      <c r="H118" s="1057"/>
      <c r="I118" s="136">
        <f>F117-I117</f>
        <v>325.48704812234297</v>
      </c>
      <c r="J118" s="137"/>
    </row>
    <row r="119" spans="2:10" ht="12.75" customHeight="1" x14ac:dyDescent="0.2">
      <c r="B119" s="111"/>
      <c r="C119" s="112" t="s">
        <v>86</v>
      </c>
      <c r="D119" s="112"/>
      <c r="E119" s="112" t="s">
        <v>88</v>
      </c>
      <c r="F119" s="112"/>
      <c r="G119" s="1068"/>
      <c r="H119" s="1068"/>
      <c r="I119" s="112"/>
      <c r="J119" s="113"/>
    </row>
    <row r="120" spans="2:10" ht="12.75" customHeight="1" x14ac:dyDescent="0.2">
      <c r="B120" s="111"/>
      <c r="C120" s="112"/>
      <c r="D120" s="112"/>
      <c r="E120" s="112"/>
      <c r="F120" s="112"/>
      <c r="G120" s="142"/>
      <c r="H120" s="142"/>
      <c r="I120" s="112"/>
      <c r="J120" s="113"/>
    </row>
    <row r="121" spans="2:10" ht="12.75" customHeight="1" thickBot="1" x14ac:dyDescent="0.25">
      <c r="B121" s="139"/>
      <c r="C121" s="140"/>
      <c r="D121" s="140"/>
      <c r="E121" s="140"/>
      <c r="F121" s="140"/>
      <c r="G121" s="140"/>
      <c r="H121" s="140"/>
      <c r="I121" s="140"/>
      <c r="J121" s="141"/>
    </row>
    <row r="122" spans="2:10" ht="12.75" customHeight="1" x14ac:dyDescent="0.2">
      <c r="B122" s="112"/>
      <c r="C122" s="112"/>
      <c r="D122" s="112"/>
      <c r="E122" s="112"/>
      <c r="F122" s="112"/>
      <c r="G122" s="112"/>
      <c r="H122" s="112"/>
      <c r="I122" s="112"/>
      <c r="J122" s="112"/>
    </row>
    <row r="123" spans="2:10" ht="12.75" customHeight="1" x14ac:dyDescent="0.2">
      <c r="B123" s="111"/>
      <c r="C123" s="112"/>
      <c r="D123" s="112"/>
      <c r="E123" s="112"/>
      <c r="F123" s="150"/>
      <c r="G123" s="1068"/>
      <c r="H123" s="1068"/>
      <c r="I123" s="112"/>
      <c r="J123" s="113"/>
    </row>
    <row r="124" spans="2:10" ht="12.75" customHeight="1" x14ac:dyDescent="0.2">
      <c r="B124" s="112"/>
      <c r="C124" s="112"/>
      <c r="D124" s="112"/>
      <c r="E124" s="112"/>
      <c r="F124" s="112"/>
      <c r="G124" s="112"/>
      <c r="H124" s="112"/>
      <c r="I124" s="112"/>
      <c r="J124" s="112"/>
    </row>
    <row r="125" spans="2:10" ht="12.75" customHeight="1" x14ac:dyDescent="0.2">
      <c r="B125" s="112"/>
      <c r="C125" s="112"/>
      <c r="D125" s="112"/>
      <c r="E125" s="112"/>
      <c r="F125" s="112"/>
      <c r="G125" s="112"/>
      <c r="H125" s="112"/>
      <c r="I125" s="112"/>
      <c r="J125" s="112"/>
    </row>
    <row r="126" spans="2:10" ht="12.75" customHeight="1" x14ac:dyDescent="0.2">
      <c r="B126" s="112"/>
      <c r="C126" s="112"/>
      <c r="D126" s="112"/>
      <c r="E126" s="112"/>
      <c r="F126" s="112"/>
      <c r="G126" s="112"/>
      <c r="H126" s="112"/>
      <c r="I126" s="112"/>
      <c r="J126" s="112"/>
    </row>
    <row r="127" spans="2:10" ht="12.75" customHeight="1" x14ac:dyDescent="0.2">
      <c r="B127" s="112"/>
      <c r="C127" s="112"/>
      <c r="D127" s="112"/>
      <c r="E127" s="112"/>
      <c r="F127" s="112"/>
      <c r="G127" s="112"/>
      <c r="H127" s="112"/>
      <c r="I127" s="112"/>
      <c r="J127" s="112"/>
    </row>
    <row r="128" spans="2:10" ht="12.75" customHeight="1" thickBot="1" x14ac:dyDescent="0.25">
      <c r="B128" s="112"/>
      <c r="C128" s="112"/>
      <c r="D128" s="112"/>
      <c r="E128" s="112"/>
      <c r="F128" s="112"/>
      <c r="G128" s="112"/>
      <c r="H128" s="112"/>
      <c r="I128" s="112"/>
      <c r="J128" s="112"/>
    </row>
    <row r="129" spans="2:10" ht="12.75" customHeight="1" x14ac:dyDescent="0.2">
      <c r="B129" s="108"/>
      <c r="C129" s="109"/>
      <c r="D129" s="109"/>
      <c r="E129" s="109"/>
      <c r="F129" s="109"/>
      <c r="G129" s="109"/>
      <c r="H129" s="109"/>
      <c r="I129" s="109"/>
      <c r="J129" s="110"/>
    </row>
    <row r="130" spans="2:10" ht="12.75" customHeight="1" x14ac:dyDescent="0.2">
      <c r="B130" s="111"/>
      <c r="C130" s="112"/>
      <c r="D130" s="112"/>
      <c r="E130" s="112"/>
      <c r="F130" s="112"/>
      <c r="G130" s="112"/>
      <c r="H130" s="112"/>
      <c r="I130" s="112"/>
      <c r="J130" s="113"/>
    </row>
    <row r="131" spans="2:10" ht="12.75" customHeight="1" x14ac:dyDescent="0.25">
      <c r="B131" s="111"/>
      <c r="C131" s="1053" t="s">
        <v>77</v>
      </c>
      <c r="D131" s="1053"/>
      <c r="E131" s="1053"/>
      <c r="F131" s="1053"/>
      <c r="G131" s="1053"/>
      <c r="H131" s="1053"/>
      <c r="I131" s="1053"/>
      <c r="J131" s="113"/>
    </row>
    <row r="132" spans="2:10" ht="12.75" customHeight="1" x14ac:dyDescent="0.2">
      <c r="B132" s="111"/>
      <c r="C132" s="1054" t="e">
        <f>#REF!</f>
        <v>#REF!</v>
      </c>
      <c r="D132" s="1054"/>
      <c r="E132" s="1054"/>
      <c r="F132" s="1054"/>
      <c r="G132" s="1054"/>
      <c r="H132" s="1054"/>
      <c r="I132" s="1054"/>
      <c r="J132" s="113"/>
    </row>
    <row r="133" spans="2:10" ht="12.75" customHeight="1" x14ac:dyDescent="0.2">
      <c r="B133" s="111"/>
      <c r="C133" s="114"/>
      <c r="D133" s="114"/>
      <c r="E133" s="114"/>
      <c r="F133" s="114"/>
      <c r="G133" s="114"/>
      <c r="H133" s="114"/>
      <c r="I133" s="116"/>
      <c r="J133" s="113"/>
    </row>
    <row r="134" spans="2:10" ht="12.75" customHeight="1" x14ac:dyDescent="0.2">
      <c r="B134" s="111"/>
      <c r="C134" s="115" t="s">
        <v>82</v>
      </c>
      <c r="D134" s="115"/>
      <c r="E134" s="1064" t="s">
        <v>53</v>
      </c>
      <c r="F134" s="1064"/>
      <c r="G134" s="1064"/>
      <c r="H134" s="115" t="s">
        <v>81</v>
      </c>
      <c r="I134" s="117">
        <v>136</v>
      </c>
      <c r="J134" s="113"/>
    </row>
    <row r="135" spans="2:10" ht="12.75" customHeight="1" x14ac:dyDescent="0.2">
      <c r="B135" s="111"/>
      <c r="C135" s="118" t="s">
        <v>78</v>
      </c>
      <c r="D135" s="118"/>
      <c r="E135" s="1070" t="s">
        <v>92</v>
      </c>
      <c r="F135" s="1070"/>
      <c r="G135" s="119"/>
      <c r="H135" s="247" t="s">
        <v>479</v>
      </c>
      <c r="I135" s="248" t="s">
        <v>329</v>
      </c>
      <c r="J135" s="113"/>
    </row>
    <row r="136" spans="2:10" ht="12.75" customHeight="1" thickBot="1" x14ac:dyDescent="0.25">
      <c r="B136" s="111"/>
      <c r="C136" s="120" t="s">
        <v>79</v>
      </c>
      <c r="D136" s="120"/>
      <c r="E136" s="121">
        <f>'Total display'!A10</f>
        <v>29</v>
      </c>
      <c r="F136" s="121"/>
      <c r="G136" s="119"/>
      <c r="H136" s="143" t="s">
        <v>80</v>
      </c>
      <c r="I136" s="122">
        <f>'Total display'!D10</f>
        <v>29</v>
      </c>
      <c r="J136" s="113"/>
    </row>
    <row r="137" spans="2:10" ht="12.75" customHeight="1" thickTop="1" thickBot="1" x14ac:dyDescent="0.25">
      <c r="B137" s="111"/>
      <c r="C137" s="123" t="s">
        <v>73</v>
      </c>
      <c r="D137" s="124"/>
      <c r="E137" s="124"/>
      <c r="F137" s="125" t="s">
        <v>74</v>
      </c>
      <c r="G137" s="124" t="s">
        <v>75</v>
      </c>
      <c r="H137" s="124"/>
      <c r="I137" s="125" t="s">
        <v>74</v>
      </c>
      <c r="J137" s="113"/>
    </row>
    <row r="138" spans="2:10" ht="12.75" customHeight="1" thickTop="1" x14ac:dyDescent="0.2">
      <c r="B138" s="111"/>
      <c r="C138" s="126"/>
      <c r="D138" s="127" t="s">
        <v>201</v>
      </c>
      <c r="E138" s="128" t="s">
        <v>117</v>
      </c>
      <c r="F138" s="129"/>
      <c r="G138" s="112"/>
      <c r="H138" s="112"/>
      <c r="I138" s="130"/>
      <c r="J138" s="113"/>
    </row>
    <row r="139" spans="2:10" ht="12.75" customHeight="1" x14ac:dyDescent="0.2">
      <c r="B139" s="111"/>
      <c r="C139" s="127" t="s">
        <v>40</v>
      </c>
      <c r="D139" s="127"/>
      <c r="E139" s="127"/>
      <c r="F139" s="131">
        <f>'Total display'!E10</f>
        <v>341.04399999999998</v>
      </c>
      <c r="G139" s="1058" t="s">
        <v>1942</v>
      </c>
      <c r="H139" s="1058"/>
      <c r="I139" s="131">
        <f>'Total display'!R10</f>
        <v>0</v>
      </c>
      <c r="J139" s="113"/>
    </row>
    <row r="140" spans="2:10" ht="12.75" customHeight="1" x14ac:dyDescent="0.2">
      <c r="B140" s="111"/>
      <c r="C140" s="127" t="s">
        <v>67</v>
      </c>
      <c r="D140" s="127"/>
      <c r="E140" s="127"/>
      <c r="F140" s="131">
        <f>'Total display'!H10</f>
        <v>20</v>
      </c>
      <c r="G140" s="1056" t="s">
        <v>76</v>
      </c>
      <c r="H140" s="1056"/>
      <c r="I140" s="131">
        <f>'Total display'!T10</f>
        <v>32.345999999999997</v>
      </c>
      <c r="J140" s="113"/>
    </row>
    <row r="141" spans="2:10" ht="12.75" customHeight="1" x14ac:dyDescent="0.2">
      <c r="B141" s="111"/>
      <c r="C141" s="127" t="s">
        <v>69</v>
      </c>
      <c r="D141" s="128">
        <f>'Ac Dtls'!D9</f>
        <v>0</v>
      </c>
      <c r="E141" s="131">
        <f>'Ac Dtls'!E9</f>
        <v>1.7059006849315068</v>
      </c>
      <c r="F141" s="131">
        <f>'Total display'!M10</f>
        <v>0</v>
      </c>
      <c r="G141" s="127"/>
      <c r="H141" s="127"/>
      <c r="I141" s="131"/>
      <c r="J141" s="113"/>
    </row>
    <row r="142" spans="2:10" ht="12.75" customHeight="1" x14ac:dyDescent="0.2">
      <c r="B142" s="111"/>
      <c r="C142" s="127" t="s">
        <v>70</v>
      </c>
      <c r="D142" s="128">
        <f>'Ac Dtls'!G9</f>
        <v>0</v>
      </c>
      <c r="E142" s="157">
        <f>'Ac Dtls'!H9</f>
        <v>2</v>
      </c>
      <c r="F142" s="131">
        <f>'Total display'!N10</f>
        <v>0</v>
      </c>
      <c r="G142" s="127"/>
      <c r="H142" s="127"/>
      <c r="I142" s="131"/>
      <c r="J142" s="113"/>
    </row>
    <row r="143" spans="2:10" ht="12.75" customHeight="1" x14ac:dyDescent="0.2">
      <c r="B143" s="111"/>
      <c r="C143" s="127" t="s">
        <v>71</v>
      </c>
      <c r="D143" s="127"/>
      <c r="E143" s="127"/>
      <c r="F143" s="131">
        <f>'Total display'!P10</f>
        <v>0</v>
      </c>
      <c r="G143" s="127"/>
      <c r="H143" s="127"/>
      <c r="I143" s="131"/>
      <c r="J143" s="113"/>
    </row>
    <row r="144" spans="2:10" ht="12.75" customHeight="1" x14ac:dyDescent="0.2">
      <c r="B144" s="111"/>
      <c r="C144" s="127" t="s">
        <v>422</v>
      </c>
      <c r="D144" s="127"/>
      <c r="E144" s="127"/>
      <c r="F144" s="131">
        <f>'Total display'!F10</f>
        <v>5</v>
      </c>
      <c r="G144" s="127"/>
      <c r="H144" s="127"/>
      <c r="I144" s="131"/>
      <c r="J144" s="113"/>
    </row>
    <row r="145" spans="2:10" ht="12.75" customHeight="1" x14ac:dyDescent="0.2">
      <c r="B145" s="111"/>
      <c r="C145" s="127" t="s">
        <v>421</v>
      </c>
      <c r="D145" s="127"/>
      <c r="E145" s="127"/>
      <c r="F145" s="131">
        <f>'Total display'!I10</f>
        <v>50</v>
      </c>
      <c r="G145" s="127"/>
      <c r="H145" s="127"/>
      <c r="I145" s="131"/>
      <c r="J145" s="113"/>
    </row>
    <row r="146" spans="2:10" ht="12.75" customHeight="1" x14ac:dyDescent="0.2">
      <c r="B146" s="111"/>
      <c r="C146" s="127" t="s">
        <v>450</v>
      </c>
      <c r="D146" s="127"/>
      <c r="E146" s="127"/>
      <c r="F146" s="131">
        <f>'Total display'!J10</f>
        <v>25</v>
      </c>
      <c r="G146" s="127"/>
      <c r="H146" s="127"/>
      <c r="I146" s="131"/>
      <c r="J146" s="113"/>
    </row>
    <row r="147" spans="2:10" ht="12.75" customHeight="1" x14ac:dyDescent="0.2">
      <c r="B147" s="111"/>
      <c r="C147" s="382" t="s">
        <v>1055</v>
      </c>
      <c r="D147" s="307"/>
      <c r="E147" s="308"/>
      <c r="F147" s="305">
        <f>'Total display'!L10</f>
        <v>0</v>
      </c>
      <c r="G147" s="127"/>
      <c r="H147" s="127"/>
      <c r="I147" s="131"/>
      <c r="J147" s="113"/>
    </row>
    <row r="148" spans="2:10" ht="12.75" customHeight="1" x14ac:dyDescent="0.2">
      <c r="B148" s="111"/>
      <c r="C148" s="1050" t="s">
        <v>83</v>
      </c>
      <c r="D148" s="1051"/>
      <c r="E148" s="1051"/>
      <c r="F148" s="132">
        <f>SUM(F139:F147)</f>
        <v>441.04399999999998</v>
      </c>
      <c r="G148" s="1052" t="s">
        <v>84</v>
      </c>
      <c r="H148" s="1052"/>
      <c r="I148" s="133"/>
      <c r="J148" s="113"/>
    </row>
    <row r="149" spans="2:10" ht="12.75" customHeight="1" x14ac:dyDescent="0.2">
      <c r="B149" s="134"/>
      <c r="C149" s="135"/>
      <c r="D149" s="135"/>
      <c r="E149" s="135"/>
      <c r="F149" s="132"/>
      <c r="G149" s="1057" t="s">
        <v>85</v>
      </c>
      <c r="H149" s="1057"/>
      <c r="I149" s="136">
        <f>F148-I139-I140</f>
        <v>408.69799999999998</v>
      </c>
      <c r="J149" s="137"/>
    </row>
    <row r="150" spans="2:10" ht="12.75" customHeight="1" x14ac:dyDescent="0.2">
      <c r="B150" s="111"/>
      <c r="C150" s="112" t="s">
        <v>86</v>
      </c>
      <c r="D150" s="112"/>
      <c r="E150" s="112" t="s">
        <v>88</v>
      </c>
      <c r="F150" s="112"/>
      <c r="G150" s="138"/>
      <c r="H150" s="138"/>
      <c r="I150" s="112"/>
      <c r="J150" s="113"/>
    </row>
    <row r="151" spans="2:10" ht="12.75" customHeight="1" x14ac:dyDescent="0.2">
      <c r="B151" s="111"/>
      <c r="C151" s="112"/>
      <c r="D151" s="112"/>
      <c r="E151" s="112"/>
      <c r="F151" s="150"/>
      <c r="G151" s="1068"/>
      <c r="H151" s="1068"/>
      <c r="I151" s="112"/>
      <c r="J151" s="113"/>
    </row>
    <row r="152" spans="2:10" ht="12.75" customHeight="1" thickBot="1" x14ac:dyDescent="0.25">
      <c r="B152" s="139"/>
      <c r="C152" s="140"/>
      <c r="D152" s="140"/>
      <c r="E152" s="140"/>
      <c r="F152" s="140"/>
      <c r="G152" s="140"/>
      <c r="H152" s="140"/>
      <c r="I152" s="140"/>
      <c r="J152" s="141"/>
    </row>
    <row r="153" spans="2:10" ht="12.75" customHeight="1" x14ac:dyDescent="0.2">
      <c r="B153" s="112"/>
      <c r="C153" s="112"/>
      <c r="D153" s="112"/>
      <c r="E153" s="112"/>
      <c r="F153" s="112"/>
      <c r="G153" s="112"/>
      <c r="H153" s="112"/>
      <c r="I153" s="112"/>
      <c r="J153" s="112"/>
    </row>
    <row r="154" spans="2:10" ht="12.75" customHeight="1" x14ac:dyDescent="0.2"/>
    <row r="155" spans="2:10" ht="12.75" customHeight="1" x14ac:dyDescent="0.2">
      <c r="B155" s="112"/>
      <c r="C155" s="112"/>
      <c r="D155" s="112"/>
      <c r="E155" s="112"/>
      <c r="F155" s="112"/>
      <c r="G155" s="112"/>
      <c r="H155" s="112"/>
      <c r="I155" s="112"/>
      <c r="J155" s="112"/>
    </row>
    <row r="156" spans="2:10" ht="12.75" customHeight="1" x14ac:dyDescent="0.2">
      <c r="B156" s="112"/>
      <c r="C156" s="112"/>
      <c r="D156" s="112"/>
      <c r="E156" s="112"/>
      <c r="F156" s="112"/>
      <c r="G156" s="112"/>
      <c r="H156" s="112"/>
      <c r="I156" s="112"/>
      <c r="J156" s="112"/>
    </row>
    <row r="157" spans="2:10" ht="12.75" customHeight="1" x14ac:dyDescent="0.2">
      <c r="B157" s="112"/>
      <c r="C157" s="112"/>
      <c r="D157" s="112"/>
      <c r="E157" s="112"/>
      <c r="F157" s="112"/>
      <c r="G157" s="112"/>
      <c r="H157" s="112"/>
      <c r="I157" s="112"/>
      <c r="J157" s="112"/>
    </row>
    <row r="158" spans="2:10" ht="12.75" customHeight="1" x14ac:dyDescent="0.2">
      <c r="B158" s="112"/>
      <c r="C158" s="112"/>
      <c r="D158" s="112"/>
      <c r="E158" s="112"/>
      <c r="F158" s="112"/>
      <c r="G158" s="112"/>
      <c r="H158" s="112"/>
      <c r="I158" s="112"/>
      <c r="J158" s="112"/>
    </row>
    <row r="159" spans="2:10" ht="12.75" customHeight="1" x14ac:dyDescent="0.2">
      <c r="B159" s="112"/>
      <c r="C159" s="112"/>
      <c r="D159" s="112"/>
      <c r="E159" s="112"/>
      <c r="F159" s="112"/>
      <c r="G159" s="112"/>
      <c r="H159" s="112"/>
      <c r="I159" s="112"/>
      <c r="J159" s="112"/>
    </row>
    <row r="160" spans="2:10" ht="12.75" customHeight="1" thickBot="1" x14ac:dyDescent="0.25">
      <c r="B160" s="112"/>
      <c r="C160" s="112"/>
      <c r="D160" s="112"/>
      <c r="E160" s="112"/>
      <c r="F160" s="112"/>
      <c r="G160" s="112"/>
      <c r="H160" s="112"/>
      <c r="I160" s="112"/>
      <c r="J160" s="112"/>
    </row>
    <row r="161" spans="2:10" ht="12.75" customHeight="1" x14ac:dyDescent="0.2">
      <c r="B161" s="108"/>
      <c r="C161" s="109"/>
      <c r="D161" s="109"/>
      <c r="E161" s="109"/>
      <c r="F161" s="109"/>
      <c r="G161" s="109"/>
      <c r="H161" s="109"/>
      <c r="I161" s="109"/>
      <c r="J161" s="110"/>
    </row>
    <row r="162" spans="2:10" ht="12.75" customHeight="1" x14ac:dyDescent="0.2">
      <c r="B162" s="111"/>
      <c r="C162" s="112"/>
      <c r="D162" s="112"/>
      <c r="E162" s="112"/>
      <c r="F162" s="112"/>
      <c r="G162" s="112"/>
      <c r="H162" s="112"/>
      <c r="I162" s="112"/>
      <c r="J162" s="113"/>
    </row>
    <row r="163" spans="2:10" ht="12.75" customHeight="1" x14ac:dyDescent="0.25">
      <c r="B163" s="111"/>
      <c r="C163" s="1053" t="s">
        <v>77</v>
      </c>
      <c r="D163" s="1053"/>
      <c r="E163" s="1053"/>
      <c r="F163" s="1053"/>
      <c r="G163" s="1053"/>
      <c r="H163" s="1053"/>
      <c r="I163" s="1053"/>
      <c r="J163" s="113"/>
    </row>
    <row r="164" spans="2:10" ht="12.75" customHeight="1" x14ac:dyDescent="0.2">
      <c r="B164" s="111"/>
      <c r="C164" s="1054" t="s">
        <v>2110</v>
      </c>
      <c r="D164" s="1054"/>
      <c r="E164" s="1054"/>
      <c r="F164" s="1054"/>
      <c r="G164" s="1054"/>
      <c r="H164" s="1054"/>
      <c r="I164" s="1054"/>
      <c r="J164" s="113"/>
    </row>
    <row r="165" spans="2:10" ht="12.75" customHeight="1" x14ac:dyDescent="0.2">
      <c r="B165" s="111"/>
      <c r="C165" s="114"/>
      <c r="D165" s="114"/>
      <c r="E165" s="114"/>
      <c r="F165" s="114"/>
      <c r="G165" s="114"/>
      <c r="H165" s="114"/>
      <c r="I165" s="116"/>
      <c r="J165" s="113"/>
    </row>
    <row r="166" spans="2:10" ht="12.75" customHeight="1" x14ac:dyDescent="0.2">
      <c r="B166" s="111"/>
      <c r="C166" s="115" t="s">
        <v>82</v>
      </c>
      <c r="D166" s="115"/>
      <c r="E166" s="1064" t="s">
        <v>52</v>
      </c>
      <c r="F166" s="1064"/>
      <c r="G166" s="1064"/>
      <c r="H166" s="115" t="s">
        <v>81</v>
      </c>
      <c r="I166" s="117">
        <v>138</v>
      </c>
      <c r="J166" s="113"/>
    </row>
    <row r="167" spans="2:10" ht="12.75" customHeight="1" x14ac:dyDescent="0.2">
      <c r="B167" s="111"/>
      <c r="C167" s="118" t="s">
        <v>78</v>
      </c>
      <c r="D167" s="118"/>
      <c r="E167" s="1070" t="s">
        <v>89</v>
      </c>
      <c r="F167" s="1070"/>
      <c r="G167" s="119"/>
      <c r="H167" s="246" t="s">
        <v>479</v>
      </c>
      <c r="I167" s="246" t="s">
        <v>330</v>
      </c>
      <c r="J167" s="113"/>
    </row>
    <row r="168" spans="2:10" ht="12.75" customHeight="1" x14ac:dyDescent="0.2">
      <c r="B168" s="111"/>
      <c r="C168" s="118" t="s">
        <v>79</v>
      </c>
      <c r="D168" s="118"/>
      <c r="E168" s="119">
        <f>'Total display'!A11</f>
        <v>29</v>
      </c>
      <c r="F168" s="119"/>
      <c r="G168" s="119"/>
      <c r="H168" s="115" t="s">
        <v>80</v>
      </c>
      <c r="I168" s="117">
        <f>'Total display'!D11</f>
        <v>10</v>
      </c>
      <c r="J168" s="113"/>
    </row>
    <row r="169" spans="2:10" ht="12.75" customHeight="1" thickBot="1" x14ac:dyDescent="0.25">
      <c r="B169" s="111"/>
      <c r="C169" s="159" t="s">
        <v>73</v>
      </c>
      <c r="D169" s="160"/>
      <c r="E169" s="160"/>
      <c r="F169" s="161" t="s">
        <v>74</v>
      </c>
      <c r="G169" s="160" t="s">
        <v>75</v>
      </c>
      <c r="H169" s="160"/>
      <c r="I169" s="161" t="s">
        <v>74</v>
      </c>
      <c r="J169" s="113"/>
    </row>
    <row r="170" spans="2:10" ht="12.75" customHeight="1" thickTop="1" x14ac:dyDescent="0.2">
      <c r="B170" s="111"/>
      <c r="C170" s="126"/>
      <c r="D170" s="127" t="s">
        <v>201</v>
      </c>
      <c r="E170" s="128" t="s">
        <v>117</v>
      </c>
      <c r="F170" s="129"/>
      <c r="G170" s="112"/>
      <c r="H170" s="112"/>
      <c r="I170" s="130"/>
      <c r="J170" s="113"/>
    </row>
    <row r="171" spans="2:10" ht="12.75" customHeight="1" x14ac:dyDescent="0.2">
      <c r="B171" s="111"/>
      <c r="C171" s="127" t="s">
        <v>40</v>
      </c>
      <c r="D171" s="127"/>
      <c r="E171" s="127"/>
      <c r="F171" s="131">
        <f>'Total display'!E11</f>
        <v>130.17999999999998</v>
      </c>
      <c r="G171" s="1058" t="s">
        <v>1942</v>
      </c>
      <c r="H171" s="1058"/>
      <c r="I171" s="131">
        <f>'Total display'!R11</f>
        <v>0</v>
      </c>
      <c r="J171" s="113"/>
    </row>
    <row r="172" spans="2:10" ht="12.75" customHeight="1" x14ac:dyDescent="0.2">
      <c r="B172" s="111"/>
      <c r="C172" s="127" t="s">
        <v>67</v>
      </c>
      <c r="D172" s="127"/>
      <c r="E172" s="127"/>
      <c r="F172" s="131">
        <f>'Total display'!H11</f>
        <v>20</v>
      </c>
      <c r="G172" s="1056" t="s">
        <v>76</v>
      </c>
      <c r="H172" s="1056"/>
      <c r="I172" s="131">
        <f>'Total display'!T11</f>
        <v>43.226999999999997</v>
      </c>
      <c r="J172" s="113"/>
    </row>
    <row r="173" spans="2:10" ht="12.75" customHeight="1" x14ac:dyDescent="0.2">
      <c r="B173" s="111"/>
      <c r="C173" s="127" t="s">
        <v>69</v>
      </c>
      <c r="D173" s="128">
        <f>'Ac Dtls'!D10</f>
        <v>7</v>
      </c>
      <c r="E173" s="131">
        <f>'Ac Dtls'!E10</f>
        <v>1.8828390410958904</v>
      </c>
      <c r="F173" s="131">
        <f>'Total display'!M11</f>
        <v>13.179873287671233</v>
      </c>
      <c r="G173" s="127"/>
      <c r="H173" s="127"/>
      <c r="I173" s="127"/>
      <c r="J173" s="113"/>
    </row>
    <row r="174" spans="2:10" ht="12.75" customHeight="1" x14ac:dyDescent="0.2">
      <c r="B174" s="111"/>
      <c r="C174" s="127" t="s">
        <v>70</v>
      </c>
      <c r="D174" s="128">
        <f>'Ac Dtls'!G10</f>
        <v>0</v>
      </c>
      <c r="E174" s="131">
        <f>'Ac Dtls'!H10</f>
        <v>4</v>
      </c>
      <c r="F174" s="131">
        <f>'Total display'!N11</f>
        <v>0</v>
      </c>
      <c r="G174" s="127"/>
      <c r="H174" s="127"/>
      <c r="I174" s="127"/>
      <c r="J174" s="113"/>
    </row>
    <row r="175" spans="2:10" ht="12.75" customHeight="1" x14ac:dyDescent="0.2">
      <c r="B175" s="111"/>
      <c r="C175" s="127" t="s">
        <v>71</v>
      </c>
      <c r="D175" s="127"/>
      <c r="E175" s="127"/>
      <c r="F175" s="131">
        <f>'Total display'!P11</f>
        <v>0</v>
      </c>
      <c r="G175" s="127"/>
      <c r="H175" s="127"/>
      <c r="I175" s="127"/>
      <c r="J175" s="113"/>
    </row>
    <row r="176" spans="2:10" ht="12.75" customHeight="1" x14ac:dyDescent="0.2">
      <c r="B176" s="111"/>
      <c r="C176" s="162" t="s">
        <v>423</v>
      </c>
      <c r="D176" s="127"/>
      <c r="E176" s="127"/>
      <c r="F176" s="131">
        <f>'Total display'!F11</f>
        <v>25.862068965517242</v>
      </c>
      <c r="G176" s="127"/>
      <c r="H176" s="127"/>
      <c r="I176" s="127"/>
      <c r="J176" s="113"/>
    </row>
    <row r="177" spans="2:11" ht="12.75" customHeight="1" x14ac:dyDescent="0.2">
      <c r="B177" s="111"/>
      <c r="C177" s="127" t="s">
        <v>421</v>
      </c>
      <c r="D177" s="127"/>
      <c r="E177" s="127"/>
      <c r="F177" s="131">
        <f>'Total display'!I11</f>
        <v>17.241379310344826</v>
      </c>
      <c r="G177" s="127"/>
      <c r="H177" s="127"/>
      <c r="I177" s="127"/>
      <c r="J177" s="113"/>
    </row>
    <row r="178" spans="2:11" ht="12.75" customHeight="1" x14ac:dyDescent="0.2">
      <c r="B178" s="111"/>
      <c r="C178" s="127" t="s">
        <v>450</v>
      </c>
      <c r="D178" s="127"/>
      <c r="E178" s="127"/>
      <c r="F178" s="131">
        <f>'Total display'!J11</f>
        <v>17.241379310344826</v>
      </c>
      <c r="G178" s="127"/>
      <c r="H178" s="127"/>
      <c r="I178" s="127"/>
      <c r="J178" s="113"/>
    </row>
    <row r="179" spans="2:11" ht="12.75" customHeight="1" x14ac:dyDescent="0.2">
      <c r="B179" s="111"/>
      <c r="C179" s="382" t="s">
        <v>1055</v>
      </c>
      <c r="D179" s="128"/>
      <c r="E179" s="127"/>
      <c r="F179" s="131">
        <f>'Total display'!L11</f>
        <v>0</v>
      </c>
      <c r="G179" s="127"/>
      <c r="H179" s="127"/>
      <c r="I179" s="127"/>
      <c r="J179" s="113"/>
    </row>
    <row r="180" spans="2:11" ht="12.75" customHeight="1" x14ac:dyDescent="0.2">
      <c r="B180" s="111"/>
      <c r="C180" s="1050" t="s">
        <v>83</v>
      </c>
      <c r="D180" s="1051"/>
      <c r="E180" s="1051"/>
      <c r="F180" s="132">
        <f>SUM(F171:F179)</f>
        <v>223.7047008738781</v>
      </c>
      <c r="G180" s="1052" t="s">
        <v>84</v>
      </c>
      <c r="H180" s="1052"/>
      <c r="I180" s="163"/>
      <c r="J180" s="113"/>
    </row>
    <row r="181" spans="2:11" ht="12.75" customHeight="1" x14ac:dyDescent="0.2">
      <c r="B181" s="134"/>
      <c r="C181" s="135"/>
      <c r="D181" s="135"/>
      <c r="E181" s="135"/>
      <c r="F181" s="135"/>
      <c r="G181" s="1057" t="s">
        <v>85</v>
      </c>
      <c r="H181" s="1057"/>
      <c r="I181" s="136">
        <f>F180-I171-I172</f>
        <v>180.47770087387809</v>
      </c>
      <c r="J181" s="137"/>
    </row>
    <row r="182" spans="2:11" ht="12.75" customHeight="1" x14ac:dyDescent="0.2">
      <c r="B182" s="111"/>
      <c r="C182" s="112" t="s">
        <v>91</v>
      </c>
      <c r="D182" s="112"/>
      <c r="E182" s="112" t="s">
        <v>95</v>
      </c>
      <c r="F182" s="112"/>
      <c r="G182" s="1068" t="s">
        <v>87</v>
      </c>
      <c r="H182" s="1068"/>
      <c r="I182" s="112"/>
      <c r="J182" s="113"/>
    </row>
    <row r="183" spans="2:11" ht="12.75" customHeight="1" x14ac:dyDescent="0.2">
      <c r="B183" s="111"/>
      <c r="C183" s="112"/>
      <c r="D183" s="112"/>
      <c r="E183" s="112"/>
      <c r="F183" s="112"/>
      <c r="G183" s="142"/>
      <c r="H183" s="142"/>
      <c r="I183" s="112"/>
      <c r="J183" s="113"/>
    </row>
    <row r="184" spans="2:11" ht="12.75" customHeight="1" thickBot="1" x14ac:dyDescent="0.25">
      <c r="B184" s="139"/>
      <c r="C184" s="140"/>
      <c r="D184" s="140"/>
      <c r="E184" s="140"/>
      <c r="F184" s="140"/>
      <c r="G184" s="140"/>
      <c r="H184" s="140"/>
      <c r="I184" s="140"/>
      <c r="J184" s="141"/>
    </row>
    <row r="185" spans="2:11" ht="12.75" customHeight="1" thickBot="1" x14ac:dyDescent="0.25">
      <c r="B185" s="112"/>
      <c r="C185" s="112"/>
      <c r="D185" s="112"/>
      <c r="E185" s="112"/>
      <c r="F185" s="112"/>
      <c r="G185" s="112"/>
      <c r="H185" s="112"/>
      <c r="I185" s="112"/>
      <c r="J185" s="112"/>
    </row>
    <row r="186" spans="2:11" ht="12.75" customHeight="1" x14ac:dyDescent="0.2">
      <c r="B186" s="108"/>
      <c r="C186" s="109"/>
      <c r="D186" s="109"/>
      <c r="E186" s="109"/>
      <c r="F186" s="109"/>
      <c r="G186" s="109"/>
      <c r="H186" s="109"/>
      <c r="I186" s="109"/>
      <c r="J186" s="110"/>
    </row>
    <row r="187" spans="2:11" ht="12.75" customHeight="1" x14ac:dyDescent="0.2">
      <c r="B187" s="111"/>
      <c r="C187" s="112"/>
      <c r="D187" s="112"/>
      <c r="E187" s="112"/>
      <c r="F187" s="112"/>
      <c r="G187" s="112"/>
      <c r="H187" s="112"/>
      <c r="I187" s="112"/>
      <c r="J187" s="113"/>
    </row>
    <row r="188" spans="2:11" ht="12.75" customHeight="1" x14ac:dyDescent="0.25">
      <c r="B188" s="111"/>
      <c r="C188" s="1065" t="s">
        <v>77</v>
      </c>
      <c r="D188" s="1065"/>
      <c r="E188" s="1065"/>
      <c r="F188" s="1065"/>
      <c r="G188" s="1065"/>
      <c r="H188" s="1065"/>
      <c r="I188" s="1065"/>
      <c r="J188" s="113"/>
    </row>
    <row r="189" spans="2:11" ht="12.75" customHeight="1" x14ac:dyDescent="0.2">
      <c r="B189" s="111"/>
      <c r="C189" s="1054" t="str">
        <f>C164</f>
        <v>PAY SLIP FOR THE MONTH OF JANUARY'2020</v>
      </c>
      <c r="D189" s="1054"/>
      <c r="E189" s="1054"/>
      <c r="F189" s="1054"/>
      <c r="G189" s="1054"/>
      <c r="H189" s="1054"/>
      <c r="I189" s="1054"/>
      <c r="J189" s="113"/>
    </row>
    <row r="190" spans="2:11" ht="12.75" customHeight="1" x14ac:dyDescent="0.2">
      <c r="B190" s="111"/>
      <c r="C190" s="114"/>
      <c r="D190" s="114"/>
      <c r="E190" s="114"/>
      <c r="F190" s="114"/>
      <c r="G190" s="114"/>
      <c r="H190" s="114"/>
      <c r="I190" s="114"/>
      <c r="J190" s="113"/>
    </row>
    <row r="191" spans="2:11" ht="12.75" customHeight="1" x14ac:dyDescent="0.2">
      <c r="B191" s="111"/>
      <c r="C191" s="115" t="s">
        <v>82</v>
      </c>
      <c r="D191" s="115"/>
      <c r="E191" s="1064" t="s">
        <v>54</v>
      </c>
      <c r="F191" s="1064"/>
      <c r="G191" s="1064"/>
      <c r="H191" s="115" t="s">
        <v>81</v>
      </c>
      <c r="I191" s="117">
        <v>139</v>
      </c>
      <c r="J191" s="113"/>
    </row>
    <row r="192" spans="2:11" ht="12.75" customHeight="1" x14ac:dyDescent="0.2">
      <c r="B192" s="111"/>
      <c r="C192" s="118" t="s">
        <v>78</v>
      </c>
      <c r="D192" s="118"/>
      <c r="E192" s="1070" t="s">
        <v>89</v>
      </c>
      <c r="F192" s="1070"/>
      <c r="G192" s="119"/>
      <c r="H192" s="246" t="s">
        <v>479</v>
      </c>
      <c r="I192" s="246" t="s">
        <v>330</v>
      </c>
      <c r="J192" s="113"/>
      <c r="K192" s="20"/>
    </row>
    <row r="193" spans="2:11" ht="12.75" customHeight="1" thickBot="1" x14ac:dyDescent="0.25">
      <c r="B193" s="111"/>
      <c r="C193" s="120" t="s">
        <v>79</v>
      </c>
      <c r="D193" s="120"/>
      <c r="E193" s="121">
        <f>'Total display'!A12</f>
        <v>29</v>
      </c>
      <c r="F193" s="121"/>
      <c r="G193" s="119"/>
      <c r="H193" s="143" t="s">
        <v>80</v>
      </c>
      <c r="I193" s="164">
        <f>'Total display'!D12</f>
        <v>19</v>
      </c>
      <c r="J193" s="113"/>
      <c r="K193" s="20"/>
    </row>
    <row r="194" spans="2:11" ht="12.75" customHeight="1" thickTop="1" thickBot="1" x14ac:dyDescent="0.25">
      <c r="B194" s="111"/>
      <c r="C194" s="123" t="s">
        <v>73</v>
      </c>
      <c r="D194" s="124"/>
      <c r="E194" s="124"/>
      <c r="F194" s="125" t="s">
        <v>74</v>
      </c>
      <c r="G194" s="124" t="s">
        <v>75</v>
      </c>
      <c r="H194" s="124"/>
      <c r="I194" s="125" t="s">
        <v>74</v>
      </c>
      <c r="J194" s="113"/>
    </row>
    <row r="195" spans="2:11" ht="12.75" customHeight="1" thickTop="1" x14ac:dyDescent="0.2">
      <c r="B195" s="111"/>
      <c r="C195" s="126"/>
      <c r="D195" s="127" t="s">
        <v>201</v>
      </c>
      <c r="E195" s="128" t="s">
        <v>117</v>
      </c>
      <c r="F195" s="129"/>
      <c r="G195" s="112"/>
      <c r="H195" s="112"/>
      <c r="I195" s="130"/>
      <c r="J195" s="113"/>
    </row>
    <row r="196" spans="2:11" ht="12.75" customHeight="1" x14ac:dyDescent="0.2">
      <c r="B196" s="111"/>
      <c r="C196" s="127" t="s">
        <v>40</v>
      </c>
      <c r="D196" s="127"/>
      <c r="E196" s="127"/>
      <c r="F196" s="131">
        <f>'Total display'!E12</f>
        <v>243.20589655172415</v>
      </c>
      <c r="G196" s="1058" t="s">
        <v>1942</v>
      </c>
      <c r="H196" s="1058"/>
      <c r="I196" s="131">
        <f>'Total display'!R12</f>
        <v>0</v>
      </c>
      <c r="J196" s="113"/>
    </row>
    <row r="197" spans="2:11" ht="12.75" customHeight="1" x14ac:dyDescent="0.2">
      <c r="B197" s="111"/>
      <c r="C197" s="127" t="s">
        <v>67</v>
      </c>
      <c r="D197" s="127"/>
      <c r="E197" s="127"/>
      <c r="F197" s="131">
        <f>'Total display'!H12</f>
        <v>20</v>
      </c>
      <c r="G197" s="1056" t="s">
        <v>76</v>
      </c>
      <c r="H197" s="1056"/>
      <c r="I197" s="131">
        <f>'Total display'!T12</f>
        <v>42.097999999999999</v>
      </c>
      <c r="J197" s="113"/>
    </row>
    <row r="198" spans="2:11" ht="12.75" customHeight="1" x14ac:dyDescent="0.2">
      <c r="B198" s="111"/>
      <c r="C198" s="127" t="s">
        <v>69</v>
      </c>
      <c r="D198" s="128">
        <f>'Ac Dtls'!D11</f>
        <v>2</v>
      </c>
      <c r="E198" s="972">
        <f>'Ac Dtls'!E11</f>
        <v>1.8513544520547944</v>
      </c>
      <c r="F198" s="131">
        <f>'Total display'!M12</f>
        <v>3.7027089041095889</v>
      </c>
      <c r="G198" s="127"/>
      <c r="H198" s="127"/>
      <c r="I198" s="131"/>
      <c r="J198" s="113"/>
    </row>
    <row r="199" spans="2:11" ht="12.75" customHeight="1" x14ac:dyDescent="0.2">
      <c r="B199" s="111"/>
      <c r="C199" s="127" t="s">
        <v>70</v>
      </c>
      <c r="D199" s="128">
        <f>'Ac Dtls'!G11</f>
        <v>0</v>
      </c>
      <c r="E199" s="131">
        <f>'Ac Dtls'!H11</f>
        <v>4</v>
      </c>
      <c r="F199" s="131">
        <f>'Total display'!N12</f>
        <v>0</v>
      </c>
      <c r="G199" s="127"/>
      <c r="H199" s="127"/>
      <c r="I199" s="131"/>
      <c r="J199" s="113"/>
    </row>
    <row r="200" spans="2:11" ht="12.75" customHeight="1" x14ac:dyDescent="0.2">
      <c r="B200" s="111"/>
      <c r="C200" s="127" t="s">
        <v>71</v>
      </c>
      <c r="D200" s="127"/>
      <c r="E200" s="127"/>
      <c r="F200" s="131">
        <f>'Total display'!P12</f>
        <v>0</v>
      </c>
      <c r="G200" s="127"/>
      <c r="H200" s="127"/>
      <c r="I200" s="131"/>
      <c r="J200" s="113"/>
    </row>
    <row r="201" spans="2:11" ht="12.75" customHeight="1" x14ac:dyDescent="0.2">
      <c r="B201" s="111"/>
      <c r="C201" s="127" t="s">
        <v>422</v>
      </c>
      <c r="D201" s="127"/>
      <c r="E201" s="127"/>
      <c r="F201" s="131">
        <f>'Total display'!F12</f>
        <v>42.586206896551722</v>
      </c>
      <c r="G201" s="127"/>
      <c r="H201" s="127"/>
      <c r="I201" s="131"/>
      <c r="J201" s="113"/>
    </row>
    <row r="202" spans="2:11" ht="12.75" customHeight="1" x14ac:dyDescent="0.2">
      <c r="B202" s="111"/>
      <c r="C202" s="127" t="s">
        <v>421</v>
      </c>
      <c r="D202" s="127"/>
      <c r="E202" s="127"/>
      <c r="F202" s="131">
        <f>'Total display'!I12</f>
        <v>32.758620689655167</v>
      </c>
      <c r="G202" s="127"/>
      <c r="H202" s="127"/>
      <c r="I202" s="131"/>
      <c r="J202" s="113"/>
    </row>
    <row r="203" spans="2:11" ht="12.75" customHeight="1" x14ac:dyDescent="0.2">
      <c r="B203" s="111"/>
      <c r="C203" s="127" t="s">
        <v>450</v>
      </c>
      <c r="D203" s="127"/>
      <c r="E203" s="127"/>
      <c r="F203" s="131">
        <f>'Total display'!J12</f>
        <v>32.758620689655167</v>
      </c>
      <c r="G203" s="127"/>
      <c r="H203" s="127"/>
      <c r="I203" s="131"/>
      <c r="J203" s="113"/>
    </row>
    <row r="204" spans="2:11" ht="12.75" customHeight="1" x14ac:dyDescent="0.2">
      <c r="B204" s="111"/>
      <c r="C204" s="382" t="s">
        <v>1055</v>
      </c>
      <c r="D204" s="128"/>
      <c r="E204" s="127"/>
      <c r="F204" s="131">
        <f>'Total display'!L12</f>
        <v>0</v>
      </c>
      <c r="G204" s="127"/>
      <c r="H204" s="127"/>
      <c r="I204" s="131"/>
      <c r="J204" s="113"/>
    </row>
    <row r="205" spans="2:11" ht="12.75" customHeight="1" x14ac:dyDescent="0.2">
      <c r="B205" s="111"/>
      <c r="C205" s="382"/>
      <c r="D205" s="572"/>
      <c r="E205" s="127"/>
      <c r="F205" s="131">
        <f>'Total display'!O12</f>
        <v>0</v>
      </c>
      <c r="G205" s="127"/>
      <c r="H205" s="127"/>
      <c r="I205" s="131"/>
      <c r="J205" s="113"/>
    </row>
    <row r="206" spans="2:11" ht="12.75" customHeight="1" thickBot="1" x14ac:dyDescent="0.25">
      <c r="B206" s="111"/>
      <c r="C206" s="1069" t="s">
        <v>83</v>
      </c>
      <c r="D206" s="1067"/>
      <c r="E206" s="1067"/>
      <c r="F206" s="145">
        <f>SUM(F196:F205)</f>
        <v>375.01205373169586</v>
      </c>
      <c r="G206" s="1067" t="s">
        <v>84</v>
      </c>
      <c r="H206" s="1067"/>
      <c r="I206" s="146">
        <f>SUM(I196:I204)</f>
        <v>42.097999999999999</v>
      </c>
      <c r="J206" s="113"/>
    </row>
    <row r="207" spans="2:11" ht="12.75" customHeight="1" thickTop="1" x14ac:dyDescent="0.2">
      <c r="B207" s="111"/>
      <c r="C207" s="112"/>
      <c r="D207" s="112"/>
      <c r="E207" s="112"/>
      <c r="F207" s="112"/>
      <c r="G207" s="1066" t="s">
        <v>85</v>
      </c>
      <c r="H207" s="1066"/>
      <c r="I207" s="147">
        <f>F206-I206</f>
        <v>332.91405373169584</v>
      </c>
      <c r="J207" s="113"/>
    </row>
    <row r="208" spans="2:11" ht="12.75" customHeight="1" x14ac:dyDescent="0.2">
      <c r="B208" s="111"/>
      <c r="C208" s="112" t="s">
        <v>86</v>
      </c>
      <c r="D208" s="112"/>
      <c r="E208" s="112" t="s">
        <v>88</v>
      </c>
      <c r="F208" s="112"/>
      <c r="G208" s="138"/>
      <c r="H208" s="138"/>
      <c r="I208" s="112"/>
      <c r="J208" s="113"/>
    </row>
    <row r="209" spans="2:10" ht="12.75" customHeight="1" x14ac:dyDescent="0.2">
      <c r="B209" s="111"/>
      <c r="C209" s="112"/>
      <c r="D209" s="112"/>
      <c r="E209" s="112"/>
      <c r="F209" s="150"/>
      <c r="G209" s="1068"/>
      <c r="H209" s="1068"/>
      <c r="I209" s="112"/>
      <c r="J209" s="113"/>
    </row>
    <row r="210" spans="2:10" ht="12.75" customHeight="1" thickBot="1" x14ac:dyDescent="0.25">
      <c r="B210" s="139"/>
      <c r="C210" s="140"/>
      <c r="D210" s="140"/>
      <c r="E210" s="140"/>
      <c r="F210" s="140"/>
      <c r="G210" s="140"/>
      <c r="H210" s="140"/>
      <c r="I210" s="140"/>
      <c r="J210" s="141"/>
    </row>
    <row r="211" spans="2:10" ht="12.75" customHeight="1" x14ac:dyDescent="0.2">
      <c r="B211" s="112"/>
      <c r="C211" s="112"/>
      <c r="D211" s="112"/>
      <c r="E211" s="112"/>
      <c r="F211" s="112"/>
      <c r="G211" s="112"/>
      <c r="H211" s="112"/>
      <c r="I211" s="112"/>
      <c r="J211" s="112"/>
    </row>
    <row r="212" spans="2:10" ht="12.75" customHeight="1" x14ac:dyDescent="0.2">
      <c r="B212" s="112"/>
      <c r="C212" s="112"/>
      <c r="D212" s="112"/>
      <c r="E212" s="112"/>
      <c r="F212" s="112"/>
      <c r="G212" s="112"/>
      <c r="H212" s="112"/>
      <c r="I212" s="112"/>
      <c r="J212" s="112"/>
    </row>
    <row r="213" spans="2:10" ht="12.75" customHeight="1" x14ac:dyDescent="0.2">
      <c r="B213" s="112"/>
      <c r="C213" s="112"/>
      <c r="D213" s="112"/>
      <c r="E213" s="112"/>
      <c r="F213" s="112"/>
      <c r="G213" s="112"/>
      <c r="H213" s="112"/>
      <c r="I213" s="112"/>
      <c r="J213" s="112"/>
    </row>
    <row r="214" spans="2:10" ht="12.75" customHeight="1" x14ac:dyDescent="0.2">
      <c r="B214" s="112"/>
      <c r="C214" s="112"/>
      <c r="D214" s="112"/>
      <c r="E214" s="112"/>
      <c r="F214" s="112"/>
      <c r="G214" s="112"/>
      <c r="H214" s="112"/>
      <c r="I214" s="112"/>
      <c r="J214" s="112"/>
    </row>
    <row r="215" spans="2:10" ht="12.75" customHeight="1" thickBot="1" x14ac:dyDescent="0.25">
      <c r="B215" s="112"/>
      <c r="C215" s="112"/>
      <c r="D215" s="112"/>
      <c r="E215" s="112"/>
      <c r="F215" s="112"/>
      <c r="G215" s="112"/>
      <c r="H215" s="112"/>
      <c r="I215" s="112"/>
      <c r="J215" s="112"/>
    </row>
    <row r="216" spans="2:10" ht="12.75" customHeight="1" x14ac:dyDescent="0.2">
      <c r="B216" s="108"/>
      <c r="C216" s="109"/>
      <c r="D216" s="109"/>
      <c r="E216" s="109"/>
      <c r="F216" s="109"/>
      <c r="G216" s="109"/>
      <c r="H216" s="109"/>
      <c r="I216" s="109"/>
      <c r="J216" s="110"/>
    </row>
    <row r="217" spans="2:10" ht="12.75" customHeight="1" x14ac:dyDescent="0.2">
      <c r="B217" s="111"/>
      <c r="C217" s="112"/>
      <c r="D217" s="112"/>
      <c r="E217" s="112"/>
      <c r="F217" s="112"/>
      <c r="G217" s="112"/>
      <c r="H217" s="112"/>
      <c r="I217" s="112"/>
      <c r="J217" s="113"/>
    </row>
    <row r="218" spans="2:10" ht="12.75" customHeight="1" x14ac:dyDescent="0.25">
      <c r="B218" s="111"/>
      <c r="C218" s="1053" t="s">
        <v>77</v>
      </c>
      <c r="D218" s="1053"/>
      <c r="E218" s="1053"/>
      <c r="F218" s="1053"/>
      <c r="G218" s="1053"/>
      <c r="H218" s="1053"/>
      <c r="I218" s="1053"/>
      <c r="J218" s="113"/>
    </row>
    <row r="219" spans="2:10" ht="12.75" customHeight="1" x14ac:dyDescent="0.2">
      <c r="B219" s="111"/>
      <c r="C219" s="1054" t="str">
        <f>C189</f>
        <v>PAY SLIP FOR THE MONTH OF JANUARY'2020</v>
      </c>
      <c r="D219" s="1054"/>
      <c r="E219" s="1054"/>
      <c r="F219" s="1054"/>
      <c r="G219" s="1054"/>
      <c r="H219" s="1054"/>
      <c r="I219" s="1054"/>
      <c r="J219" s="113"/>
    </row>
    <row r="220" spans="2:10" ht="12.75" customHeight="1" x14ac:dyDescent="0.2">
      <c r="B220" s="111"/>
      <c r="C220" s="114"/>
      <c r="D220" s="114"/>
      <c r="E220" s="114"/>
      <c r="F220" s="114"/>
      <c r="G220" s="114"/>
      <c r="H220" s="114"/>
      <c r="I220" s="116"/>
      <c r="J220" s="113"/>
    </row>
    <row r="221" spans="2:10" ht="12.75" customHeight="1" x14ac:dyDescent="0.2">
      <c r="B221" s="111"/>
      <c r="C221" s="115" t="s">
        <v>82</v>
      </c>
      <c r="D221" s="115"/>
      <c r="E221" s="1064" t="s">
        <v>55</v>
      </c>
      <c r="F221" s="1064"/>
      <c r="G221" s="1064"/>
      <c r="H221" s="115" t="s">
        <v>81</v>
      </c>
      <c r="I221" s="117">
        <v>140</v>
      </c>
      <c r="J221" s="113"/>
    </row>
    <row r="222" spans="2:10" ht="12.75" customHeight="1" x14ac:dyDescent="0.2">
      <c r="B222" s="111"/>
      <c r="C222" s="118" t="s">
        <v>78</v>
      </c>
      <c r="D222" s="118"/>
      <c r="E222" s="1070" t="s">
        <v>168</v>
      </c>
      <c r="F222" s="1070"/>
      <c r="G222" s="119"/>
      <c r="H222" s="247" t="s">
        <v>479</v>
      </c>
      <c r="I222" s="248" t="s">
        <v>329</v>
      </c>
      <c r="J222" s="113"/>
    </row>
    <row r="223" spans="2:10" ht="12.75" customHeight="1" thickBot="1" x14ac:dyDescent="0.25">
      <c r="B223" s="111"/>
      <c r="C223" s="120" t="s">
        <v>79</v>
      </c>
      <c r="D223" s="120"/>
      <c r="E223" s="121">
        <f>'Total display'!A13</f>
        <v>29</v>
      </c>
      <c r="F223" s="121"/>
      <c r="G223" s="119"/>
      <c r="H223" s="143" t="s">
        <v>80</v>
      </c>
      <c r="I223" s="122">
        <f>'Total display'!D13</f>
        <v>20</v>
      </c>
      <c r="J223" s="113"/>
    </row>
    <row r="224" spans="2:10" ht="12.75" customHeight="1" thickTop="1" thickBot="1" x14ac:dyDescent="0.25">
      <c r="B224" s="111"/>
      <c r="C224" s="123" t="s">
        <v>73</v>
      </c>
      <c r="D224" s="124"/>
      <c r="E224" s="124"/>
      <c r="F224" s="125" t="s">
        <v>74</v>
      </c>
      <c r="G224" s="124" t="s">
        <v>75</v>
      </c>
      <c r="H224" s="124"/>
      <c r="I224" s="125" t="s">
        <v>74</v>
      </c>
      <c r="J224" s="113"/>
    </row>
    <row r="225" spans="2:10" ht="12.75" customHeight="1" thickTop="1" x14ac:dyDescent="0.2">
      <c r="B225" s="111"/>
      <c r="C225" s="126"/>
      <c r="D225" s="127" t="s">
        <v>201</v>
      </c>
      <c r="E225" s="128" t="s">
        <v>117</v>
      </c>
      <c r="F225" s="129"/>
      <c r="G225" s="112"/>
      <c r="H225" s="112"/>
      <c r="I225" s="130"/>
      <c r="J225" s="113"/>
    </row>
    <row r="226" spans="2:10" ht="12.75" customHeight="1" x14ac:dyDescent="0.2">
      <c r="B226" s="111"/>
      <c r="C226" s="127" t="s">
        <v>40</v>
      </c>
      <c r="D226" s="127"/>
      <c r="E226" s="127"/>
      <c r="F226" s="131">
        <f>'Total display'!E13</f>
        <v>256.0062068965517</v>
      </c>
      <c r="G226" s="1058" t="s">
        <v>1942</v>
      </c>
      <c r="H226" s="1058"/>
      <c r="I226" s="131">
        <f>'Total display'!R13</f>
        <v>0</v>
      </c>
      <c r="J226" s="113"/>
    </row>
    <row r="227" spans="2:10" ht="12.75" customHeight="1" x14ac:dyDescent="0.2">
      <c r="B227" s="111"/>
      <c r="C227" s="127" t="s">
        <v>67</v>
      </c>
      <c r="D227" s="127"/>
      <c r="E227" s="127"/>
      <c r="F227" s="131">
        <f>'Total display'!H13</f>
        <v>20</v>
      </c>
      <c r="G227" s="1056" t="s">
        <v>76</v>
      </c>
      <c r="H227" s="1056"/>
      <c r="I227" s="131">
        <f>'Total display'!T13</f>
        <v>42.448</v>
      </c>
      <c r="J227" s="113"/>
    </row>
    <row r="228" spans="2:10" ht="12.75" customHeight="1" x14ac:dyDescent="0.2">
      <c r="B228" s="111"/>
      <c r="C228" s="127" t="s">
        <v>69</v>
      </c>
      <c r="D228" s="128">
        <f>'Ac Dtls'!D12</f>
        <v>5</v>
      </c>
      <c r="E228" s="131">
        <f>'Ac Dtls'!E12</f>
        <v>1.8513544520547944</v>
      </c>
      <c r="F228" s="131">
        <f>'Total display'!M13</f>
        <v>9.2567722602739728</v>
      </c>
      <c r="G228" s="127"/>
      <c r="H228" s="127"/>
      <c r="I228" s="352"/>
      <c r="J228" s="113"/>
    </row>
    <row r="229" spans="2:10" ht="12.75" customHeight="1" x14ac:dyDescent="0.2">
      <c r="B229" s="111"/>
      <c r="C229" s="127" t="s">
        <v>70</v>
      </c>
      <c r="D229" s="128">
        <f>'Ac Dtls'!G12</f>
        <v>0</v>
      </c>
      <c r="E229" s="131">
        <f>'Ac Dtls'!H12</f>
        <v>4</v>
      </c>
      <c r="F229" s="131">
        <f>'Total display'!N13</f>
        <v>0</v>
      </c>
      <c r="G229" s="127"/>
      <c r="H229" s="127"/>
      <c r="I229" s="131"/>
      <c r="J229" s="113"/>
    </row>
    <row r="230" spans="2:10" ht="12.75" customHeight="1" x14ac:dyDescent="0.2">
      <c r="B230" s="111"/>
      <c r="C230" s="127" t="s">
        <v>71</v>
      </c>
      <c r="D230" s="127"/>
      <c r="E230" s="127"/>
      <c r="F230" s="131">
        <f>'Total display'!P13</f>
        <v>0</v>
      </c>
      <c r="G230" s="127"/>
      <c r="H230" s="127"/>
      <c r="I230" s="131"/>
      <c r="J230" s="113"/>
    </row>
    <row r="231" spans="2:10" ht="12.75" customHeight="1" x14ac:dyDescent="0.2">
      <c r="B231" s="111"/>
      <c r="C231" s="127" t="s">
        <v>422</v>
      </c>
      <c r="D231" s="127"/>
      <c r="E231" s="127"/>
      <c r="F231" s="131">
        <f>'Total display'!F13</f>
        <v>48.275862068965516</v>
      </c>
      <c r="G231" s="127"/>
      <c r="H231" s="127"/>
      <c r="I231" s="131"/>
      <c r="J231" s="113"/>
    </row>
    <row r="232" spans="2:10" ht="12.75" customHeight="1" x14ac:dyDescent="0.2">
      <c r="B232" s="111"/>
      <c r="C232" s="127" t="s">
        <v>421</v>
      </c>
      <c r="D232" s="127"/>
      <c r="E232" s="127"/>
      <c r="F232" s="131">
        <f>'Total display'!I13</f>
        <v>34.482758620689651</v>
      </c>
      <c r="G232" s="127"/>
      <c r="H232" s="127"/>
      <c r="I232" s="131"/>
      <c r="J232" s="113"/>
    </row>
    <row r="233" spans="2:10" ht="12.75" customHeight="1" x14ac:dyDescent="0.2">
      <c r="B233" s="111"/>
      <c r="C233" s="127" t="s">
        <v>450</v>
      </c>
      <c r="D233" s="127"/>
      <c r="E233" s="127"/>
      <c r="F233" s="131">
        <f>'Total display'!J13</f>
        <v>34.482758620689651</v>
      </c>
      <c r="G233" s="127"/>
      <c r="H233" s="127"/>
      <c r="I233" s="131"/>
      <c r="J233" s="113"/>
    </row>
    <row r="234" spans="2:10" ht="12.75" customHeight="1" x14ac:dyDescent="0.2">
      <c r="B234" s="111"/>
      <c r="C234" s="382" t="s">
        <v>1055</v>
      </c>
      <c r="D234" s="128"/>
      <c r="E234" s="127"/>
      <c r="F234" s="131">
        <f>'Total display'!L13</f>
        <v>0</v>
      </c>
      <c r="G234" s="127"/>
      <c r="H234" s="127"/>
      <c r="I234" s="131"/>
      <c r="J234" s="113"/>
    </row>
    <row r="235" spans="2:10" ht="12.75" customHeight="1" x14ac:dyDescent="0.2">
      <c r="B235" s="111"/>
      <c r="C235" s="382"/>
      <c r="D235" s="384"/>
      <c r="E235" s="385"/>
      <c r="F235" s="132"/>
      <c r="G235" s="135"/>
      <c r="H235" s="135"/>
      <c r="I235" s="133"/>
      <c r="J235" s="113"/>
    </row>
    <row r="236" spans="2:10" ht="12.75" customHeight="1" x14ac:dyDescent="0.2">
      <c r="B236" s="111"/>
      <c r="C236" s="1050" t="s">
        <v>83</v>
      </c>
      <c r="D236" s="1051"/>
      <c r="E236" s="1051"/>
      <c r="F236" s="132">
        <f>SUM(F226:F234)</f>
        <v>402.5043584671705</v>
      </c>
      <c r="G236" s="1052" t="s">
        <v>84</v>
      </c>
      <c r="H236" s="1052"/>
      <c r="I236" s="133">
        <f>SUM(I226:I234)</f>
        <v>42.448</v>
      </c>
      <c r="J236" s="113"/>
    </row>
    <row r="237" spans="2:10" ht="12.75" customHeight="1" x14ac:dyDescent="0.2">
      <c r="B237" s="134"/>
      <c r="C237" s="383"/>
      <c r="D237" s="135"/>
      <c r="E237" s="135"/>
      <c r="F237" s="135"/>
      <c r="G237" s="1057" t="s">
        <v>85</v>
      </c>
      <c r="H237" s="1057"/>
      <c r="I237" s="136">
        <f>F236-I236</f>
        <v>360.05635846717053</v>
      </c>
      <c r="J237" s="137"/>
    </row>
    <row r="238" spans="2:10" ht="12.75" customHeight="1" x14ac:dyDescent="0.2">
      <c r="B238" s="111"/>
      <c r="C238" s="112" t="s">
        <v>86</v>
      </c>
      <c r="D238" s="112"/>
      <c r="E238" s="112" t="s">
        <v>90</v>
      </c>
      <c r="F238" s="112"/>
      <c r="G238" s="1068"/>
      <c r="H238" s="1068"/>
      <c r="I238" s="112"/>
      <c r="J238" s="113"/>
    </row>
    <row r="239" spans="2:10" ht="12.75" customHeight="1" x14ac:dyDescent="0.2">
      <c r="B239" s="111"/>
      <c r="C239" s="112"/>
      <c r="D239" s="112"/>
      <c r="E239" s="112"/>
      <c r="F239" s="112"/>
      <c r="G239" s="142"/>
      <c r="H239" s="142"/>
      <c r="I239" s="112"/>
      <c r="J239" s="113"/>
    </row>
    <row r="240" spans="2:10" ht="12.75" customHeight="1" thickBot="1" x14ac:dyDescent="0.25">
      <c r="B240" s="139"/>
      <c r="C240" s="140"/>
      <c r="D240" s="140"/>
      <c r="E240" s="140"/>
      <c r="F240" s="140"/>
      <c r="G240" s="140"/>
      <c r="H240" s="140"/>
      <c r="I240" s="140"/>
      <c r="J240" s="141"/>
    </row>
    <row r="241" spans="2:10" ht="12.75" customHeight="1" thickBot="1" x14ac:dyDescent="0.25">
      <c r="B241" s="112"/>
      <c r="C241" s="112"/>
      <c r="D241" s="112"/>
      <c r="E241" s="112"/>
      <c r="F241" s="112"/>
      <c r="G241" s="112"/>
      <c r="H241" s="112"/>
      <c r="I241" s="112"/>
      <c r="J241" s="112"/>
    </row>
    <row r="242" spans="2:10" ht="12.75" customHeight="1" x14ac:dyDescent="0.2">
      <c r="B242" s="108"/>
      <c r="C242" s="109"/>
      <c r="D242" s="109"/>
      <c r="E242" s="109"/>
      <c r="F242" s="109"/>
      <c r="G242" s="109"/>
      <c r="H242" s="109"/>
      <c r="I242" s="109"/>
      <c r="J242" s="110"/>
    </row>
    <row r="243" spans="2:10" ht="12.75" customHeight="1" x14ac:dyDescent="0.2">
      <c r="B243" s="111"/>
      <c r="C243" s="112"/>
      <c r="D243" s="112"/>
      <c r="E243" s="112"/>
      <c r="F243" s="112"/>
      <c r="G243" s="112"/>
      <c r="H243" s="112"/>
      <c r="I243" s="112"/>
      <c r="J243" s="113"/>
    </row>
    <row r="244" spans="2:10" ht="12.75" customHeight="1" x14ac:dyDescent="0.25">
      <c r="B244" s="111"/>
      <c r="C244" s="1065" t="s">
        <v>77</v>
      </c>
      <c r="D244" s="1065"/>
      <c r="E244" s="1065"/>
      <c r="F244" s="1065"/>
      <c r="G244" s="1065"/>
      <c r="H244" s="1065"/>
      <c r="I244" s="1065"/>
      <c r="J244" s="113"/>
    </row>
    <row r="245" spans="2:10" ht="12.75" customHeight="1" x14ac:dyDescent="0.2">
      <c r="B245" s="111"/>
      <c r="C245" s="1054" t="str">
        <f>C219</f>
        <v>PAY SLIP FOR THE MONTH OF JANUARY'2020</v>
      </c>
      <c r="D245" s="1054"/>
      <c r="E245" s="1054"/>
      <c r="F245" s="1054"/>
      <c r="G245" s="1054"/>
      <c r="H245" s="1054"/>
      <c r="I245" s="1054"/>
      <c r="J245" s="113"/>
    </row>
    <row r="246" spans="2:10" ht="12.75" customHeight="1" x14ac:dyDescent="0.2">
      <c r="B246" s="111"/>
      <c r="C246" s="114"/>
      <c r="D246" s="114"/>
      <c r="E246" s="114"/>
      <c r="F246" s="114"/>
      <c r="G246" s="114"/>
      <c r="H246" s="114"/>
      <c r="I246" s="116"/>
      <c r="J246" s="113"/>
    </row>
    <row r="247" spans="2:10" ht="12.75" customHeight="1" x14ac:dyDescent="0.2">
      <c r="B247" s="111"/>
      <c r="C247" s="115" t="s">
        <v>82</v>
      </c>
      <c r="D247" s="115"/>
      <c r="E247" s="1064" t="s">
        <v>56</v>
      </c>
      <c r="F247" s="1064"/>
      <c r="G247" s="1064"/>
      <c r="H247" s="115" t="s">
        <v>81</v>
      </c>
      <c r="I247" s="117">
        <v>141</v>
      </c>
      <c r="J247" s="113"/>
    </row>
    <row r="248" spans="2:10" ht="12.75" customHeight="1" x14ac:dyDescent="0.2">
      <c r="B248" s="111"/>
      <c r="C248" s="118" t="s">
        <v>78</v>
      </c>
      <c r="D248" s="118"/>
      <c r="E248" s="1070" t="s">
        <v>89</v>
      </c>
      <c r="F248" s="1070"/>
      <c r="G248" s="119"/>
      <c r="H248" s="246" t="s">
        <v>479</v>
      </c>
      <c r="I248" s="246" t="s">
        <v>330</v>
      </c>
      <c r="J248" s="113"/>
    </row>
    <row r="249" spans="2:10" ht="12.75" customHeight="1" thickBot="1" x14ac:dyDescent="0.25">
      <c r="B249" s="111"/>
      <c r="C249" s="120" t="s">
        <v>79</v>
      </c>
      <c r="D249" s="120"/>
      <c r="E249" s="121">
        <f>'Total display'!A13</f>
        <v>29</v>
      </c>
      <c r="F249" s="121"/>
      <c r="G249" s="119"/>
      <c r="H249" s="143" t="s">
        <v>80</v>
      </c>
      <c r="I249" s="122">
        <f>'Total display'!D14</f>
        <v>16</v>
      </c>
      <c r="J249" s="113"/>
    </row>
    <row r="250" spans="2:10" ht="12.75" customHeight="1" thickTop="1" thickBot="1" x14ac:dyDescent="0.25">
      <c r="B250" s="111"/>
      <c r="C250" s="123" t="s">
        <v>73</v>
      </c>
      <c r="D250" s="124"/>
      <c r="E250" s="165"/>
      <c r="F250" s="166" t="s">
        <v>74</v>
      </c>
      <c r="G250" s="165" t="s">
        <v>75</v>
      </c>
      <c r="H250" s="165"/>
      <c r="I250" s="166" t="s">
        <v>74</v>
      </c>
      <c r="J250" s="113"/>
    </row>
    <row r="251" spans="2:10" ht="12.75" customHeight="1" thickTop="1" x14ac:dyDescent="0.2">
      <c r="B251" s="111"/>
      <c r="C251" s="126"/>
      <c r="D251" s="127" t="s">
        <v>201</v>
      </c>
      <c r="E251" s="128" t="s">
        <v>117</v>
      </c>
      <c r="F251" s="129"/>
      <c r="G251" s="112"/>
      <c r="H251" s="112"/>
      <c r="I251" s="130"/>
      <c r="J251" s="113"/>
    </row>
    <row r="252" spans="2:10" ht="12.75" customHeight="1" x14ac:dyDescent="0.2">
      <c r="B252" s="111"/>
      <c r="C252" s="127" t="s">
        <v>40</v>
      </c>
      <c r="D252" s="127"/>
      <c r="E252" s="127"/>
      <c r="F252" s="131">
        <f>'Total display'!E14</f>
        <v>202.68579310344828</v>
      </c>
      <c r="G252" s="1058" t="s">
        <v>1942</v>
      </c>
      <c r="H252" s="1058"/>
      <c r="I252" s="131">
        <f>'Total display'!R14</f>
        <v>0</v>
      </c>
      <c r="J252" s="113"/>
    </row>
    <row r="253" spans="2:10" ht="12.75" customHeight="1" x14ac:dyDescent="0.2">
      <c r="B253" s="111"/>
      <c r="C253" s="127" t="s">
        <v>67</v>
      </c>
      <c r="D253" s="127"/>
      <c r="E253" s="127"/>
      <c r="F253" s="131">
        <f>'Total display'!H14</f>
        <v>20</v>
      </c>
      <c r="G253" s="1056" t="s">
        <v>76</v>
      </c>
      <c r="H253" s="1056"/>
      <c r="I253" s="131">
        <f>'Total display'!T14</f>
        <v>42.186999999999998</v>
      </c>
      <c r="J253" s="113"/>
    </row>
    <row r="254" spans="2:10" ht="12.75" customHeight="1" x14ac:dyDescent="0.2">
      <c r="B254" s="111"/>
      <c r="C254" s="127" t="s">
        <v>69</v>
      </c>
      <c r="D254" s="128">
        <f>'Ac Dtls'!D13</f>
        <v>0</v>
      </c>
      <c r="E254" s="131">
        <f>'Ac Dtls'!E13</f>
        <v>1.8321986301369861</v>
      </c>
      <c r="F254" s="131">
        <f>'Total display'!M14</f>
        <v>0</v>
      </c>
      <c r="G254" s="127"/>
      <c r="H254" s="127"/>
      <c r="I254" s="131"/>
      <c r="J254" s="113"/>
    </row>
    <row r="255" spans="2:10" ht="12.75" customHeight="1" x14ac:dyDescent="0.2">
      <c r="B255" s="111"/>
      <c r="C255" s="127" t="s">
        <v>70</v>
      </c>
      <c r="D255" s="128">
        <f>'Ac Dtls'!G13</f>
        <v>0</v>
      </c>
      <c r="E255" s="131">
        <f>'Ac Dtls'!H13</f>
        <v>4</v>
      </c>
      <c r="F255" s="131">
        <f>'Total display'!N14</f>
        <v>0</v>
      </c>
      <c r="G255" s="127"/>
      <c r="H255" s="127"/>
      <c r="I255" s="131"/>
      <c r="J255" s="113"/>
    </row>
    <row r="256" spans="2:10" ht="12.75" customHeight="1" x14ac:dyDescent="0.2">
      <c r="B256" s="111"/>
      <c r="C256" s="127" t="s">
        <v>71</v>
      </c>
      <c r="D256" s="127"/>
      <c r="E256" s="127"/>
      <c r="F256" s="131">
        <f>'Total display'!P14</f>
        <v>0</v>
      </c>
      <c r="G256" s="127"/>
      <c r="H256" s="127"/>
      <c r="I256" s="131"/>
      <c r="J256" s="113"/>
    </row>
    <row r="257" spans="2:10" ht="12.75" customHeight="1" x14ac:dyDescent="0.2">
      <c r="B257" s="111"/>
      <c r="C257" s="127" t="s">
        <v>422</v>
      </c>
      <c r="D257" s="127"/>
      <c r="E257" s="127"/>
      <c r="F257" s="131">
        <f>'Total display'!F14</f>
        <v>38.620689655172413</v>
      </c>
      <c r="G257" s="127"/>
      <c r="H257" s="127"/>
      <c r="I257" s="131"/>
      <c r="J257" s="113"/>
    </row>
    <row r="258" spans="2:10" ht="12.75" customHeight="1" x14ac:dyDescent="0.2">
      <c r="B258" s="111"/>
      <c r="C258" s="127" t="s">
        <v>421</v>
      </c>
      <c r="D258" s="127"/>
      <c r="E258" s="127"/>
      <c r="F258" s="131">
        <f>'Total display'!I14</f>
        <v>27.586206896551722</v>
      </c>
      <c r="G258" s="127"/>
      <c r="H258" s="127"/>
      <c r="I258" s="131"/>
      <c r="J258" s="113"/>
    </row>
    <row r="259" spans="2:10" ht="12.75" customHeight="1" x14ac:dyDescent="0.2">
      <c r="B259" s="111"/>
      <c r="C259" s="127" t="s">
        <v>450</v>
      </c>
      <c r="D259" s="127"/>
      <c r="E259" s="127"/>
      <c r="F259" s="131">
        <f>'Total display'!J14</f>
        <v>27.586206896551722</v>
      </c>
      <c r="G259" s="127"/>
      <c r="H259" s="127"/>
      <c r="I259" s="131"/>
      <c r="J259" s="113"/>
    </row>
    <row r="260" spans="2:10" ht="12.75" customHeight="1" x14ac:dyDescent="0.2">
      <c r="B260" s="111"/>
      <c r="C260" s="382" t="s">
        <v>951</v>
      </c>
      <c r="D260" s="128"/>
      <c r="E260" s="127"/>
      <c r="F260" s="131">
        <f>'Total display'!L14</f>
        <v>0</v>
      </c>
      <c r="G260" s="127"/>
      <c r="H260" s="127"/>
      <c r="I260" s="131"/>
      <c r="J260" s="113"/>
    </row>
    <row r="261" spans="2:10" ht="12.75" customHeight="1" thickBot="1" x14ac:dyDescent="0.25">
      <c r="B261" s="111"/>
      <c r="C261" s="1069" t="s">
        <v>83</v>
      </c>
      <c r="D261" s="1067"/>
      <c r="E261" s="1067"/>
      <c r="F261" s="145">
        <f>SUM(F252:F260)</f>
        <v>316.47889655172418</v>
      </c>
      <c r="G261" s="1067" t="s">
        <v>84</v>
      </c>
      <c r="H261" s="1067"/>
      <c r="I261" s="146"/>
      <c r="J261" s="113"/>
    </row>
    <row r="262" spans="2:10" ht="12.75" customHeight="1" thickTop="1" x14ac:dyDescent="0.2">
      <c r="B262" s="111"/>
      <c r="C262" s="112"/>
      <c r="D262" s="112"/>
      <c r="E262" s="112"/>
      <c r="F262" s="158"/>
      <c r="G262" s="1066" t="s">
        <v>85</v>
      </c>
      <c r="H262" s="1066"/>
      <c r="I262" s="147">
        <f>F261-I252-I253</f>
        <v>274.29189655172416</v>
      </c>
      <c r="J262" s="113"/>
    </row>
    <row r="263" spans="2:10" ht="12.75" customHeight="1" x14ac:dyDescent="0.2">
      <c r="B263" s="111"/>
      <c r="C263" s="112" t="s">
        <v>86</v>
      </c>
      <c r="D263" s="112"/>
      <c r="E263" s="112" t="s">
        <v>88</v>
      </c>
      <c r="F263" s="112"/>
      <c r="G263" s="138"/>
      <c r="H263" s="138"/>
      <c r="I263" s="112"/>
      <c r="J263" s="113"/>
    </row>
    <row r="264" spans="2:10" ht="12.75" customHeight="1" x14ac:dyDescent="0.2">
      <c r="B264" s="111"/>
      <c r="C264" s="112"/>
      <c r="D264" s="112"/>
      <c r="E264" s="112"/>
      <c r="F264" s="150"/>
      <c r="G264" s="1068"/>
      <c r="H264" s="1068"/>
      <c r="I264" s="112"/>
      <c r="J264" s="113"/>
    </row>
    <row r="265" spans="2:10" ht="12.75" customHeight="1" thickBot="1" x14ac:dyDescent="0.25">
      <c r="B265" s="139"/>
      <c r="C265" s="140"/>
      <c r="D265" s="140"/>
      <c r="E265" s="140"/>
      <c r="F265" s="140"/>
      <c r="G265" s="140"/>
      <c r="H265" s="140"/>
      <c r="I265" s="140"/>
      <c r="J265" s="141"/>
    </row>
    <row r="266" spans="2:10" ht="12.75" customHeight="1" x14ac:dyDescent="0.2">
      <c r="B266" s="112"/>
      <c r="C266" s="112"/>
      <c r="D266" s="112"/>
      <c r="E266" s="112"/>
      <c r="F266" s="112"/>
      <c r="G266" s="112"/>
      <c r="H266" s="112"/>
      <c r="I266" s="112"/>
      <c r="J266" s="112"/>
    </row>
    <row r="267" spans="2:10" ht="12.75" customHeight="1" x14ac:dyDescent="0.2">
      <c r="B267" s="112"/>
      <c r="C267" s="112"/>
      <c r="D267" s="112"/>
      <c r="E267" s="112"/>
      <c r="F267" s="112"/>
      <c r="G267" s="112"/>
      <c r="H267" s="112"/>
      <c r="I267" s="112"/>
      <c r="J267" s="112"/>
    </row>
    <row r="268" spans="2:10" ht="12.75" customHeight="1" x14ac:dyDescent="0.2">
      <c r="B268" s="112"/>
      <c r="C268" s="112"/>
      <c r="D268" s="112"/>
      <c r="E268" s="112"/>
      <c r="F268" s="112"/>
      <c r="G268" s="112"/>
      <c r="H268" s="112"/>
      <c r="I268" s="112"/>
      <c r="J268" s="112"/>
    </row>
    <row r="269" spans="2:10" ht="12.75" customHeight="1" x14ac:dyDescent="0.2">
      <c r="B269" s="112"/>
      <c r="C269" s="112"/>
      <c r="D269" s="112"/>
      <c r="E269" s="112"/>
      <c r="F269" s="112"/>
      <c r="G269" s="112"/>
      <c r="H269" s="112"/>
      <c r="I269" s="112"/>
      <c r="J269" s="112"/>
    </row>
    <row r="270" spans="2:10" ht="12.75" customHeight="1" thickBot="1" x14ac:dyDescent="0.25">
      <c r="B270" s="112"/>
      <c r="C270" s="112"/>
      <c r="D270" s="112"/>
      <c r="E270" s="112"/>
      <c r="F270" s="112"/>
      <c r="G270" s="112"/>
      <c r="H270" s="112"/>
      <c r="I270" s="112"/>
      <c r="J270" s="112"/>
    </row>
    <row r="271" spans="2:10" ht="12.75" customHeight="1" x14ac:dyDescent="0.2">
      <c r="B271" s="108"/>
      <c r="C271" s="109"/>
      <c r="D271" s="109"/>
      <c r="E271" s="109"/>
      <c r="F271" s="109"/>
      <c r="G271" s="109"/>
      <c r="H271" s="109"/>
      <c r="I271" s="109"/>
      <c r="J271" s="110"/>
    </row>
    <row r="272" spans="2:10" ht="12.75" customHeight="1" x14ac:dyDescent="0.2">
      <c r="B272" s="111"/>
      <c r="C272" s="112"/>
      <c r="D272" s="112"/>
      <c r="E272" s="112"/>
      <c r="F272" s="112"/>
      <c r="G272" s="112"/>
      <c r="H272" s="112"/>
      <c r="I272" s="112"/>
      <c r="J272" s="113"/>
    </row>
    <row r="273" spans="2:10" ht="12.75" customHeight="1" x14ac:dyDescent="0.25">
      <c r="B273" s="111"/>
      <c r="C273" s="1065" t="s">
        <v>77</v>
      </c>
      <c r="D273" s="1065"/>
      <c r="E273" s="1065"/>
      <c r="F273" s="1065"/>
      <c r="G273" s="1065"/>
      <c r="H273" s="1065"/>
      <c r="I273" s="1065"/>
      <c r="J273" s="113"/>
    </row>
    <row r="274" spans="2:10" ht="12.75" customHeight="1" x14ac:dyDescent="0.2">
      <c r="B274" s="111"/>
      <c r="C274" s="1054" t="s">
        <v>2110</v>
      </c>
      <c r="D274" s="1054"/>
      <c r="E274" s="1054"/>
      <c r="F274" s="1054"/>
      <c r="G274" s="1054"/>
      <c r="H274" s="1054"/>
      <c r="I274" s="1054"/>
      <c r="J274" s="113"/>
    </row>
    <row r="275" spans="2:10" ht="12.75" customHeight="1" x14ac:dyDescent="0.2">
      <c r="B275" s="111"/>
      <c r="C275" s="114"/>
      <c r="D275" s="114"/>
      <c r="E275" s="114"/>
      <c r="F275" s="114"/>
      <c r="G275" s="114"/>
      <c r="H275" s="114"/>
      <c r="I275" s="116"/>
      <c r="J275" s="113"/>
    </row>
    <row r="276" spans="2:10" ht="12.75" customHeight="1" x14ac:dyDescent="0.2">
      <c r="B276" s="111"/>
      <c r="C276" s="115" t="s">
        <v>82</v>
      </c>
      <c r="D276" s="115"/>
      <c r="E276" s="1064" t="s">
        <v>57</v>
      </c>
      <c r="F276" s="1064"/>
      <c r="G276" s="1064"/>
      <c r="H276" s="115" t="s">
        <v>81</v>
      </c>
      <c r="I276" s="117">
        <v>145</v>
      </c>
      <c r="J276" s="113"/>
    </row>
    <row r="277" spans="2:10" ht="12.75" customHeight="1" x14ac:dyDescent="0.2">
      <c r="B277" s="111"/>
      <c r="C277" s="118" t="s">
        <v>78</v>
      </c>
      <c r="D277" s="118"/>
      <c r="E277" s="1070" t="s">
        <v>96</v>
      </c>
      <c r="F277" s="1070"/>
      <c r="G277" s="119"/>
      <c r="H277" s="246" t="s">
        <v>479</v>
      </c>
      <c r="I277" s="246" t="s">
        <v>330</v>
      </c>
      <c r="J277" s="113"/>
    </row>
    <row r="278" spans="2:10" ht="12.75" customHeight="1" thickBot="1" x14ac:dyDescent="0.25">
      <c r="B278" s="111"/>
      <c r="C278" s="120" t="s">
        <v>79</v>
      </c>
      <c r="D278" s="120"/>
      <c r="E278" s="121">
        <f>'Total display'!A15</f>
        <v>29</v>
      </c>
      <c r="F278" s="121"/>
      <c r="G278" s="119"/>
      <c r="H278" s="143" t="s">
        <v>80</v>
      </c>
      <c r="I278" s="122">
        <f>'Total display'!D15</f>
        <v>15</v>
      </c>
      <c r="J278" s="113"/>
    </row>
    <row r="279" spans="2:10" ht="12.75" customHeight="1" thickTop="1" thickBot="1" x14ac:dyDescent="0.25">
      <c r="B279" s="111"/>
      <c r="C279" s="123" t="s">
        <v>73</v>
      </c>
      <c r="D279" s="124"/>
      <c r="E279" s="124"/>
      <c r="F279" s="125" t="s">
        <v>74</v>
      </c>
      <c r="G279" s="124" t="s">
        <v>75</v>
      </c>
      <c r="H279" s="124"/>
      <c r="I279" s="125" t="s">
        <v>74</v>
      </c>
      <c r="J279" s="113"/>
    </row>
    <row r="280" spans="2:10" ht="12.75" customHeight="1" thickTop="1" x14ac:dyDescent="0.2">
      <c r="B280" s="111"/>
      <c r="C280" s="126"/>
      <c r="D280" s="127" t="s">
        <v>201</v>
      </c>
      <c r="E280" s="128" t="s">
        <v>117</v>
      </c>
      <c r="F280" s="129"/>
      <c r="G280" s="112"/>
      <c r="H280" s="112"/>
      <c r="I280" s="130"/>
      <c r="J280" s="113"/>
    </row>
    <row r="281" spans="2:10" ht="12.75" customHeight="1" x14ac:dyDescent="0.2">
      <c r="B281" s="111"/>
      <c r="C281" s="127" t="s">
        <v>40</v>
      </c>
      <c r="D281" s="127"/>
      <c r="E281" s="127"/>
      <c r="F281" s="131">
        <f>'Total display'!E15</f>
        <v>200.15172413793101</v>
      </c>
      <c r="G281" s="1058" t="s">
        <v>1942</v>
      </c>
      <c r="H281" s="1058"/>
      <c r="I281" s="131">
        <f>'Total display'!R15</f>
        <v>0</v>
      </c>
      <c r="J281" s="113"/>
    </row>
    <row r="282" spans="2:10" ht="12.75" customHeight="1" x14ac:dyDescent="0.2">
      <c r="B282" s="111"/>
      <c r="C282" s="127" t="s">
        <v>67</v>
      </c>
      <c r="D282" s="127"/>
      <c r="E282" s="127"/>
      <c r="F282" s="131">
        <f>'Total display'!H15</f>
        <v>20</v>
      </c>
      <c r="G282" s="1056" t="s">
        <v>76</v>
      </c>
      <c r="H282" s="1056"/>
      <c r="I282" s="131">
        <f>'Total display'!T15</f>
        <v>48.347999999999999</v>
      </c>
      <c r="J282" s="113"/>
    </row>
    <row r="283" spans="2:10" ht="12.75" customHeight="1" x14ac:dyDescent="0.2">
      <c r="B283" s="111"/>
      <c r="C283" s="127" t="s">
        <v>69</v>
      </c>
      <c r="D283" s="128">
        <f>'Ac Dtls'!D14</f>
        <v>0</v>
      </c>
      <c r="E283" s="131">
        <f>'Ac Dtls'!E14</f>
        <v>1.9299092465753427</v>
      </c>
      <c r="F283" s="131">
        <f>'Total display'!M15</f>
        <v>0</v>
      </c>
      <c r="G283" s="127"/>
      <c r="H283" s="127"/>
      <c r="I283" s="352"/>
      <c r="J283" s="113"/>
    </row>
    <row r="284" spans="2:10" ht="12.75" customHeight="1" x14ac:dyDescent="0.2">
      <c r="B284" s="111"/>
      <c r="C284" s="127" t="s">
        <v>70</v>
      </c>
      <c r="D284" s="128">
        <f>'Ac Dtls'!G14</f>
        <v>0</v>
      </c>
      <c r="E284" s="131">
        <f>'Ac Dtls'!H14</f>
        <v>3</v>
      </c>
      <c r="F284" s="131">
        <f>'Total display'!N15</f>
        <v>23.275862068965516</v>
      </c>
      <c r="G284" s="127"/>
      <c r="H284" s="127"/>
      <c r="I284" s="131"/>
      <c r="J284" s="113"/>
    </row>
    <row r="285" spans="2:10" ht="12.75" customHeight="1" x14ac:dyDescent="0.2">
      <c r="B285" s="111"/>
      <c r="C285" s="127" t="s">
        <v>483</v>
      </c>
      <c r="D285" s="128"/>
      <c r="E285" s="131"/>
      <c r="F285" s="131">
        <f>'Total display'!F15</f>
        <v>20.689655172413794</v>
      </c>
      <c r="G285" s="127"/>
      <c r="H285" s="127"/>
      <c r="I285" s="131"/>
      <c r="J285" s="113"/>
    </row>
    <row r="286" spans="2:10" ht="12.75" customHeight="1" x14ac:dyDescent="0.2">
      <c r="B286" s="111"/>
      <c r="C286" s="127" t="s">
        <v>71</v>
      </c>
      <c r="D286" s="127"/>
      <c r="E286" s="127"/>
      <c r="F286" s="131">
        <f>'Total display'!P15</f>
        <v>0</v>
      </c>
      <c r="G286" s="127"/>
      <c r="H286" s="127"/>
      <c r="I286" s="131"/>
      <c r="J286" s="113"/>
    </row>
    <row r="287" spans="2:10" ht="12.75" customHeight="1" x14ac:dyDescent="0.2">
      <c r="B287" s="111"/>
      <c r="C287" s="127" t="s">
        <v>421</v>
      </c>
      <c r="D287" s="127"/>
      <c r="E287" s="127"/>
      <c r="F287" s="131">
        <f>'Total display'!I15</f>
        <v>25.862068965517238</v>
      </c>
      <c r="G287" s="127"/>
      <c r="H287" s="127"/>
      <c r="I287" s="131"/>
      <c r="J287" s="113"/>
    </row>
    <row r="288" spans="2:10" ht="12.75" customHeight="1" x14ac:dyDescent="0.2">
      <c r="B288" s="111"/>
      <c r="C288" s="127" t="s">
        <v>450</v>
      </c>
      <c r="D288" s="127"/>
      <c r="E288" s="127"/>
      <c r="F288" s="131">
        <f>'Total display'!J15</f>
        <v>25.862068965517238</v>
      </c>
      <c r="G288" s="127"/>
      <c r="H288" s="127"/>
      <c r="I288" s="131"/>
      <c r="J288" s="113"/>
    </row>
    <row r="289" spans="2:11" ht="12.75" customHeight="1" x14ac:dyDescent="0.2">
      <c r="B289" s="111"/>
      <c r="C289" s="194" t="s">
        <v>478</v>
      </c>
      <c r="D289" s="127"/>
      <c r="E289" s="127"/>
      <c r="F289" s="131">
        <f>'Total display'!O15</f>
        <v>67.241379310344826</v>
      </c>
      <c r="G289" s="127"/>
      <c r="H289" s="127"/>
      <c r="I289" s="131"/>
      <c r="J289" s="113"/>
    </row>
    <row r="290" spans="2:11" ht="12.75" customHeight="1" x14ac:dyDescent="0.2">
      <c r="B290" s="111"/>
      <c r="C290" s="382" t="s">
        <v>1175</v>
      </c>
      <c r="D290" s="128"/>
      <c r="E290" s="127"/>
      <c r="F290" s="131">
        <f>'Total display'!L15</f>
        <v>0</v>
      </c>
      <c r="G290" s="127"/>
      <c r="H290" s="127"/>
      <c r="I290" s="131"/>
      <c r="J290" s="113"/>
    </row>
    <row r="291" spans="2:11" ht="12.75" customHeight="1" thickBot="1" x14ac:dyDescent="0.25">
      <c r="B291" s="111"/>
      <c r="C291" s="1069" t="s">
        <v>83</v>
      </c>
      <c r="D291" s="1067"/>
      <c r="E291" s="1067"/>
      <c r="F291" s="145">
        <f>SUM(F281:F290)</f>
        <v>383.08275862068962</v>
      </c>
      <c r="G291" s="1067" t="s">
        <v>84</v>
      </c>
      <c r="H291" s="1067"/>
      <c r="I291" s="146"/>
      <c r="J291" s="113"/>
    </row>
    <row r="292" spans="2:11" ht="12.75" customHeight="1" thickTop="1" x14ac:dyDescent="0.2">
      <c r="B292" s="111"/>
      <c r="C292" s="383"/>
      <c r="D292" s="112"/>
      <c r="E292" s="112"/>
      <c r="F292" s="158"/>
      <c r="G292" s="1066" t="s">
        <v>85</v>
      </c>
      <c r="H292" s="1066"/>
      <c r="I292" s="147">
        <f>F291-I281-I282-I283</f>
        <v>334.7347586206896</v>
      </c>
      <c r="J292" s="113"/>
    </row>
    <row r="293" spans="2:11" ht="12.75" customHeight="1" x14ac:dyDescent="0.2">
      <c r="B293" s="111"/>
      <c r="C293" s="112" t="s">
        <v>86</v>
      </c>
      <c r="D293" s="112"/>
      <c r="E293" s="112" t="s">
        <v>88</v>
      </c>
      <c r="F293" s="112"/>
      <c r="G293" s="138"/>
      <c r="H293" s="138"/>
      <c r="I293" s="112"/>
      <c r="J293" s="113"/>
    </row>
    <row r="294" spans="2:11" ht="12.75" customHeight="1" x14ac:dyDescent="0.2">
      <c r="B294" s="111"/>
      <c r="C294" s="112"/>
      <c r="D294" s="112"/>
      <c r="E294" s="112"/>
      <c r="F294" s="150"/>
      <c r="G294" s="142"/>
      <c r="H294" s="142"/>
      <c r="I294" s="112"/>
      <c r="J294" s="113"/>
    </row>
    <row r="295" spans="2:11" ht="12.75" customHeight="1" thickBot="1" x14ac:dyDescent="0.25">
      <c r="B295" s="139"/>
      <c r="C295" s="140"/>
      <c r="D295" s="140"/>
      <c r="E295" s="140"/>
      <c r="F295" s="140"/>
      <c r="G295" s="140"/>
      <c r="H295" s="140"/>
      <c r="I295" s="140"/>
      <c r="J295" s="141"/>
      <c r="K295" s="56"/>
    </row>
    <row r="296" spans="2:11" ht="12.75" customHeight="1" x14ac:dyDescent="0.2">
      <c r="B296" s="112"/>
      <c r="C296" s="112"/>
      <c r="D296" s="112"/>
      <c r="E296" s="112"/>
      <c r="F296" s="112"/>
      <c r="G296" s="112"/>
      <c r="H296" s="112"/>
      <c r="I296" s="112"/>
      <c r="J296" s="112"/>
    </row>
    <row r="297" spans="2:11" ht="12.75" customHeight="1" x14ac:dyDescent="0.2">
      <c r="B297" s="112"/>
      <c r="C297" s="112"/>
      <c r="D297" s="112"/>
      <c r="E297" s="112"/>
      <c r="F297" s="112"/>
      <c r="G297" s="112"/>
      <c r="H297" s="112"/>
      <c r="I297" s="112"/>
      <c r="J297" s="112"/>
    </row>
    <row r="298" spans="2:11" ht="12.75" customHeight="1" x14ac:dyDescent="0.2">
      <c r="B298" s="112"/>
      <c r="C298" s="112"/>
      <c r="D298" s="112"/>
      <c r="E298" s="112"/>
      <c r="F298" s="112"/>
      <c r="G298" s="112"/>
      <c r="H298" s="112"/>
      <c r="I298" s="112"/>
      <c r="J298" s="112"/>
    </row>
    <row r="299" spans="2:11" ht="12.75" customHeight="1" x14ac:dyDescent="0.2">
      <c r="B299" s="112"/>
      <c r="C299" s="112"/>
      <c r="D299" s="112"/>
      <c r="E299" s="112"/>
      <c r="F299" s="112"/>
      <c r="G299" s="112"/>
      <c r="H299" s="112"/>
      <c r="I299" s="112"/>
      <c r="J299" s="112"/>
    </row>
    <row r="300" spans="2:11" ht="12.75" customHeight="1" x14ac:dyDescent="0.2">
      <c r="B300" s="112"/>
      <c r="C300" s="112"/>
      <c r="D300" s="112"/>
      <c r="E300" s="112"/>
      <c r="F300" s="112"/>
      <c r="G300" s="112"/>
      <c r="H300" s="112"/>
      <c r="I300" s="112"/>
      <c r="J300" s="112"/>
    </row>
    <row r="301" spans="2:11" ht="12.75" customHeight="1" thickBot="1" x14ac:dyDescent="0.25">
      <c r="B301" s="112"/>
      <c r="C301" s="112"/>
      <c r="D301" s="112"/>
      <c r="E301" s="112"/>
      <c r="F301" s="112"/>
      <c r="G301" s="112"/>
      <c r="H301" s="112"/>
      <c r="I301" s="112"/>
      <c r="J301" s="112"/>
    </row>
    <row r="302" spans="2:11" ht="12.75" customHeight="1" x14ac:dyDescent="0.2">
      <c r="B302" s="108"/>
      <c r="C302" s="109"/>
      <c r="D302" s="109"/>
      <c r="E302" s="109"/>
      <c r="F302" s="109"/>
      <c r="G302" s="109"/>
      <c r="H302" s="109"/>
      <c r="I302" s="109"/>
      <c r="J302" s="110"/>
    </row>
    <row r="303" spans="2:11" ht="12.75" customHeight="1" x14ac:dyDescent="0.2">
      <c r="B303" s="111"/>
      <c r="C303" s="112"/>
      <c r="D303" s="112"/>
      <c r="E303" s="112"/>
      <c r="F303" s="112"/>
      <c r="G303" s="112"/>
      <c r="H303" s="112"/>
      <c r="I303" s="112"/>
      <c r="J303" s="113"/>
    </row>
    <row r="304" spans="2:11" ht="12.75" customHeight="1" x14ac:dyDescent="0.25">
      <c r="B304" s="111"/>
      <c r="C304" s="1065" t="s">
        <v>77</v>
      </c>
      <c r="D304" s="1065"/>
      <c r="E304" s="1065"/>
      <c r="F304" s="1065"/>
      <c r="G304" s="1065"/>
      <c r="H304" s="1065"/>
      <c r="I304" s="1065"/>
      <c r="J304" s="113"/>
    </row>
    <row r="305" spans="2:10" ht="12.75" customHeight="1" x14ac:dyDescent="0.2">
      <c r="B305" s="111"/>
      <c r="C305" s="1054" t="str">
        <f>C274</f>
        <v>PAY SLIP FOR THE MONTH OF JANUARY'2020</v>
      </c>
      <c r="D305" s="1054"/>
      <c r="E305" s="1054"/>
      <c r="F305" s="1054"/>
      <c r="G305" s="1054"/>
      <c r="H305" s="1054"/>
      <c r="I305" s="1054"/>
      <c r="J305" s="113"/>
    </row>
    <row r="306" spans="2:10" ht="12.75" customHeight="1" x14ac:dyDescent="0.2">
      <c r="B306" s="111"/>
      <c r="C306" s="114"/>
      <c r="D306" s="114"/>
      <c r="E306" s="114"/>
      <c r="F306" s="114"/>
      <c r="G306" s="114"/>
      <c r="H306" s="114"/>
      <c r="I306" s="116"/>
      <c r="J306" s="113"/>
    </row>
    <row r="307" spans="2:10" ht="12.75" customHeight="1" x14ac:dyDescent="0.2">
      <c r="B307" s="111"/>
      <c r="C307" s="115" t="s">
        <v>82</v>
      </c>
      <c r="D307" s="115"/>
      <c r="E307" s="1064" t="s">
        <v>58</v>
      </c>
      <c r="F307" s="1064"/>
      <c r="G307" s="1064"/>
      <c r="H307" s="115" t="s">
        <v>81</v>
      </c>
      <c r="I307" s="117">
        <v>147</v>
      </c>
      <c r="J307" s="113"/>
    </row>
    <row r="308" spans="2:10" ht="12.75" customHeight="1" x14ac:dyDescent="0.2">
      <c r="B308" s="111"/>
      <c r="C308" s="118" t="s">
        <v>78</v>
      </c>
      <c r="D308" s="118"/>
      <c r="E308" s="1070" t="s">
        <v>94</v>
      </c>
      <c r="F308" s="1070"/>
      <c r="G308" s="119"/>
      <c r="H308" s="246" t="s">
        <v>479</v>
      </c>
      <c r="I308" s="246" t="s">
        <v>330</v>
      </c>
      <c r="J308" s="113"/>
    </row>
    <row r="309" spans="2:10" ht="12.75" customHeight="1" thickBot="1" x14ac:dyDescent="0.25">
      <c r="B309" s="111"/>
      <c r="C309" s="120" t="s">
        <v>79</v>
      </c>
      <c r="D309" s="120"/>
      <c r="E309" s="121">
        <f>'Total display'!A16</f>
        <v>0</v>
      </c>
      <c r="F309" s="121"/>
      <c r="G309" s="119"/>
      <c r="H309" s="143" t="s">
        <v>80</v>
      </c>
      <c r="I309" s="122">
        <f>'Total display'!D16</f>
        <v>0</v>
      </c>
      <c r="J309" s="113"/>
    </row>
    <row r="310" spans="2:10" ht="12.75" customHeight="1" thickTop="1" thickBot="1" x14ac:dyDescent="0.25">
      <c r="B310" s="111"/>
      <c r="C310" s="123" t="s">
        <v>73</v>
      </c>
      <c r="D310" s="124"/>
      <c r="E310" s="124"/>
      <c r="F310" s="125" t="s">
        <v>74</v>
      </c>
      <c r="G310" s="124" t="s">
        <v>75</v>
      </c>
      <c r="H310" s="124"/>
      <c r="I310" s="125" t="s">
        <v>74</v>
      </c>
      <c r="J310" s="113"/>
    </row>
    <row r="311" spans="2:10" ht="12.75" customHeight="1" thickTop="1" x14ac:dyDescent="0.2">
      <c r="B311" s="111"/>
      <c r="C311" s="126"/>
      <c r="D311" s="127" t="s">
        <v>201</v>
      </c>
      <c r="E311" s="128" t="s">
        <v>117</v>
      </c>
      <c r="F311" s="129"/>
      <c r="G311" s="112"/>
      <c r="H311" s="112"/>
      <c r="I311" s="130"/>
      <c r="J311" s="113"/>
    </row>
    <row r="312" spans="2:10" ht="12.75" customHeight="1" x14ac:dyDescent="0.2">
      <c r="B312" s="111"/>
      <c r="C312" s="127" t="s">
        <v>40</v>
      </c>
      <c r="D312" s="127"/>
      <c r="E312" s="127"/>
      <c r="F312" s="131">
        <f>'Total display'!E16</f>
        <v>0</v>
      </c>
      <c r="G312" s="1056" t="s">
        <v>167</v>
      </c>
      <c r="H312" s="1056"/>
      <c r="I312" s="131">
        <f>'Total display'!S16</f>
        <v>0</v>
      </c>
      <c r="J312" s="113"/>
    </row>
    <row r="313" spans="2:10" ht="12.75" customHeight="1" x14ac:dyDescent="0.2">
      <c r="B313" s="111"/>
      <c r="C313" s="127" t="s">
        <v>67</v>
      </c>
      <c r="D313" s="127"/>
      <c r="E313" s="127"/>
      <c r="F313" s="131"/>
      <c r="G313" s="1056" t="s">
        <v>76</v>
      </c>
      <c r="H313" s="1056"/>
      <c r="I313" s="131"/>
      <c r="J313" s="113"/>
    </row>
    <row r="314" spans="2:10" ht="12.75" customHeight="1" x14ac:dyDescent="0.2">
      <c r="B314" s="111"/>
      <c r="C314" s="127" t="s">
        <v>68</v>
      </c>
      <c r="D314" s="127"/>
      <c r="E314" s="127"/>
      <c r="F314" s="131"/>
      <c r="G314" s="127"/>
      <c r="H314" s="127"/>
      <c r="I314" s="131"/>
      <c r="J314" s="113"/>
    </row>
    <row r="315" spans="2:10" ht="12.75" customHeight="1" x14ac:dyDescent="0.2">
      <c r="B315" s="111"/>
      <c r="C315" s="127" t="s">
        <v>69</v>
      </c>
      <c r="D315" s="128"/>
      <c r="E315" s="131"/>
      <c r="F315" s="131">
        <f>'Total display'!M16</f>
        <v>0</v>
      </c>
      <c r="G315" s="127"/>
      <c r="H315" s="127"/>
      <c r="I315" s="131"/>
      <c r="J315" s="113"/>
    </row>
    <row r="316" spans="2:10" ht="12.75" customHeight="1" x14ac:dyDescent="0.2">
      <c r="B316" s="111"/>
      <c r="C316" s="127" t="s">
        <v>70</v>
      </c>
      <c r="D316" s="127"/>
      <c r="E316" s="127"/>
      <c r="F316" s="131">
        <f>'Total display'!O16</f>
        <v>0</v>
      </c>
      <c r="G316" s="127"/>
      <c r="H316" s="127"/>
      <c r="I316" s="131"/>
      <c r="J316" s="113"/>
    </row>
    <row r="317" spans="2:10" ht="12.75" customHeight="1" x14ac:dyDescent="0.2">
      <c r="B317" s="111"/>
      <c r="C317" s="127" t="s">
        <v>71</v>
      </c>
      <c r="D317" s="127"/>
      <c r="E317" s="127"/>
      <c r="F317" s="131">
        <f>'Total display'!P16</f>
        <v>0</v>
      </c>
      <c r="G317" s="127"/>
      <c r="H317" s="127"/>
      <c r="I317" s="131"/>
      <c r="J317" s="113"/>
    </row>
    <row r="318" spans="2:10" ht="12.75" customHeight="1" x14ac:dyDescent="0.2">
      <c r="B318" s="111"/>
      <c r="C318" s="127" t="s">
        <v>762</v>
      </c>
      <c r="D318" s="127"/>
      <c r="E318" s="127"/>
      <c r="F318" s="131"/>
      <c r="G318" s="127"/>
      <c r="H318" s="127"/>
      <c r="I318" s="131"/>
      <c r="J318" s="113"/>
    </row>
    <row r="319" spans="2:10" ht="12.75" customHeight="1" x14ac:dyDescent="0.2">
      <c r="B319" s="111"/>
      <c r="C319" s="127" t="s">
        <v>451</v>
      </c>
      <c r="D319" s="127"/>
      <c r="E319" s="127"/>
      <c r="F319" s="131">
        <f>'Total display'!L16</f>
        <v>0</v>
      </c>
      <c r="G319" s="127"/>
      <c r="H319" s="127"/>
      <c r="I319" s="131"/>
      <c r="J319" s="113"/>
    </row>
    <row r="320" spans="2:10" ht="12.75" customHeight="1" x14ac:dyDescent="0.2">
      <c r="B320" s="111"/>
      <c r="C320" s="382"/>
      <c r="D320" s="127"/>
      <c r="E320" s="127"/>
      <c r="F320" s="189"/>
      <c r="G320" s="127"/>
      <c r="H320" s="127"/>
      <c r="I320" s="131"/>
      <c r="J320" s="113"/>
    </row>
    <row r="321" spans="2:10" ht="12.75" customHeight="1" thickBot="1" x14ac:dyDescent="0.25">
      <c r="B321" s="111"/>
      <c r="C321" s="1069" t="s">
        <v>83</v>
      </c>
      <c r="D321" s="1067"/>
      <c r="E321" s="1067"/>
      <c r="F321" s="145">
        <f>SUM(F312:F320)</f>
        <v>0</v>
      </c>
      <c r="G321" s="1067" t="s">
        <v>84</v>
      </c>
      <c r="H321" s="1067"/>
      <c r="I321" s="146">
        <f>SUM(I312:I320)</f>
        <v>0</v>
      </c>
      <c r="J321" s="113"/>
    </row>
    <row r="322" spans="2:10" ht="12.75" customHeight="1" thickTop="1" x14ac:dyDescent="0.2">
      <c r="B322" s="111"/>
      <c r="C322" s="112"/>
      <c r="D322" s="112"/>
      <c r="E322" s="112"/>
      <c r="F322" s="112"/>
      <c r="G322" s="1071" t="s">
        <v>85</v>
      </c>
      <c r="H322" s="1071"/>
      <c r="I322" s="147">
        <f>F321-I321</f>
        <v>0</v>
      </c>
      <c r="J322" s="113"/>
    </row>
    <row r="323" spans="2:10" ht="12.75" customHeight="1" x14ac:dyDescent="0.2">
      <c r="B323" s="111"/>
      <c r="C323" s="112" t="s">
        <v>86</v>
      </c>
      <c r="D323" s="112"/>
      <c r="E323" s="112" t="s">
        <v>88</v>
      </c>
      <c r="F323" s="112"/>
      <c r="G323" s="138"/>
      <c r="H323" s="138"/>
      <c r="I323" s="112"/>
      <c r="J323" s="113"/>
    </row>
    <row r="324" spans="2:10" ht="12.75" customHeight="1" x14ac:dyDescent="0.2">
      <c r="B324" s="111"/>
      <c r="C324" s="112"/>
      <c r="D324" s="112"/>
      <c r="E324" s="112"/>
      <c r="F324" s="150"/>
      <c r="G324" s="1068"/>
      <c r="H324" s="1068"/>
      <c r="I324" s="112"/>
      <c r="J324" s="113"/>
    </row>
    <row r="325" spans="2:10" ht="12.75" customHeight="1" thickBot="1" x14ac:dyDescent="0.25">
      <c r="B325" s="139"/>
      <c r="C325" s="140"/>
      <c r="D325" s="140"/>
      <c r="E325" s="140"/>
      <c r="F325" s="140"/>
      <c r="G325" s="140"/>
      <c r="H325" s="140"/>
      <c r="I325" s="140"/>
      <c r="J325" s="141"/>
    </row>
    <row r="326" spans="2:10" ht="12.75" customHeight="1" thickBot="1" x14ac:dyDescent="0.25">
      <c r="B326" s="112"/>
      <c r="C326" s="112"/>
      <c r="D326" s="112"/>
      <c r="E326" s="112"/>
      <c r="F326" s="112"/>
      <c r="G326" s="112"/>
      <c r="H326" s="112"/>
      <c r="I326" s="112"/>
      <c r="J326" s="112"/>
    </row>
    <row r="327" spans="2:10" ht="12.75" customHeight="1" x14ac:dyDescent="0.2">
      <c r="B327" s="108"/>
      <c r="C327" s="109"/>
      <c r="D327" s="109"/>
      <c r="E327" s="109"/>
      <c r="F327" s="109"/>
      <c r="G327" s="109"/>
      <c r="H327" s="109"/>
      <c r="I327" s="109"/>
      <c r="J327" s="110"/>
    </row>
    <row r="328" spans="2:10" ht="12.75" customHeight="1" x14ac:dyDescent="0.2">
      <c r="B328" s="111"/>
      <c r="C328" s="112"/>
      <c r="D328" s="112"/>
      <c r="E328" s="112"/>
      <c r="F328" s="112"/>
      <c r="G328" s="112"/>
      <c r="H328" s="112"/>
      <c r="I328" s="112"/>
      <c r="J328" s="113"/>
    </row>
    <row r="329" spans="2:10" ht="12.75" customHeight="1" x14ac:dyDescent="0.25">
      <c r="B329" s="111"/>
      <c r="C329" s="1053" t="s">
        <v>77</v>
      </c>
      <c r="D329" s="1053"/>
      <c r="E329" s="1053"/>
      <c r="F329" s="1053"/>
      <c r="G329" s="1053"/>
      <c r="H329" s="1053"/>
      <c r="I329" s="1053"/>
      <c r="J329" s="113"/>
    </row>
    <row r="330" spans="2:10" ht="12.75" customHeight="1" x14ac:dyDescent="0.2">
      <c r="B330" s="111"/>
      <c r="C330" s="1054" t="s">
        <v>2110</v>
      </c>
      <c r="D330" s="1054"/>
      <c r="E330" s="1054"/>
      <c r="F330" s="1054"/>
      <c r="G330" s="1054"/>
      <c r="H330" s="1054"/>
      <c r="I330" s="1054"/>
      <c r="J330" s="113"/>
    </row>
    <row r="331" spans="2:10" ht="12.75" customHeight="1" x14ac:dyDescent="0.2">
      <c r="B331" s="111"/>
      <c r="C331" s="114"/>
      <c r="D331" s="114"/>
      <c r="E331" s="114"/>
      <c r="F331" s="114"/>
      <c r="G331" s="114"/>
      <c r="H331" s="114"/>
      <c r="I331" s="116"/>
      <c r="J331" s="113"/>
    </row>
    <row r="332" spans="2:10" ht="12.75" customHeight="1" x14ac:dyDescent="0.2">
      <c r="B332" s="111"/>
      <c r="C332" s="115" t="s">
        <v>82</v>
      </c>
      <c r="D332" s="115"/>
      <c r="E332" s="1064" t="s">
        <v>59</v>
      </c>
      <c r="F332" s="1064"/>
      <c r="G332" s="1064"/>
      <c r="H332" s="115" t="s">
        <v>81</v>
      </c>
      <c r="I332" s="117">
        <v>162</v>
      </c>
      <c r="J332" s="113"/>
    </row>
    <row r="333" spans="2:10" ht="12.75" customHeight="1" x14ac:dyDescent="0.2">
      <c r="B333" s="111"/>
      <c r="C333" s="118" t="s">
        <v>78</v>
      </c>
      <c r="D333" s="118"/>
      <c r="E333" s="1070" t="s">
        <v>185</v>
      </c>
      <c r="F333" s="1070"/>
      <c r="G333" s="119"/>
      <c r="H333" s="247" t="s">
        <v>479</v>
      </c>
      <c r="I333" s="248" t="s">
        <v>329</v>
      </c>
      <c r="J333" s="113"/>
    </row>
    <row r="334" spans="2:10" ht="12.75" customHeight="1" thickBot="1" x14ac:dyDescent="0.25">
      <c r="B334" s="111"/>
      <c r="C334" s="120" t="s">
        <v>79</v>
      </c>
      <c r="D334" s="120"/>
      <c r="E334" s="121">
        <f>'Total display'!A18</f>
        <v>0</v>
      </c>
      <c r="F334" s="121"/>
      <c r="G334" s="119"/>
      <c r="H334" s="143" t="s">
        <v>80</v>
      </c>
      <c r="I334" s="122">
        <f>'Total display'!D18</f>
        <v>0</v>
      </c>
      <c r="J334" s="113"/>
    </row>
    <row r="335" spans="2:10" ht="12.75" customHeight="1" thickTop="1" thickBot="1" x14ac:dyDescent="0.25">
      <c r="B335" s="111"/>
      <c r="C335" s="123" t="s">
        <v>73</v>
      </c>
      <c r="D335" s="124"/>
      <c r="E335" s="124"/>
      <c r="F335" s="125" t="s">
        <v>74</v>
      </c>
      <c r="G335" s="124" t="s">
        <v>75</v>
      </c>
      <c r="H335" s="124"/>
      <c r="I335" s="125" t="s">
        <v>74</v>
      </c>
      <c r="J335" s="113"/>
    </row>
    <row r="336" spans="2:10" ht="12.75" customHeight="1" thickTop="1" x14ac:dyDescent="0.2">
      <c r="B336" s="111"/>
      <c r="C336" s="126"/>
      <c r="D336" s="127" t="s">
        <v>201</v>
      </c>
      <c r="E336" s="128" t="s">
        <v>117</v>
      </c>
      <c r="F336" s="129"/>
      <c r="G336" s="112"/>
      <c r="H336" s="112"/>
      <c r="I336" s="130"/>
      <c r="J336" s="113"/>
    </row>
    <row r="337" spans="2:10" ht="12.75" customHeight="1" x14ac:dyDescent="0.2">
      <c r="B337" s="111"/>
      <c r="C337" s="127" t="s">
        <v>40</v>
      </c>
      <c r="D337" s="127"/>
      <c r="E337" s="127"/>
      <c r="F337" s="131">
        <f>'Total display'!E18</f>
        <v>0</v>
      </c>
      <c r="G337" s="1058" t="s">
        <v>1942</v>
      </c>
      <c r="H337" s="1058"/>
      <c r="I337" s="424">
        <f>'Total display'!R18</f>
        <v>0</v>
      </c>
      <c r="J337" s="113"/>
    </row>
    <row r="338" spans="2:10" ht="12.75" customHeight="1" x14ac:dyDescent="0.2">
      <c r="B338" s="111"/>
      <c r="C338" s="127" t="s">
        <v>67</v>
      </c>
      <c r="D338" s="127"/>
      <c r="E338" s="127"/>
      <c r="F338" s="131">
        <f>'Total display'!H18</f>
        <v>0</v>
      </c>
      <c r="G338" s="1056" t="s">
        <v>76</v>
      </c>
      <c r="H338" s="1056"/>
      <c r="I338" s="131">
        <f>'Total display'!T18</f>
        <v>0</v>
      </c>
      <c r="J338" s="113"/>
    </row>
    <row r="339" spans="2:10" ht="12.75" customHeight="1" x14ac:dyDescent="0.2">
      <c r="B339" s="111"/>
      <c r="C339" s="127" t="s">
        <v>69</v>
      </c>
      <c r="D339" s="128">
        <f>'Ac Dtls'!D16</f>
        <v>0</v>
      </c>
      <c r="E339" s="131">
        <f>'Ac Dtls'!E16</f>
        <v>1.7450034246575343</v>
      </c>
      <c r="F339" s="131">
        <f>'Total display'!M18</f>
        <v>0</v>
      </c>
      <c r="G339" s="127"/>
      <c r="H339" s="127"/>
      <c r="I339" s="131"/>
      <c r="J339" s="113"/>
    </row>
    <row r="340" spans="2:10" ht="12.75" customHeight="1" x14ac:dyDescent="0.2">
      <c r="B340" s="111"/>
      <c r="C340" s="127" t="s">
        <v>70</v>
      </c>
      <c r="D340" s="128">
        <f>'Ac Dtls'!G16</f>
        <v>0</v>
      </c>
      <c r="E340" s="131">
        <f>'Ac Dtls'!H16</f>
        <v>4</v>
      </c>
      <c r="F340" s="131">
        <f>'Total display'!N18</f>
        <v>0</v>
      </c>
      <c r="G340" s="127"/>
      <c r="H340" s="127"/>
      <c r="I340" s="131"/>
      <c r="J340" s="113"/>
    </row>
    <row r="341" spans="2:10" ht="12.75" customHeight="1" x14ac:dyDescent="0.2">
      <c r="B341" s="111"/>
      <c r="C341" s="127" t="s">
        <v>71</v>
      </c>
      <c r="D341" s="127"/>
      <c r="E341" s="127"/>
      <c r="F341" s="131">
        <f>'Total display'!P18</f>
        <v>0</v>
      </c>
      <c r="G341" s="127"/>
      <c r="H341" s="127"/>
      <c r="I341" s="131"/>
      <c r="J341" s="113"/>
    </row>
    <row r="342" spans="2:10" ht="12.75" customHeight="1" x14ac:dyDescent="0.2">
      <c r="B342" s="111"/>
      <c r="C342" s="127" t="s">
        <v>422</v>
      </c>
      <c r="D342" s="127"/>
      <c r="E342" s="127"/>
      <c r="F342" s="131">
        <f>'Total display'!F18</f>
        <v>0</v>
      </c>
      <c r="G342" s="127"/>
      <c r="H342" s="127"/>
      <c r="I342" s="131"/>
      <c r="J342" s="113"/>
    </row>
    <row r="343" spans="2:10" ht="12.75" customHeight="1" x14ac:dyDescent="0.2">
      <c r="B343" s="111"/>
      <c r="C343" s="127" t="s">
        <v>421</v>
      </c>
      <c r="D343" s="127"/>
      <c r="E343" s="127"/>
      <c r="F343" s="131">
        <f>'Total display'!I18</f>
        <v>0</v>
      </c>
      <c r="G343" s="127"/>
      <c r="H343" s="127"/>
      <c r="I343" s="131"/>
      <c r="J343" s="113"/>
    </row>
    <row r="344" spans="2:10" ht="12.75" customHeight="1" x14ac:dyDescent="0.2">
      <c r="B344" s="111"/>
      <c r="C344" s="127" t="s">
        <v>450</v>
      </c>
      <c r="D344" s="127"/>
      <c r="E344" s="127"/>
      <c r="F344" s="131">
        <f>'Total display'!J18</f>
        <v>0</v>
      </c>
      <c r="G344" s="127"/>
      <c r="H344" s="127"/>
      <c r="I344" s="131"/>
      <c r="J344" s="113"/>
    </row>
    <row r="345" spans="2:10" ht="12.75" customHeight="1" x14ac:dyDescent="0.2">
      <c r="B345" s="111"/>
      <c r="C345" s="194" t="s">
        <v>451</v>
      </c>
      <c r="D345" s="128"/>
      <c r="E345" s="127"/>
      <c r="F345" s="131">
        <v>0</v>
      </c>
      <c r="G345" s="127"/>
      <c r="H345" s="127"/>
      <c r="I345" s="131"/>
      <c r="J345" s="113"/>
    </row>
    <row r="346" spans="2:10" ht="12.75" customHeight="1" x14ac:dyDescent="0.2">
      <c r="B346" s="111"/>
      <c r="C346" s="382" t="s">
        <v>1186</v>
      </c>
      <c r="D346" s="278"/>
      <c r="E346" s="127"/>
      <c r="F346" s="131">
        <f>'Total display'!L18</f>
        <v>0</v>
      </c>
      <c r="G346" s="127"/>
      <c r="H346" s="127"/>
      <c r="I346" s="131"/>
      <c r="J346" s="113"/>
    </row>
    <row r="347" spans="2:10" ht="12.75" customHeight="1" x14ac:dyDescent="0.2">
      <c r="B347" s="111"/>
      <c r="C347" s="1050" t="s">
        <v>83</v>
      </c>
      <c r="D347" s="1051"/>
      <c r="E347" s="1051"/>
      <c r="F347" s="132">
        <f>SUM(F337:F346)</f>
        <v>0</v>
      </c>
      <c r="G347" s="1052" t="s">
        <v>84</v>
      </c>
      <c r="H347" s="1052"/>
      <c r="I347" s="133">
        <f>SUM(I337:I345)</f>
        <v>0</v>
      </c>
      <c r="J347" s="113"/>
    </row>
    <row r="348" spans="2:10" ht="12.75" customHeight="1" x14ac:dyDescent="0.2">
      <c r="B348" s="134"/>
      <c r="C348" s="135"/>
      <c r="D348" s="135"/>
      <c r="E348" s="135"/>
      <c r="F348" s="135"/>
      <c r="G348" s="1057" t="s">
        <v>85</v>
      </c>
      <c r="H348" s="1057"/>
      <c r="I348" s="136">
        <f>F347-I347</f>
        <v>0</v>
      </c>
      <c r="J348" s="137"/>
    </row>
    <row r="349" spans="2:10" ht="12.75" customHeight="1" x14ac:dyDescent="0.2">
      <c r="B349" s="111"/>
      <c r="C349" s="112" t="s">
        <v>86</v>
      </c>
      <c r="D349" s="112"/>
      <c r="E349" s="112" t="s">
        <v>88</v>
      </c>
      <c r="F349" s="112"/>
      <c r="G349" s="138"/>
      <c r="H349" s="138"/>
      <c r="I349" s="112"/>
      <c r="J349" s="113"/>
    </row>
    <row r="350" spans="2:10" ht="12.75" customHeight="1" x14ac:dyDescent="0.2">
      <c r="B350" s="111"/>
      <c r="C350" s="383"/>
      <c r="D350" s="112"/>
      <c r="E350" s="112"/>
      <c r="F350" s="150"/>
      <c r="G350" s="1068"/>
      <c r="H350" s="1068"/>
      <c r="I350" s="112"/>
      <c r="J350" s="113"/>
    </row>
    <row r="351" spans="2:10" ht="12.75" customHeight="1" thickBot="1" x14ac:dyDescent="0.25">
      <c r="B351" s="139"/>
      <c r="C351" s="140"/>
      <c r="D351" s="140"/>
      <c r="E351" s="140"/>
      <c r="F351" s="140"/>
      <c r="G351" s="140"/>
      <c r="H351" s="140"/>
      <c r="I351" s="140"/>
      <c r="J351" s="141"/>
    </row>
    <row r="352" spans="2:10" ht="12.75" customHeight="1" x14ac:dyDescent="0.2">
      <c r="B352" s="112"/>
      <c r="C352" s="112"/>
      <c r="D352" s="112"/>
      <c r="E352" s="112"/>
      <c r="F352" s="112"/>
      <c r="G352" s="112"/>
      <c r="H352" s="112"/>
      <c r="I352" s="112"/>
      <c r="J352" s="112"/>
    </row>
    <row r="353" spans="2:10" ht="12.75" customHeight="1" x14ac:dyDescent="0.2">
      <c r="B353" s="112"/>
      <c r="C353" s="112"/>
      <c r="D353" s="112"/>
      <c r="E353" s="112"/>
      <c r="F353" s="112"/>
      <c r="G353" s="112"/>
      <c r="H353" s="112"/>
      <c r="I353" s="112"/>
      <c r="J353" s="112"/>
    </row>
    <row r="354" spans="2:10" ht="12.75" customHeight="1" x14ac:dyDescent="0.2">
      <c r="B354" s="112"/>
      <c r="C354" s="112"/>
      <c r="D354" s="112"/>
      <c r="E354" s="112"/>
      <c r="F354" s="112"/>
      <c r="G354" s="112"/>
      <c r="H354" s="112"/>
      <c r="I354" s="112"/>
      <c r="J354" s="112"/>
    </row>
    <row r="355" spans="2:10" ht="12.75" customHeight="1" x14ac:dyDescent="0.2">
      <c r="B355" s="112"/>
      <c r="C355" s="112"/>
      <c r="D355" s="112"/>
      <c r="E355" s="112"/>
      <c r="F355" s="112"/>
      <c r="G355" s="112"/>
      <c r="H355" s="112"/>
      <c r="I355" s="112"/>
      <c r="J355" s="112"/>
    </row>
    <row r="356" spans="2:10" ht="12.75" customHeight="1" thickBot="1" x14ac:dyDescent="0.25">
      <c r="B356" s="112"/>
      <c r="C356" s="112"/>
      <c r="D356" s="112"/>
      <c r="E356" s="112"/>
      <c r="F356" s="112"/>
      <c r="G356" s="112"/>
      <c r="H356" s="112"/>
      <c r="I356" s="112"/>
      <c r="J356" s="112"/>
    </row>
    <row r="357" spans="2:10" ht="12.75" customHeight="1" x14ac:dyDescent="0.2">
      <c r="B357" s="108"/>
      <c r="C357" s="109"/>
      <c r="D357" s="109"/>
      <c r="E357" s="109"/>
      <c r="F357" s="109"/>
      <c r="G357" s="109"/>
      <c r="H357" s="109"/>
      <c r="I357" s="109"/>
      <c r="J357" s="110"/>
    </row>
    <row r="358" spans="2:10" ht="12.75" customHeight="1" x14ac:dyDescent="0.2">
      <c r="B358" s="111"/>
      <c r="C358" s="112"/>
      <c r="D358" s="112"/>
      <c r="E358" s="112"/>
      <c r="F358" s="112"/>
      <c r="G358" s="112"/>
      <c r="H358" s="112"/>
      <c r="I358" s="112"/>
      <c r="J358" s="113"/>
    </row>
    <row r="359" spans="2:10" ht="12.75" customHeight="1" x14ac:dyDescent="0.25">
      <c r="B359" s="111"/>
      <c r="C359" s="1065" t="s">
        <v>77</v>
      </c>
      <c r="D359" s="1065"/>
      <c r="E359" s="1065"/>
      <c r="F359" s="1065"/>
      <c r="G359" s="1065"/>
      <c r="H359" s="1065"/>
      <c r="I359" s="1065"/>
      <c r="J359" s="113"/>
    </row>
    <row r="360" spans="2:10" ht="12.75" customHeight="1" x14ac:dyDescent="0.2">
      <c r="B360" s="111"/>
      <c r="C360" s="1054" t="s">
        <v>2110</v>
      </c>
      <c r="D360" s="1054"/>
      <c r="E360" s="1054"/>
      <c r="F360" s="1054"/>
      <c r="G360" s="1054"/>
      <c r="H360" s="1054"/>
      <c r="I360" s="1054"/>
      <c r="J360" s="113"/>
    </row>
    <row r="361" spans="2:10" ht="12.75" customHeight="1" x14ac:dyDescent="0.2">
      <c r="B361" s="111"/>
      <c r="C361" s="114"/>
      <c r="D361" s="114"/>
      <c r="E361" s="114"/>
      <c r="F361" s="114"/>
      <c r="G361" s="114"/>
      <c r="H361" s="114"/>
      <c r="I361" s="116"/>
      <c r="J361" s="113"/>
    </row>
    <row r="362" spans="2:10" ht="12.75" customHeight="1" x14ac:dyDescent="0.2">
      <c r="B362" s="111"/>
      <c r="C362" s="115" t="s">
        <v>82</v>
      </c>
      <c r="D362" s="115"/>
      <c r="E362" s="1064" t="s">
        <v>60</v>
      </c>
      <c r="F362" s="1064"/>
      <c r="G362" s="1064"/>
      <c r="H362" s="115" t="s">
        <v>81</v>
      </c>
      <c r="I362" s="117">
        <v>170</v>
      </c>
      <c r="J362" s="113"/>
    </row>
    <row r="363" spans="2:10" ht="12.75" customHeight="1" x14ac:dyDescent="0.2">
      <c r="B363" s="111"/>
      <c r="C363" s="118" t="s">
        <v>78</v>
      </c>
      <c r="D363" s="118"/>
      <c r="E363" s="1070" t="s">
        <v>96</v>
      </c>
      <c r="F363" s="1070"/>
      <c r="G363" s="119"/>
      <c r="H363" s="246" t="s">
        <v>479</v>
      </c>
      <c r="I363" s="246" t="s">
        <v>330</v>
      </c>
      <c r="J363" s="113"/>
    </row>
    <row r="364" spans="2:10" ht="12.75" customHeight="1" thickBot="1" x14ac:dyDescent="0.25">
      <c r="B364" s="111"/>
      <c r="C364" s="120" t="s">
        <v>79</v>
      </c>
      <c r="D364" s="120"/>
      <c r="E364" s="121">
        <f>'Total display'!A19</f>
        <v>0</v>
      </c>
      <c r="F364" s="121"/>
      <c r="G364" s="119"/>
      <c r="H364" s="143" t="s">
        <v>80</v>
      </c>
      <c r="I364" s="122">
        <f>'Total display'!D19</f>
        <v>0</v>
      </c>
      <c r="J364" s="113"/>
    </row>
    <row r="365" spans="2:10" ht="12.75" customHeight="1" thickTop="1" thickBot="1" x14ac:dyDescent="0.25">
      <c r="B365" s="111"/>
      <c r="C365" s="123" t="s">
        <v>73</v>
      </c>
      <c r="D365" s="124"/>
      <c r="E365" s="124"/>
      <c r="F365" s="125" t="s">
        <v>74</v>
      </c>
      <c r="G365" s="124" t="s">
        <v>75</v>
      </c>
      <c r="H365" s="124"/>
      <c r="I365" s="125" t="s">
        <v>74</v>
      </c>
      <c r="J365" s="113"/>
    </row>
    <row r="366" spans="2:10" ht="12.75" customHeight="1" thickTop="1" x14ac:dyDescent="0.2">
      <c r="B366" s="111"/>
      <c r="C366" s="126"/>
      <c r="D366" s="127" t="s">
        <v>201</v>
      </c>
      <c r="E366" s="128" t="s">
        <v>117</v>
      </c>
      <c r="F366" s="129"/>
      <c r="G366" s="112"/>
      <c r="H366" s="112"/>
      <c r="I366" s="130"/>
      <c r="J366" s="113"/>
    </row>
    <row r="367" spans="2:10" ht="12.75" customHeight="1" x14ac:dyDescent="0.2">
      <c r="B367" s="111"/>
      <c r="C367" s="127" t="s">
        <v>40</v>
      </c>
      <c r="D367" s="127"/>
      <c r="E367" s="127"/>
      <c r="F367" s="131">
        <f>'Total display'!E19</f>
        <v>0</v>
      </c>
      <c r="G367" s="1056" t="s">
        <v>1056</v>
      </c>
      <c r="H367" s="1056"/>
      <c r="I367" s="131"/>
      <c r="J367" s="113"/>
    </row>
    <row r="368" spans="2:10" ht="12.75" customHeight="1" x14ac:dyDescent="0.2">
      <c r="B368" s="111"/>
      <c r="C368" s="127" t="s">
        <v>67</v>
      </c>
      <c r="D368" s="127"/>
      <c r="E368" s="127"/>
      <c r="F368" s="131">
        <f>'Total display'!H19</f>
        <v>0</v>
      </c>
      <c r="G368" s="1056" t="s">
        <v>76</v>
      </c>
      <c r="H368" s="1056"/>
      <c r="I368" s="127"/>
      <c r="J368" s="113"/>
    </row>
    <row r="369" spans="2:10" ht="12.75" customHeight="1" x14ac:dyDescent="0.2">
      <c r="B369" s="111"/>
      <c r="C369" s="127" t="s">
        <v>172</v>
      </c>
      <c r="D369" s="127"/>
      <c r="E369" s="127"/>
      <c r="F369" s="131">
        <v>0</v>
      </c>
      <c r="G369" s="127"/>
      <c r="H369" s="127"/>
      <c r="I369" s="127"/>
      <c r="J369" s="113"/>
    </row>
    <row r="370" spans="2:10" ht="12.75" customHeight="1" x14ac:dyDescent="0.2">
      <c r="B370" s="111"/>
      <c r="C370" s="127" t="s">
        <v>69</v>
      </c>
      <c r="D370" s="128"/>
      <c r="E370" s="131"/>
      <c r="F370" s="131">
        <f>'Total display'!M19</f>
        <v>0</v>
      </c>
      <c r="G370" s="127"/>
      <c r="H370" s="127"/>
      <c r="I370" s="127"/>
      <c r="J370" s="113"/>
    </row>
    <row r="371" spans="2:10" ht="12.75" customHeight="1" x14ac:dyDescent="0.2">
      <c r="B371" s="111"/>
      <c r="C371" s="127" t="s">
        <v>70</v>
      </c>
      <c r="D371" s="128"/>
      <c r="E371" s="127"/>
      <c r="F371" s="131">
        <f>'Total display'!O19</f>
        <v>0</v>
      </c>
      <c r="G371" s="127"/>
      <c r="H371" s="127"/>
      <c r="I371" s="127"/>
      <c r="J371" s="113"/>
    </row>
    <row r="372" spans="2:10" ht="12.75" customHeight="1" x14ac:dyDescent="0.2">
      <c r="B372" s="111"/>
      <c r="C372" s="127" t="s">
        <v>71</v>
      </c>
      <c r="D372" s="127"/>
      <c r="E372" s="127"/>
      <c r="F372" s="131">
        <f>'Total display'!P19</f>
        <v>0</v>
      </c>
      <c r="G372" s="127"/>
      <c r="H372" s="127"/>
      <c r="I372" s="127"/>
      <c r="J372" s="113"/>
    </row>
    <row r="373" spans="2:10" ht="12.75" customHeight="1" x14ac:dyDescent="0.2">
      <c r="B373" s="111"/>
      <c r="C373" s="127" t="s">
        <v>72</v>
      </c>
      <c r="D373" s="127"/>
      <c r="E373" s="127"/>
      <c r="F373" s="131"/>
      <c r="G373" s="127"/>
      <c r="H373" s="127"/>
      <c r="I373" s="127"/>
      <c r="J373" s="113"/>
    </row>
    <row r="374" spans="2:10" ht="12.75" customHeight="1" x14ac:dyDescent="0.2">
      <c r="B374" s="111"/>
      <c r="C374" s="194" t="s">
        <v>451</v>
      </c>
      <c r="D374" s="127"/>
      <c r="E374" s="127"/>
      <c r="F374" s="131">
        <f>'Total display'!L19</f>
        <v>0</v>
      </c>
      <c r="G374" s="127"/>
      <c r="H374" s="127"/>
      <c r="I374" s="127"/>
      <c r="J374" s="113"/>
    </row>
    <row r="375" spans="2:10" ht="12.75" customHeight="1" x14ac:dyDescent="0.2">
      <c r="B375" s="111"/>
      <c r="C375" s="127"/>
      <c r="D375" s="127"/>
      <c r="E375" s="127"/>
      <c r="F375" s="191"/>
      <c r="G375" s="127"/>
      <c r="H375" s="127"/>
      <c r="I375" s="127"/>
      <c r="J375" s="113"/>
    </row>
    <row r="376" spans="2:10" ht="12.75" customHeight="1" thickBot="1" x14ac:dyDescent="0.25">
      <c r="B376" s="111"/>
      <c r="C376" s="1069" t="s">
        <v>83</v>
      </c>
      <c r="D376" s="1067"/>
      <c r="E376" s="1067"/>
      <c r="F376" s="145">
        <f>SUM(F367:F375)</f>
        <v>0</v>
      </c>
      <c r="G376" s="1067" t="s">
        <v>84</v>
      </c>
      <c r="H376" s="1067"/>
      <c r="I376" s="167"/>
      <c r="J376" s="113"/>
    </row>
    <row r="377" spans="2:10" ht="12.75" customHeight="1" thickTop="1" x14ac:dyDescent="0.2">
      <c r="B377" s="111"/>
      <c r="C377" s="112"/>
      <c r="D377" s="112"/>
      <c r="E377" s="112"/>
      <c r="F377" s="112"/>
      <c r="G377" s="1066" t="s">
        <v>85</v>
      </c>
      <c r="H377" s="1066"/>
      <c r="I377" s="147">
        <f>F376-I367-I368</f>
        <v>0</v>
      </c>
      <c r="J377" s="113"/>
    </row>
    <row r="378" spans="2:10" ht="12.75" customHeight="1" x14ac:dyDescent="0.2">
      <c r="B378" s="111"/>
      <c r="C378" s="112" t="s">
        <v>86</v>
      </c>
      <c r="D378" s="112"/>
      <c r="E378" s="112" t="s">
        <v>88</v>
      </c>
      <c r="F378" s="112"/>
      <c r="G378" s="138"/>
      <c r="H378" s="138"/>
      <c r="I378" s="112"/>
      <c r="J378" s="113"/>
    </row>
    <row r="379" spans="2:10" ht="12.75" customHeight="1" x14ac:dyDescent="0.2">
      <c r="B379" s="111"/>
      <c r="C379" s="112"/>
      <c r="D379" s="112"/>
      <c r="E379" s="112"/>
      <c r="F379" s="150"/>
      <c r="G379" s="1068"/>
      <c r="H379" s="1068"/>
      <c r="I379" s="112"/>
      <c r="J379" s="113"/>
    </row>
    <row r="380" spans="2:10" ht="12.75" customHeight="1" thickBot="1" x14ac:dyDescent="0.25">
      <c r="B380" s="139"/>
      <c r="C380" s="140"/>
      <c r="D380" s="140"/>
      <c r="E380" s="140"/>
      <c r="F380" s="140"/>
      <c r="G380" s="140"/>
      <c r="H380" s="140"/>
      <c r="I380" s="140"/>
      <c r="J380" s="141"/>
    </row>
    <row r="381" spans="2:10" ht="12.75" customHeight="1" x14ac:dyDescent="0.2">
      <c r="B381" s="112"/>
      <c r="C381" s="112"/>
      <c r="D381" s="112"/>
      <c r="E381" s="112"/>
      <c r="F381" s="112"/>
      <c r="G381" s="112"/>
      <c r="H381" s="112"/>
      <c r="I381" s="112"/>
      <c r="J381" s="112"/>
    </row>
    <row r="382" spans="2:10" ht="12.75" customHeight="1" x14ac:dyDescent="0.2">
      <c r="B382" s="112"/>
      <c r="C382" s="112"/>
      <c r="D382" s="112"/>
      <c r="E382" s="112"/>
      <c r="F382" s="112"/>
      <c r="G382" s="112"/>
      <c r="H382" s="112"/>
      <c r="I382" s="112"/>
      <c r="J382" s="112"/>
    </row>
    <row r="383" spans="2:10" ht="12.75" customHeight="1" x14ac:dyDescent="0.2">
      <c r="B383" s="150"/>
      <c r="C383" s="150"/>
      <c r="D383" s="150"/>
      <c r="E383" s="150"/>
      <c r="F383" s="150"/>
      <c r="G383" s="150"/>
      <c r="H383" s="150"/>
      <c r="I383" s="150"/>
      <c r="J383" s="150"/>
    </row>
    <row r="384" spans="2:10" ht="12.75" customHeight="1" x14ac:dyDescent="0.2">
      <c r="B384" s="150"/>
      <c r="C384" s="150"/>
      <c r="D384" s="150"/>
      <c r="E384" s="150"/>
      <c r="F384" s="150"/>
      <c r="G384" s="150"/>
      <c r="H384" s="150"/>
      <c r="I384" s="150"/>
      <c r="J384" s="150"/>
    </row>
    <row r="385" spans="2:10" ht="12.75" customHeight="1" thickBot="1" x14ac:dyDescent="0.25">
      <c r="B385" s="150"/>
      <c r="C385" s="150"/>
      <c r="D385" s="150"/>
      <c r="E385" s="150"/>
      <c r="F385" s="150"/>
      <c r="G385" s="150"/>
      <c r="H385" s="150"/>
      <c r="I385" s="150"/>
      <c r="J385" s="150"/>
    </row>
    <row r="386" spans="2:10" ht="12.75" customHeight="1" x14ac:dyDescent="0.2">
      <c r="B386" s="108"/>
      <c r="C386" s="109"/>
      <c r="D386" s="109"/>
      <c r="E386" s="109"/>
      <c r="F386" s="109"/>
      <c r="G386" s="109"/>
      <c r="H386" s="109"/>
      <c r="I386" s="109"/>
      <c r="J386" s="110"/>
    </row>
    <row r="387" spans="2:10" ht="12.75" customHeight="1" x14ac:dyDescent="0.2">
      <c r="B387" s="111"/>
      <c r="C387" s="112"/>
      <c r="D387" s="112"/>
      <c r="E387" s="112"/>
      <c r="F387" s="112"/>
      <c r="G387" s="112"/>
      <c r="H387" s="112"/>
      <c r="I387" s="112"/>
      <c r="J387" s="113"/>
    </row>
    <row r="388" spans="2:10" ht="12.75" customHeight="1" x14ac:dyDescent="0.25">
      <c r="B388" s="111"/>
      <c r="C388" s="1053" t="s">
        <v>77</v>
      </c>
      <c r="D388" s="1053"/>
      <c r="E388" s="1053"/>
      <c r="F388" s="1053"/>
      <c r="G388" s="1053"/>
      <c r="H388" s="1053"/>
      <c r="I388" s="1053"/>
      <c r="J388" s="113"/>
    </row>
    <row r="389" spans="2:10" ht="12.75" customHeight="1" x14ac:dyDescent="0.2">
      <c r="B389" s="111"/>
      <c r="C389" s="1054" t="str">
        <f>C360</f>
        <v>PAY SLIP FOR THE MONTH OF JANUARY'2020</v>
      </c>
      <c r="D389" s="1054"/>
      <c r="E389" s="1054"/>
      <c r="F389" s="1054"/>
      <c r="G389" s="1054"/>
      <c r="H389" s="1054"/>
      <c r="I389" s="1054"/>
      <c r="J389" s="113"/>
    </row>
    <row r="390" spans="2:10" ht="12.75" customHeight="1" x14ac:dyDescent="0.2">
      <c r="B390" s="111"/>
      <c r="C390" s="114"/>
      <c r="D390" s="114"/>
      <c r="E390" s="114"/>
      <c r="F390" s="114"/>
      <c r="G390" s="114"/>
      <c r="H390" s="114"/>
      <c r="I390" s="116"/>
      <c r="J390" s="113"/>
    </row>
    <row r="391" spans="2:10" ht="12.75" customHeight="1" x14ac:dyDescent="0.2">
      <c r="B391" s="111"/>
      <c r="C391" s="115" t="s">
        <v>82</v>
      </c>
      <c r="D391" s="115"/>
      <c r="E391" s="1064" t="s">
        <v>61</v>
      </c>
      <c r="F391" s="1064"/>
      <c r="G391" s="1064"/>
      <c r="H391" s="115" t="s">
        <v>81</v>
      </c>
      <c r="I391" s="117">
        <v>171</v>
      </c>
      <c r="J391" s="113"/>
    </row>
    <row r="392" spans="2:10" ht="12.75" customHeight="1" x14ac:dyDescent="0.2">
      <c r="B392" s="111"/>
      <c r="C392" s="118" t="s">
        <v>78</v>
      </c>
      <c r="D392" s="118"/>
      <c r="E392" s="1070" t="s">
        <v>168</v>
      </c>
      <c r="F392" s="1070"/>
      <c r="G392" s="119"/>
      <c r="H392" s="246" t="s">
        <v>479</v>
      </c>
      <c r="I392" s="246" t="s">
        <v>330</v>
      </c>
      <c r="J392" s="113"/>
    </row>
    <row r="393" spans="2:10" ht="12.75" customHeight="1" thickBot="1" x14ac:dyDescent="0.25">
      <c r="B393" s="111"/>
      <c r="C393" s="120" t="s">
        <v>79</v>
      </c>
      <c r="D393" s="120"/>
      <c r="E393" s="121">
        <f>'Total display'!A20</f>
        <v>0</v>
      </c>
      <c r="F393" s="121"/>
      <c r="G393" s="119"/>
      <c r="H393" s="143" t="s">
        <v>80</v>
      </c>
      <c r="I393" s="122">
        <f>'Total display'!D20</f>
        <v>0</v>
      </c>
      <c r="J393" s="113"/>
    </row>
    <row r="394" spans="2:10" ht="12.75" customHeight="1" thickTop="1" thickBot="1" x14ac:dyDescent="0.25">
      <c r="B394" s="111"/>
      <c r="C394" s="123" t="s">
        <v>73</v>
      </c>
      <c r="D394" s="124"/>
      <c r="E394" s="124"/>
      <c r="F394" s="125" t="s">
        <v>74</v>
      </c>
      <c r="G394" s="124" t="s">
        <v>75</v>
      </c>
      <c r="H394" s="124"/>
      <c r="I394" s="125" t="s">
        <v>74</v>
      </c>
      <c r="J394" s="113"/>
    </row>
    <row r="395" spans="2:10" ht="12.75" customHeight="1" thickTop="1" x14ac:dyDescent="0.2">
      <c r="B395" s="111"/>
      <c r="C395" s="126"/>
      <c r="D395" s="127" t="s">
        <v>201</v>
      </c>
      <c r="E395" s="128" t="s">
        <v>117</v>
      </c>
      <c r="F395" s="129"/>
      <c r="G395" s="112"/>
      <c r="H395" s="112"/>
      <c r="I395" s="130"/>
      <c r="J395" s="113"/>
    </row>
    <row r="396" spans="2:10" ht="12.75" customHeight="1" x14ac:dyDescent="0.2">
      <c r="B396" s="111"/>
      <c r="C396" s="127" t="s">
        <v>40</v>
      </c>
      <c r="D396" s="127"/>
      <c r="E396" s="127"/>
      <c r="F396" s="131">
        <f>'Total display'!E20</f>
        <v>0</v>
      </c>
      <c r="G396" s="1058" t="s">
        <v>1942</v>
      </c>
      <c r="H396" s="1058"/>
      <c r="I396" s="131">
        <f>'Total display'!R20</f>
        <v>0</v>
      </c>
      <c r="J396" s="113"/>
    </row>
    <row r="397" spans="2:10" ht="12.75" customHeight="1" x14ac:dyDescent="0.2">
      <c r="B397" s="111"/>
      <c r="C397" s="127" t="s">
        <v>67</v>
      </c>
      <c r="D397" s="127"/>
      <c r="E397" s="127"/>
      <c r="F397" s="131">
        <f>'Total display'!H20</f>
        <v>0</v>
      </c>
      <c r="G397" s="1056" t="s">
        <v>76</v>
      </c>
      <c r="H397" s="1056"/>
      <c r="I397" s="131">
        <f>'Total display'!T20</f>
        <v>0</v>
      </c>
      <c r="J397" s="113"/>
    </row>
    <row r="398" spans="2:10" ht="12.75" customHeight="1" x14ac:dyDescent="0.2">
      <c r="B398" s="111"/>
      <c r="C398" s="127" t="s">
        <v>69</v>
      </c>
      <c r="D398" s="128">
        <f>'Ac Dtls'!D18</f>
        <v>0</v>
      </c>
      <c r="E398" s="131">
        <f>'Ac Dtls'!E18</f>
        <v>1.8323013698630133</v>
      </c>
      <c r="F398" s="131">
        <f>'Total display'!M20</f>
        <v>0</v>
      </c>
      <c r="G398" s="127"/>
      <c r="H398" s="127"/>
      <c r="I398" s="131"/>
      <c r="J398" s="113"/>
    </row>
    <row r="399" spans="2:10" ht="12.75" customHeight="1" x14ac:dyDescent="0.2">
      <c r="B399" s="111"/>
      <c r="C399" s="127" t="s">
        <v>70</v>
      </c>
      <c r="D399" s="128">
        <f>'Ac Dtls'!G18</f>
        <v>0</v>
      </c>
      <c r="E399" s="131">
        <f>'Ac Dtls'!H18</f>
        <v>4</v>
      </c>
      <c r="F399" s="131">
        <f>'Total display'!N20</f>
        <v>0</v>
      </c>
      <c r="G399" s="127"/>
      <c r="H399" s="127"/>
      <c r="I399" s="131"/>
      <c r="J399" s="113"/>
    </row>
    <row r="400" spans="2:10" ht="12.75" customHeight="1" x14ac:dyDescent="0.2">
      <c r="B400" s="111"/>
      <c r="C400" s="127" t="s">
        <v>71</v>
      </c>
      <c r="D400" s="128"/>
      <c r="E400" s="127"/>
      <c r="F400" s="131">
        <f>'Total display'!P20</f>
        <v>0</v>
      </c>
      <c r="G400" s="127"/>
      <c r="H400" s="127"/>
      <c r="I400" s="131"/>
      <c r="J400" s="113"/>
    </row>
    <row r="401" spans="2:10" ht="12.75" customHeight="1" x14ac:dyDescent="0.2">
      <c r="B401" s="111"/>
      <c r="C401" s="127" t="s">
        <v>422</v>
      </c>
      <c r="D401" s="128"/>
      <c r="E401" s="127"/>
      <c r="F401" s="131">
        <f>'Total display'!F20</f>
        <v>0</v>
      </c>
      <c r="G401" s="127"/>
      <c r="H401" s="127"/>
      <c r="I401" s="131"/>
      <c r="J401" s="113"/>
    </row>
    <row r="402" spans="2:10" ht="12.75" customHeight="1" x14ac:dyDescent="0.2">
      <c r="B402" s="111"/>
      <c r="C402" s="127" t="s">
        <v>421</v>
      </c>
      <c r="D402" s="127"/>
      <c r="E402" s="127"/>
      <c r="F402" s="131">
        <f>'Total display'!I20</f>
        <v>0</v>
      </c>
      <c r="G402" s="127"/>
      <c r="H402" s="127"/>
      <c r="I402" s="131"/>
      <c r="J402" s="113"/>
    </row>
    <row r="403" spans="2:10" ht="12.75" customHeight="1" x14ac:dyDescent="0.2">
      <c r="B403" s="111"/>
      <c r="C403" s="127" t="s">
        <v>450</v>
      </c>
      <c r="D403" s="127"/>
      <c r="E403" s="127"/>
      <c r="F403" s="131">
        <f>'Total display'!J20</f>
        <v>0</v>
      </c>
      <c r="G403" s="127"/>
      <c r="H403" s="127"/>
      <c r="I403" s="131"/>
      <c r="J403" s="113"/>
    </row>
    <row r="404" spans="2:10" ht="12.75" customHeight="1" x14ac:dyDescent="0.2">
      <c r="B404" s="111"/>
      <c r="C404" s="382" t="s">
        <v>1055</v>
      </c>
      <c r="D404" s="128"/>
      <c r="E404" s="127"/>
      <c r="F404" s="131">
        <f>'Total display'!L20</f>
        <v>0</v>
      </c>
      <c r="G404" s="127"/>
      <c r="H404" s="127"/>
      <c r="I404" s="131"/>
      <c r="J404" s="113"/>
    </row>
    <row r="405" spans="2:10" ht="12.75" customHeight="1" x14ac:dyDescent="0.2">
      <c r="B405" s="111"/>
      <c r="C405" s="1050" t="s">
        <v>83</v>
      </c>
      <c r="D405" s="1051"/>
      <c r="E405" s="1051"/>
      <c r="F405" s="132">
        <f>SUM(F396:F404)</f>
        <v>0</v>
      </c>
      <c r="G405" s="1052" t="s">
        <v>84</v>
      </c>
      <c r="H405" s="1052"/>
      <c r="I405" s="133"/>
      <c r="J405" s="113"/>
    </row>
    <row r="406" spans="2:10" ht="12.75" customHeight="1" x14ac:dyDescent="0.2">
      <c r="B406" s="134"/>
      <c r="C406" s="135"/>
      <c r="D406" s="135"/>
      <c r="E406" s="135"/>
      <c r="F406" s="135"/>
      <c r="G406" s="1057" t="s">
        <v>85</v>
      </c>
      <c r="H406" s="1057"/>
      <c r="I406" s="136">
        <f>F405-I396-I397</f>
        <v>0</v>
      </c>
      <c r="J406" s="137"/>
    </row>
    <row r="407" spans="2:10" ht="12.75" customHeight="1" x14ac:dyDescent="0.2">
      <c r="B407" s="111"/>
      <c r="C407" s="112" t="s">
        <v>86</v>
      </c>
      <c r="D407" s="112"/>
      <c r="E407" s="112" t="s">
        <v>88</v>
      </c>
      <c r="F407" s="112"/>
      <c r="G407" s="138"/>
      <c r="H407" s="138"/>
      <c r="I407" s="112"/>
      <c r="J407" s="113"/>
    </row>
    <row r="408" spans="2:10" ht="12.75" customHeight="1" x14ac:dyDescent="0.2">
      <c r="B408" s="111"/>
      <c r="C408" s="112"/>
      <c r="D408" s="112"/>
      <c r="E408" s="112"/>
      <c r="F408" s="150"/>
      <c r="G408" s="1068"/>
      <c r="H408" s="1068"/>
      <c r="I408" s="112"/>
      <c r="J408" s="113"/>
    </row>
    <row r="409" spans="2:10" ht="12.75" customHeight="1" thickBot="1" x14ac:dyDescent="0.25">
      <c r="B409" s="139"/>
      <c r="C409" s="140"/>
      <c r="D409" s="140"/>
      <c r="E409" s="140"/>
      <c r="F409" s="140"/>
      <c r="G409" s="140"/>
      <c r="H409" s="140"/>
      <c r="I409" s="140"/>
      <c r="J409" s="141"/>
    </row>
    <row r="410" spans="2:10" ht="12.75" customHeight="1" x14ac:dyDescent="0.2">
      <c r="B410" s="112"/>
      <c r="C410" s="112"/>
      <c r="D410" s="112"/>
      <c r="E410" s="112"/>
      <c r="F410" s="112"/>
      <c r="G410" s="112"/>
      <c r="H410" s="112"/>
      <c r="I410" s="112"/>
      <c r="J410" s="112"/>
    </row>
    <row r="411" spans="2:10" ht="12.75" customHeight="1" x14ac:dyDescent="0.2">
      <c r="B411" s="150"/>
      <c r="C411" s="150"/>
      <c r="D411" s="150"/>
      <c r="E411" s="150"/>
      <c r="F411" s="150"/>
      <c r="G411" s="150"/>
      <c r="H411" s="150"/>
      <c r="I411" s="150"/>
      <c r="J411" s="150"/>
    </row>
    <row r="412" spans="2:10" ht="12.75" customHeight="1" x14ac:dyDescent="0.2">
      <c r="B412" s="150"/>
      <c r="C412" s="150"/>
      <c r="D412" s="150"/>
      <c r="E412" s="150"/>
      <c r="F412" s="150"/>
      <c r="G412" s="150"/>
      <c r="H412" s="150"/>
      <c r="I412" s="150"/>
      <c r="J412" s="150"/>
    </row>
    <row r="413" spans="2:10" ht="12.75" customHeight="1" thickBot="1" x14ac:dyDescent="0.25">
      <c r="B413" s="112"/>
      <c r="C413" s="112"/>
      <c r="D413" s="112"/>
      <c r="E413" s="112"/>
      <c r="F413" s="112"/>
      <c r="G413" s="112"/>
      <c r="H413" s="112"/>
      <c r="I413" s="112"/>
      <c r="J413" s="112"/>
    </row>
    <row r="414" spans="2:10" ht="12.75" customHeight="1" x14ac:dyDescent="0.2">
      <c r="B414" s="108"/>
      <c r="C414" s="109"/>
      <c r="D414" s="109"/>
      <c r="E414" s="109"/>
      <c r="F414" s="109"/>
      <c r="G414" s="109"/>
      <c r="H414" s="109"/>
      <c r="I414" s="109"/>
      <c r="J414" s="110"/>
    </row>
    <row r="415" spans="2:10" ht="12.75" customHeight="1" x14ac:dyDescent="0.2">
      <c r="B415" s="111"/>
      <c r="C415" s="112"/>
      <c r="D415" s="112"/>
      <c r="E415" s="112"/>
      <c r="F415" s="112"/>
      <c r="G415" s="112"/>
      <c r="H415" s="112"/>
      <c r="I415" s="112"/>
      <c r="J415" s="113"/>
    </row>
    <row r="416" spans="2:10" ht="12.75" customHeight="1" x14ac:dyDescent="0.25">
      <c r="B416" s="111"/>
      <c r="C416" s="1065" t="s">
        <v>77</v>
      </c>
      <c r="D416" s="1065"/>
      <c r="E416" s="1065"/>
      <c r="F416" s="1065"/>
      <c r="G416" s="1065"/>
      <c r="H416" s="1065"/>
      <c r="I416" s="1065"/>
      <c r="J416" s="113"/>
    </row>
    <row r="417" spans="2:10" ht="12.75" customHeight="1" x14ac:dyDescent="0.2">
      <c r="B417" s="111"/>
      <c r="C417" s="1054" t="s">
        <v>2110</v>
      </c>
      <c r="D417" s="1054"/>
      <c r="E417" s="1054"/>
      <c r="F417" s="1054"/>
      <c r="G417" s="1054"/>
      <c r="H417" s="1054"/>
      <c r="I417" s="1054"/>
      <c r="J417" s="113"/>
    </row>
    <row r="418" spans="2:10" ht="12.75" customHeight="1" x14ac:dyDescent="0.2">
      <c r="B418" s="111"/>
      <c r="C418" s="114"/>
      <c r="D418" s="114"/>
      <c r="E418" s="114"/>
      <c r="F418" s="114"/>
      <c r="G418" s="114"/>
      <c r="H418" s="114"/>
      <c r="I418" s="116"/>
      <c r="J418" s="113"/>
    </row>
    <row r="419" spans="2:10" ht="12.75" customHeight="1" x14ac:dyDescent="0.2">
      <c r="B419" s="111"/>
      <c r="C419" s="115" t="s">
        <v>82</v>
      </c>
      <c r="D419" s="115"/>
      <c r="E419" s="1064" t="s">
        <v>66</v>
      </c>
      <c r="F419" s="1064"/>
      <c r="G419" s="1064"/>
      <c r="H419" s="115" t="s">
        <v>81</v>
      </c>
      <c r="I419" s="117">
        <v>180</v>
      </c>
      <c r="J419" s="113"/>
    </row>
    <row r="420" spans="2:10" ht="12.75" customHeight="1" x14ac:dyDescent="0.2">
      <c r="B420" s="111"/>
      <c r="C420" s="118" t="s">
        <v>78</v>
      </c>
      <c r="D420" s="118"/>
      <c r="E420" s="1070" t="s">
        <v>89</v>
      </c>
      <c r="F420" s="1070"/>
      <c r="G420" s="119"/>
      <c r="H420" s="246" t="s">
        <v>479</v>
      </c>
      <c r="I420" s="246" t="s">
        <v>330</v>
      </c>
      <c r="J420" s="113"/>
    </row>
    <row r="421" spans="2:10" ht="12.75" customHeight="1" thickBot="1" x14ac:dyDescent="0.25">
      <c r="B421" s="111"/>
      <c r="C421" s="120" t="s">
        <v>79</v>
      </c>
      <c r="D421" s="120"/>
      <c r="E421" s="121">
        <f>'Total display'!A22</f>
        <v>0</v>
      </c>
      <c r="F421" s="121"/>
      <c r="G421" s="119"/>
      <c r="H421" s="143" t="s">
        <v>80</v>
      </c>
      <c r="I421" s="122">
        <f>'Total display'!D22</f>
        <v>0</v>
      </c>
      <c r="J421" s="113"/>
    </row>
    <row r="422" spans="2:10" ht="12.75" customHeight="1" thickTop="1" thickBot="1" x14ac:dyDescent="0.25">
      <c r="B422" s="111"/>
      <c r="C422" s="123" t="s">
        <v>73</v>
      </c>
      <c r="D422" s="124"/>
      <c r="E422" s="124"/>
      <c r="F422" s="125" t="s">
        <v>74</v>
      </c>
      <c r="G422" s="124" t="s">
        <v>75</v>
      </c>
      <c r="H422" s="124"/>
      <c r="I422" s="125" t="s">
        <v>74</v>
      </c>
      <c r="J422" s="113"/>
    </row>
    <row r="423" spans="2:10" ht="12.75" customHeight="1" thickTop="1" x14ac:dyDescent="0.2">
      <c r="B423" s="111"/>
      <c r="C423" s="126"/>
      <c r="D423" s="127" t="s">
        <v>201</v>
      </c>
      <c r="E423" s="128" t="s">
        <v>117</v>
      </c>
      <c r="F423" s="129"/>
      <c r="G423" s="112"/>
      <c r="H423" s="112"/>
      <c r="I423" s="130"/>
      <c r="J423" s="113"/>
    </row>
    <row r="424" spans="2:10" ht="12.75" customHeight="1" x14ac:dyDescent="0.2">
      <c r="B424" s="111"/>
      <c r="C424" s="127" t="s">
        <v>40</v>
      </c>
      <c r="D424" s="127"/>
      <c r="E424" s="127"/>
      <c r="F424" s="131">
        <f>'Total display'!E22</f>
        <v>0</v>
      </c>
      <c r="G424" s="1058" t="s">
        <v>1942</v>
      </c>
      <c r="H424" s="1058"/>
      <c r="I424" s="131">
        <f>'Total display'!R22</f>
        <v>0</v>
      </c>
      <c r="J424" s="113"/>
    </row>
    <row r="425" spans="2:10" ht="12.75" customHeight="1" x14ac:dyDescent="0.2">
      <c r="B425" s="111"/>
      <c r="C425" s="127" t="s">
        <v>67</v>
      </c>
      <c r="D425" s="127"/>
      <c r="E425" s="127"/>
      <c r="F425" s="131">
        <f>'Total display'!H22</f>
        <v>0</v>
      </c>
      <c r="G425" s="1056" t="s">
        <v>76</v>
      </c>
      <c r="H425" s="1056"/>
      <c r="I425" s="131">
        <f>'Total display'!T22</f>
        <v>0</v>
      </c>
      <c r="J425" s="113"/>
    </row>
    <row r="426" spans="2:10" ht="12.75" customHeight="1" x14ac:dyDescent="0.2">
      <c r="B426" s="111"/>
      <c r="C426" s="127" t="s">
        <v>69</v>
      </c>
      <c r="D426" s="128">
        <f>'Ac Dtls'!D19</f>
        <v>2</v>
      </c>
      <c r="E426" s="131">
        <f>'Ac Dtls'!E19</f>
        <v>1.9140565068493152</v>
      </c>
      <c r="F426" s="131">
        <f>'Total display'!M22</f>
        <v>0</v>
      </c>
      <c r="G426" s="127"/>
      <c r="H426" s="127"/>
      <c r="I426" s="131"/>
      <c r="J426" s="113"/>
    </row>
    <row r="427" spans="2:10" ht="12.75" customHeight="1" x14ac:dyDescent="0.2">
      <c r="B427" s="111"/>
      <c r="C427" s="127" t="s">
        <v>70</v>
      </c>
      <c r="D427" s="128">
        <f>'Ac Dtls'!G19</f>
        <v>0</v>
      </c>
      <c r="E427" s="131">
        <f>'Ac Dtls'!H19</f>
        <v>4</v>
      </c>
      <c r="F427" s="131">
        <f>'Total display'!N22</f>
        <v>0</v>
      </c>
      <c r="G427" s="127"/>
      <c r="H427" s="127"/>
      <c r="I427" s="131"/>
      <c r="J427" s="113"/>
    </row>
    <row r="428" spans="2:10" ht="12.75" customHeight="1" x14ac:dyDescent="0.2">
      <c r="B428" s="111"/>
      <c r="C428" s="127" t="s">
        <v>71</v>
      </c>
      <c r="D428" s="127"/>
      <c r="E428" s="127"/>
      <c r="F428" s="131">
        <f>'Total display'!P22</f>
        <v>0</v>
      </c>
      <c r="G428" s="127"/>
      <c r="H428" s="127"/>
      <c r="I428" s="131"/>
      <c r="J428" s="113"/>
    </row>
    <row r="429" spans="2:10" ht="12.75" customHeight="1" x14ac:dyDescent="0.2">
      <c r="B429" s="111"/>
      <c r="C429" s="127" t="s">
        <v>422</v>
      </c>
      <c r="D429" s="127"/>
      <c r="E429" s="127"/>
      <c r="F429" s="131">
        <f>'Total display'!F22</f>
        <v>0</v>
      </c>
      <c r="G429" s="127"/>
      <c r="H429" s="127"/>
      <c r="I429" s="131"/>
      <c r="J429" s="113"/>
    </row>
    <row r="430" spans="2:10" ht="12.75" customHeight="1" x14ac:dyDescent="0.2">
      <c r="B430" s="111"/>
      <c r="C430" s="127" t="s">
        <v>421</v>
      </c>
      <c r="D430" s="127"/>
      <c r="E430" s="127"/>
      <c r="F430" s="131">
        <f>'Total display'!I22</f>
        <v>0</v>
      </c>
      <c r="G430" s="127"/>
      <c r="H430" s="127"/>
      <c r="I430" s="131"/>
      <c r="J430" s="113"/>
    </row>
    <row r="431" spans="2:10" ht="12.75" customHeight="1" x14ac:dyDescent="0.2">
      <c r="B431" s="111"/>
      <c r="C431" s="127" t="s">
        <v>450</v>
      </c>
      <c r="D431" s="127"/>
      <c r="E431" s="127"/>
      <c r="F431" s="131">
        <f>'Total display'!J22</f>
        <v>0</v>
      </c>
      <c r="G431" s="127"/>
      <c r="H431" s="127"/>
      <c r="I431" s="131"/>
      <c r="J431" s="113"/>
    </row>
    <row r="432" spans="2:10" ht="12.75" customHeight="1" x14ac:dyDescent="0.2">
      <c r="B432" s="111"/>
      <c r="C432" s="382" t="s">
        <v>1055</v>
      </c>
      <c r="D432" s="128"/>
      <c r="E432" s="127"/>
      <c r="F432" s="131">
        <f>'Total display'!L22</f>
        <v>0</v>
      </c>
      <c r="G432" s="127"/>
      <c r="H432" s="127"/>
      <c r="I432" s="131"/>
      <c r="J432" s="113"/>
    </row>
    <row r="433" spans="2:11" ht="12.75" customHeight="1" thickBot="1" x14ac:dyDescent="0.25">
      <c r="B433" s="111"/>
      <c r="C433" s="1069" t="s">
        <v>83</v>
      </c>
      <c r="D433" s="1067"/>
      <c r="E433" s="1067"/>
      <c r="F433" s="145">
        <f>SUM(F424:F432)</f>
        <v>0</v>
      </c>
      <c r="G433" s="1067" t="s">
        <v>84</v>
      </c>
      <c r="H433" s="1067"/>
      <c r="I433" s="146">
        <f>SUM(I424:I432)</f>
        <v>0</v>
      </c>
      <c r="J433" s="113"/>
    </row>
    <row r="434" spans="2:11" ht="12.75" customHeight="1" thickTop="1" x14ac:dyDescent="0.2">
      <c r="B434" s="111"/>
      <c r="C434" s="112"/>
      <c r="D434" s="112"/>
      <c r="E434" s="112"/>
      <c r="F434" s="112"/>
      <c r="G434" s="1066" t="s">
        <v>85</v>
      </c>
      <c r="H434" s="1066"/>
      <c r="I434" s="147">
        <f>F433-I424-I425</f>
        <v>0</v>
      </c>
      <c r="J434" s="113"/>
    </row>
    <row r="435" spans="2:11" ht="12.75" customHeight="1" x14ac:dyDescent="0.2">
      <c r="B435" s="111"/>
      <c r="C435" s="112" t="s">
        <v>86</v>
      </c>
      <c r="D435" s="112"/>
      <c r="E435" s="112" t="s">
        <v>88</v>
      </c>
      <c r="F435" s="112"/>
      <c r="G435" s="138"/>
      <c r="H435" s="138"/>
      <c r="I435" s="112"/>
      <c r="J435" s="113"/>
    </row>
    <row r="436" spans="2:11" ht="12.75" customHeight="1" x14ac:dyDescent="0.2">
      <c r="B436" s="111"/>
      <c r="C436" s="112"/>
      <c r="D436" s="112"/>
      <c r="E436" s="112"/>
      <c r="F436" s="150"/>
      <c r="G436" s="1068"/>
      <c r="H436" s="1068"/>
      <c r="I436" s="112"/>
      <c r="J436" s="113"/>
      <c r="K436" s="56"/>
    </row>
    <row r="437" spans="2:11" ht="12.75" customHeight="1" thickBot="1" x14ac:dyDescent="0.25">
      <c r="B437" s="139"/>
      <c r="C437" s="140"/>
      <c r="D437" s="140"/>
      <c r="E437" s="140"/>
      <c r="F437" s="140"/>
      <c r="G437" s="140"/>
      <c r="H437" s="140"/>
      <c r="I437" s="140"/>
      <c r="J437" s="141"/>
    </row>
    <row r="438" spans="2:11" ht="12.75" customHeight="1" x14ac:dyDescent="0.2">
      <c r="B438" s="112"/>
      <c r="C438" s="112"/>
      <c r="D438" s="112"/>
      <c r="E438" s="112"/>
      <c r="F438" s="112"/>
      <c r="G438" s="112"/>
      <c r="H438" s="112"/>
      <c r="I438" s="112"/>
      <c r="J438" s="112"/>
    </row>
    <row r="439" spans="2:11" ht="12.75" customHeight="1" x14ac:dyDescent="0.2">
      <c r="B439" s="112"/>
      <c r="C439" s="112"/>
      <c r="D439" s="112"/>
      <c r="E439" s="112"/>
      <c r="F439" s="112"/>
      <c r="G439" s="112"/>
      <c r="H439" s="112"/>
      <c r="I439" s="112"/>
      <c r="J439" s="112"/>
    </row>
    <row r="440" spans="2:11" ht="12.75" customHeight="1" x14ac:dyDescent="0.2">
      <c r="B440" s="112"/>
      <c r="C440" s="112"/>
      <c r="D440" s="112"/>
      <c r="E440" s="112"/>
      <c r="F440" s="112"/>
      <c r="G440" s="112"/>
      <c r="H440" s="112"/>
      <c r="I440" s="112"/>
      <c r="J440" s="112"/>
    </row>
    <row r="441" spans="2:11" ht="12.75" customHeight="1" thickBot="1" x14ac:dyDescent="0.25">
      <c r="B441" s="112"/>
      <c r="C441" s="112"/>
      <c r="D441" s="112"/>
      <c r="E441" s="112"/>
      <c r="F441" s="112"/>
      <c r="G441" s="112"/>
      <c r="H441" s="112"/>
      <c r="I441" s="112"/>
      <c r="J441" s="112"/>
    </row>
    <row r="442" spans="2:11" ht="12.75" customHeight="1" x14ac:dyDescent="0.2">
      <c r="B442" s="108"/>
      <c r="C442" s="109"/>
      <c r="D442" s="109"/>
      <c r="E442" s="109"/>
      <c r="F442" s="109"/>
      <c r="G442" s="109"/>
      <c r="H442" s="109"/>
      <c r="I442" s="109"/>
      <c r="J442" s="110"/>
    </row>
    <row r="443" spans="2:11" ht="12.75" customHeight="1" x14ac:dyDescent="0.2">
      <c r="B443" s="111"/>
      <c r="C443" s="112"/>
      <c r="D443" s="112"/>
      <c r="E443" s="112"/>
      <c r="F443" s="112"/>
      <c r="G443" s="112"/>
      <c r="H443" s="112"/>
      <c r="I443" s="112"/>
      <c r="J443" s="113"/>
    </row>
    <row r="444" spans="2:11" ht="12.75" customHeight="1" x14ac:dyDescent="0.25">
      <c r="B444" s="111"/>
      <c r="C444" s="1053" t="s">
        <v>77</v>
      </c>
      <c r="D444" s="1053"/>
      <c r="E444" s="1053"/>
      <c r="F444" s="1053"/>
      <c r="G444" s="1053"/>
      <c r="H444" s="1053"/>
      <c r="I444" s="1053"/>
      <c r="J444" s="113"/>
    </row>
    <row r="445" spans="2:11" ht="12.75" customHeight="1" x14ac:dyDescent="0.2">
      <c r="B445" s="111"/>
      <c r="C445" s="1054" t="s">
        <v>2110</v>
      </c>
      <c r="D445" s="1054"/>
      <c r="E445" s="1054"/>
      <c r="F445" s="1054"/>
      <c r="G445" s="1054"/>
      <c r="H445" s="1054"/>
      <c r="I445" s="1054"/>
      <c r="J445" s="113"/>
    </row>
    <row r="446" spans="2:11" ht="12.75" customHeight="1" x14ac:dyDescent="0.2">
      <c r="B446" s="111"/>
      <c r="C446" s="114"/>
      <c r="D446" s="114"/>
      <c r="E446" s="114"/>
      <c r="F446" s="114"/>
      <c r="G446" s="114"/>
      <c r="H446" s="114"/>
      <c r="I446" s="116"/>
      <c r="J446" s="113"/>
    </row>
    <row r="447" spans="2:11" ht="12.75" customHeight="1" x14ac:dyDescent="0.2">
      <c r="B447" s="111"/>
      <c r="C447" s="115" t="s">
        <v>82</v>
      </c>
      <c r="D447" s="115"/>
      <c r="E447" s="1063" t="s">
        <v>102</v>
      </c>
      <c r="F447" s="1063"/>
      <c r="G447" s="1063"/>
      <c r="H447" s="115" t="s">
        <v>81</v>
      </c>
      <c r="I447" s="116">
        <v>187</v>
      </c>
      <c r="J447" s="113"/>
    </row>
    <row r="448" spans="2:11" ht="12.75" customHeight="1" x14ac:dyDescent="0.2">
      <c r="B448" s="111"/>
      <c r="C448" s="118" t="s">
        <v>78</v>
      </c>
      <c r="D448" s="118"/>
      <c r="E448" s="1054" t="s">
        <v>197</v>
      </c>
      <c r="F448" s="1054"/>
      <c r="G448" s="112"/>
      <c r="H448" s="247" t="s">
        <v>479</v>
      </c>
      <c r="I448" s="248" t="s">
        <v>329</v>
      </c>
      <c r="J448" s="113"/>
    </row>
    <row r="449" spans="2:10" ht="12.75" customHeight="1" thickBot="1" x14ac:dyDescent="0.25">
      <c r="B449" s="111"/>
      <c r="C449" s="120" t="s">
        <v>79</v>
      </c>
      <c r="D449" s="120"/>
      <c r="E449" s="169">
        <f>'Total display'!A24</f>
        <v>0</v>
      </c>
      <c r="F449" s="149"/>
      <c r="G449" s="112"/>
      <c r="H449" s="120" t="s">
        <v>80</v>
      </c>
      <c r="I449" s="122">
        <f>'Total display'!D24</f>
        <v>0</v>
      </c>
      <c r="J449" s="113"/>
    </row>
    <row r="450" spans="2:10" ht="12.75" customHeight="1" thickTop="1" thickBot="1" x14ac:dyDescent="0.25">
      <c r="B450" s="111"/>
      <c r="C450" s="123" t="s">
        <v>73</v>
      </c>
      <c r="D450" s="124"/>
      <c r="E450" s="124"/>
      <c r="F450" s="125" t="s">
        <v>74</v>
      </c>
      <c r="G450" s="124" t="s">
        <v>75</v>
      </c>
      <c r="H450" s="124"/>
      <c r="I450" s="125" t="s">
        <v>74</v>
      </c>
      <c r="J450" s="113"/>
    </row>
    <row r="451" spans="2:10" ht="12.75" customHeight="1" thickTop="1" x14ac:dyDescent="0.2">
      <c r="B451" s="111"/>
      <c r="C451" s="126"/>
      <c r="D451" s="127" t="s">
        <v>201</v>
      </c>
      <c r="E451" s="128" t="s">
        <v>117</v>
      </c>
      <c r="F451" s="129"/>
      <c r="G451" s="112"/>
      <c r="H451" s="112"/>
      <c r="I451" s="130"/>
      <c r="J451" s="113"/>
    </row>
    <row r="452" spans="2:10" ht="12.75" customHeight="1" x14ac:dyDescent="0.2">
      <c r="B452" s="111"/>
      <c r="C452" s="127" t="s">
        <v>40</v>
      </c>
      <c r="D452" s="127"/>
      <c r="E452" s="127"/>
      <c r="F452" s="131">
        <f>'Total display'!E24</f>
        <v>0</v>
      </c>
      <c r="G452" s="1058" t="s">
        <v>1942</v>
      </c>
      <c r="H452" s="1058"/>
      <c r="I452" s="131">
        <f>'Total display'!R24</f>
        <v>0</v>
      </c>
      <c r="J452" s="113"/>
    </row>
    <row r="453" spans="2:10" ht="12.75" customHeight="1" x14ac:dyDescent="0.2">
      <c r="B453" s="111"/>
      <c r="C453" s="127" t="s">
        <v>67</v>
      </c>
      <c r="D453" s="127"/>
      <c r="E453" s="127"/>
      <c r="F453" s="131">
        <f>'Total display'!H24</f>
        <v>0</v>
      </c>
      <c r="G453" s="1056" t="s">
        <v>76</v>
      </c>
      <c r="H453" s="1056"/>
      <c r="I453" s="131">
        <f>'Total display'!T24</f>
        <v>0</v>
      </c>
      <c r="J453" s="113"/>
    </row>
    <row r="454" spans="2:10" ht="12.75" customHeight="1" x14ac:dyDescent="0.2">
      <c r="B454" s="111"/>
      <c r="C454" s="127" t="s">
        <v>69</v>
      </c>
      <c r="D454" s="128">
        <f>'Ac Dtls'!D20</f>
        <v>0</v>
      </c>
      <c r="E454" s="127">
        <f>'Ac Dtls'!E20</f>
        <v>1.7687619863013702</v>
      </c>
      <c r="F454" s="131">
        <f>'Total display'!M24</f>
        <v>0</v>
      </c>
      <c r="G454" s="127"/>
      <c r="H454" s="127"/>
      <c r="I454" s="131"/>
      <c r="J454" s="113"/>
    </row>
    <row r="455" spans="2:10" ht="12.75" customHeight="1" x14ac:dyDescent="0.2">
      <c r="B455" s="111"/>
      <c r="C455" s="127" t="s">
        <v>70</v>
      </c>
      <c r="D455" s="128">
        <f>'Ac Dtls'!G20</f>
        <v>0</v>
      </c>
      <c r="E455" s="131">
        <f>'Ac Dtls'!H20</f>
        <v>3</v>
      </c>
      <c r="F455" s="131">
        <f>'Total display'!N24</f>
        <v>0</v>
      </c>
      <c r="G455" s="127"/>
      <c r="H455" s="127"/>
      <c r="I455" s="131"/>
      <c r="J455" s="113"/>
    </row>
    <row r="456" spans="2:10" ht="12.75" customHeight="1" x14ac:dyDescent="0.2">
      <c r="B456" s="111"/>
      <c r="C456" s="127" t="s">
        <v>71</v>
      </c>
      <c r="D456" s="127"/>
      <c r="E456" s="127"/>
      <c r="F456" s="131">
        <f>'Total display'!P24</f>
        <v>0</v>
      </c>
      <c r="G456" s="127"/>
      <c r="H456" s="127"/>
      <c r="I456" s="131"/>
      <c r="J456" s="113"/>
    </row>
    <row r="457" spans="2:10" ht="12.75" customHeight="1" x14ac:dyDescent="0.2">
      <c r="B457" s="111"/>
      <c r="C457" s="127" t="s">
        <v>484</v>
      </c>
      <c r="D457" s="127"/>
      <c r="E457" s="127"/>
      <c r="F457" s="131">
        <f>'Total display'!F24</f>
        <v>0</v>
      </c>
      <c r="G457" s="127"/>
      <c r="H457" s="127"/>
      <c r="I457" s="131"/>
      <c r="J457" s="113"/>
    </row>
    <row r="458" spans="2:10" ht="12.75" customHeight="1" x14ac:dyDescent="0.2">
      <c r="B458" s="111"/>
      <c r="C458" s="127" t="s">
        <v>421</v>
      </c>
      <c r="D458" s="127"/>
      <c r="E458" s="127"/>
      <c r="F458" s="131">
        <f>'Total display'!I24</f>
        <v>0</v>
      </c>
      <c r="G458" s="127"/>
      <c r="H458" s="127"/>
      <c r="I458" s="131"/>
      <c r="J458" s="113"/>
    </row>
    <row r="459" spans="2:10" ht="12.75" customHeight="1" x14ac:dyDescent="0.2">
      <c r="B459" s="111"/>
      <c r="C459" s="127" t="s">
        <v>450</v>
      </c>
      <c r="D459" s="127"/>
      <c r="E459" s="127"/>
      <c r="F459" s="131">
        <f>'Total display'!J24</f>
        <v>0</v>
      </c>
      <c r="G459" s="127"/>
      <c r="H459" s="127"/>
      <c r="I459" s="131"/>
      <c r="J459" s="113"/>
    </row>
    <row r="460" spans="2:10" ht="12.75" customHeight="1" x14ac:dyDescent="0.2">
      <c r="B460" s="111"/>
      <c r="C460" s="127" t="s">
        <v>478</v>
      </c>
      <c r="D460" s="127"/>
      <c r="E460" s="127"/>
      <c r="F460" s="131">
        <f>'Total display'!O24</f>
        <v>0</v>
      </c>
      <c r="G460" s="127"/>
      <c r="H460" s="127"/>
      <c r="I460" s="131"/>
      <c r="J460" s="113"/>
    </row>
    <row r="461" spans="2:10" ht="12.75" customHeight="1" x14ac:dyDescent="0.2">
      <c r="B461" s="111"/>
      <c r="C461" s="382" t="s">
        <v>1055</v>
      </c>
      <c r="D461" s="128"/>
      <c r="E461" s="127"/>
      <c r="F461" s="131">
        <f>'Total display'!L24</f>
        <v>0</v>
      </c>
      <c r="G461" s="127"/>
      <c r="H461" s="127"/>
      <c r="I461" s="131"/>
      <c r="J461" s="113"/>
    </row>
    <row r="462" spans="2:10" ht="12.75" customHeight="1" x14ac:dyDescent="0.2">
      <c r="B462" s="111"/>
      <c r="C462" s="382"/>
      <c r="D462" s="384"/>
      <c r="E462" s="385"/>
      <c r="F462" s="132"/>
      <c r="G462" s="135"/>
      <c r="H462" s="135"/>
      <c r="I462" s="133"/>
      <c r="J462" s="113"/>
    </row>
    <row r="463" spans="2:10" ht="12.75" customHeight="1" x14ac:dyDescent="0.2">
      <c r="B463" s="111"/>
      <c r="C463" s="1050" t="s">
        <v>83</v>
      </c>
      <c r="D463" s="1051"/>
      <c r="E463" s="1051"/>
      <c r="F463" s="132">
        <f>SUM(F452:F461)</f>
        <v>0</v>
      </c>
      <c r="G463" s="1052" t="s">
        <v>84</v>
      </c>
      <c r="H463" s="1052"/>
      <c r="I463" s="133">
        <f>SUM(I452:I461)</f>
        <v>0</v>
      </c>
      <c r="J463" s="113"/>
    </row>
    <row r="464" spans="2:10" ht="12.75" customHeight="1" x14ac:dyDescent="0.2">
      <c r="B464" s="134"/>
      <c r="C464" s="135"/>
      <c r="D464" s="135"/>
      <c r="E464" s="135"/>
      <c r="F464" s="135"/>
      <c r="G464" s="1057" t="s">
        <v>85</v>
      </c>
      <c r="H464" s="1057"/>
      <c r="I464" s="136">
        <f>SUM(F463-I463)</f>
        <v>0</v>
      </c>
      <c r="J464" s="137"/>
    </row>
    <row r="465" spans="2:10" ht="12.75" customHeight="1" x14ac:dyDescent="0.2">
      <c r="B465" s="111"/>
      <c r="C465" s="112" t="s">
        <v>86</v>
      </c>
      <c r="D465" s="112"/>
      <c r="E465" s="112" t="s">
        <v>88</v>
      </c>
      <c r="F465" s="112"/>
      <c r="G465" s="112"/>
      <c r="H465" s="112"/>
      <c r="I465" s="112"/>
      <c r="J465" s="113"/>
    </row>
    <row r="466" spans="2:10" ht="12.75" customHeight="1" x14ac:dyDescent="0.2">
      <c r="B466" s="111"/>
      <c r="C466" s="112"/>
      <c r="D466" s="112"/>
      <c r="E466" s="112"/>
      <c r="F466" s="112"/>
      <c r="G466" s="112"/>
      <c r="H466" s="112"/>
      <c r="I466" s="112"/>
      <c r="J466" s="113"/>
    </row>
    <row r="467" spans="2:10" ht="12.75" customHeight="1" thickBot="1" x14ac:dyDescent="0.25">
      <c r="B467" s="139"/>
      <c r="C467" s="140"/>
      <c r="D467" s="140"/>
      <c r="E467" s="140"/>
      <c r="F467" s="140"/>
      <c r="G467" s="140"/>
      <c r="H467" s="140"/>
      <c r="I467" s="140"/>
      <c r="J467" s="141"/>
    </row>
    <row r="468" spans="2:10" ht="12.75" customHeight="1" x14ac:dyDescent="0.2">
      <c r="B468" s="112"/>
      <c r="C468" s="112"/>
      <c r="D468" s="112"/>
      <c r="E468" s="112"/>
      <c r="F468" s="112"/>
      <c r="G468" s="112"/>
      <c r="H468" s="112"/>
      <c r="I468" s="112"/>
      <c r="J468" s="112"/>
    </row>
    <row r="469" spans="2:10" ht="12.75" customHeight="1" x14ac:dyDescent="0.2">
      <c r="B469" s="112"/>
      <c r="C469" s="112"/>
      <c r="D469" s="112"/>
      <c r="E469" s="112"/>
      <c r="F469" s="112"/>
      <c r="G469" s="112"/>
      <c r="H469" s="112"/>
      <c r="I469" s="112"/>
      <c r="J469" s="112"/>
    </row>
    <row r="470" spans="2:10" ht="12.75" customHeight="1" x14ac:dyDescent="0.2">
      <c r="B470" s="112"/>
      <c r="C470" s="112"/>
      <c r="D470" s="112"/>
      <c r="E470" s="112"/>
      <c r="F470" s="112"/>
      <c r="G470" s="112"/>
      <c r="H470" s="112"/>
      <c r="I470" s="112"/>
      <c r="J470" s="112"/>
    </row>
    <row r="471" spans="2:10" ht="12.75" customHeight="1" x14ac:dyDescent="0.2">
      <c r="B471" s="112"/>
      <c r="C471" s="112"/>
      <c r="D471" s="112"/>
      <c r="E471" s="112"/>
      <c r="F471" s="112"/>
      <c r="G471" s="112"/>
      <c r="H471" s="112"/>
      <c r="I471" s="112"/>
      <c r="J471" s="112"/>
    </row>
    <row r="472" spans="2:10" ht="12.75" customHeight="1" x14ac:dyDescent="0.2">
      <c r="B472" s="112"/>
      <c r="C472" s="112"/>
      <c r="D472" s="112"/>
      <c r="E472" s="112"/>
      <c r="F472" s="112"/>
      <c r="G472" s="112"/>
      <c r="H472" s="112"/>
      <c r="I472" s="112"/>
      <c r="J472" s="112"/>
    </row>
    <row r="473" spans="2:10" ht="12.75" customHeight="1" x14ac:dyDescent="0.2">
      <c r="B473" s="112"/>
      <c r="C473" s="112"/>
      <c r="D473" s="112"/>
      <c r="E473" s="112"/>
      <c r="F473" s="112"/>
      <c r="G473" s="112"/>
      <c r="H473" s="112"/>
      <c r="I473" s="112"/>
      <c r="J473" s="112"/>
    </row>
    <row r="474" spans="2:10" ht="12.75" customHeight="1" x14ac:dyDescent="0.2">
      <c r="B474" s="112"/>
      <c r="C474" s="112"/>
      <c r="D474" s="112"/>
      <c r="E474" s="112"/>
      <c r="F474" s="112"/>
      <c r="G474" s="112"/>
      <c r="H474" s="112"/>
      <c r="I474" s="112"/>
      <c r="J474" s="112"/>
    </row>
    <row r="475" spans="2:10" ht="12.75" customHeight="1" thickBot="1" x14ac:dyDescent="0.25">
      <c r="B475" s="112"/>
      <c r="C475" s="112"/>
      <c r="D475" s="112"/>
      <c r="E475" s="112"/>
      <c r="F475" s="112"/>
      <c r="G475" s="112"/>
      <c r="H475" s="112"/>
      <c r="I475" s="112"/>
      <c r="J475" s="112"/>
    </row>
    <row r="476" spans="2:10" ht="12.75" customHeight="1" x14ac:dyDescent="0.2">
      <c r="B476" s="108"/>
      <c r="C476" s="109"/>
      <c r="D476" s="109"/>
      <c r="E476" s="109"/>
      <c r="F476" s="109"/>
      <c r="G476" s="109"/>
      <c r="H476" s="109"/>
      <c r="I476" s="109"/>
      <c r="J476" s="110"/>
    </row>
    <row r="477" spans="2:10" ht="12.75" customHeight="1" x14ac:dyDescent="0.2">
      <c r="B477" s="111"/>
      <c r="C477" s="112"/>
      <c r="D477" s="112"/>
      <c r="E477" s="112"/>
      <c r="F477" s="112"/>
      <c r="G477" s="112"/>
      <c r="H477" s="112"/>
      <c r="I477" s="112"/>
      <c r="J477" s="113"/>
    </row>
    <row r="478" spans="2:10" ht="12.75" customHeight="1" x14ac:dyDescent="0.25">
      <c r="B478" s="111"/>
      <c r="C478" s="1065" t="s">
        <v>77</v>
      </c>
      <c r="D478" s="1065"/>
      <c r="E478" s="1065"/>
      <c r="F478" s="1065"/>
      <c r="G478" s="1065"/>
      <c r="H478" s="1065"/>
      <c r="I478" s="1065"/>
      <c r="J478" s="113"/>
    </row>
    <row r="479" spans="2:10" ht="12.75" customHeight="1" x14ac:dyDescent="0.2">
      <c r="B479" s="111"/>
      <c r="C479" s="1054" t="s">
        <v>2110</v>
      </c>
      <c r="D479" s="1054"/>
      <c r="E479" s="1054"/>
      <c r="F479" s="1054"/>
      <c r="G479" s="1054"/>
      <c r="H479" s="1054"/>
      <c r="I479" s="1054"/>
      <c r="J479" s="113"/>
    </row>
    <row r="480" spans="2:10" ht="12.75" customHeight="1" x14ac:dyDescent="0.2">
      <c r="B480" s="111"/>
      <c r="C480" s="114"/>
      <c r="D480" s="114"/>
      <c r="E480" s="114"/>
      <c r="F480" s="114"/>
      <c r="G480" s="114"/>
      <c r="H480" s="114"/>
      <c r="I480" s="116"/>
      <c r="J480" s="113"/>
    </row>
    <row r="481" spans="2:10" ht="12.75" customHeight="1" x14ac:dyDescent="0.2">
      <c r="B481" s="111"/>
      <c r="C481" s="115" t="s">
        <v>82</v>
      </c>
      <c r="D481" s="115"/>
      <c r="E481" s="1063">
        <f>'Total display'!B25</f>
        <v>0</v>
      </c>
      <c r="F481" s="1063"/>
      <c r="G481" s="1063"/>
      <c r="H481" s="115" t="s">
        <v>81</v>
      </c>
      <c r="I481" s="116">
        <f>'Total display'!C25</f>
        <v>0</v>
      </c>
      <c r="J481" s="113"/>
    </row>
    <row r="482" spans="2:10" ht="12.75" customHeight="1" x14ac:dyDescent="0.2">
      <c r="B482" s="111"/>
      <c r="C482" s="118" t="s">
        <v>78</v>
      </c>
      <c r="D482" s="118"/>
      <c r="E482" s="1054" t="s">
        <v>168</v>
      </c>
      <c r="F482" s="1054"/>
      <c r="G482" s="112"/>
      <c r="H482" s="246" t="s">
        <v>479</v>
      </c>
      <c r="I482" s="246" t="s">
        <v>330</v>
      </c>
      <c r="J482" s="113"/>
    </row>
    <row r="483" spans="2:10" ht="12.75" customHeight="1" thickBot="1" x14ac:dyDescent="0.25">
      <c r="B483" s="111"/>
      <c r="C483" s="120" t="s">
        <v>79</v>
      </c>
      <c r="D483" s="120"/>
      <c r="E483" s="169">
        <f>'Total display'!A25</f>
        <v>0</v>
      </c>
      <c r="F483" s="149"/>
      <c r="G483" s="112"/>
      <c r="H483" s="120" t="s">
        <v>80</v>
      </c>
      <c r="I483" s="164">
        <f>'Total display'!D25</f>
        <v>0</v>
      </c>
      <c r="J483" s="113"/>
    </row>
    <row r="484" spans="2:10" ht="12.75" customHeight="1" thickTop="1" thickBot="1" x14ac:dyDescent="0.25">
      <c r="B484" s="111"/>
      <c r="C484" s="123" t="s">
        <v>73</v>
      </c>
      <c r="D484" s="124"/>
      <c r="E484" s="124"/>
      <c r="F484" s="125" t="s">
        <v>74</v>
      </c>
      <c r="G484" s="124" t="s">
        <v>75</v>
      </c>
      <c r="H484" s="124"/>
      <c r="I484" s="125" t="s">
        <v>74</v>
      </c>
      <c r="J484" s="113"/>
    </row>
    <row r="485" spans="2:10" ht="12.75" customHeight="1" thickTop="1" x14ac:dyDescent="0.2">
      <c r="B485" s="111"/>
      <c r="C485" s="126"/>
      <c r="D485" s="127" t="s">
        <v>201</v>
      </c>
      <c r="E485" s="128" t="s">
        <v>117</v>
      </c>
      <c r="F485" s="129"/>
      <c r="G485" s="112"/>
      <c r="H485" s="112"/>
      <c r="I485" s="130"/>
      <c r="J485" s="113"/>
    </row>
    <row r="486" spans="2:10" ht="12.75" customHeight="1" x14ac:dyDescent="0.2">
      <c r="B486" s="111"/>
      <c r="C486" s="127" t="s">
        <v>40</v>
      </c>
      <c r="D486" s="127"/>
      <c r="E486" s="127"/>
      <c r="F486" s="131">
        <f>'Total display'!E25</f>
        <v>0</v>
      </c>
      <c r="G486" s="1058" t="s">
        <v>1942</v>
      </c>
      <c r="H486" s="1058"/>
      <c r="I486" s="131">
        <f>'Total display'!R25</f>
        <v>0</v>
      </c>
      <c r="J486" s="113"/>
    </row>
    <row r="487" spans="2:10" ht="12.75" customHeight="1" x14ac:dyDescent="0.2">
      <c r="B487" s="111"/>
      <c r="C487" s="127" t="s">
        <v>67</v>
      </c>
      <c r="D487" s="127"/>
      <c r="E487" s="127"/>
      <c r="F487" s="131">
        <f>'Total display'!H25</f>
        <v>0</v>
      </c>
      <c r="G487" s="1056" t="s">
        <v>76</v>
      </c>
      <c r="H487" s="1056"/>
      <c r="I487" s="131">
        <f>'Total display'!T25</f>
        <v>0</v>
      </c>
      <c r="J487" s="113"/>
    </row>
    <row r="488" spans="2:10" ht="12.75" customHeight="1" x14ac:dyDescent="0.2">
      <c r="B488" s="111"/>
      <c r="C488" s="127" t="s">
        <v>69</v>
      </c>
      <c r="D488" s="128">
        <f>'Ac Dtls'!D21</f>
        <v>0</v>
      </c>
      <c r="E488" s="131">
        <f>'Ac Dtls'!E21</f>
        <v>1.8321986301369861</v>
      </c>
      <c r="F488" s="131">
        <f>'Total display'!M25</f>
        <v>0</v>
      </c>
      <c r="G488" s="127"/>
      <c r="H488" s="127"/>
      <c r="I488" s="131"/>
      <c r="J488" s="113"/>
    </row>
    <row r="489" spans="2:10" ht="12.75" customHeight="1" x14ac:dyDescent="0.2">
      <c r="B489" s="111"/>
      <c r="C489" s="127" t="s">
        <v>70</v>
      </c>
      <c r="D489" s="128">
        <f>'Ac Dtls'!G21</f>
        <v>0</v>
      </c>
      <c r="E489" s="131">
        <f>'Ac Dtls'!H21</f>
        <v>4</v>
      </c>
      <c r="F489" s="131">
        <f>'Total display'!N25</f>
        <v>0</v>
      </c>
      <c r="G489" s="127"/>
      <c r="H489" s="127"/>
      <c r="I489" s="131"/>
      <c r="J489" s="113"/>
    </row>
    <row r="490" spans="2:10" ht="12.75" customHeight="1" x14ac:dyDescent="0.2">
      <c r="B490" s="111"/>
      <c r="C490" s="127" t="s">
        <v>71</v>
      </c>
      <c r="D490" s="127"/>
      <c r="E490" s="127"/>
      <c r="F490" s="131">
        <f>'Total display'!P25</f>
        <v>0</v>
      </c>
      <c r="G490" s="127"/>
      <c r="H490" s="127"/>
      <c r="I490" s="131"/>
      <c r="J490" s="113"/>
    </row>
    <row r="491" spans="2:10" ht="12.75" customHeight="1" x14ac:dyDescent="0.2">
      <c r="B491" s="111"/>
      <c r="C491" s="127" t="s">
        <v>422</v>
      </c>
      <c r="D491" s="127"/>
      <c r="E491" s="127"/>
      <c r="F491" s="131">
        <f>'Total display'!F25</f>
        <v>0</v>
      </c>
      <c r="G491" s="127"/>
      <c r="H491" s="127"/>
      <c r="I491" s="131"/>
      <c r="J491" s="113"/>
    </row>
    <row r="492" spans="2:10" ht="12.75" customHeight="1" x14ac:dyDescent="0.2">
      <c r="B492" s="111"/>
      <c r="C492" s="127" t="s">
        <v>421</v>
      </c>
      <c r="D492" s="144"/>
      <c r="E492" s="144"/>
      <c r="F492" s="131">
        <f>'Total display'!I25</f>
        <v>0</v>
      </c>
      <c r="G492" s="127"/>
      <c r="H492" s="127"/>
      <c r="I492" s="131"/>
      <c r="J492" s="113"/>
    </row>
    <row r="493" spans="2:10" ht="12.75" customHeight="1" x14ac:dyDescent="0.2">
      <c r="B493" s="111"/>
      <c r="C493" s="127" t="s">
        <v>450</v>
      </c>
      <c r="D493" s="144"/>
      <c r="E493" s="144"/>
      <c r="F493" s="131">
        <f>'Total display'!J25</f>
        <v>0</v>
      </c>
      <c r="G493" s="127"/>
      <c r="H493" s="127"/>
      <c r="I493" s="131"/>
      <c r="J493" s="113"/>
    </row>
    <row r="494" spans="2:10" ht="12.75" customHeight="1" x14ac:dyDescent="0.2">
      <c r="B494" s="111"/>
      <c r="C494" s="382" t="s">
        <v>1055</v>
      </c>
      <c r="D494" s="128"/>
      <c r="E494" s="127"/>
      <c r="F494" s="131">
        <f>'Total display'!L25</f>
        <v>0</v>
      </c>
      <c r="G494" s="127"/>
      <c r="H494" s="127"/>
      <c r="I494" s="131"/>
      <c r="J494" s="113"/>
    </row>
    <row r="495" spans="2:10" ht="12.75" customHeight="1" thickBot="1" x14ac:dyDescent="0.25">
      <c r="B495" s="111"/>
      <c r="C495" s="1069" t="s">
        <v>83</v>
      </c>
      <c r="D495" s="1067"/>
      <c r="E495" s="1067"/>
      <c r="F495" s="145">
        <f>SUM(F486:F494)</f>
        <v>0</v>
      </c>
      <c r="G495" s="1067" t="s">
        <v>84</v>
      </c>
      <c r="H495" s="1067"/>
      <c r="I495" s="146">
        <f>SUM(I486:I494)</f>
        <v>0</v>
      </c>
      <c r="J495" s="113"/>
    </row>
    <row r="496" spans="2:10" ht="12.75" customHeight="1" thickTop="1" x14ac:dyDescent="0.2">
      <c r="B496" s="111"/>
      <c r="C496" s="112"/>
      <c r="D496" s="112"/>
      <c r="E496" s="112"/>
      <c r="F496" s="112"/>
      <c r="G496" s="1066" t="s">
        <v>85</v>
      </c>
      <c r="H496" s="1066"/>
      <c r="I496" s="147">
        <f>F495-I495</f>
        <v>0</v>
      </c>
      <c r="J496" s="113"/>
    </row>
    <row r="497" spans="2:10" ht="12.75" customHeight="1" x14ac:dyDescent="0.2">
      <c r="B497" s="111"/>
      <c r="C497" s="112" t="s">
        <v>86</v>
      </c>
      <c r="D497" s="112"/>
      <c r="E497" s="112" t="s">
        <v>88</v>
      </c>
      <c r="F497" s="112"/>
      <c r="G497" s="138"/>
      <c r="H497" s="138"/>
      <c r="I497" s="112"/>
      <c r="J497" s="113"/>
    </row>
    <row r="498" spans="2:10" ht="12.75" customHeight="1" x14ac:dyDescent="0.2">
      <c r="B498" s="111"/>
      <c r="C498" s="112"/>
      <c r="D498" s="112"/>
      <c r="E498" s="112"/>
      <c r="F498" s="150"/>
      <c r="G498" s="1068"/>
      <c r="H498" s="1068"/>
      <c r="I498" s="112"/>
      <c r="J498" s="113"/>
    </row>
    <row r="499" spans="2:10" ht="12.75" customHeight="1" thickBot="1" x14ac:dyDescent="0.25">
      <c r="B499" s="139"/>
      <c r="C499" s="140"/>
      <c r="D499" s="140"/>
      <c r="E499" s="140"/>
      <c r="F499" s="140"/>
      <c r="G499" s="140"/>
      <c r="H499" s="140"/>
      <c r="I499" s="140"/>
      <c r="J499" s="141"/>
    </row>
    <row r="500" spans="2:10" ht="12.75" customHeight="1" thickBot="1" x14ac:dyDescent="0.25">
      <c r="B500" s="112"/>
      <c r="C500" s="112"/>
      <c r="D500" s="112"/>
      <c r="E500" s="112"/>
      <c r="F500" s="112"/>
      <c r="G500" s="112"/>
      <c r="H500" s="112"/>
      <c r="I500" s="112"/>
      <c r="J500" s="112"/>
    </row>
    <row r="501" spans="2:10" ht="12.75" customHeight="1" x14ac:dyDescent="0.2">
      <c r="B501" s="108"/>
      <c r="C501" s="109"/>
      <c r="D501" s="109"/>
      <c r="E501" s="109"/>
      <c r="F501" s="109"/>
      <c r="G501" s="109"/>
      <c r="H501" s="109"/>
      <c r="I501" s="109"/>
      <c r="J501" s="110"/>
    </row>
    <row r="502" spans="2:10" ht="12.75" customHeight="1" x14ac:dyDescent="0.2">
      <c r="B502" s="111"/>
      <c r="C502" s="112"/>
      <c r="D502" s="112"/>
      <c r="E502" s="112"/>
      <c r="F502" s="112"/>
      <c r="G502" s="112"/>
      <c r="H502" s="112"/>
      <c r="I502" s="112"/>
      <c r="J502" s="113"/>
    </row>
    <row r="503" spans="2:10" ht="12.75" customHeight="1" x14ac:dyDescent="0.25">
      <c r="B503" s="111"/>
      <c r="C503" s="1053" t="s">
        <v>77</v>
      </c>
      <c r="D503" s="1053"/>
      <c r="E503" s="1053"/>
      <c r="F503" s="1053"/>
      <c r="G503" s="1053"/>
      <c r="H503" s="1053"/>
      <c r="I503" s="1053"/>
      <c r="J503" s="113"/>
    </row>
    <row r="504" spans="2:10" ht="12.75" customHeight="1" x14ac:dyDescent="0.2">
      <c r="B504" s="111"/>
      <c r="C504" s="1054" t="str">
        <f>C479</f>
        <v>PAY SLIP FOR THE MONTH OF JANUARY'2020</v>
      </c>
      <c r="D504" s="1054"/>
      <c r="E504" s="1054"/>
      <c r="F504" s="1054"/>
      <c r="G504" s="1054"/>
      <c r="H504" s="1054"/>
      <c r="I504" s="1054"/>
      <c r="J504" s="113"/>
    </row>
    <row r="505" spans="2:10" ht="12.75" customHeight="1" x14ac:dyDescent="0.2">
      <c r="B505" s="111"/>
      <c r="C505" s="114"/>
      <c r="D505" s="114"/>
      <c r="E505" s="114"/>
      <c r="F505" s="114"/>
      <c r="G505" s="114"/>
      <c r="H505" s="114"/>
      <c r="I505" s="116"/>
      <c r="J505" s="113"/>
    </row>
    <row r="506" spans="2:10" ht="12.75" customHeight="1" x14ac:dyDescent="0.2">
      <c r="B506" s="111"/>
      <c r="C506" s="115" t="s">
        <v>82</v>
      </c>
      <c r="D506" s="115"/>
      <c r="E506" s="1063">
        <f>'Total display'!B26</f>
        <v>0</v>
      </c>
      <c r="F506" s="1063"/>
      <c r="G506" s="1063"/>
      <c r="H506" s="115" t="s">
        <v>81</v>
      </c>
      <c r="I506" s="116">
        <f>'Total display'!C26</f>
        <v>0</v>
      </c>
      <c r="J506" s="113"/>
    </row>
    <row r="507" spans="2:10" ht="12.75" customHeight="1" x14ac:dyDescent="0.2">
      <c r="B507" s="111"/>
      <c r="C507" s="118" t="s">
        <v>78</v>
      </c>
      <c r="D507" s="118"/>
      <c r="E507" s="1054" t="s">
        <v>92</v>
      </c>
      <c r="F507" s="1054"/>
      <c r="G507" s="112"/>
      <c r="H507" s="247" t="s">
        <v>479</v>
      </c>
      <c r="I507" s="248" t="s">
        <v>329</v>
      </c>
      <c r="J507" s="113"/>
    </row>
    <row r="508" spans="2:10" ht="12.75" customHeight="1" thickBot="1" x14ac:dyDescent="0.25">
      <c r="B508" s="111"/>
      <c r="C508" s="120" t="s">
        <v>79</v>
      </c>
      <c r="D508" s="120"/>
      <c r="E508" s="169">
        <f>'Total display'!A26</f>
        <v>0</v>
      </c>
      <c r="F508" s="149"/>
      <c r="G508" s="112"/>
      <c r="H508" s="120" t="s">
        <v>80</v>
      </c>
      <c r="I508" s="164">
        <f>'Total display'!D26</f>
        <v>0</v>
      </c>
      <c r="J508" s="113"/>
    </row>
    <row r="509" spans="2:10" ht="12.75" customHeight="1" thickTop="1" thickBot="1" x14ac:dyDescent="0.25">
      <c r="B509" s="111"/>
      <c r="C509" s="123" t="s">
        <v>73</v>
      </c>
      <c r="D509" s="124"/>
      <c r="E509" s="124"/>
      <c r="F509" s="125" t="s">
        <v>74</v>
      </c>
      <c r="G509" s="124" t="s">
        <v>75</v>
      </c>
      <c r="H509" s="124"/>
      <c r="I509" s="125" t="s">
        <v>74</v>
      </c>
      <c r="J509" s="113"/>
    </row>
    <row r="510" spans="2:10" ht="12.75" customHeight="1" thickTop="1" x14ac:dyDescent="0.2">
      <c r="B510" s="111"/>
      <c r="C510" s="126"/>
      <c r="D510" s="127" t="s">
        <v>201</v>
      </c>
      <c r="E510" s="128" t="s">
        <v>117</v>
      </c>
      <c r="F510" s="129"/>
      <c r="G510" s="112"/>
      <c r="H510" s="112"/>
      <c r="I510" s="130"/>
      <c r="J510" s="113"/>
    </row>
    <row r="511" spans="2:10" ht="12.75" customHeight="1" x14ac:dyDescent="0.2">
      <c r="B511" s="111"/>
      <c r="C511" s="127" t="s">
        <v>40</v>
      </c>
      <c r="D511" s="127"/>
      <c r="E511" s="127"/>
      <c r="F511" s="131">
        <f>'Total display'!E26</f>
        <v>0</v>
      </c>
      <c r="G511" s="1058" t="s">
        <v>1942</v>
      </c>
      <c r="H511" s="1058"/>
      <c r="I511" s="131">
        <f>'Total display'!R26</f>
        <v>0</v>
      </c>
      <c r="J511" s="113"/>
    </row>
    <row r="512" spans="2:10" ht="12.75" customHeight="1" x14ac:dyDescent="0.2">
      <c r="B512" s="111"/>
      <c r="C512" s="127" t="s">
        <v>67</v>
      </c>
      <c r="D512" s="127"/>
      <c r="E512" s="127"/>
      <c r="F512" s="131">
        <f>'Total display'!H26</f>
        <v>0</v>
      </c>
      <c r="G512" s="1056" t="s">
        <v>76</v>
      </c>
      <c r="H512" s="1056"/>
      <c r="I512" s="131">
        <f>'Total display'!T26</f>
        <v>0</v>
      </c>
      <c r="J512" s="113"/>
    </row>
    <row r="513" spans="2:10" ht="12.75" customHeight="1" x14ac:dyDescent="0.2">
      <c r="B513" s="111"/>
      <c r="C513" s="127" t="s">
        <v>69</v>
      </c>
      <c r="D513" s="128">
        <f>'Ac Dtls'!D22</f>
        <v>0</v>
      </c>
      <c r="E513" s="131">
        <f>'Ac Dtls'!E22</f>
        <v>1.5611044520547945</v>
      </c>
      <c r="F513" s="131">
        <f>'Total display'!M26</f>
        <v>0</v>
      </c>
      <c r="G513" s="127"/>
      <c r="H513" s="127"/>
      <c r="I513" s="352"/>
      <c r="J513" s="113"/>
    </row>
    <row r="514" spans="2:10" ht="12.75" customHeight="1" x14ac:dyDescent="0.2">
      <c r="B514" s="111"/>
      <c r="C514" s="127" t="s">
        <v>70</v>
      </c>
      <c r="D514" s="128">
        <f>'Ac Dtls'!G22</f>
        <v>14</v>
      </c>
      <c r="E514" s="171">
        <f>'Ac Dtls'!H22</f>
        <v>2</v>
      </c>
      <c r="F514" s="131">
        <f>'Total display'!N26</f>
        <v>0</v>
      </c>
      <c r="G514" s="127"/>
      <c r="H514" s="127"/>
      <c r="I514" s="131"/>
      <c r="J514" s="113"/>
    </row>
    <row r="515" spans="2:10" ht="12.75" customHeight="1" x14ac:dyDescent="0.2">
      <c r="B515" s="111"/>
      <c r="C515" s="127" t="s">
        <v>71</v>
      </c>
      <c r="D515" s="127"/>
      <c r="E515" s="127"/>
      <c r="F515" s="131">
        <f>'Total display'!P26</f>
        <v>0</v>
      </c>
      <c r="G515" s="127"/>
      <c r="H515" s="127"/>
      <c r="I515" s="131"/>
      <c r="J515" s="113"/>
    </row>
    <row r="516" spans="2:10" ht="12.75" customHeight="1" x14ac:dyDescent="0.2">
      <c r="B516" s="111"/>
      <c r="C516" s="127" t="s">
        <v>422</v>
      </c>
      <c r="D516" s="127"/>
      <c r="E516" s="127"/>
      <c r="F516" s="131">
        <f>'Total display'!F26</f>
        <v>0</v>
      </c>
      <c r="G516" s="127"/>
      <c r="H516" s="127"/>
      <c r="I516" s="131"/>
      <c r="J516" s="113"/>
    </row>
    <row r="517" spans="2:10" ht="12.75" customHeight="1" x14ac:dyDescent="0.2">
      <c r="B517" s="111"/>
      <c r="C517" s="127" t="s">
        <v>421</v>
      </c>
      <c r="D517" s="127"/>
      <c r="E517" s="127"/>
      <c r="F517" s="131">
        <f>'Total display'!I26</f>
        <v>0</v>
      </c>
      <c r="G517" s="127"/>
      <c r="H517" s="127"/>
      <c r="I517" s="131"/>
      <c r="J517" s="113"/>
    </row>
    <row r="518" spans="2:10" ht="12.75" customHeight="1" x14ac:dyDescent="0.2">
      <c r="B518" s="111"/>
      <c r="C518" s="127" t="s">
        <v>450</v>
      </c>
      <c r="D518" s="127"/>
      <c r="E518" s="127"/>
      <c r="F518" s="131">
        <f>'Total display'!J26</f>
        <v>0</v>
      </c>
      <c r="G518" s="127"/>
      <c r="H518" s="127"/>
      <c r="I518" s="131"/>
      <c r="J518" s="113"/>
    </row>
    <row r="519" spans="2:10" ht="12.75" customHeight="1" x14ac:dyDescent="0.2">
      <c r="B519" s="111"/>
      <c r="C519" s="382" t="s">
        <v>1055</v>
      </c>
      <c r="D519" s="128"/>
      <c r="E519" s="127"/>
      <c r="F519" s="131">
        <f>'Total display'!L26</f>
        <v>0</v>
      </c>
      <c r="G519" s="127"/>
      <c r="H519" s="127"/>
      <c r="I519" s="131"/>
      <c r="J519" s="113"/>
    </row>
    <row r="520" spans="2:10" ht="12.75" customHeight="1" x14ac:dyDescent="0.2">
      <c r="B520" s="111"/>
      <c r="C520" s="382"/>
      <c r="D520" s="384"/>
      <c r="E520" s="385"/>
      <c r="F520" s="132"/>
      <c r="G520" s="135"/>
      <c r="H520" s="135"/>
      <c r="I520" s="133"/>
      <c r="J520" s="113"/>
    </row>
    <row r="521" spans="2:10" ht="12.75" customHeight="1" x14ac:dyDescent="0.2">
      <c r="B521" s="111"/>
      <c r="C521" s="1050" t="s">
        <v>83</v>
      </c>
      <c r="D521" s="1051"/>
      <c r="E521" s="1051"/>
      <c r="F521" s="132">
        <f>SUM(F511:F519)</f>
        <v>0</v>
      </c>
      <c r="G521" s="1052" t="s">
        <v>84</v>
      </c>
      <c r="H521" s="1052"/>
      <c r="I521" s="133">
        <f>SUM(I511:I519)</f>
        <v>0</v>
      </c>
      <c r="J521" s="113"/>
    </row>
    <row r="522" spans="2:10" ht="12.75" customHeight="1" x14ac:dyDescent="0.2">
      <c r="B522" s="134"/>
      <c r="C522" s="383"/>
      <c r="D522" s="135"/>
      <c r="E522" s="135"/>
      <c r="F522" s="132"/>
      <c r="G522" s="1057" t="s">
        <v>85</v>
      </c>
      <c r="H522" s="1057"/>
      <c r="I522" s="136">
        <f>F521-I521</f>
        <v>0</v>
      </c>
      <c r="J522" s="137"/>
    </row>
    <row r="523" spans="2:10" ht="12.75" customHeight="1" x14ac:dyDescent="0.2">
      <c r="B523" s="111"/>
      <c r="C523" s="112" t="s">
        <v>86</v>
      </c>
      <c r="D523" s="112"/>
      <c r="E523" s="112" t="s">
        <v>88</v>
      </c>
      <c r="F523" s="112"/>
      <c r="G523" s="112"/>
      <c r="H523" s="112"/>
      <c r="I523" s="112"/>
      <c r="J523" s="113"/>
    </row>
    <row r="524" spans="2:10" ht="12.75" customHeight="1" x14ac:dyDescent="0.2">
      <c r="B524" s="111"/>
      <c r="C524" s="112"/>
      <c r="D524" s="112"/>
      <c r="E524" s="112"/>
      <c r="F524" s="112"/>
      <c r="G524" s="112"/>
      <c r="H524" s="112"/>
      <c r="I524" s="112"/>
      <c r="J524" s="113"/>
    </row>
    <row r="525" spans="2:10" ht="12.75" customHeight="1" thickBot="1" x14ac:dyDescent="0.25">
      <c r="B525" s="139"/>
      <c r="C525" s="140"/>
      <c r="D525" s="140"/>
      <c r="E525" s="140"/>
      <c r="F525" s="140"/>
      <c r="G525" s="140"/>
      <c r="H525" s="140"/>
      <c r="I525" s="140"/>
      <c r="J525" s="141"/>
    </row>
    <row r="526" spans="2:10" ht="12.75" customHeight="1" x14ac:dyDescent="0.2">
      <c r="B526" s="112"/>
      <c r="C526" s="112"/>
      <c r="D526" s="112"/>
      <c r="E526" s="112"/>
      <c r="F526" s="112"/>
      <c r="G526" s="112"/>
      <c r="H526" s="112"/>
      <c r="I526" s="112"/>
      <c r="J526" s="112"/>
    </row>
    <row r="527" spans="2:10" ht="12.75" customHeight="1" x14ac:dyDescent="0.2">
      <c r="B527" s="112"/>
      <c r="C527" s="112"/>
      <c r="D527" s="112"/>
      <c r="E527" s="112"/>
      <c r="F527" s="112"/>
      <c r="G527" s="112"/>
      <c r="H527" s="112"/>
      <c r="I527" s="112"/>
      <c r="J527" s="112"/>
    </row>
    <row r="528" spans="2:10" ht="12.75" customHeight="1" x14ac:dyDescent="0.2">
      <c r="B528" s="112"/>
      <c r="C528" s="112"/>
      <c r="D528" s="112"/>
      <c r="E528" s="112"/>
      <c r="F528" s="112"/>
      <c r="G528" s="112"/>
      <c r="H528" s="112"/>
      <c r="I528" s="112"/>
      <c r="J528" s="112"/>
    </row>
    <row r="529" spans="2:10" ht="12.75" customHeight="1" x14ac:dyDescent="0.2">
      <c r="B529" s="112"/>
      <c r="C529" s="112"/>
      <c r="D529" s="112"/>
      <c r="E529" s="112"/>
      <c r="F529" s="112"/>
      <c r="G529" s="112"/>
      <c r="H529" s="112"/>
      <c r="I529" s="112"/>
      <c r="J529" s="112"/>
    </row>
    <row r="530" spans="2:10" ht="12.75" customHeight="1" thickBot="1" x14ac:dyDescent="0.25">
      <c r="B530" s="112"/>
      <c r="C530" s="112"/>
      <c r="D530" s="112"/>
      <c r="E530" s="112"/>
      <c r="F530" s="112"/>
      <c r="G530" s="112"/>
      <c r="H530" s="112"/>
      <c r="I530" s="112"/>
      <c r="J530" s="112"/>
    </row>
    <row r="531" spans="2:10" ht="12.75" customHeight="1" x14ac:dyDescent="0.2">
      <c r="B531" s="108"/>
      <c r="C531" s="109"/>
      <c r="D531" s="109"/>
      <c r="E531" s="109"/>
      <c r="F531" s="109"/>
      <c r="G531" s="109"/>
      <c r="H531" s="109"/>
      <c r="I531" s="109"/>
      <c r="J531" s="110"/>
    </row>
    <row r="532" spans="2:10" ht="12.75" customHeight="1" x14ac:dyDescent="0.2">
      <c r="B532" s="111"/>
      <c r="C532" s="112"/>
      <c r="D532" s="112"/>
      <c r="E532" s="112"/>
      <c r="F532" s="112"/>
      <c r="G532" s="112"/>
      <c r="H532" s="112"/>
      <c r="I532" s="112"/>
      <c r="J532" s="113"/>
    </row>
    <row r="533" spans="2:10" ht="12.75" customHeight="1" x14ac:dyDescent="0.25">
      <c r="B533" s="111"/>
      <c r="C533" s="1053" t="s">
        <v>77</v>
      </c>
      <c r="D533" s="1053"/>
      <c r="E533" s="1053"/>
      <c r="F533" s="1053"/>
      <c r="G533" s="1053"/>
      <c r="H533" s="1053"/>
      <c r="I533" s="1053"/>
      <c r="J533" s="113"/>
    </row>
    <row r="534" spans="2:10" ht="12.75" customHeight="1" x14ac:dyDescent="0.2">
      <c r="B534" s="111"/>
      <c r="C534" s="1054" t="s">
        <v>2110</v>
      </c>
      <c r="D534" s="1054"/>
      <c r="E534" s="1054"/>
      <c r="F534" s="1054"/>
      <c r="G534" s="1054"/>
      <c r="H534" s="1054"/>
      <c r="I534" s="1054"/>
      <c r="J534" s="113"/>
    </row>
    <row r="535" spans="2:10" ht="12.75" customHeight="1" x14ac:dyDescent="0.2">
      <c r="B535" s="111"/>
      <c r="C535" s="114"/>
      <c r="D535" s="114"/>
      <c r="E535" s="114"/>
      <c r="F535" s="114"/>
      <c r="G535" s="114"/>
      <c r="H535" s="114"/>
      <c r="I535" s="116"/>
      <c r="J535" s="113"/>
    </row>
    <row r="536" spans="2:10" ht="12.75" customHeight="1" x14ac:dyDescent="0.2">
      <c r="B536" s="111"/>
      <c r="C536" s="115" t="s">
        <v>82</v>
      </c>
      <c r="D536" s="115"/>
      <c r="E536" s="1054">
        <f>'Total display'!B27</f>
        <v>0</v>
      </c>
      <c r="F536" s="1054"/>
      <c r="G536" s="1054"/>
      <c r="H536" s="115" t="s">
        <v>81</v>
      </c>
      <c r="I536" s="114">
        <f>'Total display'!C27</f>
        <v>0</v>
      </c>
      <c r="J536" s="113"/>
    </row>
    <row r="537" spans="2:10" ht="12.75" customHeight="1" x14ac:dyDescent="0.2">
      <c r="B537" s="111"/>
      <c r="C537" s="118" t="s">
        <v>78</v>
      </c>
      <c r="D537" s="118"/>
      <c r="E537" s="1054" t="s">
        <v>93</v>
      </c>
      <c r="F537" s="1054"/>
      <c r="G537" s="112"/>
      <c r="H537" s="246" t="s">
        <v>479</v>
      </c>
      <c r="I537" s="246" t="s">
        <v>330</v>
      </c>
      <c r="J537" s="113"/>
    </row>
    <row r="538" spans="2:10" ht="12.75" customHeight="1" thickBot="1" x14ac:dyDescent="0.25">
      <c r="B538" s="111"/>
      <c r="C538" s="120" t="s">
        <v>79</v>
      </c>
      <c r="D538" s="120"/>
      <c r="E538" s="169">
        <f>'Total display'!A27</f>
        <v>0</v>
      </c>
      <c r="F538" s="149"/>
      <c r="G538" s="112"/>
      <c r="H538" s="120" t="s">
        <v>80</v>
      </c>
      <c r="I538" s="169">
        <f>'Total display'!D27</f>
        <v>0</v>
      </c>
      <c r="J538" s="113"/>
    </row>
    <row r="539" spans="2:10" ht="12.75" customHeight="1" thickTop="1" thickBot="1" x14ac:dyDescent="0.25">
      <c r="B539" s="111"/>
      <c r="C539" s="123" t="s">
        <v>73</v>
      </c>
      <c r="D539" s="124"/>
      <c r="E539" s="124"/>
      <c r="F539" s="125" t="s">
        <v>74</v>
      </c>
      <c r="G539" s="124" t="s">
        <v>75</v>
      </c>
      <c r="H539" s="124"/>
      <c r="I539" s="125" t="s">
        <v>74</v>
      </c>
      <c r="J539" s="113"/>
    </row>
    <row r="540" spans="2:10" ht="12.75" customHeight="1" thickTop="1" x14ac:dyDescent="0.2">
      <c r="B540" s="111"/>
      <c r="C540" s="126"/>
      <c r="D540" s="127" t="s">
        <v>201</v>
      </c>
      <c r="E540" s="128" t="s">
        <v>117</v>
      </c>
      <c r="F540" s="129"/>
      <c r="G540" s="112"/>
      <c r="H540" s="112"/>
      <c r="I540" s="130"/>
      <c r="J540" s="113"/>
    </row>
    <row r="541" spans="2:10" ht="12.75" customHeight="1" x14ac:dyDescent="0.2">
      <c r="B541" s="111"/>
      <c r="C541" s="127" t="s">
        <v>40</v>
      </c>
      <c r="D541" s="127"/>
      <c r="E541" s="127"/>
      <c r="F541" s="131">
        <f>'Total display'!E27</f>
        <v>0</v>
      </c>
      <c r="G541" s="1056" t="s">
        <v>1007</v>
      </c>
      <c r="H541" s="1056"/>
      <c r="I541" s="131"/>
      <c r="J541" s="113"/>
    </row>
    <row r="542" spans="2:10" ht="12.75" customHeight="1" x14ac:dyDescent="0.2">
      <c r="B542" s="111"/>
      <c r="C542" s="127" t="s">
        <v>67</v>
      </c>
      <c r="D542" s="127"/>
      <c r="E542" s="127"/>
      <c r="F542" s="131">
        <v>0</v>
      </c>
      <c r="G542" s="1056" t="s">
        <v>76</v>
      </c>
      <c r="H542" s="1056"/>
      <c r="I542" s="131">
        <v>0</v>
      </c>
      <c r="J542" s="113"/>
    </row>
    <row r="543" spans="2:10" ht="12.75" customHeight="1" x14ac:dyDescent="0.2">
      <c r="B543" s="111"/>
      <c r="C543" s="127" t="s">
        <v>68</v>
      </c>
      <c r="D543" s="127"/>
      <c r="E543" s="127"/>
      <c r="F543" s="131">
        <v>0</v>
      </c>
      <c r="G543" s="127"/>
      <c r="H543" s="127"/>
      <c r="I543" s="131"/>
      <c r="J543" s="113"/>
    </row>
    <row r="544" spans="2:10" ht="12.75" customHeight="1" x14ac:dyDescent="0.2">
      <c r="B544" s="111"/>
      <c r="C544" s="127" t="s">
        <v>69</v>
      </c>
      <c r="D544" s="128"/>
      <c r="E544" s="131"/>
      <c r="F544" s="131">
        <f>'Total display'!M27</f>
        <v>0</v>
      </c>
      <c r="G544" s="127"/>
      <c r="H544" s="127"/>
      <c r="I544" s="131"/>
      <c r="J544" s="113"/>
    </row>
    <row r="545" spans="2:10" ht="12.75" customHeight="1" x14ac:dyDescent="0.2">
      <c r="B545" s="111"/>
      <c r="C545" s="127" t="s">
        <v>70</v>
      </c>
      <c r="D545" s="128"/>
      <c r="E545" s="127"/>
      <c r="F545" s="131">
        <f>'Total display'!O27</f>
        <v>0</v>
      </c>
      <c r="G545" s="127"/>
      <c r="H545" s="127"/>
      <c r="I545" s="131"/>
      <c r="J545" s="113"/>
    </row>
    <row r="546" spans="2:10" ht="12.75" customHeight="1" x14ac:dyDescent="0.2">
      <c r="B546" s="111"/>
      <c r="C546" s="127" t="s">
        <v>71</v>
      </c>
      <c r="D546" s="128"/>
      <c r="E546" s="127"/>
      <c r="F546" s="131">
        <f>'Total display'!P27</f>
        <v>0</v>
      </c>
      <c r="G546" s="127"/>
      <c r="H546" s="127"/>
      <c r="I546" s="131"/>
      <c r="J546" s="113"/>
    </row>
    <row r="547" spans="2:10" ht="12.75" customHeight="1" x14ac:dyDescent="0.2">
      <c r="B547" s="111"/>
      <c r="C547" s="127"/>
      <c r="D547" s="127"/>
      <c r="E547" s="127"/>
      <c r="F547" s="131"/>
      <c r="G547" s="127"/>
      <c r="H547" s="127"/>
      <c r="I547" s="131"/>
      <c r="J547" s="113"/>
    </row>
    <row r="548" spans="2:10" ht="12.75" customHeight="1" x14ac:dyDescent="0.2">
      <c r="B548" s="111"/>
      <c r="C548" s="127" t="s">
        <v>451</v>
      </c>
      <c r="D548" s="127"/>
      <c r="E548" s="127"/>
      <c r="F548" s="131">
        <f>'Total display'!L27</f>
        <v>0</v>
      </c>
      <c r="G548" s="127"/>
      <c r="H548" s="127"/>
      <c r="I548" s="131"/>
      <c r="J548" s="113"/>
    </row>
    <row r="549" spans="2:10" ht="12.75" customHeight="1" x14ac:dyDescent="0.2">
      <c r="B549" s="111"/>
      <c r="C549" s="194"/>
      <c r="D549" s="127"/>
      <c r="E549" s="127"/>
      <c r="F549" s="131"/>
      <c r="G549" s="127"/>
      <c r="H549" s="127"/>
      <c r="I549" s="131"/>
      <c r="J549" s="113"/>
    </row>
    <row r="550" spans="2:10" ht="12.75" customHeight="1" x14ac:dyDescent="0.2">
      <c r="B550" s="111"/>
      <c r="C550" s="1050" t="s">
        <v>83</v>
      </c>
      <c r="D550" s="1051"/>
      <c r="E550" s="1051"/>
      <c r="F550" s="132">
        <f>SUM(F541:F549)</f>
        <v>0</v>
      </c>
      <c r="G550" s="1052" t="s">
        <v>84</v>
      </c>
      <c r="H550" s="1052"/>
      <c r="I550" s="133">
        <f>SUM(I541:I549)</f>
        <v>0</v>
      </c>
      <c r="J550" s="113"/>
    </row>
    <row r="551" spans="2:10" ht="12.75" customHeight="1" x14ac:dyDescent="0.2">
      <c r="B551" s="134"/>
      <c r="C551" s="135"/>
      <c r="D551" s="135"/>
      <c r="E551" s="135"/>
      <c r="F551" s="135"/>
      <c r="G551" s="1057" t="s">
        <v>85</v>
      </c>
      <c r="H551" s="1057"/>
      <c r="I551" s="136">
        <f>F550-I550</f>
        <v>0</v>
      </c>
      <c r="J551" s="137"/>
    </row>
    <row r="552" spans="2:10" ht="12.75" customHeight="1" x14ac:dyDescent="0.2">
      <c r="B552" s="111"/>
      <c r="C552" s="112" t="s">
        <v>86</v>
      </c>
      <c r="D552" s="112"/>
      <c r="E552" s="112" t="s">
        <v>88</v>
      </c>
      <c r="F552" s="112"/>
      <c r="G552" s="112"/>
      <c r="H552" s="112"/>
      <c r="I552" s="112"/>
      <c r="J552" s="113"/>
    </row>
    <row r="553" spans="2:10" ht="12.75" customHeight="1" x14ac:dyDescent="0.2">
      <c r="B553" s="111"/>
      <c r="C553" s="112"/>
      <c r="D553" s="112"/>
      <c r="E553" s="112"/>
      <c r="F553" s="112"/>
      <c r="G553" s="112"/>
      <c r="H553" s="112"/>
      <c r="I553" s="112"/>
      <c r="J553" s="113"/>
    </row>
    <row r="554" spans="2:10" ht="12.75" customHeight="1" thickBot="1" x14ac:dyDescent="0.25">
      <c r="B554" s="139"/>
      <c r="C554" s="140"/>
      <c r="D554" s="140"/>
      <c r="E554" s="140"/>
      <c r="F554" s="140"/>
      <c r="G554" s="140"/>
      <c r="H554" s="140"/>
      <c r="I554" s="140"/>
      <c r="J554" s="141"/>
    </row>
    <row r="555" spans="2:10" ht="12.75" customHeight="1" x14ac:dyDescent="0.2">
      <c r="B555" s="112"/>
      <c r="C555" s="112"/>
      <c r="D555" s="112"/>
      <c r="E555" s="112"/>
      <c r="F555" s="112"/>
      <c r="G555" s="112"/>
      <c r="H555" s="112"/>
      <c r="I555" s="112"/>
      <c r="J555" s="112"/>
    </row>
    <row r="556" spans="2:10" ht="12.75" customHeight="1" x14ac:dyDescent="0.2">
      <c r="B556" s="112"/>
      <c r="C556" s="112"/>
      <c r="D556" s="112"/>
      <c r="E556" s="112"/>
      <c r="F556" s="112"/>
      <c r="G556" s="112"/>
      <c r="H556" s="112"/>
      <c r="I556" s="112"/>
      <c r="J556" s="112"/>
    </row>
    <row r="557" spans="2:10" ht="12.75" customHeight="1" x14ac:dyDescent="0.2">
      <c r="B557" s="112"/>
      <c r="C557" s="112"/>
      <c r="D557" s="112"/>
      <c r="E557" s="112"/>
      <c r="F557" s="112"/>
      <c r="G557" s="112"/>
      <c r="H557" s="112"/>
      <c r="I557" s="112"/>
      <c r="J557" s="112"/>
    </row>
    <row r="558" spans="2:10" ht="12.75" customHeight="1" x14ac:dyDescent="0.2">
      <c r="B558" s="112"/>
      <c r="C558" s="112"/>
      <c r="D558" s="112"/>
      <c r="E558" s="112"/>
      <c r="F558" s="112"/>
      <c r="G558" s="112"/>
      <c r="H558" s="112"/>
      <c r="I558" s="112"/>
      <c r="J558" s="112"/>
    </row>
    <row r="559" spans="2:10" ht="12.75" customHeight="1" thickBot="1" x14ac:dyDescent="0.25">
      <c r="B559" s="112"/>
      <c r="C559" s="112"/>
      <c r="D559" s="112"/>
      <c r="E559" s="112"/>
      <c r="F559" s="112"/>
      <c r="G559" s="112"/>
      <c r="H559" s="112"/>
      <c r="I559" s="112"/>
      <c r="J559" s="112"/>
    </row>
    <row r="560" spans="2:10" ht="12.75" customHeight="1" x14ac:dyDescent="0.2">
      <c r="B560" s="108"/>
      <c r="C560" s="109"/>
      <c r="D560" s="109"/>
      <c r="E560" s="109"/>
      <c r="F560" s="109"/>
      <c r="G560" s="109"/>
      <c r="H560" s="109"/>
      <c r="I560" s="109"/>
      <c r="J560" s="110"/>
    </row>
    <row r="561" spans="2:10" ht="12.75" customHeight="1" x14ac:dyDescent="0.2">
      <c r="B561" s="111"/>
      <c r="C561" s="112"/>
      <c r="D561" s="112"/>
      <c r="E561" s="112"/>
      <c r="F561" s="112"/>
      <c r="G561" s="112"/>
      <c r="H561" s="112"/>
      <c r="I561" s="112"/>
      <c r="J561" s="113"/>
    </row>
    <row r="562" spans="2:10" ht="12.75" customHeight="1" x14ac:dyDescent="0.25">
      <c r="B562" s="111"/>
      <c r="C562" s="1065" t="s">
        <v>77</v>
      </c>
      <c r="D562" s="1065"/>
      <c r="E562" s="1065"/>
      <c r="F562" s="1065"/>
      <c r="G562" s="1065"/>
      <c r="H562" s="1065"/>
      <c r="I562" s="1065"/>
      <c r="J562" s="113"/>
    </row>
    <row r="563" spans="2:10" ht="12.75" customHeight="1" x14ac:dyDescent="0.2">
      <c r="B563" s="111"/>
      <c r="C563" s="1054" t="str">
        <f>C534</f>
        <v>PAY SLIP FOR THE MONTH OF JANUARY'2020</v>
      </c>
      <c r="D563" s="1054"/>
      <c r="E563" s="1054"/>
      <c r="F563" s="1054"/>
      <c r="G563" s="1054"/>
      <c r="H563" s="1054"/>
      <c r="I563" s="1054"/>
      <c r="J563" s="113"/>
    </row>
    <row r="564" spans="2:10" ht="12.75" customHeight="1" x14ac:dyDescent="0.2">
      <c r="B564" s="111"/>
      <c r="C564" s="114"/>
      <c r="D564" s="114"/>
      <c r="E564" s="114"/>
      <c r="F564" s="114"/>
      <c r="G564" s="114"/>
      <c r="H564" s="114"/>
      <c r="I564" s="116"/>
      <c r="J564" s="113"/>
    </row>
    <row r="565" spans="2:10" ht="12.75" customHeight="1" x14ac:dyDescent="0.2">
      <c r="B565" s="111"/>
      <c r="C565" s="115" t="s">
        <v>82</v>
      </c>
      <c r="D565" s="115"/>
      <c r="E565" s="1063">
        <f>'Total display'!B28</f>
        <v>0</v>
      </c>
      <c r="F565" s="1063"/>
      <c r="G565" s="1063"/>
      <c r="H565" s="115" t="s">
        <v>81</v>
      </c>
      <c r="I565" s="116">
        <f>'Total display'!C28</f>
        <v>0</v>
      </c>
      <c r="J565" s="113"/>
    </row>
    <row r="566" spans="2:10" ht="12.75" customHeight="1" x14ac:dyDescent="0.2">
      <c r="B566" s="111"/>
      <c r="C566" s="118" t="s">
        <v>78</v>
      </c>
      <c r="D566" s="118"/>
      <c r="E566" s="1054" t="s">
        <v>168</v>
      </c>
      <c r="F566" s="1054"/>
      <c r="G566" s="112"/>
      <c r="H566" s="246" t="s">
        <v>479</v>
      </c>
      <c r="I566" s="246" t="s">
        <v>330</v>
      </c>
      <c r="J566" s="113"/>
    </row>
    <row r="567" spans="2:10" ht="12.75" customHeight="1" thickBot="1" x14ac:dyDescent="0.25">
      <c r="B567" s="111"/>
      <c r="C567" s="120" t="s">
        <v>79</v>
      </c>
      <c r="D567" s="120"/>
      <c r="E567" s="169">
        <f>'Total display'!A28</f>
        <v>0</v>
      </c>
      <c r="F567" s="149"/>
      <c r="G567" s="112"/>
      <c r="H567" s="120" t="s">
        <v>80</v>
      </c>
      <c r="I567" s="170">
        <f>'Total display'!D28</f>
        <v>0</v>
      </c>
      <c r="J567" s="113"/>
    </row>
    <row r="568" spans="2:10" ht="12.75" customHeight="1" thickTop="1" thickBot="1" x14ac:dyDescent="0.25">
      <c r="B568" s="111"/>
      <c r="C568" s="123" t="s">
        <v>73</v>
      </c>
      <c r="D568" s="124"/>
      <c r="E568" s="124"/>
      <c r="F568" s="125" t="s">
        <v>74</v>
      </c>
      <c r="G568" s="124" t="s">
        <v>75</v>
      </c>
      <c r="H568" s="124"/>
      <c r="I568" s="125" t="s">
        <v>74</v>
      </c>
      <c r="J568" s="113"/>
    </row>
    <row r="569" spans="2:10" ht="12.75" customHeight="1" thickTop="1" x14ac:dyDescent="0.2">
      <c r="B569" s="111"/>
      <c r="C569" s="126"/>
      <c r="D569" s="127" t="s">
        <v>201</v>
      </c>
      <c r="E569" s="128" t="s">
        <v>117</v>
      </c>
      <c r="F569" s="129"/>
      <c r="G569" s="112"/>
      <c r="H569" s="112"/>
      <c r="I569" s="130"/>
      <c r="J569" s="113"/>
    </row>
    <row r="570" spans="2:10" ht="12.75" customHeight="1" x14ac:dyDescent="0.2">
      <c r="B570" s="111"/>
      <c r="C570" s="127" t="s">
        <v>40</v>
      </c>
      <c r="D570" s="127"/>
      <c r="E570" s="127"/>
      <c r="F570" s="131">
        <f>'Total display'!E28</f>
        <v>0</v>
      </c>
      <c r="G570" s="1056" t="s">
        <v>167</v>
      </c>
      <c r="H570" s="1056"/>
      <c r="I570" s="131">
        <f>'Total display'!R28</f>
        <v>0</v>
      </c>
      <c r="J570" s="113"/>
    </row>
    <row r="571" spans="2:10" ht="12.75" customHeight="1" x14ac:dyDescent="0.2">
      <c r="B571" s="111"/>
      <c r="C571" s="127" t="s">
        <v>67</v>
      </c>
      <c r="D571" s="127"/>
      <c r="E571" s="127"/>
      <c r="F571" s="131">
        <f>'Total display'!H28</f>
        <v>0</v>
      </c>
      <c r="G571" s="1056" t="s">
        <v>76</v>
      </c>
      <c r="H571" s="1056"/>
      <c r="I571" s="131">
        <v>0</v>
      </c>
      <c r="J571" s="113"/>
    </row>
    <row r="572" spans="2:10" ht="12.75" customHeight="1" x14ac:dyDescent="0.2">
      <c r="B572" s="111"/>
      <c r="C572" s="127"/>
      <c r="D572" s="127"/>
      <c r="E572" s="127"/>
      <c r="F572" s="131"/>
      <c r="G572" s="127"/>
      <c r="H572" s="127"/>
      <c r="I572" s="131"/>
      <c r="J572" s="113"/>
    </row>
    <row r="573" spans="2:10" ht="12.75" customHeight="1" x14ac:dyDescent="0.2">
      <c r="B573" s="111"/>
      <c r="C573" s="127" t="s">
        <v>69</v>
      </c>
      <c r="D573" s="128"/>
      <c r="E573" s="127"/>
      <c r="F573" s="131">
        <f>'Total display'!M28</f>
        <v>0</v>
      </c>
      <c r="G573" s="127"/>
      <c r="H573" s="127"/>
      <c r="I573" s="131"/>
      <c r="J573" s="113"/>
    </row>
    <row r="574" spans="2:10" ht="12.75" customHeight="1" x14ac:dyDescent="0.2">
      <c r="B574" s="111"/>
      <c r="C574" s="127" t="s">
        <v>70</v>
      </c>
      <c r="D574" s="127"/>
      <c r="E574" s="127"/>
      <c r="F574" s="131">
        <f>'Total display'!O28</f>
        <v>0</v>
      </c>
      <c r="G574" s="127"/>
      <c r="H574" s="127"/>
      <c r="I574" s="131"/>
      <c r="J574" s="113"/>
    </row>
    <row r="575" spans="2:10" ht="12.75" customHeight="1" x14ac:dyDescent="0.2">
      <c r="B575" s="111"/>
      <c r="C575" s="127" t="s">
        <v>71</v>
      </c>
      <c r="D575" s="127"/>
      <c r="E575" s="127"/>
      <c r="F575" s="131">
        <f>'Total display'!P28</f>
        <v>0</v>
      </c>
      <c r="G575" s="127"/>
      <c r="H575" s="127"/>
      <c r="I575" s="131"/>
      <c r="J575" s="113"/>
    </row>
    <row r="576" spans="2:10" ht="12.75" customHeight="1" x14ac:dyDescent="0.2">
      <c r="B576" s="111"/>
      <c r="C576" s="127"/>
      <c r="D576" s="127"/>
      <c r="E576" s="127"/>
      <c r="F576" s="131"/>
      <c r="G576" s="127"/>
      <c r="H576" s="127"/>
      <c r="I576" s="131"/>
      <c r="J576" s="113"/>
    </row>
    <row r="577" spans="2:12" ht="12.75" customHeight="1" x14ac:dyDescent="0.2">
      <c r="B577" s="111"/>
      <c r="C577" s="127" t="s">
        <v>451</v>
      </c>
      <c r="D577" s="127"/>
      <c r="E577" s="127"/>
      <c r="F577" s="131">
        <f>'Total display'!L28</f>
        <v>0</v>
      </c>
      <c r="G577" s="127"/>
      <c r="H577" s="127"/>
      <c r="I577" s="131"/>
      <c r="J577" s="113"/>
    </row>
    <row r="578" spans="2:12" ht="12.75" customHeight="1" x14ac:dyDescent="0.2">
      <c r="B578" s="111"/>
      <c r="C578" s="127"/>
      <c r="D578" s="127"/>
      <c r="E578" s="127"/>
      <c r="F578" s="131"/>
      <c r="G578" s="127"/>
      <c r="H578" s="127"/>
      <c r="I578" s="131"/>
      <c r="J578" s="113"/>
    </row>
    <row r="579" spans="2:12" ht="12.75" customHeight="1" thickBot="1" x14ac:dyDescent="0.25">
      <c r="B579" s="111"/>
      <c r="C579" s="1069" t="s">
        <v>83</v>
      </c>
      <c r="D579" s="1067"/>
      <c r="E579" s="1067"/>
      <c r="F579" s="145">
        <f>SUM(F570:F578)</f>
        <v>0</v>
      </c>
      <c r="G579" s="1067" t="s">
        <v>84</v>
      </c>
      <c r="H579" s="1067"/>
      <c r="I579" s="146">
        <f>SUM(I570:I578)</f>
        <v>0</v>
      </c>
      <c r="J579" s="113"/>
    </row>
    <row r="580" spans="2:12" ht="12.75" customHeight="1" thickTop="1" x14ac:dyDescent="0.2">
      <c r="B580" s="111"/>
      <c r="C580" s="112"/>
      <c r="D580" s="112"/>
      <c r="E580" s="112"/>
      <c r="F580" s="112"/>
      <c r="G580" s="1066" t="s">
        <v>85</v>
      </c>
      <c r="H580" s="1066"/>
      <c r="I580" s="147">
        <f>F579-I579</f>
        <v>0</v>
      </c>
      <c r="J580" s="113"/>
    </row>
    <row r="581" spans="2:12" ht="12.75" customHeight="1" x14ac:dyDescent="0.2">
      <c r="B581" s="111"/>
      <c r="C581" s="112" t="s">
        <v>86</v>
      </c>
      <c r="D581" s="112"/>
      <c r="E581" s="112" t="s">
        <v>88</v>
      </c>
      <c r="F581" s="112"/>
      <c r="G581" s="138"/>
      <c r="H581" s="138"/>
      <c r="I581" s="112"/>
      <c r="J581" s="113"/>
    </row>
    <row r="582" spans="2:12" ht="12.75" customHeight="1" x14ac:dyDescent="0.2">
      <c r="B582" s="111"/>
      <c r="C582" s="112"/>
      <c r="D582" s="112"/>
      <c r="E582" s="112"/>
      <c r="F582" s="150"/>
      <c r="G582" s="1068"/>
      <c r="H582" s="1068"/>
      <c r="I582" s="112"/>
      <c r="J582" s="113"/>
    </row>
    <row r="583" spans="2:12" ht="12.75" customHeight="1" thickBot="1" x14ac:dyDescent="0.25">
      <c r="B583" s="139"/>
      <c r="C583" s="140"/>
      <c r="D583" s="140"/>
      <c r="E583" s="140"/>
      <c r="F583" s="140"/>
      <c r="G583" s="140"/>
      <c r="H583" s="140"/>
      <c r="I583" s="140"/>
      <c r="J583" s="141"/>
      <c r="L583" s="56"/>
    </row>
    <row r="584" spans="2:12" ht="12.75" customHeight="1" x14ac:dyDescent="0.2">
      <c r="B584" s="112"/>
      <c r="C584" s="112"/>
      <c r="D584" s="112"/>
      <c r="E584" s="112"/>
      <c r="F584" s="112"/>
      <c r="G584" s="112"/>
      <c r="H584" s="112"/>
      <c r="I584" s="112"/>
      <c r="J584" s="112"/>
    </row>
    <row r="585" spans="2:12" ht="12.75" customHeight="1" thickBot="1" x14ac:dyDescent="0.25">
      <c r="B585" s="150"/>
      <c r="C585" s="150"/>
      <c r="D585" s="150"/>
      <c r="E585" s="150"/>
      <c r="F585" s="150"/>
      <c r="G585" s="150"/>
      <c r="H585" s="150"/>
      <c r="I585" s="150"/>
      <c r="J585" s="150"/>
    </row>
    <row r="586" spans="2:12" ht="12.75" customHeight="1" x14ac:dyDescent="0.2">
      <c r="B586" s="108"/>
      <c r="C586" s="109"/>
      <c r="D586" s="109"/>
      <c r="E586" s="109"/>
      <c r="F586" s="109"/>
      <c r="G586" s="109"/>
      <c r="H586" s="109"/>
      <c r="I586" s="109"/>
      <c r="J586" s="110"/>
    </row>
    <row r="587" spans="2:12" ht="12.75" customHeight="1" x14ac:dyDescent="0.2">
      <c r="B587" s="111"/>
      <c r="C587" s="112"/>
      <c r="D587" s="112"/>
      <c r="E587" s="112"/>
      <c r="F587" s="112"/>
      <c r="G587" s="112"/>
      <c r="H587" s="112"/>
      <c r="I587" s="112"/>
      <c r="J587" s="113"/>
    </row>
    <row r="588" spans="2:12" ht="12.75" customHeight="1" x14ac:dyDescent="0.25">
      <c r="B588" s="111"/>
      <c r="C588" s="1053" t="s">
        <v>77</v>
      </c>
      <c r="D588" s="1053"/>
      <c r="E588" s="1053"/>
      <c r="F588" s="1053"/>
      <c r="G588" s="1053"/>
      <c r="H588" s="1053"/>
      <c r="I588" s="1053"/>
      <c r="J588" s="113"/>
    </row>
    <row r="589" spans="2:12" ht="12.75" customHeight="1" x14ac:dyDescent="0.2">
      <c r="B589" s="111"/>
      <c r="C589" s="1054" t="s">
        <v>2110</v>
      </c>
      <c r="D589" s="1054"/>
      <c r="E589" s="1054"/>
      <c r="F589" s="1054"/>
      <c r="G589" s="1054"/>
      <c r="H589" s="1054"/>
      <c r="I589" s="1054"/>
      <c r="J589" s="113"/>
    </row>
    <row r="590" spans="2:12" ht="12.75" customHeight="1" x14ac:dyDescent="0.2">
      <c r="B590" s="111"/>
      <c r="C590" s="114"/>
      <c r="D590" s="114"/>
      <c r="E590" s="114"/>
      <c r="F590" s="114"/>
      <c r="G590" s="114"/>
      <c r="H590" s="114"/>
      <c r="I590" s="116"/>
      <c r="J590" s="113"/>
    </row>
    <row r="591" spans="2:12" ht="12.75" customHeight="1" x14ac:dyDescent="0.2">
      <c r="B591" s="111"/>
      <c r="C591" s="115" t="s">
        <v>82</v>
      </c>
      <c r="D591" s="115"/>
      <c r="E591" s="1063">
        <f>'Total display'!B29</f>
        <v>0</v>
      </c>
      <c r="F591" s="1063"/>
      <c r="G591" s="1063"/>
      <c r="H591" s="115" t="s">
        <v>81</v>
      </c>
      <c r="I591" s="116">
        <f>'Total display'!C29</f>
        <v>0</v>
      </c>
      <c r="J591" s="113"/>
    </row>
    <row r="592" spans="2:12" ht="12.75" customHeight="1" x14ac:dyDescent="0.2">
      <c r="B592" s="111"/>
      <c r="C592" s="118" t="s">
        <v>78</v>
      </c>
      <c r="D592" s="118"/>
      <c r="E592" s="1054" t="s">
        <v>89</v>
      </c>
      <c r="F592" s="1054"/>
      <c r="G592" s="112"/>
      <c r="H592" s="246" t="s">
        <v>479</v>
      </c>
      <c r="I592" s="246" t="s">
        <v>330</v>
      </c>
      <c r="J592" s="113"/>
    </row>
    <row r="593" spans="2:10" ht="12.75" customHeight="1" thickBot="1" x14ac:dyDescent="0.25">
      <c r="B593" s="111"/>
      <c r="C593" s="120" t="s">
        <v>79</v>
      </c>
      <c r="D593" s="120"/>
      <c r="E593" s="169">
        <f>'Total display'!A29</f>
        <v>0</v>
      </c>
      <c r="F593" s="149"/>
      <c r="G593" s="112"/>
      <c r="H593" s="120" t="s">
        <v>80</v>
      </c>
      <c r="I593" s="164">
        <f>'Total display'!D29</f>
        <v>0</v>
      </c>
      <c r="J593" s="113"/>
    </row>
    <row r="594" spans="2:10" ht="12.75" customHeight="1" thickTop="1" thickBot="1" x14ac:dyDescent="0.25">
      <c r="B594" s="111"/>
      <c r="C594" s="123" t="s">
        <v>73</v>
      </c>
      <c r="D594" s="124"/>
      <c r="E594" s="124"/>
      <c r="F594" s="125" t="s">
        <v>74</v>
      </c>
      <c r="G594" s="124" t="s">
        <v>75</v>
      </c>
      <c r="H594" s="124"/>
      <c r="I594" s="125" t="s">
        <v>74</v>
      </c>
      <c r="J594" s="113"/>
    </row>
    <row r="595" spans="2:10" ht="12.75" customHeight="1" thickTop="1" x14ac:dyDescent="0.2">
      <c r="B595" s="111"/>
      <c r="C595" s="126"/>
      <c r="D595" s="127" t="s">
        <v>201</v>
      </c>
      <c r="E595" s="128" t="s">
        <v>117</v>
      </c>
      <c r="F595" s="129"/>
      <c r="G595" s="112"/>
      <c r="H595" s="112"/>
      <c r="I595" s="130"/>
      <c r="J595" s="113"/>
    </row>
    <row r="596" spans="2:10" ht="12.75" customHeight="1" x14ac:dyDescent="0.2">
      <c r="B596" s="111"/>
      <c r="C596" s="127" t="s">
        <v>40</v>
      </c>
      <c r="D596" s="127"/>
      <c r="E596" s="127"/>
      <c r="F596" s="131">
        <f>'Total display'!E29</f>
        <v>0</v>
      </c>
      <c r="G596" s="1058" t="s">
        <v>1942</v>
      </c>
      <c r="H596" s="1058"/>
      <c r="I596" s="131">
        <f>'Total display'!R29</f>
        <v>0</v>
      </c>
      <c r="J596" s="113"/>
    </row>
    <row r="597" spans="2:10" ht="12.75" customHeight="1" x14ac:dyDescent="0.2">
      <c r="B597" s="111"/>
      <c r="C597" s="127" t="s">
        <v>67</v>
      </c>
      <c r="D597" s="127"/>
      <c r="E597" s="127"/>
      <c r="F597" s="131">
        <f>'Total display'!H29</f>
        <v>0</v>
      </c>
      <c r="G597" s="1056" t="s">
        <v>76</v>
      </c>
      <c r="H597" s="1056"/>
      <c r="I597" s="131">
        <f>'Total display'!T29</f>
        <v>0</v>
      </c>
      <c r="J597" s="113"/>
    </row>
    <row r="598" spans="2:10" ht="12.75" customHeight="1" x14ac:dyDescent="0.2">
      <c r="B598" s="111"/>
      <c r="C598" s="127" t="s">
        <v>69</v>
      </c>
      <c r="D598" s="128">
        <f>'Ac Dtls'!D24</f>
        <v>7</v>
      </c>
      <c r="E598" s="131">
        <f>'Ac Dtls'!E24</f>
        <v>1.8321986301369861</v>
      </c>
      <c r="F598" s="131">
        <f>'Total display'!M29</f>
        <v>0</v>
      </c>
      <c r="G598" s="127"/>
      <c r="H598" s="127"/>
      <c r="I598" s="127"/>
      <c r="J598" s="113"/>
    </row>
    <row r="599" spans="2:10" ht="12.75" customHeight="1" x14ac:dyDescent="0.2">
      <c r="B599" s="111"/>
      <c r="C599" s="127" t="s">
        <v>70</v>
      </c>
      <c r="D599" s="128">
        <f>'Ac Dtls'!G24</f>
        <v>0</v>
      </c>
      <c r="E599" s="131">
        <f>'Ac Dtls'!H24</f>
        <v>4</v>
      </c>
      <c r="F599" s="131">
        <f>'Total display'!N29</f>
        <v>0</v>
      </c>
      <c r="G599" s="127"/>
      <c r="H599" s="127"/>
      <c r="I599" s="127"/>
      <c r="J599" s="113"/>
    </row>
    <row r="600" spans="2:10" ht="12.75" customHeight="1" x14ac:dyDescent="0.2">
      <c r="B600" s="111"/>
      <c r="C600" s="127" t="s">
        <v>71</v>
      </c>
      <c r="D600" s="127"/>
      <c r="E600" s="127"/>
      <c r="F600" s="131">
        <f>'Total display'!P29</f>
        <v>0</v>
      </c>
      <c r="G600" s="127"/>
      <c r="H600" s="127"/>
      <c r="I600" s="127"/>
      <c r="J600" s="113"/>
    </row>
    <row r="601" spans="2:10" ht="12.75" customHeight="1" x14ac:dyDescent="0.2">
      <c r="B601" s="111"/>
      <c r="C601" s="127" t="s">
        <v>422</v>
      </c>
      <c r="D601" s="127"/>
      <c r="E601" s="127"/>
      <c r="F601" s="131">
        <f>'Total display'!F29</f>
        <v>0</v>
      </c>
      <c r="G601" s="127"/>
      <c r="H601" s="127"/>
      <c r="I601" s="127"/>
      <c r="J601" s="113"/>
    </row>
    <row r="602" spans="2:10" ht="12.75" customHeight="1" x14ac:dyDescent="0.2">
      <c r="B602" s="111"/>
      <c r="C602" s="127" t="s">
        <v>421</v>
      </c>
      <c r="D602" s="127"/>
      <c r="E602" s="127"/>
      <c r="F602" s="131">
        <f>'Total display'!I29</f>
        <v>0</v>
      </c>
      <c r="G602" s="127"/>
      <c r="H602" s="127"/>
      <c r="I602" s="127"/>
      <c r="J602" s="113"/>
    </row>
    <row r="603" spans="2:10" ht="12.75" customHeight="1" x14ac:dyDescent="0.2">
      <c r="B603" s="111"/>
      <c r="C603" s="127" t="s">
        <v>450</v>
      </c>
      <c r="D603" s="127"/>
      <c r="E603" s="127"/>
      <c r="F603" s="131">
        <f>'Total display'!J29</f>
        <v>0</v>
      </c>
      <c r="G603" s="127"/>
      <c r="H603" s="127"/>
      <c r="I603" s="127"/>
      <c r="J603" s="113"/>
    </row>
    <row r="604" spans="2:10" ht="12.75" customHeight="1" x14ac:dyDescent="0.2">
      <c r="B604" s="111"/>
      <c r="C604" s="382"/>
      <c r="D604" s="642"/>
      <c r="E604" s="127"/>
      <c r="F604" s="131"/>
      <c r="G604" s="127"/>
      <c r="H604" s="127"/>
      <c r="I604" s="127"/>
      <c r="J604" s="113"/>
    </row>
    <row r="605" spans="2:10" ht="12.75" customHeight="1" x14ac:dyDescent="0.2">
      <c r="B605" s="111"/>
      <c r="C605" s="382" t="s">
        <v>951</v>
      </c>
      <c r="D605" s="642"/>
      <c r="E605" s="127"/>
      <c r="F605" s="131">
        <f>'Total display'!L29</f>
        <v>0</v>
      </c>
      <c r="G605" s="127"/>
      <c r="H605" s="127"/>
      <c r="I605" s="127"/>
      <c r="J605" s="113"/>
    </row>
    <row r="606" spans="2:10" ht="12.75" customHeight="1" x14ac:dyDescent="0.2">
      <c r="B606" s="111"/>
      <c r="C606" s="1050" t="s">
        <v>83</v>
      </c>
      <c r="D606" s="1051"/>
      <c r="E606" s="1051"/>
      <c r="F606" s="136">
        <f>SUM(F596:F605)</f>
        <v>0</v>
      </c>
      <c r="G606" s="1052" t="s">
        <v>84</v>
      </c>
      <c r="H606" s="1052"/>
      <c r="I606" s="133">
        <f>SUM(I596:I604)</f>
        <v>0</v>
      </c>
      <c r="J606" s="113"/>
    </row>
    <row r="607" spans="2:10" ht="12.75" customHeight="1" x14ac:dyDescent="0.2">
      <c r="B607" s="134"/>
      <c r="C607" s="135"/>
      <c r="D607" s="135"/>
      <c r="E607" s="135"/>
      <c r="F607" s="135"/>
      <c r="G607" s="1057" t="s">
        <v>85</v>
      </c>
      <c r="H607" s="1057"/>
      <c r="I607" s="136">
        <f>F606-I606</f>
        <v>0</v>
      </c>
      <c r="J607" s="137"/>
    </row>
    <row r="608" spans="2:10" ht="12.75" customHeight="1" x14ac:dyDescent="0.2">
      <c r="B608" s="111"/>
      <c r="C608" s="112" t="s">
        <v>86</v>
      </c>
      <c r="D608" s="112"/>
      <c r="E608" s="112" t="s">
        <v>88</v>
      </c>
      <c r="F608" s="112"/>
      <c r="G608" s="112"/>
      <c r="H608" s="112"/>
      <c r="I608" s="112"/>
      <c r="J608" s="113"/>
    </row>
    <row r="609" spans="2:10" ht="12.75" customHeight="1" x14ac:dyDescent="0.2">
      <c r="B609" s="111"/>
      <c r="C609" s="112"/>
      <c r="D609" s="112"/>
      <c r="E609" s="112"/>
      <c r="F609" s="112"/>
      <c r="G609" s="1068"/>
      <c r="H609" s="1068"/>
      <c r="I609" s="112"/>
      <c r="J609" s="113"/>
    </row>
    <row r="610" spans="2:10" ht="12.75" customHeight="1" thickBot="1" x14ac:dyDescent="0.25">
      <c r="B610" s="139"/>
      <c r="C610" s="140"/>
      <c r="D610" s="140"/>
      <c r="E610" s="140"/>
      <c r="F610" s="140"/>
      <c r="G610" s="140"/>
      <c r="H610" s="140"/>
      <c r="I610" s="140"/>
      <c r="J610" s="141"/>
    </row>
    <row r="611" spans="2:10" ht="12.75" customHeight="1" x14ac:dyDescent="0.2">
      <c r="B611" s="112"/>
      <c r="C611" s="112"/>
      <c r="D611" s="112"/>
      <c r="E611" s="112"/>
      <c r="F611" s="112"/>
      <c r="G611" s="112"/>
      <c r="H611" s="112"/>
      <c r="I611" s="112"/>
      <c r="J611" s="112"/>
    </row>
    <row r="612" spans="2:10" ht="12.75" customHeight="1" x14ac:dyDescent="0.2">
      <c r="B612" s="112"/>
      <c r="C612" s="112"/>
      <c r="D612" s="112"/>
      <c r="E612" s="112"/>
      <c r="F612" s="112"/>
      <c r="G612" s="112"/>
      <c r="H612" s="112"/>
      <c r="I612" s="112"/>
      <c r="J612" s="112"/>
    </row>
    <row r="613" spans="2:10" ht="12.75" customHeight="1" x14ac:dyDescent="0.2">
      <c r="B613" s="112"/>
      <c r="C613" s="112"/>
      <c r="D613" s="112"/>
      <c r="E613" s="112"/>
      <c r="F613" s="112"/>
      <c r="G613" s="112"/>
      <c r="H613" s="112"/>
      <c r="I613" s="112"/>
      <c r="J613" s="112"/>
    </row>
    <row r="614" spans="2:10" ht="12.75" customHeight="1" x14ac:dyDescent="0.2">
      <c r="B614" s="112"/>
      <c r="C614" s="112"/>
      <c r="D614" s="112"/>
      <c r="E614" s="112"/>
      <c r="F614" s="112"/>
      <c r="G614" s="112"/>
      <c r="H614" s="112"/>
      <c r="I614" s="112"/>
      <c r="J614" s="112"/>
    </row>
    <row r="615" spans="2:10" ht="12.75" customHeight="1" thickBot="1" x14ac:dyDescent="0.25">
      <c r="B615" s="150"/>
      <c r="C615" s="150"/>
      <c r="D615" s="150"/>
      <c r="E615" s="150"/>
      <c r="F615" s="150"/>
      <c r="G615" s="150"/>
      <c r="H615" s="150"/>
      <c r="I615" s="150"/>
      <c r="J615" s="150"/>
    </row>
    <row r="616" spans="2:10" ht="12.75" customHeight="1" x14ac:dyDescent="0.2">
      <c r="B616" s="108"/>
      <c r="C616" s="109"/>
      <c r="D616" s="109"/>
      <c r="E616" s="109"/>
      <c r="F616" s="109"/>
      <c r="G616" s="109"/>
      <c r="H616" s="109"/>
      <c r="I616" s="109"/>
      <c r="J616" s="110"/>
    </row>
    <row r="617" spans="2:10" ht="12.75" customHeight="1" x14ac:dyDescent="0.2">
      <c r="B617" s="111"/>
      <c r="C617" s="112"/>
      <c r="D617" s="112"/>
      <c r="E617" s="112"/>
      <c r="F617" s="112"/>
      <c r="G617" s="112"/>
      <c r="H617" s="112"/>
      <c r="I617" s="112"/>
      <c r="J617" s="113"/>
    </row>
    <row r="618" spans="2:10" ht="12.75" customHeight="1" x14ac:dyDescent="0.25">
      <c r="B618" s="111"/>
      <c r="C618" s="1053" t="s">
        <v>77</v>
      </c>
      <c r="D618" s="1053"/>
      <c r="E618" s="1053"/>
      <c r="F618" s="1053"/>
      <c r="G618" s="1053"/>
      <c r="H618" s="1053"/>
      <c r="I618" s="1053"/>
      <c r="J618" s="113"/>
    </row>
    <row r="619" spans="2:10" ht="12.75" customHeight="1" x14ac:dyDescent="0.2">
      <c r="B619" s="111"/>
      <c r="C619" s="1054" t="s">
        <v>2110</v>
      </c>
      <c r="D619" s="1054"/>
      <c r="E619" s="1054"/>
      <c r="F619" s="1054"/>
      <c r="G619" s="1054"/>
      <c r="H619" s="1054"/>
      <c r="I619" s="1054"/>
      <c r="J619" s="113"/>
    </row>
    <row r="620" spans="2:10" ht="12.75" customHeight="1" x14ac:dyDescent="0.2">
      <c r="B620" s="111"/>
      <c r="C620" s="114"/>
      <c r="D620" s="114"/>
      <c r="E620" s="114"/>
      <c r="F620" s="114"/>
      <c r="G620" s="114"/>
      <c r="H620" s="114"/>
      <c r="I620" s="116"/>
      <c r="J620" s="113"/>
    </row>
    <row r="621" spans="2:10" ht="12.75" customHeight="1" x14ac:dyDescent="0.2">
      <c r="B621" s="111"/>
      <c r="C621" s="115" t="s">
        <v>82</v>
      </c>
      <c r="D621" s="115"/>
      <c r="E621" s="1063">
        <f>'Total display'!B30</f>
        <v>0</v>
      </c>
      <c r="F621" s="1063"/>
      <c r="G621" s="1063"/>
      <c r="H621" s="115" t="s">
        <v>81</v>
      </c>
      <c r="I621" s="116">
        <f>'Total display'!C30</f>
        <v>0</v>
      </c>
      <c r="J621" s="113"/>
    </row>
    <row r="622" spans="2:10" ht="12.75" customHeight="1" x14ac:dyDescent="0.2">
      <c r="B622" s="111"/>
      <c r="C622" s="118" t="s">
        <v>78</v>
      </c>
      <c r="D622" s="118"/>
      <c r="E622" s="1054" t="s">
        <v>94</v>
      </c>
      <c r="F622" s="1054"/>
      <c r="G622" s="112"/>
      <c r="H622" s="54" t="s">
        <v>479</v>
      </c>
      <c r="I622" s="251" t="s">
        <v>330</v>
      </c>
      <c r="J622" s="113"/>
    </row>
    <row r="623" spans="2:10" ht="12.75" customHeight="1" thickBot="1" x14ac:dyDescent="0.25">
      <c r="B623" s="111"/>
      <c r="C623" s="120" t="s">
        <v>79</v>
      </c>
      <c r="D623" s="120"/>
      <c r="E623" s="169">
        <f>'Total display'!A30</f>
        <v>0</v>
      </c>
      <c r="F623" s="149"/>
      <c r="G623" s="112"/>
      <c r="H623" s="120" t="s">
        <v>80</v>
      </c>
      <c r="I623" s="164">
        <f>'Total display'!D30</f>
        <v>0</v>
      </c>
      <c r="J623" s="113"/>
    </row>
    <row r="624" spans="2:10" ht="12.75" customHeight="1" thickTop="1" thickBot="1" x14ac:dyDescent="0.25">
      <c r="B624" s="111"/>
      <c r="C624" s="123" t="s">
        <v>73</v>
      </c>
      <c r="D624" s="124"/>
      <c r="E624" s="124"/>
      <c r="F624" s="125" t="s">
        <v>74</v>
      </c>
      <c r="G624" s="124" t="s">
        <v>75</v>
      </c>
      <c r="H624" s="124"/>
      <c r="I624" s="125" t="s">
        <v>74</v>
      </c>
      <c r="J624" s="113"/>
    </row>
    <row r="625" spans="2:10" ht="12.75" customHeight="1" thickTop="1" x14ac:dyDescent="0.2">
      <c r="B625" s="111"/>
      <c r="C625" s="126"/>
      <c r="D625" s="127" t="s">
        <v>201</v>
      </c>
      <c r="E625" s="128" t="s">
        <v>117</v>
      </c>
      <c r="F625" s="129"/>
      <c r="G625" s="112"/>
      <c r="H625" s="112"/>
      <c r="I625" s="130"/>
      <c r="J625" s="113"/>
    </row>
    <row r="626" spans="2:10" ht="12.75" customHeight="1" x14ac:dyDescent="0.2">
      <c r="B626" s="111"/>
      <c r="C626" s="127" t="s">
        <v>40</v>
      </c>
      <c r="D626" s="127"/>
      <c r="E626" s="127"/>
      <c r="F626" s="131">
        <f>'Total display'!E30</f>
        <v>0</v>
      </c>
      <c r="G626" s="1056" t="s">
        <v>167</v>
      </c>
      <c r="H626" s="1056"/>
      <c r="I626" s="131">
        <f>'Total display'!S30</f>
        <v>0</v>
      </c>
      <c r="J626" s="113"/>
    </row>
    <row r="627" spans="2:10" ht="12.75" customHeight="1" x14ac:dyDescent="0.2">
      <c r="B627" s="111"/>
      <c r="C627" s="127" t="s">
        <v>67</v>
      </c>
      <c r="D627" s="127"/>
      <c r="E627" s="127"/>
      <c r="F627" s="131"/>
      <c r="G627" s="1056" t="s">
        <v>76</v>
      </c>
      <c r="H627" s="1056"/>
      <c r="I627" s="131"/>
      <c r="J627" s="113"/>
    </row>
    <row r="628" spans="2:10" ht="12.75" customHeight="1" x14ac:dyDescent="0.2">
      <c r="B628" s="111"/>
      <c r="C628" s="127" t="s">
        <v>68</v>
      </c>
      <c r="D628" s="127"/>
      <c r="E628" s="127"/>
      <c r="F628" s="131"/>
      <c r="G628" s="127"/>
      <c r="H628" s="127"/>
      <c r="I628" s="131"/>
      <c r="J628" s="113"/>
    </row>
    <row r="629" spans="2:10" ht="12.75" customHeight="1" x14ac:dyDescent="0.2">
      <c r="B629" s="111"/>
      <c r="C629" s="127" t="s">
        <v>69</v>
      </c>
      <c r="D629" s="128"/>
      <c r="E629" s="131"/>
      <c r="F629" s="131">
        <f>'Total display'!M30</f>
        <v>0</v>
      </c>
      <c r="G629" s="127"/>
      <c r="H629" s="127"/>
      <c r="I629" s="131"/>
      <c r="J629" s="113"/>
    </row>
    <row r="630" spans="2:10" ht="12.75" customHeight="1" x14ac:dyDescent="0.2">
      <c r="B630" s="111"/>
      <c r="C630" s="127" t="s">
        <v>70</v>
      </c>
      <c r="D630" s="127"/>
      <c r="E630" s="127"/>
      <c r="F630" s="131">
        <f>'Total display'!O30</f>
        <v>0</v>
      </c>
      <c r="G630" s="127"/>
      <c r="H630" s="127"/>
      <c r="I630" s="131"/>
      <c r="J630" s="113"/>
    </row>
    <row r="631" spans="2:10" ht="12.75" customHeight="1" x14ac:dyDescent="0.2">
      <c r="B631" s="111"/>
      <c r="C631" s="127" t="s">
        <v>71</v>
      </c>
      <c r="D631" s="127"/>
      <c r="E631" s="127"/>
      <c r="F631" s="131">
        <f>'Total display'!P30</f>
        <v>0</v>
      </c>
      <c r="G631" s="127"/>
      <c r="H631" s="127"/>
      <c r="I631" s="131"/>
      <c r="J631" s="113"/>
    </row>
    <row r="632" spans="2:10" ht="12.75" customHeight="1" x14ac:dyDescent="0.2">
      <c r="B632" s="111"/>
      <c r="C632" s="127" t="s">
        <v>72</v>
      </c>
      <c r="D632" s="127"/>
      <c r="E632" s="127"/>
      <c r="F632" s="131"/>
      <c r="G632" s="127"/>
      <c r="H632" s="127"/>
      <c r="I632" s="131"/>
      <c r="J632" s="113"/>
    </row>
    <row r="633" spans="2:10" ht="12.75" customHeight="1" x14ac:dyDescent="0.2">
      <c r="B633" s="111"/>
      <c r="C633" s="127" t="s">
        <v>762</v>
      </c>
      <c r="D633" s="127"/>
      <c r="E633" s="127"/>
      <c r="F633" s="131">
        <f>'Total display'!N30</f>
        <v>0</v>
      </c>
      <c r="G633" s="127"/>
      <c r="H633" s="127"/>
      <c r="I633" s="131"/>
      <c r="J633" s="113"/>
    </row>
    <row r="634" spans="2:10" ht="12.75" customHeight="1" x14ac:dyDescent="0.2">
      <c r="B634" s="111"/>
      <c r="C634" s="127" t="s">
        <v>451</v>
      </c>
      <c r="D634" s="127"/>
      <c r="E634" s="127"/>
      <c r="F634" s="131">
        <f>'Total display'!L30</f>
        <v>0</v>
      </c>
      <c r="G634" s="127"/>
      <c r="H634" s="127"/>
      <c r="I634" s="131"/>
      <c r="J634" s="113"/>
    </row>
    <row r="635" spans="2:10" ht="12.75" customHeight="1" x14ac:dyDescent="0.2">
      <c r="B635" s="111"/>
      <c r="C635" s="1050" t="s">
        <v>83</v>
      </c>
      <c r="D635" s="1051"/>
      <c r="E635" s="1051"/>
      <c r="F635" s="132">
        <f>SUM(F626:F634)</f>
        <v>0</v>
      </c>
      <c r="G635" s="1052" t="s">
        <v>84</v>
      </c>
      <c r="H635" s="1052"/>
      <c r="I635" s="133">
        <f>SUM(I626:I634)</f>
        <v>0</v>
      </c>
      <c r="J635" s="113"/>
    </row>
    <row r="636" spans="2:10" ht="12.75" customHeight="1" x14ac:dyDescent="0.2">
      <c r="B636" s="134"/>
      <c r="C636" s="135"/>
      <c r="D636" s="135"/>
      <c r="E636" s="135"/>
      <c r="F636" s="135"/>
      <c r="G636" s="1057" t="s">
        <v>85</v>
      </c>
      <c r="H636" s="1057"/>
      <c r="I636" s="136">
        <f>F635-I635</f>
        <v>0</v>
      </c>
      <c r="J636" s="137"/>
    </row>
    <row r="637" spans="2:10" ht="12.75" customHeight="1" x14ac:dyDescent="0.2">
      <c r="B637" s="111"/>
      <c r="C637" s="112" t="s">
        <v>86</v>
      </c>
      <c r="D637" s="112"/>
      <c r="E637" s="112" t="s">
        <v>88</v>
      </c>
      <c r="F637" s="112"/>
      <c r="G637" s="112"/>
      <c r="H637" s="112"/>
      <c r="I637" s="112"/>
      <c r="J637" s="113"/>
    </row>
    <row r="638" spans="2:10" ht="12.75" customHeight="1" x14ac:dyDescent="0.2">
      <c r="B638" s="111"/>
      <c r="C638" s="112"/>
      <c r="D638" s="112"/>
      <c r="E638" s="112"/>
      <c r="F638" s="112"/>
      <c r="G638" s="112"/>
      <c r="H638" s="112"/>
      <c r="I638" s="112"/>
      <c r="J638" s="113"/>
    </row>
    <row r="639" spans="2:10" ht="12.75" customHeight="1" thickBot="1" x14ac:dyDescent="0.25">
      <c r="B639" s="139"/>
      <c r="C639" s="140"/>
      <c r="D639" s="140"/>
      <c r="E639" s="140"/>
      <c r="F639" s="140"/>
      <c r="G639" s="140"/>
      <c r="H639" s="140"/>
      <c r="I639" s="140"/>
      <c r="J639" s="141"/>
    </row>
    <row r="640" spans="2:10" ht="12.75" customHeight="1" thickBot="1" x14ac:dyDescent="0.25">
      <c r="B640" s="112"/>
      <c r="C640" s="112"/>
      <c r="D640" s="112"/>
      <c r="E640" s="112"/>
      <c r="F640" s="112"/>
      <c r="G640" s="112"/>
      <c r="H640" s="112"/>
      <c r="I640" s="112"/>
      <c r="J640" s="112"/>
    </row>
    <row r="641" spans="2:10" ht="12.75" customHeight="1" x14ac:dyDescent="0.2">
      <c r="B641" s="108"/>
      <c r="C641" s="109"/>
      <c r="D641" s="109"/>
      <c r="E641" s="109"/>
      <c r="F641" s="109"/>
      <c r="G641" s="109"/>
      <c r="H641" s="109"/>
      <c r="I641" s="109"/>
      <c r="J641" s="110"/>
    </row>
    <row r="642" spans="2:10" ht="12.75" customHeight="1" x14ac:dyDescent="0.2">
      <c r="B642" s="111"/>
      <c r="C642" s="112"/>
      <c r="D642" s="112"/>
      <c r="E642" s="112"/>
      <c r="F642" s="112"/>
      <c r="G642" s="112"/>
      <c r="H642" s="112"/>
      <c r="I642" s="112"/>
      <c r="J642" s="113"/>
    </row>
    <row r="643" spans="2:10" ht="12.75" customHeight="1" x14ac:dyDescent="0.25">
      <c r="B643" s="111"/>
      <c r="C643" s="1053" t="s">
        <v>77</v>
      </c>
      <c r="D643" s="1053"/>
      <c r="E643" s="1053"/>
      <c r="F643" s="1053"/>
      <c r="G643" s="1053"/>
      <c r="H643" s="1053"/>
      <c r="I643" s="1053"/>
      <c r="J643" s="113"/>
    </row>
    <row r="644" spans="2:10" ht="12.75" customHeight="1" x14ac:dyDescent="0.2">
      <c r="B644" s="111"/>
      <c r="C644" s="1054" t="str">
        <f>C619</f>
        <v>PAY SLIP FOR THE MONTH OF JANUARY'2020</v>
      </c>
      <c r="D644" s="1054"/>
      <c r="E644" s="1054"/>
      <c r="F644" s="1054"/>
      <c r="G644" s="1054"/>
      <c r="H644" s="1054"/>
      <c r="I644" s="1054"/>
      <c r="J644" s="113"/>
    </row>
    <row r="645" spans="2:10" ht="12.75" customHeight="1" x14ac:dyDescent="0.2">
      <c r="B645" s="111"/>
      <c r="C645" s="114"/>
      <c r="D645" s="114"/>
      <c r="E645" s="114"/>
      <c r="F645" s="114"/>
      <c r="G645" s="114"/>
      <c r="H645" s="114"/>
      <c r="I645" s="116"/>
      <c r="J645" s="113"/>
    </row>
    <row r="646" spans="2:10" ht="12.75" customHeight="1" x14ac:dyDescent="0.2">
      <c r="B646" s="111"/>
      <c r="C646" s="115" t="s">
        <v>82</v>
      </c>
      <c r="D646" s="115"/>
      <c r="E646" s="1063">
        <f>'Total display'!B31</f>
        <v>0</v>
      </c>
      <c r="F646" s="1063"/>
      <c r="G646" s="1063"/>
      <c r="H646" s="115" t="s">
        <v>81</v>
      </c>
      <c r="I646" s="116">
        <f>'Total display'!C31</f>
        <v>0</v>
      </c>
      <c r="J646" s="113"/>
    </row>
    <row r="647" spans="2:10" ht="12.75" customHeight="1" x14ac:dyDescent="0.2">
      <c r="B647" s="111"/>
      <c r="C647" s="118" t="s">
        <v>78</v>
      </c>
      <c r="D647" s="118"/>
      <c r="E647" s="1054" t="s">
        <v>92</v>
      </c>
      <c r="F647" s="1054"/>
      <c r="G647" s="112"/>
      <c r="H647" s="247" t="s">
        <v>479</v>
      </c>
      <c r="I647" s="248" t="s">
        <v>329</v>
      </c>
      <c r="J647" s="113"/>
    </row>
    <row r="648" spans="2:10" ht="12.75" customHeight="1" thickBot="1" x14ac:dyDescent="0.25">
      <c r="B648" s="111"/>
      <c r="C648" s="120" t="s">
        <v>79</v>
      </c>
      <c r="D648" s="120"/>
      <c r="E648" s="169">
        <f>'Total display'!A31</f>
        <v>0</v>
      </c>
      <c r="F648" s="149"/>
      <c r="G648" s="112"/>
      <c r="H648" s="120" t="s">
        <v>80</v>
      </c>
      <c r="I648" s="164">
        <f>'Total display'!D31</f>
        <v>0</v>
      </c>
      <c r="J648" s="113"/>
    </row>
    <row r="649" spans="2:10" ht="12.75" customHeight="1" thickTop="1" thickBot="1" x14ac:dyDescent="0.25">
      <c r="B649" s="111"/>
      <c r="C649" s="123" t="s">
        <v>73</v>
      </c>
      <c r="D649" s="124"/>
      <c r="E649" s="124"/>
      <c r="F649" s="125" t="s">
        <v>74</v>
      </c>
      <c r="G649" s="124" t="s">
        <v>75</v>
      </c>
      <c r="H649" s="124"/>
      <c r="I649" s="125" t="s">
        <v>74</v>
      </c>
      <c r="J649" s="113"/>
    </row>
    <row r="650" spans="2:10" ht="12.75" customHeight="1" thickTop="1" x14ac:dyDescent="0.2">
      <c r="B650" s="111"/>
      <c r="C650" s="126"/>
      <c r="D650" s="127" t="s">
        <v>201</v>
      </c>
      <c r="E650" s="128" t="s">
        <v>117</v>
      </c>
      <c r="F650" s="129"/>
      <c r="G650" s="112"/>
      <c r="H650" s="112"/>
      <c r="I650" s="130"/>
      <c r="J650" s="113"/>
    </row>
    <row r="651" spans="2:10" ht="12.75" customHeight="1" x14ac:dyDescent="0.2">
      <c r="B651" s="111"/>
      <c r="C651" s="127" t="s">
        <v>40</v>
      </c>
      <c r="D651" s="127"/>
      <c r="E651" s="127"/>
      <c r="F651" s="131">
        <f>'Total display'!E31</f>
        <v>0</v>
      </c>
      <c r="G651" s="1058"/>
      <c r="H651" s="1058"/>
      <c r="I651" s="424"/>
      <c r="J651" s="113"/>
    </row>
    <row r="652" spans="2:10" ht="12.75" customHeight="1" x14ac:dyDescent="0.2">
      <c r="B652" s="111"/>
      <c r="C652" s="127" t="s">
        <v>67</v>
      </c>
      <c r="D652" s="127"/>
      <c r="E652" s="127"/>
      <c r="F652" s="131">
        <f>'Total display'!H31</f>
        <v>0</v>
      </c>
      <c r="G652" s="1056" t="s">
        <v>76</v>
      </c>
      <c r="H652" s="1056"/>
      <c r="I652" s="131">
        <f>'Total display'!T31</f>
        <v>0</v>
      </c>
      <c r="J652" s="113"/>
    </row>
    <row r="653" spans="2:10" ht="12.75" customHeight="1" x14ac:dyDescent="0.2">
      <c r="B653" s="111"/>
      <c r="C653" s="127" t="s">
        <v>69</v>
      </c>
      <c r="D653" s="128">
        <f>'Ac Dtls'!D26</f>
        <v>0</v>
      </c>
      <c r="E653" s="183">
        <f>'Ac Dtls'!E26</f>
        <v>1.8321986301369861</v>
      </c>
      <c r="F653" s="131">
        <f>'Total display'!M31</f>
        <v>0</v>
      </c>
      <c r="G653" s="127"/>
      <c r="H653" s="127"/>
      <c r="I653" s="131"/>
      <c r="J653" s="113"/>
    </row>
    <row r="654" spans="2:10" ht="12.75" customHeight="1" x14ac:dyDescent="0.2">
      <c r="B654" s="111"/>
      <c r="C654" s="127" t="s">
        <v>70</v>
      </c>
      <c r="D654" s="128">
        <f>'Ac Dtls'!G26</f>
        <v>0</v>
      </c>
      <c r="E654" s="131">
        <f>'Ac Dtls'!H26</f>
        <v>4</v>
      </c>
      <c r="F654" s="131">
        <f>'Total display'!N31</f>
        <v>0</v>
      </c>
      <c r="G654" s="127"/>
      <c r="H654" s="127"/>
      <c r="I654" s="131"/>
      <c r="J654" s="113"/>
    </row>
    <row r="655" spans="2:10" ht="12.75" customHeight="1" x14ac:dyDescent="0.2">
      <c r="B655" s="111"/>
      <c r="C655" s="127" t="s">
        <v>71</v>
      </c>
      <c r="D655" s="127"/>
      <c r="E655" s="127"/>
      <c r="F655" s="131">
        <f>'Total display'!P31</f>
        <v>0</v>
      </c>
      <c r="G655" s="127"/>
      <c r="H655" s="127"/>
      <c r="I655" s="131"/>
      <c r="J655" s="113"/>
    </row>
    <row r="656" spans="2:10" ht="12.75" customHeight="1" x14ac:dyDescent="0.2">
      <c r="B656" s="111"/>
      <c r="C656" s="127" t="s">
        <v>422</v>
      </c>
      <c r="D656" s="127"/>
      <c r="E656" s="127"/>
      <c r="F656" s="131">
        <f>'Total display'!F31</f>
        <v>0</v>
      </c>
      <c r="G656" s="127"/>
      <c r="H656" s="127"/>
      <c r="I656" s="131"/>
      <c r="J656" s="113"/>
    </row>
    <row r="657" spans="2:10" ht="12.75" customHeight="1" x14ac:dyDescent="0.2">
      <c r="B657" s="111"/>
      <c r="C657" s="127" t="s">
        <v>421</v>
      </c>
      <c r="D657" s="127"/>
      <c r="E657" s="127"/>
      <c r="F657" s="131">
        <f>'Total display'!I31</f>
        <v>0</v>
      </c>
      <c r="G657" s="127"/>
      <c r="H657" s="127"/>
      <c r="I657" s="131"/>
      <c r="J657" s="113"/>
    </row>
    <row r="658" spans="2:10" ht="12.75" customHeight="1" x14ac:dyDescent="0.2">
      <c r="B658" s="111"/>
      <c r="C658" s="127" t="s">
        <v>450</v>
      </c>
      <c r="D658" s="127"/>
      <c r="E658" s="127"/>
      <c r="F658" s="131">
        <f>'Total display'!J31</f>
        <v>0</v>
      </c>
      <c r="G658" s="127"/>
      <c r="H658" s="127"/>
      <c r="I658" s="131"/>
      <c r="J658" s="113"/>
    </row>
    <row r="659" spans="2:10" ht="12.75" customHeight="1" x14ac:dyDescent="0.2">
      <c r="B659" s="111"/>
      <c r="C659" s="382"/>
      <c r="D659" s="128"/>
      <c r="E659" s="127"/>
      <c r="F659" s="131"/>
      <c r="G659" s="127"/>
      <c r="H659" s="127"/>
      <c r="I659" s="131"/>
      <c r="J659" s="113"/>
    </row>
    <row r="660" spans="2:10" ht="12.75" customHeight="1" x14ac:dyDescent="0.2">
      <c r="B660" s="111"/>
      <c r="C660" s="382"/>
      <c r="D660" s="384"/>
      <c r="E660" s="385"/>
      <c r="F660" s="132"/>
      <c r="G660" s="135"/>
      <c r="H660" s="135"/>
      <c r="I660" s="133"/>
      <c r="J660" s="113"/>
    </row>
    <row r="661" spans="2:10" ht="12.75" customHeight="1" x14ac:dyDescent="0.2">
      <c r="B661" s="111"/>
      <c r="C661" s="1050" t="s">
        <v>83</v>
      </c>
      <c r="D661" s="1051"/>
      <c r="E661" s="1051"/>
      <c r="F661" s="132">
        <f>SUM(F651:F659)</f>
        <v>0</v>
      </c>
      <c r="G661" s="1052" t="s">
        <v>84</v>
      </c>
      <c r="H661" s="1052"/>
      <c r="I661" s="133">
        <f>SUM(I651:I659)</f>
        <v>0</v>
      </c>
      <c r="J661" s="113"/>
    </row>
    <row r="662" spans="2:10" ht="12.75" customHeight="1" x14ac:dyDescent="0.2">
      <c r="B662" s="134"/>
      <c r="C662" s="135"/>
      <c r="D662" s="135"/>
      <c r="E662" s="135"/>
      <c r="F662" s="135"/>
      <c r="G662" s="1057" t="s">
        <v>85</v>
      </c>
      <c r="H662" s="1057"/>
      <c r="I662" s="136">
        <f>F661-I661</f>
        <v>0</v>
      </c>
      <c r="J662" s="137"/>
    </row>
    <row r="663" spans="2:10" ht="12.75" customHeight="1" x14ac:dyDescent="0.2">
      <c r="B663" s="111"/>
      <c r="C663" s="112" t="s">
        <v>86</v>
      </c>
      <c r="D663" s="112"/>
      <c r="E663" s="112" t="s">
        <v>88</v>
      </c>
      <c r="F663" s="112"/>
      <c r="G663" s="112"/>
      <c r="H663" s="112"/>
      <c r="I663" s="112"/>
      <c r="J663" s="113"/>
    </row>
    <row r="664" spans="2:10" ht="12.75" customHeight="1" x14ac:dyDescent="0.2">
      <c r="B664" s="111"/>
      <c r="C664" s="112"/>
      <c r="D664" s="112"/>
      <c r="E664" s="112"/>
      <c r="F664" s="112"/>
      <c r="G664" s="112"/>
      <c r="H664" s="112"/>
      <c r="I664" s="112"/>
      <c r="J664" s="113"/>
    </row>
    <row r="665" spans="2:10" ht="12.75" customHeight="1" thickBot="1" x14ac:dyDescent="0.25">
      <c r="B665" s="139"/>
      <c r="C665" s="140"/>
      <c r="D665" s="140"/>
      <c r="E665" s="140"/>
      <c r="F665" s="140"/>
      <c r="G665" s="140"/>
      <c r="H665" s="140"/>
      <c r="I665" s="140"/>
      <c r="J665" s="141"/>
    </row>
    <row r="666" spans="2:10" ht="12.75" customHeight="1" x14ac:dyDescent="0.2">
      <c r="B666" s="112"/>
      <c r="C666" s="112"/>
      <c r="D666" s="112"/>
      <c r="E666" s="112"/>
      <c r="F666" s="112"/>
      <c r="G666" s="112"/>
      <c r="H666" s="112"/>
      <c r="I666" s="112"/>
      <c r="J666" s="112"/>
    </row>
    <row r="667" spans="2:10" ht="12.75" customHeight="1" x14ac:dyDescent="0.2">
      <c r="B667" s="112"/>
      <c r="C667" s="112"/>
      <c r="D667" s="112"/>
      <c r="E667" s="112"/>
      <c r="F667" s="112"/>
      <c r="G667" s="112"/>
      <c r="H667" s="112"/>
      <c r="I667" s="112"/>
      <c r="J667" s="112"/>
    </row>
    <row r="668" spans="2:10" ht="12.75" customHeight="1" x14ac:dyDescent="0.2">
      <c r="B668" s="112"/>
      <c r="C668" s="112"/>
      <c r="D668" s="112"/>
      <c r="E668" s="112"/>
      <c r="F668" s="112"/>
      <c r="G668" s="112"/>
      <c r="H668" s="112"/>
      <c r="I668" s="112"/>
      <c r="J668" s="112"/>
    </row>
    <row r="669" spans="2:10" ht="12.75" customHeight="1" x14ac:dyDescent="0.2">
      <c r="B669" s="112"/>
      <c r="C669" s="112"/>
      <c r="D669" s="112"/>
      <c r="E669" s="112"/>
      <c r="F669" s="112"/>
      <c r="G669" s="112"/>
      <c r="H669" s="112"/>
      <c r="I669" s="112"/>
      <c r="J669" s="112"/>
    </row>
    <row r="670" spans="2:10" ht="12.75" customHeight="1" thickBot="1" x14ac:dyDescent="0.25">
      <c r="B670" s="112"/>
      <c r="C670" s="112"/>
      <c r="D670" s="112"/>
      <c r="E670" s="112"/>
      <c r="F670" s="112"/>
      <c r="G670" s="112"/>
      <c r="H670" s="112"/>
      <c r="I670" s="112"/>
      <c r="J670" s="112"/>
    </row>
    <row r="671" spans="2:10" ht="12.75" customHeight="1" x14ac:dyDescent="0.2">
      <c r="B671" s="108"/>
      <c r="C671" s="109"/>
      <c r="D671" s="109"/>
      <c r="E671" s="109"/>
      <c r="F671" s="109"/>
      <c r="G671" s="109"/>
      <c r="H671" s="109"/>
      <c r="I671" s="109"/>
      <c r="J671" s="110"/>
    </row>
    <row r="672" spans="2:10" ht="12.75" customHeight="1" x14ac:dyDescent="0.2">
      <c r="B672" s="111"/>
      <c r="C672" s="112"/>
      <c r="D672" s="112"/>
      <c r="E672" s="112"/>
      <c r="F672" s="112"/>
      <c r="G672" s="112"/>
      <c r="H672" s="112"/>
      <c r="I672" s="112"/>
      <c r="J672" s="113"/>
    </row>
    <row r="673" spans="2:10" ht="12.75" customHeight="1" x14ac:dyDescent="0.25">
      <c r="B673" s="111"/>
      <c r="C673" s="1053" t="s">
        <v>77</v>
      </c>
      <c r="D673" s="1053"/>
      <c r="E673" s="1053"/>
      <c r="F673" s="1053"/>
      <c r="G673" s="1053"/>
      <c r="H673" s="1053"/>
      <c r="I673" s="1053"/>
      <c r="J673" s="113"/>
    </row>
    <row r="674" spans="2:10" ht="12.75" customHeight="1" x14ac:dyDescent="0.2">
      <c r="B674" s="111"/>
      <c r="C674" s="1054" t="s">
        <v>2110</v>
      </c>
      <c r="D674" s="1054"/>
      <c r="E674" s="1054"/>
      <c r="F674" s="1054"/>
      <c r="G674" s="1054"/>
      <c r="H674" s="1054"/>
      <c r="I674" s="1054"/>
      <c r="J674" s="113"/>
    </row>
    <row r="675" spans="2:10" ht="12.75" customHeight="1" x14ac:dyDescent="0.2">
      <c r="B675" s="111"/>
      <c r="C675" s="114"/>
      <c r="D675" s="114"/>
      <c r="E675" s="114"/>
      <c r="F675" s="114"/>
      <c r="G675" s="114"/>
      <c r="H675" s="114"/>
      <c r="I675" s="116"/>
      <c r="J675" s="113"/>
    </row>
    <row r="676" spans="2:10" ht="12.75" customHeight="1" x14ac:dyDescent="0.2">
      <c r="B676" s="111"/>
      <c r="C676" s="115" t="s">
        <v>82</v>
      </c>
      <c r="D676" s="115"/>
      <c r="E676" s="1063">
        <f>'Total display'!B32</f>
        <v>0</v>
      </c>
      <c r="F676" s="1063"/>
      <c r="G676" s="1063"/>
      <c r="H676" s="115" t="s">
        <v>81</v>
      </c>
      <c r="I676" s="116">
        <f>'Total display'!C32</f>
        <v>0</v>
      </c>
      <c r="J676" s="113"/>
    </row>
    <row r="677" spans="2:10" ht="12.75" customHeight="1" x14ac:dyDescent="0.2">
      <c r="B677" s="111"/>
      <c r="C677" s="118" t="s">
        <v>78</v>
      </c>
      <c r="D677" s="118"/>
      <c r="E677" s="1054" t="s">
        <v>168</v>
      </c>
      <c r="F677" s="1054"/>
      <c r="G677" s="112"/>
      <c r="H677" s="246" t="s">
        <v>479</v>
      </c>
      <c r="I677" s="246" t="s">
        <v>330</v>
      </c>
      <c r="J677" s="113"/>
    </row>
    <row r="678" spans="2:10" ht="12.75" customHeight="1" thickBot="1" x14ac:dyDescent="0.25">
      <c r="B678" s="111"/>
      <c r="C678" s="120" t="s">
        <v>79</v>
      </c>
      <c r="D678" s="120"/>
      <c r="E678" s="169">
        <f>'Total display'!A32</f>
        <v>0</v>
      </c>
      <c r="F678" s="149"/>
      <c r="G678" s="112"/>
      <c r="H678" s="120" t="s">
        <v>80</v>
      </c>
      <c r="I678" s="164">
        <f>'Total display'!D32</f>
        <v>0</v>
      </c>
      <c r="J678" s="113"/>
    </row>
    <row r="679" spans="2:10" ht="12.75" customHeight="1" thickTop="1" thickBot="1" x14ac:dyDescent="0.25">
      <c r="B679" s="111"/>
      <c r="C679" s="123" t="s">
        <v>73</v>
      </c>
      <c r="D679" s="124"/>
      <c r="E679" s="124"/>
      <c r="F679" s="125" t="s">
        <v>74</v>
      </c>
      <c r="G679" s="124" t="s">
        <v>75</v>
      </c>
      <c r="H679" s="124"/>
      <c r="I679" s="125" t="s">
        <v>74</v>
      </c>
      <c r="J679" s="113"/>
    </row>
    <row r="680" spans="2:10" ht="12.75" customHeight="1" thickTop="1" x14ac:dyDescent="0.2">
      <c r="B680" s="111"/>
      <c r="C680" s="126"/>
      <c r="D680" s="127" t="s">
        <v>201</v>
      </c>
      <c r="E680" s="128" t="s">
        <v>117</v>
      </c>
      <c r="F680" s="129"/>
      <c r="G680" s="112"/>
      <c r="H680" s="112"/>
      <c r="I680" s="130"/>
      <c r="J680" s="113"/>
    </row>
    <row r="681" spans="2:10" ht="12.75" customHeight="1" x14ac:dyDescent="0.2">
      <c r="B681" s="111"/>
      <c r="C681" s="127" t="s">
        <v>40</v>
      </c>
      <c r="D681" s="127"/>
      <c r="E681" s="127"/>
      <c r="F681" s="131">
        <f>'Total display'!E32</f>
        <v>0</v>
      </c>
      <c r="G681" s="1058" t="s">
        <v>1942</v>
      </c>
      <c r="H681" s="1058"/>
      <c r="I681" s="131">
        <f>'Total display'!R32</f>
        <v>0</v>
      </c>
      <c r="J681" s="113"/>
    </row>
    <row r="682" spans="2:10" ht="12.75" customHeight="1" x14ac:dyDescent="0.2">
      <c r="B682" s="111"/>
      <c r="C682" s="127" t="s">
        <v>67</v>
      </c>
      <c r="D682" s="127"/>
      <c r="E682" s="127"/>
      <c r="F682" s="131">
        <f>'Total display'!H32</f>
        <v>0</v>
      </c>
      <c r="G682" s="1056" t="s">
        <v>76</v>
      </c>
      <c r="H682" s="1056"/>
      <c r="I682" s="131">
        <f>'Total display'!T32</f>
        <v>0</v>
      </c>
      <c r="J682" s="113"/>
    </row>
    <row r="683" spans="2:10" ht="12.75" customHeight="1" x14ac:dyDescent="0.2">
      <c r="B683" s="111"/>
      <c r="C683" s="127" t="s">
        <v>69</v>
      </c>
      <c r="D683" s="128">
        <f>'Ac Dtls'!D27</f>
        <v>0</v>
      </c>
      <c r="E683" s="131">
        <f>'Ac Dtls'!E27</f>
        <v>1.8321986301369861</v>
      </c>
      <c r="F683" s="131">
        <f>'Total display'!M32</f>
        <v>0</v>
      </c>
      <c r="G683" s="127"/>
      <c r="H683" s="127"/>
      <c r="I683" s="131"/>
      <c r="J683" s="113"/>
    </row>
    <row r="684" spans="2:10" ht="12.75" customHeight="1" x14ac:dyDescent="0.2">
      <c r="B684" s="111"/>
      <c r="C684" s="127" t="s">
        <v>70</v>
      </c>
      <c r="D684" s="128">
        <f>'Ac Dtls'!G27</f>
        <v>0</v>
      </c>
      <c r="E684" s="131">
        <f>'Ac Dtls'!H27</f>
        <v>4</v>
      </c>
      <c r="F684" s="131">
        <f>'Total display'!N32</f>
        <v>0</v>
      </c>
      <c r="G684" s="127"/>
      <c r="H684" s="127"/>
      <c r="I684" s="131"/>
      <c r="J684" s="113"/>
    </row>
    <row r="685" spans="2:10" ht="12.75" customHeight="1" x14ac:dyDescent="0.2">
      <c r="B685" s="111"/>
      <c r="C685" s="127" t="s">
        <v>71</v>
      </c>
      <c r="D685" s="127"/>
      <c r="E685" s="127"/>
      <c r="F685" s="131">
        <f>'Total display'!P32</f>
        <v>0</v>
      </c>
      <c r="G685" s="127"/>
      <c r="H685" s="127"/>
      <c r="I685" s="131"/>
      <c r="J685" s="113"/>
    </row>
    <row r="686" spans="2:10" ht="12.75" customHeight="1" x14ac:dyDescent="0.2">
      <c r="B686" s="111"/>
      <c r="C686" s="127" t="s">
        <v>422</v>
      </c>
      <c r="D686" s="127"/>
      <c r="E686" s="127"/>
      <c r="F686" s="131">
        <f>'Total display'!F32</f>
        <v>0</v>
      </c>
      <c r="G686" s="127"/>
      <c r="H686" s="127"/>
      <c r="I686" s="131"/>
      <c r="J686" s="113"/>
    </row>
    <row r="687" spans="2:10" ht="12.75" customHeight="1" x14ac:dyDescent="0.2">
      <c r="B687" s="111"/>
      <c r="C687" s="127" t="s">
        <v>421</v>
      </c>
      <c r="D687" s="144"/>
      <c r="E687" s="144"/>
      <c r="F687" s="131">
        <f>'Total display'!I32</f>
        <v>0</v>
      </c>
      <c r="G687" s="127"/>
      <c r="H687" s="127"/>
      <c r="I687" s="131"/>
      <c r="J687" s="113"/>
    </row>
    <row r="688" spans="2:10" ht="12.75" customHeight="1" x14ac:dyDescent="0.2">
      <c r="B688" s="111"/>
      <c r="C688" s="127" t="s">
        <v>450</v>
      </c>
      <c r="D688" s="144"/>
      <c r="E688" s="144"/>
      <c r="F688" s="131">
        <f>'Total display'!J32</f>
        <v>0</v>
      </c>
      <c r="G688" s="127"/>
      <c r="H688" s="127"/>
      <c r="I688" s="131"/>
      <c r="J688" s="113"/>
    </row>
    <row r="689" spans="2:10" ht="12.75" customHeight="1" x14ac:dyDescent="0.2">
      <c r="B689" s="111"/>
      <c r="C689" s="382"/>
      <c r="D689" s="642"/>
      <c r="E689" s="127"/>
      <c r="F689" s="131"/>
      <c r="G689" s="127"/>
      <c r="H689" s="127"/>
      <c r="I689" s="131"/>
      <c r="J689" s="113"/>
    </row>
    <row r="690" spans="2:10" ht="12.75" customHeight="1" x14ac:dyDescent="0.2">
      <c r="B690" s="111"/>
      <c r="C690" s="382" t="s">
        <v>951</v>
      </c>
      <c r="D690" s="642"/>
      <c r="E690" s="127"/>
      <c r="F690" s="131">
        <f>'Total display'!L32</f>
        <v>0</v>
      </c>
      <c r="G690" s="127"/>
      <c r="H690" s="127"/>
      <c r="I690" s="131"/>
      <c r="J690" s="113"/>
    </row>
    <row r="691" spans="2:10" ht="12.75" customHeight="1" x14ac:dyDescent="0.2">
      <c r="B691" s="111"/>
      <c r="C691" s="1050" t="s">
        <v>83</v>
      </c>
      <c r="D691" s="1051"/>
      <c r="E691" s="1051"/>
      <c r="F691" s="132">
        <f>SUM(F681:F690)</f>
        <v>0</v>
      </c>
      <c r="G691" s="1052" t="s">
        <v>84</v>
      </c>
      <c r="H691" s="1052"/>
      <c r="I691" s="133">
        <f>SUM(I681:I689)</f>
        <v>0</v>
      </c>
      <c r="J691" s="113"/>
    </row>
    <row r="692" spans="2:10" ht="12.75" customHeight="1" x14ac:dyDescent="0.2">
      <c r="B692" s="134"/>
      <c r="C692" s="135"/>
      <c r="D692" s="135"/>
      <c r="E692" s="135"/>
      <c r="F692" s="135"/>
      <c r="G692" s="1057" t="s">
        <v>85</v>
      </c>
      <c r="H692" s="1057"/>
      <c r="I692" s="136">
        <f>F691-I691</f>
        <v>0</v>
      </c>
      <c r="J692" s="137"/>
    </row>
    <row r="693" spans="2:10" ht="12.75" customHeight="1" x14ac:dyDescent="0.2">
      <c r="B693" s="111"/>
      <c r="C693" s="112" t="s">
        <v>86</v>
      </c>
      <c r="D693" s="112"/>
      <c r="E693" s="112" t="s">
        <v>88</v>
      </c>
      <c r="F693" s="112"/>
      <c r="G693" s="112"/>
      <c r="H693" s="112"/>
      <c r="I693" s="112"/>
      <c r="J693" s="113"/>
    </row>
    <row r="694" spans="2:10" ht="12.75" customHeight="1" x14ac:dyDescent="0.2">
      <c r="B694" s="111"/>
      <c r="C694" s="112"/>
      <c r="D694" s="112"/>
      <c r="E694" s="112"/>
      <c r="F694" s="112"/>
      <c r="G694" s="112"/>
      <c r="H694" s="112"/>
      <c r="I694" s="112"/>
      <c r="J694" s="113"/>
    </row>
    <row r="695" spans="2:10" ht="12.75" customHeight="1" thickBot="1" x14ac:dyDescent="0.25">
      <c r="B695" s="139"/>
      <c r="C695" s="140"/>
      <c r="D695" s="140"/>
      <c r="E695" s="140"/>
      <c r="F695" s="140"/>
      <c r="G695" s="140"/>
      <c r="H695" s="140"/>
      <c r="I695" s="140"/>
      <c r="J695" s="141"/>
    </row>
    <row r="696" spans="2:10" ht="12.75" customHeight="1" x14ac:dyDescent="0.2">
      <c r="B696" s="112"/>
      <c r="C696" s="112"/>
      <c r="D696" s="112"/>
      <c r="E696" s="112"/>
      <c r="F696" s="112"/>
      <c r="G696" s="112"/>
      <c r="H696" s="112"/>
      <c r="I696" s="112"/>
      <c r="J696" s="112"/>
    </row>
    <row r="697" spans="2:10" ht="12.75" customHeight="1" x14ac:dyDescent="0.2">
      <c r="B697" s="112"/>
      <c r="C697" s="112"/>
      <c r="D697" s="112"/>
      <c r="E697" s="112"/>
      <c r="F697" s="112"/>
      <c r="G697" s="112"/>
      <c r="H697" s="112"/>
      <c r="I697" s="112"/>
      <c r="J697" s="112"/>
    </row>
    <row r="698" spans="2:10" ht="12.75" customHeight="1" x14ac:dyDescent="0.2">
      <c r="B698" s="112"/>
      <c r="C698" s="112"/>
      <c r="D698" s="112"/>
      <c r="E698" s="112"/>
      <c r="F698" s="112"/>
      <c r="G698" s="112"/>
      <c r="H698" s="112"/>
      <c r="I698" s="112"/>
      <c r="J698" s="112"/>
    </row>
    <row r="699" spans="2:10" ht="12.75" customHeight="1" x14ac:dyDescent="0.2">
      <c r="B699" s="112"/>
      <c r="C699" s="112"/>
      <c r="D699" s="112"/>
      <c r="E699" s="112"/>
      <c r="F699" s="112"/>
      <c r="G699" s="112"/>
      <c r="H699" s="112"/>
      <c r="I699" s="112"/>
      <c r="J699" s="112"/>
    </row>
    <row r="700" spans="2:10" ht="12.75" customHeight="1" thickBot="1" x14ac:dyDescent="0.25">
      <c r="B700" s="112"/>
      <c r="C700" s="112"/>
      <c r="D700" s="112"/>
      <c r="E700" s="112"/>
      <c r="F700" s="112"/>
      <c r="G700" s="112"/>
      <c r="H700" s="112"/>
      <c r="I700" s="112"/>
      <c r="J700" s="112"/>
    </row>
    <row r="701" spans="2:10" ht="12.75" customHeight="1" x14ac:dyDescent="0.2">
      <c r="B701" s="108" t="s">
        <v>164</v>
      </c>
      <c r="C701" s="109"/>
      <c r="D701" s="109"/>
      <c r="E701" s="109"/>
      <c r="F701" s="109"/>
      <c r="G701" s="109"/>
      <c r="H701" s="109"/>
      <c r="I701" s="109"/>
      <c r="J701" s="110"/>
    </row>
    <row r="702" spans="2:10" ht="12.75" customHeight="1" x14ac:dyDescent="0.2">
      <c r="B702" s="111"/>
      <c r="C702" s="112"/>
      <c r="D702" s="112"/>
      <c r="E702" s="112"/>
      <c r="F702" s="112"/>
      <c r="G702" s="112"/>
      <c r="H702" s="112"/>
      <c r="I702" s="112"/>
      <c r="J702" s="113"/>
    </row>
    <row r="703" spans="2:10" ht="12.75" customHeight="1" x14ac:dyDescent="0.25">
      <c r="B703" s="111"/>
      <c r="C703" s="1053" t="s">
        <v>77</v>
      </c>
      <c r="D703" s="1053"/>
      <c r="E703" s="1053"/>
      <c r="F703" s="1053"/>
      <c r="G703" s="1053"/>
      <c r="H703" s="1053"/>
      <c r="I703" s="1053"/>
      <c r="J703" s="113"/>
    </row>
    <row r="704" spans="2:10" ht="12.75" customHeight="1" x14ac:dyDescent="0.2">
      <c r="B704" s="111"/>
      <c r="C704" s="1054" t="s">
        <v>2110</v>
      </c>
      <c r="D704" s="1054"/>
      <c r="E704" s="1054"/>
      <c r="F704" s="1054"/>
      <c r="G704" s="1054"/>
      <c r="H704" s="1054"/>
      <c r="I704" s="1054"/>
      <c r="J704" s="113"/>
    </row>
    <row r="705" spans="2:10" ht="12.75" customHeight="1" x14ac:dyDescent="0.2">
      <c r="B705" s="111"/>
      <c r="C705" s="114"/>
      <c r="D705" s="114"/>
      <c r="E705" s="114"/>
      <c r="F705" s="114"/>
      <c r="G705" s="114"/>
      <c r="H705" s="114"/>
      <c r="I705" s="116"/>
      <c r="J705" s="113"/>
    </row>
    <row r="706" spans="2:10" ht="12.75" customHeight="1" x14ac:dyDescent="0.2">
      <c r="B706" s="111"/>
      <c r="C706" s="115" t="s">
        <v>82</v>
      </c>
      <c r="D706" s="115"/>
      <c r="E706" s="1063">
        <f>'Total display'!B33</f>
        <v>0</v>
      </c>
      <c r="F706" s="1063"/>
      <c r="G706" s="1063"/>
      <c r="H706" s="115" t="s">
        <v>81</v>
      </c>
      <c r="I706" s="116">
        <f>'Total display'!C33</f>
        <v>0</v>
      </c>
      <c r="J706" s="113"/>
    </row>
    <row r="707" spans="2:10" ht="12.75" customHeight="1" x14ac:dyDescent="0.2">
      <c r="B707" s="111"/>
      <c r="C707" s="118" t="s">
        <v>78</v>
      </c>
      <c r="D707" s="118"/>
      <c r="E707" s="1054" t="s">
        <v>186</v>
      </c>
      <c r="F707" s="1054"/>
      <c r="G707" s="112"/>
      <c r="H707" s="252" t="s">
        <v>479</v>
      </c>
      <c r="I707" s="252" t="s">
        <v>329</v>
      </c>
      <c r="J707" s="113"/>
    </row>
    <row r="708" spans="2:10" ht="12.75" customHeight="1" thickBot="1" x14ac:dyDescent="0.25">
      <c r="B708" s="111"/>
      <c r="C708" s="120" t="s">
        <v>79</v>
      </c>
      <c r="D708" s="120"/>
      <c r="E708" s="169">
        <f>'Total display'!A33</f>
        <v>0</v>
      </c>
      <c r="F708" s="149"/>
      <c r="G708" s="112"/>
      <c r="H708" s="120" t="s">
        <v>80</v>
      </c>
      <c r="I708" s="164">
        <f>'Total display'!D33</f>
        <v>0</v>
      </c>
      <c r="J708" s="113"/>
    </row>
    <row r="709" spans="2:10" ht="12.75" customHeight="1" thickTop="1" thickBot="1" x14ac:dyDescent="0.25">
      <c r="B709" s="111"/>
      <c r="C709" s="123" t="s">
        <v>73</v>
      </c>
      <c r="D709" s="124"/>
      <c r="E709" s="124"/>
      <c r="F709" s="125" t="s">
        <v>74</v>
      </c>
      <c r="G709" s="124" t="s">
        <v>75</v>
      </c>
      <c r="H709" s="124"/>
      <c r="I709" s="125" t="s">
        <v>74</v>
      </c>
      <c r="J709" s="113"/>
    </row>
    <row r="710" spans="2:10" ht="12.75" customHeight="1" thickTop="1" x14ac:dyDescent="0.2">
      <c r="B710" s="111"/>
      <c r="C710" s="126"/>
      <c r="D710" s="127" t="s">
        <v>201</v>
      </c>
      <c r="E710" s="128" t="s">
        <v>117</v>
      </c>
      <c r="F710" s="129"/>
      <c r="G710" s="112"/>
      <c r="H710" s="112"/>
      <c r="I710" s="130"/>
      <c r="J710" s="113"/>
    </row>
    <row r="711" spans="2:10" ht="12.75" customHeight="1" x14ac:dyDescent="0.2">
      <c r="B711" s="111"/>
      <c r="C711" s="127" t="s">
        <v>40</v>
      </c>
      <c r="D711" s="127"/>
      <c r="E711" s="127"/>
      <c r="F711" s="131">
        <f>'Total display'!E33</f>
        <v>0</v>
      </c>
      <c r="G711" s="1058"/>
      <c r="H711" s="1058"/>
      <c r="I711" s="131">
        <f>'Total display'!R33</f>
        <v>0</v>
      </c>
      <c r="J711" s="113"/>
    </row>
    <row r="712" spans="2:10" ht="12.75" customHeight="1" x14ac:dyDescent="0.2">
      <c r="B712" s="111"/>
      <c r="C712" s="127" t="s">
        <v>67</v>
      </c>
      <c r="D712" s="127"/>
      <c r="E712" s="127"/>
      <c r="F712" s="131">
        <f>'Total display'!H33</f>
        <v>0</v>
      </c>
      <c r="G712" s="1056" t="s">
        <v>76</v>
      </c>
      <c r="H712" s="1056"/>
      <c r="I712" s="131">
        <f>'Total display'!T33</f>
        <v>0</v>
      </c>
      <c r="J712" s="113"/>
    </row>
    <row r="713" spans="2:10" ht="12.75" customHeight="1" x14ac:dyDescent="0.2">
      <c r="B713" s="111"/>
      <c r="C713" s="127" t="s">
        <v>69</v>
      </c>
      <c r="D713" s="128">
        <f>'Ac Dtls'!D28</f>
        <v>0</v>
      </c>
      <c r="E713" s="131">
        <f>'Ac Dtls'!E28</f>
        <v>1.6672243150684931</v>
      </c>
      <c r="F713" s="131">
        <f>'Total display'!M33</f>
        <v>0</v>
      </c>
      <c r="G713" s="127"/>
      <c r="H713" s="127"/>
      <c r="I713" s="131"/>
      <c r="J713" s="113"/>
    </row>
    <row r="714" spans="2:10" ht="12.75" customHeight="1" x14ac:dyDescent="0.2">
      <c r="B714" s="111"/>
      <c r="C714" s="127" t="s">
        <v>70</v>
      </c>
      <c r="D714" s="128"/>
      <c r="E714" s="131"/>
      <c r="F714" s="131">
        <f>'Total display'!N33</f>
        <v>0</v>
      </c>
      <c r="G714" s="127"/>
      <c r="H714" s="127"/>
      <c r="I714" s="131"/>
      <c r="J714" s="113"/>
    </row>
    <row r="715" spans="2:10" ht="12.75" customHeight="1" x14ac:dyDescent="0.2">
      <c r="B715" s="111"/>
      <c r="C715" s="127" t="s">
        <v>71</v>
      </c>
      <c r="D715" s="127"/>
      <c r="E715" s="127"/>
      <c r="F715" s="131">
        <f>'Total display'!P33</f>
        <v>0</v>
      </c>
      <c r="G715" s="127"/>
      <c r="H715" s="127"/>
      <c r="I715" s="131"/>
      <c r="J715" s="113"/>
    </row>
    <row r="716" spans="2:10" ht="12.75" customHeight="1" x14ac:dyDescent="0.2">
      <c r="B716" s="111"/>
      <c r="C716" s="127" t="s">
        <v>421</v>
      </c>
      <c r="D716" s="127"/>
      <c r="E716" s="127"/>
      <c r="F716" s="131">
        <f>'Total display'!I33</f>
        <v>0</v>
      </c>
      <c r="G716" s="127"/>
      <c r="H716" s="127"/>
      <c r="I716" s="131"/>
      <c r="J716" s="113"/>
    </row>
    <row r="717" spans="2:10" ht="12.75" customHeight="1" x14ac:dyDescent="0.2">
      <c r="B717" s="111"/>
      <c r="C717" s="127" t="s">
        <v>450</v>
      </c>
      <c r="D717" s="127"/>
      <c r="E717" s="127"/>
      <c r="F717" s="131">
        <f>'Total display'!J33</f>
        <v>0</v>
      </c>
      <c r="G717" s="127"/>
      <c r="H717" s="127"/>
      <c r="I717" s="131"/>
      <c r="J717" s="113"/>
    </row>
    <row r="718" spans="2:10" ht="12.75" customHeight="1" x14ac:dyDescent="0.2">
      <c r="B718" s="111"/>
      <c r="C718" s="127" t="s">
        <v>151</v>
      </c>
      <c r="D718" s="127"/>
      <c r="E718" s="127"/>
      <c r="F718" s="131">
        <f>'Total display'!O33</f>
        <v>0</v>
      </c>
      <c r="G718" s="127"/>
      <c r="H718" s="127"/>
      <c r="I718" s="131"/>
      <c r="J718" s="113"/>
    </row>
    <row r="719" spans="2:10" ht="12.75" customHeight="1" x14ac:dyDescent="0.2">
      <c r="B719" s="111"/>
      <c r="C719" s="382" t="s">
        <v>1055</v>
      </c>
      <c r="D719" s="128"/>
      <c r="E719" s="127"/>
      <c r="F719" s="131">
        <f>'Total display'!L33</f>
        <v>0</v>
      </c>
      <c r="G719" s="127"/>
      <c r="H719" s="127"/>
      <c r="I719" s="131"/>
      <c r="J719" s="113"/>
    </row>
    <row r="720" spans="2:10" ht="12.75" customHeight="1" x14ac:dyDescent="0.2">
      <c r="B720" s="111"/>
      <c r="C720" s="382"/>
      <c r="D720" s="384"/>
      <c r="E720" s="385"/>
      <c r="F720" s="132"/>
      <c r="G720" s="135"/>
      <c r="H720" s="135"/>
      <c r="I720" s="133"/>
      <c r="J720" s="113"/>
    </row>
    <row r="721" spans="2:10" ht="12.75" customHeight="1" x14ac:dyDescent="0.2">
      <c r="B721" s="111"/>
      <c r="C721" s="1050" t="s">
        <v>83</v>
      </c>
      <c r="D721" s="1051"/>
      <c r="E721" s="1051"/>
      <c r="F721" s="132">
        <f>SUM(F711:F719)</f>
        <v>0</v>
      </c>
      <c r="G721" s="1052" t="s">
        <v>84</v>
      </c>
      <c r="H721" s="1052"/>
      <c r="I721" s="133">
        <f>SUM(I711:I719)</f>
        <v>0</v>
      </c>
      <c r="J721" s="113"/>
    </row>
    <row r="722" spans="2:10" ht="12.75" customHeight="1" x14ac:dyDescent="0.2">
      <c r="B722" s="134"/>
      <c r="C722" s="135"/>
      <c r="D722" s="135"/>
      <c r="E722" s="135"/>
      <c r="F722" s="135"/>
      <c r="G722" s="1057" t="s">
        <v>85</v>
      </c>
      <c r="H722" s="1057"/>
      <c r="I722" s="136">
        <f>F721-I721</f>
        <v>0</v>
      </c>
      <c r="J722" s="137"/>
    </row>
    <row r="723" spans="2:10" ht="12.75" customHeight="1" x14ac:dyDescent="0.2">
      <c r="B723" s="111"/>
      <c r="C723" s="112" t="s">
        <v>86</v>
      </c>
      <c r="D723" s="112"/>
      <c r="E723" s="112" t="s">
        <v>88</v>
      </c>
      <c r="F723" s="112"/>
      <c r="G723" s="112"/>
      <c r="H723" s="112"/>
      <c r="I723" s="112"/>
      <c r="J723" s="113"/>
    </row>
    <row r="724" spans="2:10" ht="12.75" customHeight="1" x14ac:dyDescent="0.2">
      <c r="B724" s="111"/>
      <c r="C724" s="112"/>
      <c r="D724" s="112"/>
      <c r="E724" s="112"/>
      <c r="F724" s="112"/>
      <c r="G724" s="112"/>
      <c r="H724" s="112"/>
      <c r="I724" s="112"/>
      <c r="J724" s="113"/>
    </row>
    <row r="725" spans="2:10" ht="12.75" customHeight="1" thickBot="1" x14ac:dyDescent="0.25">
      <c r="B725" s="139"/>
      <c r="C725" s="140"/>
      <c r="D725" s="140"/>
      <c r="E725" s="140"/>
      <c r="F725" s="140"/>
      <c r="G725" s="140"/>
      <c r="H725" s="140"/>
      <c r="I725" s="140"/>
      <c r="J725" s="141"/>
    </row>
    <row r="726" spans="2:10" ht="12.75" customHeight="1" x14ac:dyDescent="0.2">
      <c r="B726" s="112"/>
      <c r="C726" s="112"/>
      <c r="D726" s="112"/>
      <c r="E726" s="112"/>
      <c r="F726" s="112"/>
      <c r="G726" s="112"/>
      <c r="H726" s="112"/>
      <c r="I726" s="112"/>
      <c r="J726" s="112"/>
    </row>
    <row r="727" spans="2:10" ht="12.75" customHeight="1" x14ac:dyDescent="0.2">
      <c r="B727" s="112"/>
      <c r="C727" s="112"/>
      <c r="D727" s="112"/>
      <c r="E727" s="112"/>
      <c r="F727" s="112"/>
      <c r="G727" s="112"/>
      <c r="H727" s="112"/>
      <c r="I727" s="112"/>
      <c r="J727" s="112"/>
    </row>
    <row r="728" spans="2:10" ht="12.75" customHeight="1" x14ac:dyDescent="0.2">
      <c r="B728" s="112"/>
      <c r="C728" s="112"/>
      <c r="D728" s="112"/>
      <c r="E728" s="112"/>
      <c r="F728" s="112"/>
      <c r="G728" s="112"/>
      <c r="H728" s="112"/>
      <c r="I728" s="112"/>
      <c r="J728" s="112"/>
    </row>
    <row r="729" spans="2:10" ht="12.75" customHeight="1" x14ac:dyDescent="0.2">
      <c r="B729" s="112"/>
      <c r="C729" s="112"/>
      <c r="D729" s="112"/>
      <c r="E729" s="112"/>
      <c r="F729" s="112"/>
      <c r="G729" s="112"/>
      <c r="H729" s="112"/>
      <c r="I729" s="112"/>
      <c r="J729" s="112"/>
    </row>
    <row r="730" spans="2:10" ht="12.75" customHeight="1" x14ac:dyDescent="0.2">
      <c r="B730" s="112"/>
      <c r="C730" s="112"/>
      <c r="D730" s="112"/>
      <c r="E730" s="112"/>
      <c r="F730" s="112"/>
      <c r="G730" s="112"/>
      <c r="H730" s="112"/>
      <c r="I730" s="112"/>
      <c r="J730" s="112"/>
    </row>
    <row r="731" spans="2:10" ht="12.75" customHeight="1" thickBot="1" x14ac:dyDescent="0.25">
      <c r="B731" s="112"/>
      <c r="C731" s="112"/>
      <c r="D731" s="112"/>
      <c r="E731" s="112"/>
      <c r="F731" s="112"/>
      <c r="G731" s="112"/>
      <c r="H731" s="112"/>
      <c r="I731" s="112"/>
      <c r="J731" s="112"/>
    </row>
    <row r="732" spans="2:10" ht="12.75" customHeight="1" x14ac:dyDescent="0.2">
      <c r="B732" s="108"/>
      <c r="C732" s="109"/>
      <c r="D732" s="109"/>
      <c r="E732" s="109"/>
      <c r="F732" s="109"/>
      <c r="G732" s="109"/>
      <c r="H732" s="109"/>
      <c r="I732" s="109"/>
      <c r="J732" s="110"/>
    </row>
    <row r="733" spans="2:10" ht="12.75" customHeight="1" x14ac:dyDescent="0.2">
      <c r="B733" s="111"/>
      <c r="C733" s="112"/>
      <c r="D733" s="112"/>
      <c r="E733" s="112"/>
      <c r="F733" s="112"/>
      <c r="G733" s="112"/>
      <c r="H733" s="112"/>
      <c r="I733" s="112"/>
      <c r="J733" s="113"/>
    </row>
    <row r="734" spans="2:10" ht="12.75" customHeight="1" x14ac:dyDescent="0.25">
      <c r="B734" s="111"/>
      <c r="C734" s="1053" t="s">
        <v>77</v>
      </c>
      <c r="D734" s="1053"/>
      <c r="E734" s="1053"/>
      <c r="F734" s="1053"/>
      <c r="G734" s="1053"/>
      <c r="H734" s="1053"/>
      <c r="I734" s="1053"/>
      <c r="J734" s="113"/>
    </row>
    <row r="735" spans="2:10" ht="12.75" customHeight="1" x14ac:dyDescent="0.2">
      <c r="B735" s="111"/>
      <c r="C735" s="1054" t="s">
        <v>2110</v>
      </c>
      <c r="D735" s="1054"/>
      <c r="E735" s="1054"/>
      <c r="F735" s="1054"/>
      <c r="G735" s="1054"/>
      <c r="H735" s="1054"/>
      <c r="I735" s="1054"/>
      <c r="J735" s="113"/>
    </row>
    <row r="736" spans="2:10" ht="12.75" customHeight="1" x14ac:dyDescent="0.2">
      <c r="B736" s="111"/>
      <c r="C736" s="114"/>
      <c r="D736" s="114"/>
      <c r="E736" s="114"/>
      <c r="F736" s="114"/>
      <c r="G736" s="114"/>
      <c r="H736" s="114"/>
      <c r="I736" s="116"/>
      <c r="J736" s="113"/>
    </row>
    <row r="737" spans="2:10" ht="12.75" customHeight="1" x14ac:dyDescent="0.2">
      <c r="B737" s="111"/>
      <c r="C737" s="115" t="s">
        <v>82</v>
      </c>
      <c r="D737" s="115"/>
      <c r="E737" s="1063">
        <f>'Total display'!B34</f>
        <v>0</v>
      </c>
      <c r="F737" s="1063"/>
      <c r="G737" s="1063"/>
      <c r="H737" s="115" t="s">
        <v>81</v>
      </c>
      <c r="I737" s="116">
        <f>'Total display'!C34</f>
        <v>0</v>
      </c>
      <c r="J737" s="113"/>
    </row>
    <row r="738" spans="2:10" ht="12.75" customHeight="1" x14ac:dyDescent="0.2">
      <c r="B738" s="111"/>
      <c r="C738" s="118" t="s">
        <v>78</v>
      </c>
      <c r="D738" s="118"/>
      <c r="E738" s="1054" t="s">
        <v>168</v>
      </c>
      <c r="F738" s="1054"/>
      <c r="G738" s="112"/>
      <c r="H738" s="246" t="s">
        <v>479</v>
      </c>
      <c r="I738" s="246" t="s">
        <v>330</v>
      </c>
      <c r="J738" s="113"/>
    </row>
    <row r="739" spans="2:10" ht="12.75" customHeight="1" thickBot="1" x14ac:dyDescent="0.25">
      <c r="B739" s="111"/>
      <c r="C739" s="120" t="s">
        <v>79</v>
      </c>
      <c r="D739" s="120"/>
      <c r="E739" s="169">
        <f>'Total display'!A34</f>
        <v>0</v>
      </c>
      <c r="F739" s="149"/>
      <c r="G739" s="112"/>
      <c r="H739" s="120" t="s">
        <v>80</v>
      </c>
      <c r="I739" s="164">
        <f>'Total display'!D34</f>
        <v>0</v>
      </c>
      <c r="J739" s="113"/>
    </row>
    <row r="740" spans="2:10" ht="12.75" customHeight="1" thickTop="1" thickBot="1" x14ac:dyDescent="0.25">
      <c r="B740" s="111"/>
      <c r="C740" s="123" t="s">
        <v>73</v>
      </c>
      <c r="D740" s="124"/>
      <c r="E740" s="124"/>
      <c r="F740" s="125" t="s">
        <v>74</v>
      </c>
      <c r="G740" s="124" t="s">
        <v>75</v>
      </c>
      <c r="H740" s="124"/>
      <c r="I740" s="125" t="s">
        <v>74</v>
      </c>
      <c r="J740" s="113"/>
    </row>
    <row r="741" spans="2:10" ht="12.75" customHeight="1" thickTop="1" x14ac:dyDescent="0.2">
      <c r="B741" s="111"/>
      <c r="C741" s="126"/>
      <c r="D741" s="127" t="s">
        <v>201</v>
      </c>
      <c r="E741" s="128" t="s">
        <v>117</v>
      </c>
      <c r="F741" s="129"/>
      <c r="G741" s="112"/>
      <c r="H741" s="112"/>
      <c r="I741" s="130"/>
      <c r="J741" s="113"/>
    </row>
    <row r="742" spans="2:10" ht="12.75" customHeight="1" x14ac:dyDescent="0.2">
      <c r="B742" s="111"/>
      <c r="C742" s="127" t="s">
        <v>40</v>
      </c>
      <c r="D742" s="127"/>
      <c r="E742" s="127"/>
      <c r="F742" s="131">
        <f>'Total display'!E34</f>
        <v>0</v>
      </c>
      <c r="G742" s="1058" t="s">
        <v>1942</v>
      </c>
      <c r="H742" s="1058"/>
      <c r="I742" s="131">
        <f>'Total display'!R34</f>
        <v>0</v>
      </c>
      <c r="J742" s="113"/>
    </row>
    <row r="743" spans="2:10" ht="12.75" customHeight="1" x14ac:dyDescent="0.2">
      <c r="B743" s="111"/>
      <c r="C743" s="127" t="s">
        <v>67</v>
      </c>
      <c r="D743" s="127"/>
      <c r="E743" s="127"/>
      <c r="F743" s="131">
        <f>'Total display'!H34</f>
        <v>0</v>
      </c>
      <c r="G743" s="1056" t="s">
        <v>76</v>
      </c>
      <c r="H743" s="1056"/>
      <c r="I743" s="131">
        <f>'Total display'!T34</f>
        <v>0</v>
      </c>
      <c r="J743" s="113"/>
    </row>
    <row r="744" spans="2:10" ht="12.75" customHeight="1" x14ac:dyDescent="0.2">
      <c r="B744" s="111"/>
      <c r="C744" s="127" t="s">
        <v>69</v>
      </c>
      <c r="D744" s="128">
        <f>'Ac Dtls'!D29</f>
        <v>10</v>
      </c>
      <c r="E744" s="131">
        <f>'Ac Dtls'!E29</f>
        <v>1.8321986301369861</v>
      </c>
      <c r="F744" s="131">
        <f>'Total display'!M34</f>
        <v>0</v>
      </c>
      <c r="G744" s="194"/>
      <c r="H744" s="127"/>
      <c r="I744" s="352"/>
      <c r="J744" s="113"/>
    </row>
    <row r="745" spans="2:10" ht="12.75" customHeight="1" x14ac:dyDescent="0.2">
      <c r="B745" s="111"/>
      <c r="C745" s="127" t="s">
        <v>70</v>
      </c>
      <c r="D745" s="128">
        <f>'Ac Dtls'!G29</f>
        <v>0</v>
      </c>
      <c r="E745" s="131">
        <f>'Ac Dtls'!H29</f>
        <v>4</v>
      </c>
      <c r="F745" s="131">
        <f>'Total display'!N34</f>
        <v>0</v>
      </c>
      <c r="G745" s="127"/>
      <c r="H745" s="127"/>
      <c r="I745" s="131"/>
      <c r="J745" s="113"/>
    </row>
    <row r="746" spans="2:10" ht="12.75" customHeight="1" x14ac:dyDescent="0.2">
      <c r="B746" s="111"/>
      <c r="C746" s="127" t="s">
        <v>71</v>
      </c>
      <c r="D746" s="127"/>
      <c r="E746" s="127"/>
      <c r="F746" s="131">
        <f>'Total display'!P34</f>
        <v>0</v>
      </c>
      <c r="G746" s="127"/>
      <c r="H746" s="127"/>
      <c r="I746" s="131"/>
      <c r="J746" s="113"/>
    </row>
    <row r="747" spans="2:10" ht="12.75" customHeight="1" x14ac:dyDescent="0.2">
      <c r="B747" s="111"/>
      <c r="C747" s="127" t="s">
        <v>422</v>
      </c>
      <c r="D747" s="127"/>
      <c r="E747" s="127"/>
      <c r="F747" s="131">
        <f>'Total display'!F34</f>
        <v>0</v>
      </c>
      <c r="G747" s="127"/>
      <c r="H747" s="127"/>
      <c r="I747" s="131"/>
      <c r="J747" s="113"/>
    </row>
    <row r="748" spans="2:10" ht="12.75" customHeight="1" x14ac:dyDescent="0.2">
      <c r="B748" s="111"/>
      <c r="C748" s="127" t="s">
        <v>421</v>
      </c>
      <c r="D748" s="127"/>
      <c r="E748" s="127"/>
      <c r="F748" s="131">
        <f>'Total display'!I34</f>
        <v>0</v>
      </c>
      <c r="G748" s="127"/>
      <c r="H748" s="127"/>
      <c r="I748" s="131"/>
      <c r="J748" s="113"/>
    </row>
    <row r="749" spans="2:10" ht="12.75" customHeight="1" x14ac:dyDescent="0.2">
      <c r="B749" s="111"/>
      <c r="C749" s="127" t="s">
        <v>450</v>
      </c>
      <c r="D749" s="127"/>
      <c r="E749" s="127"/>
      <c r="F749" s="131">
        <f>'Total display'!J34</f>
        <v>0</v>
      </c>
      <c r="G749" s="127"/>
      <c r="H749" s="127"/>
      <c r="I749" s="131"/>
      <c r="J749" s="113"/>
    </row>
    <row r="750" spans="2:10" ht="12.75" customHeight="1" x14ac:dyDescent="0.2">
      <c r="B750" s="111"/>
      <c r="C750" s="382" t="s">
        <v>1055</v>
      </c>
      <c r="D750" s="128"/>
      <c r="E750" s="127"/>
      <c r="F750" s="131">
        <f>'Total display'!L34</f>
        <v>0</v>
      </c>
      <c r="G750" s="127"/>
      <c r="H750" s="127"/>
      <c r="I750" s="131"/>
      <c r="J750" s="113"/>
    </row>
    <row r="751" spans="2:10" ht="12.75" customHeight="1" x14ac:dyDescent="0.2">
      <c r="B751" s="111"/>
      <c r="C751" s="382"/>
      <c r="D751" s="384"/>
      <c r="E751" s="385"/>
      <c r="F751" s="132"/>
      <c r="G751" s="135"/>
      <c r="H751" s="135"/>
      <c r="I751" s="133"/>
      <c r="J751" s="113"/>
    </row>
    <row r="752" spans="2:10" ht="12.75" customHeight="1" x14ac:dyDescent="0.2">
      <c r="B752" s="111"/>
      <c r="C752" s="1050" t="s">
        <v>83</v>
      </c>
      <c r="D752" s="1051"/>
      <c r="E752" s="1051"/>
      <c r="F752" s="132">
        <f>SUM(F742:F750)</f>
        <v>0</v>
      </c>
      <c r="G752" s="1052" t="s">
        <v>84</v>
      </c>
      <c r="H752" s="1052"/>
      <c r="I752" s="133">
        <f>SUM(I742:I750)</f>
        <v>0</v>
      </c>
      <c r="J752" s="113"/>
    </row>
    <row r="753" spans="2:10" ht="12.75" customHeight="1" x14ac:dyDescent="0.2">
      <c r="B753" s="134"/>
      <c r="C753" s="383"/>
      <c r="D753" s="135"/>
      <c r="E753" s="135"/>
      <c r="F753" s="135"/>
      <c r="G753" s="1057" t="s">
        <v>85</v>
      </c>
      <c r="H753" s="1057"/>
      <c r="I753" s="136">
        <f>F752-I752</f>
        <v>0</v>
      </c>
      <c r="J753" s="137"/>
    </row>
    <row r="754" spans="2:10" ht="12.75" customHeight="1" x14ac:dyDescent="0.2">
      <c r="B754" s="111"/>
      <c r="C754" s="112" t="s">
        <v>86</v>
      </c>
      <c r="D754" s="112"/>
      <c r="E754" s="112" t="s">
        <v>88</v>
      </c>
      <c r="F754" s="112"/>
      <c r="G754" s="112"/>
      <c r="H754" s="112"/>
      <c r="I754" s="112"/>
      <c r="J754" s="113"/>
    </row>
    <row r="755" spans="2:10" ht="12.75" customHeight="1" x14ac:dyDescent="0.2">
      <c r="B755" s="111"/>
      <c r="C755" s="112"/>
      <c r="D755" s="112"/>
      <c r="E755" s="112"/>
      <c r="F755" s="112"/>
      <c r="G755" s="112"/>
      <c r="H755" s="112"/>
      <c r="I755" s="112"/>
      <c r="J755" s="113"/>
    </row>
    <row r="756" spans="2:10" ht="12.75" customHeight="1" thickBot="1" x14ac:dyDescent="0.25">
      <c r="B756" s="139"/>
      <c r="C756" s="140"/>
      <c r="D756" s="140"/>
      <c r="E756" s="140"/>
      <c r="F756" s="140"/>
      <c r="G756" s="140"/>
      <c r="H756" s="140"/>
      <c r="I756" s="140"/>
      <c r="J756" s="141"/>
    </row>
    <row r="757" spans="2:10" ht="12.75" customHeight="1" x14ac:dyDescent="0.2">
      <c r="B757" s="112"/>
      <c r="C757" s="112"/>
      <c r="D757" s="112"/>
      <c r="E757" s="112"/>
      <c r="F757" s="112"/>
      <c r="G757" s="112"/>
      <c r="H757" s="112"/>
      <c r="I757" s="112"/>
      <c r="J757" s="112"/>
    </row>
    <row r="758" spans="2:10" ht="12.75" customHeight="1" x14ac:dyDescent="0.2">
      <c r="B758" s="112"/>
      <c r="C758" s="112"/>
      <c r="D758" s="112"/>
      <c r="E758" s="112"/>
      <c r="F758" s="112"/>
      <c r="G758" s="112"/>
      <c r="H758" s="112"/>
      <c r="I758" s="112"/>
      <c r="J758" s="112"/>
    </row>
    <row r="759" spans="2:10" ht="12.75" customHeight="1" x14ac:dyDescent="0.2">
      <c r="B759" s="112"/>
      <c r="C759" s="112"/>
      <c r="D759" s="112"/>
      <c r="E759" s="112"/>
      <c r="F759" s="112"/>
      <c r="G759" s="112"/>
      <c r="H759" s="112"/>
      <c r="I759" s="112"/>
      <c r="J759" s="112"/>
    </row>
    <row r="760" spans="2:10" ht="12.75" customHeight="1" x14ac:dyDescent="0.2"/>
    <row r="761" spans="2:10" ht="12.75" customHeight="1" x14ac:dyDescent="0.2"/>
    <row r="762" spans="2:10" ht="12.75" customHeight="1" thickBot="1" x14ac:dyDescent="0.25">
      <c r="B762" s="112"/>
      <c r="C762" s="112"/>
      <c r="D762" s="112"/>
      <c r="E762" s="112"/>
      <c r="F762" s="112"/>
      <c r="G762" s="112"/>
      <c r="H762" s="112"/>
      <c r="I762" s="112"/>
      <c r="J762" s="112"/>
    </row>
    <row r="763" spans="2:10" ht="12.75" customHeight="1" x14ac:dyDescent="0.2">
      <c r="B763" s="108"/>
      <c r="C763" s="109"/>
      <c r="D763" s="109"/>
      <c r="E763" s="109"/>
      <c r="F763" s="109"/>
      <c r="G763" s="109"/>
      <c r="H763" s="109"/>
      <c r="I763" s="109"/>
      <c r="J763" s="110"/>
    </row>
    <row r="764" spans="2:10" ht="12.75" customHeight="1" x14ac:dyDescent="0.2">
      <c r="B764" s="111"/>
      <c r="C764" s="112"/>
      <c r="D764" s="112"/>
      <c r="E764" s="112"/>
      <c r="F764" s="112"/>
      <c r="G764" s="112"/>
      <c r="H764" s="112"/>
      <c r="I764" s="112"/>
      <c r="J764" s="113"/>
    </row>
    <row r="765" spans="2:10" ht="12.75" customHeight="1" x14ac:dyDescent="0.25">
      <c r="B765" s="111"/>
      <c r="C765" s="1053" t="s">
        <v>77</v>
      </c>
      <c r="D765" s="1053"/>
      <c r="E765" s="1053"/>
      <c r="F765" s="1053"/>
      <c r="G765" s="1053"/>
      <c r="H765" s="1053"/>
      <c r="I765" s="1053"/>
      <c r="J765" s="113"/>
    </row>
    <row r="766" spans="2:10" ht="12.75" customHeight="1" x14ac:dyDescent="0.2">
      <c r="B766" s="111"/>
      <c r="C766" s="1054" t="s">
        <v>2110</v>
      </c>
      <c r="D766" s="1054"/>
      <c r="E766" s="1054"/>
      <c r="F766" s="1054"/>
      <c r="G766" s="1054"/>
      <c r="H766" s="1054"/>
      <c r="I766" s="1054"/>
      <c r="J766" s="113"/>
    </row>
    <row r="767" spans="2:10" ht="12.75" customHeight="1" x14ac:dyDescent="0.2">
      <c r="B767" s="111"/>
      <c r="C767" s="114"/>
      <c r="D767" s="114"/>
      <c r="E767" s="114"/>
      <c r="F767" s="114"/>
      <c r="G767" s="114"/>
      <c r="H767" s="114"/>
      <c r="I767" s="116"/>
      <c r="J767" s="113"/>
    </row>
    <row r="768" spans="2:10" ht="12.75" customHeight="1" x14ac:dyDescent="0.2">
      <c r="B768" s="111"/>
      <c r="C768" s="115" t="s">
        <v>82</v>
      </c>
      <c r="D768" s="115"/>
      <c r="E768" s="1063">
        <f>'Total display'!B35</f>
        <v>0</v>
      </c>
      <c r="F768" s="1063"/>
      <c r="G768" s="1063"/>
      <c r="H768" s="115" t="s">
        <v>81</v>
      </c>
      <c r="I768" s="116">
        <f>'Total display'!C35</f>
        <v>0</v>
      </c>
      <c r="J768" s="113"/>
    </row>
    <row r="769" spans="2:10" ht="12.75" customHeight="1" x14ac:dyDescent="0.2">
      <c r="B769" s="111"/>
      <c r="C769" s="118" t="s">
        <v>78</v>
      </c>
      <c r="D769" s="118"/>
      <c r="E769" s="1054" t="s">
        <v>168</v>
      </c>
      <c r="F769" s="1054"/>
      <c r="G769" s="112"/>
      <c r="H769" s="252" t="s">
        <v>479</v>
      </c>
      <c r="I769" s="252" t="s">
        <v>329</v>
      </c>
      <c r="J769" s="113"/>
    </row>
    <row r="770" spans="2:10" ht="12.75" customHeight="1" thickBot="1" x14ac:dyDescent="0.25">
      <c r="B770" s="111"/>
      <c r="C770" s="120" t="s">
        <v>79</v>
      </c>
      <c r="D770" s="120"/>
      <c r="E770" s="169">
        <f>'Total display'!A35</f>
        <v>0</v>
      </c>
      <c r="F770" s="149"/>
      <c r="G770" s="112"/>
      <c r="H770" s="120" t="s">
        <v>80</v>
      </c>
      <c r="I770" s="164">
        <f>'Total display'!D35</f>
        <v>0</v>
      </c>
      <c r="J770" s="113"/>
    </row>
    <row r="771" spans="2:10" ht="12.75" customHeight="1" thickTop="1" thickBot="1" x14ac:dyDescent="0.25">
      <c r="B771" s="111"/>
      <c r="C771" s="123" t="s">
        <v>73</v>
      </c>
      <c r="D771" s="124"/>
      <c r="E771" s="124"/>
      <c r="F771" s="125" t="s">
        <v>74</v>
      </c>
      <c r="G771" s="124" t="s">
        <v>75</v>
      </c>
      <c r="H771" s="124"/>
      <c r="I771" s="125" t="s">
        <v>74</v>
      </c>
      <c r="J771" s="113"/>
    </row>
    <row r="772" spans="2:10" ht="12.75" customHeight="1" thickTop="1" x14ac:dyDescent="0.2">
      <c r="B772" s="111"/>
      <c r="C772" s="126"/>
      <c r="D772" s="127" t="s">
        <v>201</v>
      </c>
      <c r="E772" s="128" t="s">
        <v>117</v>
      </c>
      <c r="F772" s="129"/>
      <c r="G772" s="112"/>
      <c r="H772" s="112"/>
      <c r="I772" s="130"/>
      <c r="J772" s="113"/>
    </row>
    <row r="773" spans="2:10" ht="12.75" customHeight="1" x14ac:dyDescent="0.2">
      <c r="B773" s="111"/>
      <c r="C773" s="127" t="s">
        <v>40</v>
      </c>
      <c r="D773" s="127"/>
      <c r="E773" s="127"/>
      <c r="F773" s="131">
        <f>'Total display'!E35</f>
        <v>0</v>
      </c>
      <c r="G773" s="1058"/>
      <c r="H773" s="1058"/>
      <c r="I773" s="424">
        <f>'Total display'!R35</f>
        <v>0</v>
      </c>
      <c r="J773" s="113"/>
    </row>
    <row r="774" spans="2:10" ht="12.75" customHeight="1" x14ac:dyDescent="0.2">
      <c r="B774" s="111"/>
      <c r="C774" s="127" t="s">
        <v>67</v>
      </c>
      <c r="D774" s="127"/>
      <c r="E774" s="127"/>
      <c r="F774" s="131">
        <f>'Total display'!H35</f>
        <v>0</v>
      </c>
      <c r="G774" s="1056" t="s">
        <v>76</v>
      </c>
      <c r="H774" s="1056"/>
      <c r="I774" s="131">
        <f>'Total display'!T35</f>
        <v>0</v>
      </c>
      <c r="J774" s="113"/>
    </row>
    <row r="775" spans="2:10" ht="12.75" customHeight="1" x14ac:dyDescent="0.2">
      <c r="B775" s="111"/>
      <c r="C775" s="127" t="s">
        <v>69</v>
      </c>
      <c r="D775" s="128">
        <f>'Ac Dtls'!D30</f>
        <v>2</v>
      </c>
      <c r="E775" s="131">
        <f>'Ac Dtls'!E30</f>
        <v>1.6890770547945206</v>
      </c>
      <c r="F775" s="131">
        <f>'Total display'!M35</f>
        <v>0</v>
      </c>
      <c r="G775" s="194"/>
      <c r="H775" s="127"/>
      <c r="I775" s="352"/>
      <c r="J775" s="113"/>
    </row>
    <row r="776" spans="2:10" ht="12.75" customHeight="1" x14ac:dyDescent="0.2">
      <c r="B776" s="111"/>
      <c r="C776" s="127" t="s">
        <v>70</v>
      </c>
      <c r="D776" s="128">
        <f>'Ac Dtls'!G30</f>
        <v>0</v>
      </c>
      <c r="E776" s="131">
        <f>'Ac Dtls'!H30</f>
        <v>4</v>
      </c>
      <c r="F776" s="131">
        <f>'Total display'!N35</f>
        <v>0</v>
      </c>
      <c r="G776" s="127"/>
      <c r="H776" s="127"/>
      <c r="I776" s="131"/>
      <c r="J776" s="113"/>
    </row>
    <row r="777" spans="2:10" ht="12.75" customHeight="1" x14ac:dyDescent="0.2">
      <c r="B777" s="111"/>
      <c r="C777" s="127" t="s">
        <v>71</v>
      </c>
      <c r="D777" s="127"/>
      <c r="E777" s="127"/>
      <c r="F777" s="131">
        <f>'Total display'!P35</f>
        <v>0</v>
      </c>
      <c r="G777" s="127"/>
      <c r="H777" s="127"/>
      <c r="I777" s="131"/>
      <c r="J777" s="113"/>
    </row>
    <row r="778" spans="2:10" ht="12.75" customHeight="1" x14ac:dyDescent="0.2">
      <c r="B778" s="111"/>
      <c r="C778" s="127" t="s">
        <v>421</v>
      </c>
      <c r="D778" s="127"/>
      <c r="E778" s="127"/>
      <c r="F778" s="131">
        <f>'Total display'!I35</f>
        <v>0</v>
      </c>
      <c r="G778" s="127"/>
      <c r="H778" s="127"/>
      <c r="I778" s="131"/>
      <c r="J778" s="113"/>
    </row>
    <row r="779" spans="2:10" ht="12.75" customHeight="1" x14ac:dyDescent="0.2">
      <c r="B779" s="111"/>
      <c r="C779" s="127" t="s">
        <v>450</v>
      </c>
      <c r="D779" s="127"/>
      <c r="E779" s="127"/>
      <c r="F779" s="131">
        <f>'Total display'!J35</f>
        <v>0</v>
      </c>
      <c r="G779" s="127"/>
      <c r="H779" s="127"/>
      <c r="I779" s="131"/>
      <c r="J779" s="113"/>
    </row>
    <row r="780" spans="2:10" ht="12.75" customHeight="1" x14ac:dyDescent="0.2">
      <c r="B780" s="111"/>
      <c r="C780" s="127" t="s">
        <v>422</v>
      </c>
      <c r="D780" s="128"/>
      <c r="E780" s="127"/>
      <c r="F780" s="131">
        <f>'Total display'!F35</f>
        <v>0</v>
      </c>
      <c r="G780" s="127"/>
      <c r="H780" s="127"/>
      <c r="I780" s="131"/>
      <c r="J780" s="113"/>
    </row>
    <row r="781" spans="2:10" ht="12.75" customHeight="1" x14ac:dyDescent="0.2">
      <c r="B781" s="111"/>
      <c r="C781" s="382" t="s">
        <v>1055</v>
      </c>
      <c r="D781" s="384"/>
      <c r="E781" s="385"/>
      <c r="F781" s="132">
        <f>'Total display'!L35</f>
        <v>0</v>
      </c>
      <c r="G781" s="135"/>
      <c r="H781" s="135"/>
      <c r="I781" s="133"/>
      <c r="J781" s="113"/>
    </row>
    <row r="782" spans="2:10" ht="12.75" customHeight="1" x14ac:dyDescent="0.2">
      <c r="B782" s="111"/>
      <c r="C782" s="1050" t="s">
        <v>83</v>
      </c>
      <c r="D782" s="1051"/>
      <c r="E782" s="1051"/>
      <c r="F782" s="132">
        <f>SUM(F773:F781)</f>
        <v>0</v>
      </c>
      <c r="G782" s="1052" t="s">
        <v>84</v>
      </c>
      <c r="H782" s="1052"/>
      <c r="I782" s="133">
        <f>SUM(I773:I780)</f>
        <v>0</v>
      </c>
      <c r="J782" s="113"/>
    </row>
    <row r="783" spans="2:10" ht="12.75" customHeight="1" x14ac:dyDescent="0.2">
      <c r="B783" s="134"/>
      <c r="C783" s="383"/>
      <c r="D783" s="135"/>
      <c r="E783" s="135"/>
      <c r="F783" s="135"/>
      <c r="G783" s="1057" t="s">
        <v>85</v>
      </c>
      <c r="H783" s="1057"/>
      <c r="I783" s="136">
        <f>F782-I782</f>
        <v>0</v>
      </c>
      <c r="J783" s="137"/>
    </row>
    <row r="784" spans="2:10" ht="12.75" customHeight="1" x14ac:dyDescent="0.2">
      <c r="B784" s="111"/>
      <c r="C784" s="112" t="s">
        <v>86</v>
      </c>
      <c r="D784" s="112"/>
      <c r="E784" s="112" t="s">
        <v>88</v>
      </c>
      <c r="F784" s="112"/>
      <c r="G784" s="112"/>
      <c r="H784" s="112"/>
      <c r="I784" s="112"/>
      <c r="J784" s="113"/>
    </row>
    <row r="785" spans="2:10" ht="12.75" customHeight="1" x14ac:dyDescent="0.2">
      <c r="B785" s="111"/>
      <c r="C785" s="112"/>
      <c r="D785" s="112"/>
      <c r="E785" s="112"/>
      <c r="F785" s="112"/>
      <c r="G785" s="112"/>
      <c r="H785" s="112"/>
      <c r="I785" s="112"/>
      <c r="J785" s="113"/>
    </row>
    <row r="786" spans="2:10" ht="12.75" customHeight="1" thickBot="1" x14ac:dyDescent="0.25">
      <c r="B786" s="139"/>
      <c r="C786" s="140"/>
      <c r="D786" s="140"/>
      <c r="E786" s="140"/>
      <c r="F786" s="140"/>
      <c r="G786" s="140"/>
      <c r="H786" s="140"/>
      <c r="I786" s="140"/>
      <c r="J786" s="141"/>
    </row>
    <row r="787" spans="2:10" ht="12.75" customHeight="1" x14ac:dyDescent="0.2">
      <c r="B787" s="112"/>
      <c r="C787" s="112"/>
      <c r="D787" s="112"/>
      <c r="E787" s="112"/>
      <c r="F787" s="112"/>
      <c r="G787" s="112"/>
      <c r="H787" s="112"/>
      <c r="I787" s="112"/>
      <c r="J787" s="112"/>
    </row>
    <row r="788" spans="2:10" ht="12.75" customHeight="1" x14ac:dyDescent="0.2">
      <c r="B788" s="112"/>
      <c r="C788" s="112"/>
      <c r="D788" s="112"/>
      <c r="E788" s="112"/>
      <c r="F788" s="112"/>
      <c r="G788" s="112"/>
      <c r="H788" s="112"/>
      <c r="I788" s="112"/>
      <c r="J788" s="112"/>
    </row>
    <row r="789" spans="2:10" ht="12.75" customHeight="1" x14ac:dyDescent="0.2">
      <c r="B789" s="112"/>
      <c r="C789" s="112"/>
      <c r="D789" s="112"/>
      <c r="E789" s="112"/>
      <c r="F789" s="112"/>
      <c r="G789" s="112"/>
      <c r="H789" s="112"/>
      <c r="I789" s="112"/>
      <c r="J789" s="112"/>
    </row>
    <row r="790" spans="2:10" ht="12.75" customHeight="1" x14ac:dyDescent="0.2">
      <c r="B790" s="112"/>
      <c r="C790" s="112"/>
      <c r="D790" s="112"/>
      <c r="E790" s="112"/>
      <c r="F790" s="112"/>
      <c r="G790" s="112"/>
      <c r="H790" s="112"/>
      <c r="I790" s="112"/>
      <c r="J790" s="112"/>
    </row>
    <row r="791" spans="2:10" ht="12.75" customHeight="1" thickBot="1" x14ac:dyDescent="0.25">
      <c r="B791" s="112"/>
      <c r="C791" s="112"/>
      <c r="D791" s="112"/>
      <c r="E791" s="112"/>
      <c r="F791" s="112"/>
      <c r="G791" s="112"/>
      <c r="H791" s="112"/>
      <c r="I791" s="112"/>
      <c r="J791" s="112"/>
    </row>
    <row r="792" spans="2:10" ht="12.75" customHeight="1" x14ac:dyDescent="0.2">
      <c r="B792" s="108"/>
      <c r="C792" s="109"/>
      <c r="D792" s="109"/>
      <c r="E792" s="109"/>
      <c r="F792" s="109"/>
      <c r="G792" s="109"/>
      <c r="H792" s="109"/>
      <c r="I792" s="109"/>
      <c r="J792" s="110"/>
    </row>
    <row r="793" spans="2:10" ht="12.75" customHeight="1" x14ac:dyDescent="0.2">
      <c r="B793" s="111"/>
      <c r="C793" s="112"/>
      <c r="D793" s="112"/>
      <c r="E793" s="112"/>
      <c r="F793" s="112"/>
      <c r="G793" s="112"/>
      <c r="H793" s="112"/>
      <c r="I793" s="112"/>
      <c r="J793" s="113"/>
    </row>
    <row r="794" spans="2:10" ht="12.75" customHeight="1" x14ac:dyDescent="0.25">
      <c r="B794" s="111"/>
      <c r="C794" s="1053" t="s">
        <v>77</v>
      </c>
      <c r="D794" s="1053"/>
      <c r="E794" s="1053"/>
      <c r="F794" s="1053"/>
      <c r="G794" s="1053"/>
      <c r="H794" s="1053"/>
      <c r="I794" s="1053"/>
      <c r="J794" s="113"/>
    </row>
    <row r="795" spans="2:10" ht="12.75" customHeight="1" x14ac:dyDescent="0.2">
      <c r="B795" s="111"/>
      <c r="C795" s="1054" t="s">
        <v>2110</v>
      </c>
      <c r="D795" s="1054"/>
      <c r="E795" s="1054"/>
      <c r="F795" s="1054"/>
      <c r="G795" s="1054"/>
      <c r="H795" s="1054"/>
      <c r="I795" s="1054"/>
      <c r="J795" s="113"/>
    </row>
    <row r="796" spans="2:10" ht="12.75" customHeight="1" x14ac:dyDescent="0.2">
      <c r="B796" s="111"/>
      <c r="C796" s="114"/>
      <c r="D796" s="114"/>
      <c r="E796" s="114"/>
      <c r="F796" s="114"/>
      <c r="G796" s="114"/>
      <c r="H796" s="114"/>
      <c r="I796" s="116"/>
      <c r="J796" s="113"/>
    </row>
    <row r="797" spans="2:10" ht="12.75" customHeight="1" x14ac:dyDescent="0.2">
      <c r="B797" s="111"/>
      <c r="C797" s="115" t="s">
        <v>82</v>
      </c>
      <c r="D797" s="115"/>
      <c r="E797" s="1063">
        <f>'Total display'!B36</f>
        <v>0</v>
      </c>
      <c r="F797" s="1063"/>
      <c r="G797" s="1063"/>
      <c r="H797" s="115" t="s">
        <v>81</v>
      </c>
      <c r="I797" s="116">
        <f>'Total display'!C36</f>
        <v>0</v>
      </c>
      <c r="J797" s="113"/>
    </row>
    <row r="798" spans="2:10" ht="12.75" customHeight="1" x14ac:dyDescent="0.2">
      <c r="B798" s="111"/>
      <c r="C798" s="118" t="s">
        <v>78</v>
      </c>
      <c r="D798" s="118"/>
      <c r="E798" s="1054" t="s">
        <v>168</v>
      </c>
      <c r="F798" s="1054"/>
      <c r="G798" s="112"/>
      <c r="H798" s="252" t="s">
        <v>479</v>
      </c>
      <c r="I798" s="252" t="s">
        <v>329</v>
      </c>
      <c r="J798" s="113"/>
    </row>
    <row r="799" spans="2:10" ht="12.75" customHeight="1" thickBot="1" x14ac:dyDescent="0.25">
      <c r="B799" s="111"/>
      <c r="C799" s="120" t="s">
        <v>79</v>
      </c>
      <c r="D799" s="120"/>
      <c r="E799" s="169">
        <f>'Total display'!A36</f>
        <v>0</v>
      </c>
      <c r="F799" s="149"/>
      <c r="G799" s="112"/>
      <c r="H799" s="120" t="s">
        <v>80</v>
      </c>
      <c r="I799" s="164">
        <f>'Total display'!D36</f>
        <v>0</v>
      </c>
      <c r="J799" s="113"/>
    </row>
    <row r="800" spans="2:10" ht="12.75" customHeight="1" thickTop="1" thickBot="1" x14ac:dyDescent="0.25">
      <c r="B800" s="111"/>
      <c r="C800" s="123" t="s">
        <v>73</v>
      </c>
      <c r="D800" s="124"/>
      <c r="E800" s="124"/>
      <c r="F800" s="125" t="s">
        <v>74</v>
      </c>
      <c r="G800" s="124" t="s">
        <v>75</v>
      </c>
      <c r="H800" s="124"/>
      <c r="I800" s="125" t="s">
        <v>74</v>
      </c>
      <c r="J800" s="113"/>
    </row>
    <row r="801" spans="2:10" ht="12.75" customHeight="1" thickTop="1" x14ac:dyDescent="0.2">
      <c r="B801" s="111"/>
      <c r="C801" s="126"/>
      <c r="D801" s="127" t="s">
        <v>201</v>
      </c>
      <c r="E801" s="128" t="s">
        <v>117</v>
      </c>
      <c r="F801" s="129"/>
      <c r="G801" s="112"/>
      <c r="H801" s="112"/>
      <c r="I801" s="130"/>
      <c r="J801" s="113"/>
    </row>
    <row r="802" spans="2:10" ht="12.75" customHeight="1" x14ac:dyDescent="0.2">
      <c r="B802" s="111"/>
      <c r="C802" s="127" t="s">
        <v>40</v>
      </c>
      <c r="D802" s="127"/>
      <c r="E802" s="127"/>
      <c r="F802" s="131">
        <f>'Total display'!E36</f>
        <v>0</v>
      </c>
      <c r="G802" s="1058" t="s">
        <v>1942</v>
      </c>
      <c r="H802" s="1058"/>
      <c r="I802" s="131">
        <f>'Total display'!R36</f>
        <v>0</v>
      </c>
      <c r="J802" s="113"/>
    </row>
    <row r="803" spans="2:10" ht="12.75" customHeight="1" x14ac:dyDescent="0.2">
      <c r="B803" s="111"/>
      <c r="C803" s="127" t="s">
        <v>67</v>
      </c>
      <c r="D803" s="127"/>
      <c r="E803" s="127"/>
      <c r="F803" s="131">
        <f>'Total display'!H36</f>
        <v>0</v>
      </c>
      <c r="G803" s="1056" t="s">
        <v>76</v>
      </c>
      <c r="H803" s="1056"/>
      <c r="I803" s="131">
        <f>'Total display'!T36</f>
        <v>0</v>
      </c>
      <c r="J803" s="113"/>
    </row>
    <row r="804" spans="2:10" ht="12.75" customHeight="1" x14ac:dyDescent="0.2">
      <c r="B804" s="111"/>
      <c r="C804" s="127" t="s">
        <v>69</v>
      </c>
      <c r="D804" s="128">
        <f>'Ac Dtls'!D31</f>
        <v>0</v>
      </c>
      <c r="E804" s="131">
        <f>'Ac Dtls'!E31</f>
        <v>1.8321986301369861</v>
      </c>
      <c r="F804" s="131">
        <f>'Total display'!M36</f>
        <v>0</v>
      </c>
      <c r="G804" s="127"/>
      <c r="H804" s="127"/>
      <c r="I804" s="131"/>
      <c r="J804" s="113"/>
    </row>
    <row r="805" spans="2:10" ht="12.75" customHeight="1" x14ac:dyDescent="0.2">
      <c r="B805" s="111"/>
      <c r="C805" s="127" t="s">
        <v>70</v>
      </c>
      <c r="D805" s="128">
        <f>'Ac Dtls'!G31</f>
        <v>0</v>
      </c>
      <c r="E805" s="131">
        <f>'Ac Dtls'!H31</f>
        <v>4</v>
      </c>
      <c r="F805" s="131">
        <f>'Total display'!N36</f>
        <v>0</v>
      </c>
      <c r="G805" s="127"/>
      <c r="H805" s="127"/>
      <c r="I805" s="131"/>
      <c r="J805" s="113"/>
    </row>
    <row r="806" spans="2:10" ht="12.75" customHeight="1" x14ac:dyDescent="0.2">
      <c r="B806" s="111"/>
      <c r="C806" s="127" t="s">
        <v>71</v>
      </c>
      <c r="D806" s="127"/>
      <c r="E806" s="127"/>
      <c r="F806" s="131">
        <f>'Total display'!P36</f>
        <v>0</v>
      </c>
      <c r="G806" s="127"/>
      <c r="H806" s="127"/>
      <c r="I806" s="131"/>
      <c r="J806" s="113"/>
    </row>
    <row r="807" spans="2:10" ht="12.75" customHeight="1" x14ac:dyDescent="0.2">
      <c r="B807" s="111"/>
      <c r="C807" s="127" t="s">
        <v>422</v>
      </c>
      <c r="D807" s="127"/>
      <c r="E807" s="127"/>
      <c r="F807" s="131">
        <f>'Total display'!F36</f>
        <v>0</v>
      </c>
      <c r="G807" s="127"/>
      <c r="H807" s="127"/>
      <c r="I807" s="131"/>
      <c r="J807" s="113"/>
    </row>
    <row r="808" spans="2:10" ht="12.75" customHeight="1" x14ac:dyDescent="0.2">
      <c r="B808" s="111"/>
      <c r="C808" s="127" t="s">
        <v>421</v>
      </c>
      <c r="D808" s="127"/>
      <c r="E808" s="127"/>
      <c r="F808" s="131">
        <f>'Total display'!I36</f>
        <v>0</v>
      </c>
      <c r="G808" s="127"/>
      <c r="H808" s="127"/>
      <c r="I808" s="131"/>
      <c r="J808" s="113"/>
    </row>
    <row r="809" spans="2:10" ht="12.75" customHeight="1" x14ac:dyDescent="0.2">
      <c r="B809" s="111"/>
      <c r="C809" s="127" t="s">
        <v>450</v>
      </c>
      <c r="D809" s="127"/>
      <c r="E809" s="127"/>
      <c r="F809" s="131">
        <f>'Total display'!J36</f>
        <v>0</v>
      </c>
      <c r="G809" s="127"/>
      <c r="H809" s="127"/>
      <c r="I809" s="131"/>
      <c r="J809" s="113"/>
    </row>
    <row r="810" spans="2:10" ht="12.75" customHeight="1" x14ac:dyDescent="0.2">
      <c r="B810" s="111"/>
      <c r="C810" s="382" t="s">
        <v>1055</v>
      </c>
      <c r="D810" s="128"/>
      <c r="E810" s="127"/>
      <c r="F810" s="131">
        <f>'Total display'!L36</f>
        <v>0</v>
      </c>
      <c r="G810" s="127"/>
      <c r="H810" s="127"/>
      <c r="I810" s="131"/>
      <c r="J810" s="113"/>
    </row>
    <row r="811" spans="2:10" ht="12.75" customHeight="1" x14ac:dyDescent="0.2">
      <c r="B811" s="111"/>
      <c r="C811" s="382"/>
      <c r="D811" s="384"/>
      <c r="E811" s="385"/>
      <c r="F811" s="132"/>
      <c r="G811" s="135"/>
      <c r="H811" s="135"/>
      <c r="I811" s="133"/>
      <c r="J811" s="113"/>
    </row>
    <row r="812" spans="2:10" ht="12.75" customHeight="1" x14ac:dyDescent="0.2">
      <c r="B812" s="111"/>
      <c r="C812" s="1050" t="s">
        <v>83</v>
      </c>
      <c r="D812" s="1051"/>
      <c r="E812" s="1051"/>
      <c r="F812" s="132">
        <f>SUM(F802:F810)</f>
        <v>0</v>
      </c>
      <c r="G812" s="1052" t="s">
        <v>84</v>
      </c>
      <c r="H812" s="1052"/>
      <c r="I812" s="133">
        <f>SUM(I802:I810)</f>
        <v>0</v>
      </c>
      <c r="J812" s="113"/>
    </row>
    <row r="813" spans="2:10" ht="12.75" customHeight="1" x14ac:dyDescent="0.2">
      <c r="B813" s="134"/>
      <c r="C813" s="135"/>
      <c r="D813" s="135"/>
      <c r="E813" s="135"/>
      <c r="F813" s="135"/>
      <c r="G813" s="1057" t="s">
        <v>85</v>
      </c>
      <c r="H813" s="1057"/>
      <c r="I813" s="136">
        <f>F812-I812</f>
        <v>0</v>
      </c>
      <c r="J813" s="137"/>
    </row>
    <row r="814" spans="2:10" ht="12.75" customHeight="1" x14ac:dyDescent="0.2">
      <c r="B814" s="111"/>
      <c r="C814" s="112" t="s">
        <v>86</v>
      </c>
      <c r="D814" s="112"/>
      <c r="E814" s="112" t="s">
        <v>88</v>
      </c>
      <c r="F814" s="112"/>
      <c r="G814" s="112"/>
      <c r="H814" s="112"/>
      <c r="I814" s="112"/>
      <c r="J814" s="113"/>
    </row>
    <row r="815" spans="2:10" ht="12.75" customHeight="1" x14ac:dyDescent="0.2">
      <c r="B815" s="111"/>
      <c r="C815" s="112"/>
      <c r="D815" s="112"/>
      <c r="E815" s="112"/>
      <c r="F815" s="112"/>
      <c r="G815" s="112"/>
      <c r="H815" s="112"/>
      <c r="I815" s="112"/>
      <c r="J815" s="113"/>
    </row>
    <row r="816" spans="2:10" ht="12.75" customHeight="1" thickBot="1" x14ac:dyDescent="0.25">
      <c r="B816" s="139"/>
      <c r="C816" s="140"/>
      <c r="D816" s="140"/>
      <c r="E816" s="140"/>
      <c r="F816" s="140"/>
      <c r="G816" s="140"/>
      <c r="H816" s="140"/>
      <c r="I816" s="140"/>
      <c r="J816" s="141"/>
    </row>
    <row r="817" spans="2:10" ht="12.75" customHeight="1" x14ac:dyDescent="0.2">
      <c r="B817" s="112"/>
      <c r="C817" s="112"/>
      <c r="D817" s="112"/>
      <c r="E817" s="112"/>
      <c r="F817" s="112"/>
      <c r="G817" s="112"/>
      <c r="H817" s="112"/>
      <c r="I817" s="112"/>
      <c r="J817" s="112"/>
    </row>
    <row r="818" spans="2:10" ht="12.75" customHeight="1" x14ac:dyDescent="0.2">
      <c r="B818" s="112"/>
      <c r="C818" s="112"/>
      <c r="D818" s="112"/>
      <c r="E818" s="112"/>
      <c r="F818" s="112"/>
      <c r="G818" s="112"/>
      <c r="H818" s="112"/>
      <c r="I818" s="112"/>
      <c r="J818" s="112"/>
    </row>
    <row r="819" spans="2:10" ht="12.75" customHeight="1" x14ac:dyDescent="0.2">
      <c r="B819" s="112"/>
      <c r="C819" s="112"/>
      <c r="D819" s="112"/>
      <c r="E819" s="112"/>
      <c r="F819" s="112"/>
      <c r="G819" s="112"/>
      <c r="H819" s="112"/>
      <c r="I819" s="112"/>
      <c r="J819" s="112"/>
    </row>
    <row r="820" spans="2:10" ht="12.75" customHeight="1" thickBot="1" x14ac:dyDescent="0.25">
      <c r="B820" s="112"/>
      <c r="C820" s="112"/>
      <c r="D820" s="112"/>
      <c r="E820" s="112"/>
      <c r="F820" s="112"/>
      <c r="G820" s="112"/>
      <c r="H820" s="112"/>
      <c r="I820" s="112"/>
      <c r="J820" s="112"/>
    </row>
    <row r="821" spans="2:10" ht="12.75" customHeight="1" x14ac:dyDescent="0.2">
      <c r="B821" s="108"/>
      <c r="C821" s="109"/>
      <c r="D821" s="109"/>
      <c r="E821" s="109"/>
      <c r="F821" s="109"/>
      <c r="G821" s="109"/>
      <c r="H821" s="109"/>
      <c r="I821" s="109"/>
      <c r="J821" s="110"/>
    </row>
    <row r="822" spans="2:10" ht="12.75" customHeight="1" x14ac:dyDescent="0.2">
      <c r="B822" s="111"/>
      <c r="C822" s="112"/>
      <c r="D822" s="112"/>
      <c r="E822" s="112"/>
      <c r="F822" s="112"/>
      <c r="G822" s="112"/>
      <c r="H822" s="112"/>
      <c r="I822" s="112"/>
      <c r="J822" s="113"/>
    </row>
    <row r="823" spans="2:10" ht="12.75" customHeight="1" x14ac:dyDescent="0.25">
      <c r="B823" s="111"/>
      <c r="C823" s="1053" t="s">
        <v>77</v>
      </c>
      <c r="D823" s="1053"/>
      <c r="E823" s="1053"/>
      <c r="F823" s="1053"/>
      <c r="G823" s="1053"/>
      <c r="H823" s="1053"/>
      <c r="I823" s="1053"/>
      <c r="J823" s="113"/>
    </row>
    <row r="824" spans="2:10" ht="12.75" customHeight="1" x14ac:dyDescent="0.2">
      <c r="B824" s="111"/>
      <c r="C824" s="1054" t="s">
        <v>2110</v>
      </c>
      <c r="D824" s="1054"/>
      <c r="E824" s="1054"/>
      <c r="F824" s="1054"/>
      <c r="G824" s="1054"/>
      <c r="H824" s="1054"/>
      <c r="I824" s="1054"/>
      <c r="J824" s="113"/>
    </row>
    <row r="825" spans="2:10" ht="12.75" customHeight="1" x14ac:dyDescent="0.2">
      <c r="B825" s="111"/>
      <c r="C825" s="114"/>
      <c r="D825" s="114"/>
      <c r="E825" s="114"/>
      <c r="F825" s="114"/>
      <c r="G825" s="114"/>
      <c r="H825" s="114"/>
      <c r="I825" s="116"/>
      <c r="J825" s="113"/>
    </row>
    <row r="826" spans="2:10" ht="12.75" customHeight="1" x14ac:dyDescent="0.2">
      <c r="B826" s="111"/>
      <c r="C826" s="115" t="s">
        <v>82</v>
      </c>
      <c r="D826" s="115"/>
      <c r="E826" s="1063">
        <f>'Total display'!B37</f>
        <v>0</v>
      </c>
      <c r="F826" s="1063"/>
      <c r="G826" s="1063"/>
      <c r="H826" s="115" t="s">
        <v>81</v>
      </c>
      <c r="I826" s="116">
        <f>'Total display'!C37</f>
        <v>0</v>
      </c>
      <c r="J826" s="113"/>
    </row>
    <row r="827" spans="2:10" ht="12.75" customHeight="1" x14ac:dyDescent="0.2">
      <c r="B827" s="111"/>
      <c r="C827" s="118" t="s">
        <v>78</v>
      </c>
      <c r="D827" s="118"/>
      <c r="E827" s="1054" t="s">
        <v>168</v>
      </c>
      <c r="F827" s="1054"/>
      <c r="G827" s="112"/>
      <c r="H827" s="252" t="s">
        <v>479</v>
      </c>
      <c r="I827" s="252" t="s">
        <v>329</v>
      </c>
      <c r="J827" s="113"/>
    </row>
    <row r="828" spans="2:10" ht="12.75" customHeight="1" thickBot="1" x14ac:dyDescent="0.25">
      <c r="B828" s="111"/>
      <c r="C828" s="120" t="s">
        <v>79</v>
      </c>
      <c r="D828" s="120"/>
      <c r="E828" s="169">
        <f>'Total display'!A37</f>
        <v>0</v>
      </c>
      <c r="F828" s="149"/>
      <c r="G828" s="112"/>
      <c r="H828" s="120" t="s">
        <v>80</v>
      </c>
      <c r="I828" s="164">
        <f>'Total display'!D37</f>
        <v>0</v>
      </c>
      <c r="J828" s="113"/>
    </row>
    <row r="829" spans="2:10" ht="12.75" customHeight="1" thickTop="1" thickBot="1" x14ac:dyDescent="0.25">
      <c r="B829" s="111"/>
      <c r="C829" s="123" t="s">
        <v>73</v>
      </c>
      <c r="D829" s="124"/>
      <c r="E829" s="124"/>
      <c r="F829" s="125" t="s">
        <v>74</v>
      </c>
      <c r="G829" s="124" t="s">
        <v>75</v>
      </c>
      <c r="H829" s="124"/>
      <c r="I829" s="125" t="s">
        <v>74</v>
      </c>
      <c r="J829" s="113"/>
    </row>
    <row r="830" spans="2:10" ht="12.75" customHeight="1" thickTop="1" x14ac:dyDescent="0.2">
      <c r="B830" s="111"/>
      <c r="C830" s="126"/>
      <c r="D830" s="127" t="s">
        <v>201</v>
      </c>
      <c r="E830" s="128" t="s">
        <v>117</v>
      </c>
      <c r="F830" s="129"/>
      <c r="G830" s="112"/>
      <c r="H830" s="112"/>
      <c r="I830" s="130"/>
      <c r="J830" s="113"/>
    </row>
    <row r="831" spans="2:10" ht="12.75" customHeight="1" x14ac:dyDescent="0.2">
      <c r="B831" s="111"/>
      <c r="C831" s="127" t="s">
        <v>40</v>
      </c>
      <c r="D831" s="127"/>
      <c r="E831" s="127"/>
      <c r="F831" s="131">
        <f>'Total display'!E37</f>
        <v>0</v>
      </c>
      <c r="G831" s="1058"/>
      <c r="H831" s="1058"/>
      <c r="I831" s="191">
        <f>'Total display'!R37</f>
        <v>0</v>
      </c>
      <c r="J831" s="113"/>
    </row>
    <row r="832" spans="2:10" ht="12.75" customHeight="1" x14ac:dyDescent="0.2">
      <c r="B832" s="111"/>
      <c r="C832" s="127" t="s">
        <v>67</v>
      </c>
      <c r="D832" s="127"/>
      <c r="E832" s="127"/>
      <c r="F832" s="131">
        <f>'Total display'!H37</f>
        <v>0</v>
      </c>
      <c r="G832" s="1056" t="s">
        <v>76</v>
      </c>
      <c r="H832" s="1056"/>
      <c r="I832" s="131">
        <f>'Total display'!T37</f>
        <v>0</v>
      </c>
      <c r="J832" s="113"/>
    </row>
    <row r="833" spans="2:10" ht="12.75" customHeight="1" x14ac:dyDescent="0.2">
      <c r="B833" s="111"/>
      <c r="C833" s="127" t="s">
        <v>69</v>
      </c>
      <c r="D833" s="128">
        <f>'Ac Dtls'!D32</f>
        <v>0</v>
      </c>
      <c r="E833" s="131">
        <f>'Ac Dtls'!E32</f>
        <v>1.8513544520547944</v>
      </c>
      <c r="F833" s="131">
        <f>'Total display'!M37</f>
        <v>0</v>
      </c>
      <c r="G833" s="194"/>
      <c r="H833" s="127"/>
      <c r="I833" s="352"/>
      <c r="J833" s="113"/>
    </row>
    <row r="834" spans="2:10" ht="12.75" customHeight="1" x14ac:dyDescent="0.2">
      <c r="B834" s="111"/>
      <c r="C834" s="127" t="s">
        <v>70</v>
      </c>
      <c r="D834" s="128">
        <f>'Ac Dtls'!G32</f>
        <v>0</v>
      </c>
      <c r="E834" s="131">
        <f>'Ac Dtls'!H32</f>
        <v>4</v>
      </c>
      <c r="F834" s="131">
        <f>'Total display'!N37</f>
        <v>0</v>
      </c>
      <c r="G834" s="127"/>
      <c r="H834" s="127"/>
      <c r="I834" s="131"/>
      <c r="J834" s="113"/>
    </row>
    <row r="835" spans="2:10" ht="12.75" customHeight="1" x14ac:dyDescent="0.2">
      <c r="B835" s="111"/>
      <c r="C835" s="127" t="s">
        <v>71</v>
      </c>
      <c r="D835" s="127"/>
      <c r="E835" s="127"/>
      <c r="F835" s="131">
        <f>'Total display'!P37</f>
        <v>0</v>
      </c>
      <c r="G835" s="127"/>
      <c r="H835" s="127"/>
      <c r="I835" s="131"/>
      <c r="J835" s="113"/>
    </row>
    <row r="836" spans="2:10" ht="12.75" customHeight="1" x14ac:dyDescent="0.2">
      <c r="B836" s="111"/>
      <c r="C836" s="127" t="s">
        <v>422</v>
      </c>
      <c r="D836" s="127"/>
      <c r="E836" s="127"/>
      <c r="F836" s="131">
        <f>'Total display'!F37</f>
        <v>0</v>
      </c>
      <c r="G836" s="127"/>
      <c r="H836" s="127"/>
      <c r="I836" s="131"/>
      <c r="J836" s="113"/>
    </row>
    <row r="837" spans="2:10" ht="12.75" customHeight="1" x14ac:dyDescent="0.2">
      <c r="B837" s="111"/>
      <c r="C837" s="127" t="s">
        <v>421</v>
      </c>
      <c r="D837" s="127"/>
      <c r="E837" s="127"/>
      <c r="F837" s="131">
        <f>'Total display'!I37</f>
        <v>0</v>
      </c>
      <c r="G837" s="127"/>
      <c r="H837" s="127"/>
      <c r="I837" s="131"/>
      <c r="J837" s="113"/>
    </row>
    <row r="838" spans="2:10" ht="12.75" customHeight="1" x14ac:dyDescent="0.2">
      <c r="B838" s="111"/>
      <c r="C838" s="127" t="s">
        <v>450</v>
      </c>
      <c r="D838" s="127"/>
      <c r="E838" s="127"/>
      <c r="F838" s="131">
        <f>'Total display'!J37</f>
        <v>0</v>
      </c>
      <c r="G838" s="127"/>
      <c r="H838" s="127"/>
      <c r="I838" s="131"/>
      <c r="J838" s="113"/>
    </row>
    <row r="839" spans="2:10" ht="12.75" customHeight="1" x14ac:dyDescent="0.2">
      <c r="B839" s="111"/>
      <c r="C839" s="382" t="s">
        <v>1055</v>
      </c>
      <c r="D839" s="128"/>
      <c r="E839" s="127"/>
      <c r="F839" s="131">
        <f>'Total display'!L37</f>
        <v>0</v>
      </c>
      <c r="G839" s="127"/>
      <c r="H839" s="127"/>
      <c r="I839" s="131"/>
      <c r="J839" s="113"/>
    </row>
    <row r="840" spans="2:10" ht="12.75" customHeight="1" x14ac:dyDescent="0.2">
      <c r="B840" s="111"/>
      <c r="C840" s="382"/>
      <c r="D840" s="384"/>
      <c r="E840" s="385"/>
      <c r="F840" s="132"/>
      <c r="G840" s="135"/>
      <c r="H840" s="135"/>
      <c r="I840" s="133"/>
      <c r="J840" s="113"/>
    </row>
    <row r="841" spans="2:10" ht="12.75" customHeight="1" x14ac:dyDescent="0.2">
      <c r="B841" s="111"/>
      <c r="C841" s="1050" t="s">
        <v>83</v>
      </c>
      <c r="D841" s="1051"/>
      <c r="E841" s="1051"/>
      <c r="F841" s="132">
        <f>SUM(F831:F839)</f>
        <v>0</v>
      </c>
      <c r="G841" s="1052" t="s">
        <v>84</v>
      </c>
      <c r="H841" s="1052"/>
      <c r="I841" s="133">
        <f>SUM(I831:I839)</f>
        <v>0</v>
      </c>
      <c r="J841" s="113"/>
    </row>
    <row r="842" spans="2:10" ht="12.75" customHeight="1" x14ac:dyDescent="0.2">
      <c r="B842" s="134"/>
      <c r="C842" s="383"/>
      <c r="D842" s="135"/>
      <c r="E842" s="135"/>
      <c r="F842" s="135"/>
      <c r="G842" s="1057" t="s">
        <v>85</v>
      </c>
      <c r="H842" s="1057"/>
      <c r="I842" s="136">
        <f>F841-I841</f>
        <v>0</v>
      </c>
      <c r="J842" s="137"/>
    </row>
    <row r="843" spans="2:10" ht="12.75" customHeight="1" x14ac:dyDescent="0.2">
      <c r="B843" s="111"/>
      <c r="C843" s="112" t="s">
        <v>86</v>
      </c>
      <c r="D843" s="112"/>
      <c r="E843" s="112" t="s">
        <v>88</v>
      </c>
      <c r="F843" s="112"/>
      <c r="G843" s="112"/>
      <c r="H843" s="112"/>
      <c r="I843" s="112"/>
      <c r="J843" s="113"/>
    </row>
    <row r="844" spans="2:10" ht="12.75" customHeight="1" x14ac:dyDescent="0.2">
      <c r="B844" s="111"/>
      <c r="C844" s="112"/>
      <c r="D844" s="112"/>
      <c r="E844" s="112"/>
      <c r="F844" s="112"/>
      <c r="G844" s="112"/>
      <c r="H844" s="112"/>
      <c r="I844" s="112"/>
      <c r="J844" s="113"/>
    </row>
    <row r="845" spans="2:10" ht="12.75" customHeight="1" thickBot="1" x14ac:dyDescent="0.25">
      <c r="B845" s="139"/>
      <c r="C845" s="140"/>
      <c r="D845" s="140"/>
      <c r="E845" s="140"/>
      <c r="F845" s="140"/>
      <c r="G845" s="140"/>
      <c r="H845" s="140"/>
      <c r="I845" s="140"/>
      <c r="J845" s="141"/>
    </row>
    <row r="846" spans="2:10" ht="12.75" customHeight="1" x14ac:dyDescent="0.2">
      <c r="B846" s="112"/>
      <c r="C846" s="112"/>
      <c r="D846" s="112"/>
      <c r="E846" s="112"/>
      <c r="F846" s="112"/>
      <c r="G846" s="112"/>
      <c r="H846" s="112"/>
      <c r="I846" s="112"/>
      <c r="J846" s="112"/>
    </row>
    <row r="847" spans="2:10" ht="12.75" customHeight="1" x14ac:dyDescent="0.2">
      <c r="B847" s="112"/>
      <c r="C847" s="112"/>
      <c r="D847" s="112"/>
      <c r="E847" s="112"/>
      <c r="F847" s="112"/>
      <c r="G847" s="112"/>
      <c r="H847" s="112"/>
      <c r="I847" s="112"/>
      <c r="J847" s="112"/>
    </row>
    <row r="848" spans="2:10" ht="12.75" customHeight="1" x14ac:dyDescent="0.2">
      <c r="B848" s="112"/>
      <c r="C848" s="112"/>
      <c r="D848" s="112"/>
      <c r="E848" s="112"/>
      <c r="F848" s="112"/>
      <c r="G848" s="112"/>
      <c r="H848" s="112"/>
      <c r="I848" s="112"/>
      <c r="J848" s="112"/>
    </row>
    <row r="849" spans="2:10" ht="12.75" customHeight="1" x14ac:dyDescent="0.2">
      <c r="B849" s="112"/>
      <c r="C849" s="112"/>
      <c r="D849" s="112"/>
      <c r="E849" s="112"/>
      <c r="F849" s="112"/>
      <c r="G849" s="112"/>
      <c r="H849" s="112"/>
      <c r="I849" s="112"/>
      <c r="J849" s="112"/>
    </row>
    <row r="850" spans="2:10" ht="12.75" customHeight="1" thickBot="1" x14ac:dyDescent="0.25">
      <c r="B850" s="112"/>
      <c r="C850" s="112"/>
      <c r="D850" s="112"/>
      <c r="E850" s="112"/>
      <c r="F850" s="112"/>
      <c r="G850" s="112"/>
      <c r="H850" s="112"/>
      <c r="I850" s="112"/>
      <c r="J850" s="112"/>
    </row>
    <row r="851" spans="2:10" ht="12.75" customHeight="1" x14ac:dyDescent="0.2">
      <c r="B851" s="108"/>
      <c r="C851" s="109"/>
      <c r="D851" s="109"/>
      <c r="E851" s="109"/>
      <c r="F851" s="109"/>
      <c r="G851" s="109"/>
      <c r="H851" s="109"/>
      <c r="I851" s="109"/>
      <c r="J851" s="110"/>
    </row>
    <row r="852" spans="2:10" ht="12.75" customHeight="1" x14ac:dyDescent="0.2">
      <c r="B852" s="111"/>
      <c r="C852" s="112"/>
      <c r="D852" s="112"/>
      <c r="E852" s="112"/>
      <c r="F852" s="112"/>
      <c r="G852" s="112"/>
      <c r="H852" s="112"/>
      <c r="I852" s="112"/>
      <c r="J852" s="113"/>
    </row>
    <row r="853" spans="2:10" ht="12.75" customHeight="1" x14ac:dyDescent="0.25">
      <c r="B853" s="111"/>
      <c r="C853" s="1053" t="s">
        <v>77</v>
      </c>
      <c r="D853" s="1053"/>
      <c r="E853" s="1053"/>
      <c r="F853" s="1053"/>
      <c r="G853" s="1053"/>
      <c r="H853" s="1053"/>
      <c r="I853" s="1053"/>
      <c r="J853" s="113"/>
    </row>
    <row r="854" spans="2:10" ht="12.75" customHeight="1" x14ac:dyDescent="0.2">
      <c r="B854" s="111"/>
      <c r="C854" s="1054" t="s">
        <v>2110</v>
      </c>
      <c r="D854" s="1054"/>
      <c r="E854" s="1054"/>
      <c r="F854" s="1054"/>
      <c r="G854" s="1054"/>
      <c r="H854" s="1054"/>
      <c r="I854" s="1054"/>
      <c r="J854" s="113"/>
    </row>
    <row r="855" spans="2:10" ht="12.75" customHeight="1" x14ac:dyDescent="0.2">
      <c r="B855" s="111"/>
      <c r="C855" s="114"/>
      <c r="D855" s="114"/>
      <c r="E855" s="114"/>
      <c r="F855" s="114"/>
      <c r="G855" s="114"/>
      <c r="H855" s="114"/>
      <c r="I855" s="116"/>
      <c r="J855" s="113"/>
    </row>
    <row r="856" spans="2:10" ht="12.75" customHeight="1" x14ac:dyDescent="0.2">
      <c r="B856" s="111"/>
      <c r="C856" s="115" t="s">
        <v>82</v>
      </c>
      <c r="D856" s="115"/>
      <c r="E856" s="1063">
        <f>'Total display'!B38</f>
        <v>0</v>
      </c>
      <c r="F856" s="1063"/>
      <c r="G856" s="1063"/>
      <c r="H856" s="115" t="s">
        <v>81</v>
      </c>
      <c r="I856" s="116">
        <f>'Total display'!C38</f>
        <v>0</v>
      </c>
      <c r="J856" s="113"/>
    </row>
    <row r="857" spans="2:10" ht="12.75" customHeight="1" x14ac:dyDescent="0.2">
      <c r="B857" s="111"/>
      <c r="C857" s="118" t="s">
        <v>78</v>
      </c>
      <c r="D857" s="118"/>
      <c r="E857" s="1054" t="s">
        <v>92</v>
      </c>
      <c r="F857" s="1054"/>
      <c r="G857" s="112"/>
      <c r="H857" s="246" t="s">
        <v>479</v>
      </c>
      <c r="I857" s="246" t="s">
        <v>330</v>
      </c>
      <c r="J857" s="113"/>
    </row>
    <row r="858" spans="2:10" ht="12.75" customHeight="1" thickBot="1" x14ac:dyDescent="0.25">
      <c r="B858" s="111"/>
      <c r="C858" s="120" t="s">
        <v>79</v>
      </c>
      <c r="D858" s="120"/>
      <c r="E858" s="169">
        <f>'Total display'!A38</f>
        <v>0</v>
      </c>
      <c r="F858" s="149"/>
      <c r="G858" s="112"/>
      <c r="H858" s="120" t="s">
        <v>80</v>
      </c>
      <c r="I858" s="164">
        <f>'Total display'!D38</f>
        <v>0</v>
      </c>
      <c r="J858" s="113"/>
    </row>
    <row r="859" spans="2:10" ht="12.75" customHeight="1" thickTop="1" thickBot="1" x14ac:dyDescent="0.25">
      <c r="B859" s="111"/>
      <c r="C859" s="123" t="s">
        <v>73</v>
      </c>
      <c r="D859" s="124"/>
      <c r="E859" s="124"/>
      <c r="F859" s="125" t="s">
        <v>74</v>
      </c>
      <c r="G859" s="124" t="s">
        <v>75</v>
      </c>
      <c r="H859" s="124"/>
      <c r="I859" s="125" t="s">
        <v>74</v>
      </c>
      <c r="J859" s="113"/>
    </row>
    <row r="860" spans="2:10" ht="12.75" customHeight="1" thickTop="1" x14ac:dyDescent="0.2">
      <c r="B860" s="111"/>
      <c r="C860" s="126"/>
      <c r="D860" s="127" t="s">
        <v>201</v>
      </c>
      <c r="E860" s="128" t="s">
        <v>117</v>
      </c>
      <c r="F860" s="129"/>
      <c r="G860" s="112"/>
      <c r="H860" s="112"/>
      <c r="I860" s="130"/>
      <c r="J860" s="113"/>
    </row>
    <row r="861" spans="2:10" ht="12.75" customHeight="1" x14ac:dyDescent="0.2">
      <c r="B861" s="111"/>
      <c r="C861" s="127" t="s">
        <v>40</v>
      </c>
      <c r="D861" s="127"/>
      <c r="E861" s="127"/>
      <c r="F861" s="131">
        <f>'Total display'!E38</f>
        <v>0</v>
      </c>
      <c r="G861" s="1058" t="s">
        <v>1942</v>
      </c>
      <c r="H861" s="1058"/>
      <c r="I861" s="131">
        <f>'Total display'!R38</f>
        <v>0</v>
      </c>
      <c r="J861" s="113"/>
    </row>
    <row r="862" spans="2:10" ht="12.75" customHeight="1" x14ac:dyDescent="0.2">
      <c r="B862" s="111"/>
      <c r="C862" s="127" t="s">
        <v>67</v>
      </c>
      <c r="D862" s="127"/>
      <c r="E862" s="127"/>
      <c r="F862" s="131">
        <f>'Total display'!H38</f>
        <v>0</v>
      </c>
      <c r="G862" s="1056" t="s">
        <v>76</v>
      </c>
      <c r="H862" s="1056"/>
      <c r="I862" s="131">
        <f>'Total display'!T38</f>
        <v>0</v>
      </c>
      <c r="J862" s="113"/>
    </row>
    <row r="863" spans="2:10" ht="12.75" customHeight="1" x14ac:dyDescent="0.2">
      <c r="B863" s="111"/>
      <c r="C863" s="127" t="s">
        <v>69</v>
      </c>
      <c r="D863" s="128">
        <f>'Ac Dtls'!D33</f>
        <v>2</v>
      </c>
      <c r="E863" s="131">
        <f>'Ac Dtls'!E33</f>
        <v>1.7059006849315068</v>
      </c>
      <c r="F863" s="131">
        <f>'Total display'!M38</f>
        <v>0</v>
      </c>
      <c r="G863" s="127"/>
      <c r="H863" s="127"/>
      <c r="I863" s="131"/>
      <c r="J863" s="113"/>
    </row>
    <row r="864" spans="2:10" ht="12.75" customHeight="1" x14ac:dyDescent="0.2">
      <c r="B864" s="111"/>
      <c r="C864" s="127" t="s">
        <v>70</v>
      </c>
      <c r="D864" s="128">
        <f>'Ac Dtls'!G33</f>
        <v>0</v>
      </c>
      <c r="E864" s="131">
        <f>'Ac Dtls'!H33</f>
        <v>2</v>
      </c>
      <c r="F864" s="131">
        <f>'Total display'!N38</f>
        <v>0</v>
      </c>
      <c r="G864" s="127"/>
      <c r="H864" s="127"/>
      <c r="I864" s="131"/>
      <c r="J864" s="113"/>
    </row>
    <row r="865" spans="2:10" ht="12.75" customHeight="1" x14ac:dyDescent="0.2">
      <c r="B865" s="111"/>
      <c r="C865" s="127" t="s">
        <v>71</v>
      </c>
      <c r="D865" s="127"/>
      <c r="E865" s="127"/>
      <c r="F865" s="131">
        <f>'Total display'!P38</f>
        <v>0</v>
      </c>
      <c r="G865" s="127"/>
      <c r="H865" s="127"/>
      <c r="I865" s="131"/>
      <c r="J865" s="113"/>
    </row>
    <row r="866" spans="2:10" ht="12.75" customHeight="1" x14ac:dyDescent="0.2">
      <c r="B866" s="111"/>
      <c r="C866" s="127" t="s">
        <v>422</v>
      </c>
      <c r="D866" s="127"/>
      <c r="E866" s="127"/>
      <c r="F866" s="131">
        <f>'Total display'!F38</f>
        <v>0</v>
      </c>
      <c r="G866" s="127"/>
      <c r="H866" s="127"/>
      <c r="I866" s="131"/>
      <c r="J866" s="113"/>
    </row>
    <row r="867" spans="2:10" ht="12.75" customHeight="1" x14ac:dyDescent="0.2">
      <c r="B867" s="111"/>
      <c r="C867" s="127" t="s">
        <v>421</v>
      </c>
      <c r="D867" s="144"/>
      <c r="E867" s="144"/>
      <c r="F867" s="131">
        <f>'Total display'!I38</f>
        <v>0</v>
      </c>
      <c r="G867" s="127"/>
      <c r="H867" s="127"/>
      <c r="I867" s="131"/>
      <c r="J867" s="113"/>
    </row>
    <row r="868" spans="2:10" ht="12.75" customHeight="1" x14ac:dyDescent="0.2">
      <c r="B868" s="111"/>
      <c r="C868" s="127" t="s">
        <v>450</v>
      </c>
      <c r="D868" s="144"/>
      <c r="E868" s="144"/>
      <c r="F868" s="131">
        <f>'Total display'!J38</f>
        <v>0</v>
      </c>
      <c r="G868" s="127"/>
      <c r="H868" s="127"/>
      <c r="I868" s="131"/>
      <c r="J868" s="113"/>
    </row>
    <row r="869" spans="2:10" ht="12.75" customHeight="1" x14ac:dyDescent="0.2">
      <c r="B869" s="111"/>
      <c r="C869" s="382" t="s">
        <v>1810</v>
      </c>
      <c r="D869" s="128"/>
      <c r="E869" s="127"/>
      <c r="F869" s="131">
        <f>'Total display'!L38</f>
        <v>0</v>
      </c>
      <c r="G869" s="127"/>
      <c r="H869" s="127"/>
      <c r="I869" s="131"/>
      <c r="J869" s="113"/>
    </row>
    <row r="870" spans="2:10" ht="12.75" customHeight="1" x14ac:dyDescent="0.2">
      <c r="B870" s="111"/>
      <c r="C870" s="1050"/>
      <c r="D870" s="1051"/>
      <c r="E870" s="1051"/>
      <c r="F870" s="132">
        <f>SUM(F861:F869)</f>
        <v>0</v>
      </c>
      <c r="G870" s="1052" t="s">
        <v>84</v>
      </c>
      <c r="H870" s="1052"/>
      <c r="I870" s="133">
        <f>SUM(I861:I869)</f>
        <v>0</v>
      </c>
      <c r="J870" s="113"/>
    </row>
    <row r="871" spans="2:10" ht="12.75" customHeight="1" x14ac:dyDescent="0.2">
      <c r="B871" s="134"/>
      <c r="C871" s="135"/>
      <c r="D871" s="135"/>
      <c r="E871" s="135"/>
      <c r="F871" s="135"/>
      <c r="G871" s="1057" t="s">
        <v>85</v>
      </c>
      <c r="H871" s="1057"/>
      <c r="I871" s="136">
        <f>F870-I870</f>
        <v>0</v>
      </c>
      <c r="J871" s="137"/>
    </row>
    <row r="872" spans="2:10" ht="12.75" customHeight="1" x14ac:dyDescent="0.2">
      <c r="B872" s="111"/>
      <c r="C872" s="112" t="s">
        <v>86</v>
      </c>
      <c r="D872" s="112"/>
      <c r="E872" s="112" t="s">
        <v>88</v>
      </c>
      <c r="F872" s="112"/>
      <c r="G872" s="112"/>
      <c r="H872" s="112"/>
      <c r="I872" s="112"/>
      <c r="J872" s="113"/>
    </row>
    <row r="873" spans="2:10" ht="12.75" customHeight="1" x14ac:dyDescent="0.2">
      <c r="B873" s="111"/>
      <c r="C873" s="112"/>
      <c r="D873" s="112"/>
      <c r="E873" s="112"/>
      <c r="F873" s="112"/>
      <c r="G873" s="112"/>
      <c r="H873" s="112"/>
      <c r="I873" s="112"/>
      <c r="J873" s="113"/>
    </row>
    <row r="874" spans="2:10" ht="12.75" customHeight="1" thickBot="1" x14ac:dyDescent="0.25">
      <c r="B874" s="139"/>
      <c r="C874" s="140"/>
      <c r="D874" s="140"/>
      <c r="E874" s="140"/>
      <c r="F874" s="140"/>
      <c r="G874" s="140"/>
      <c r="H874" s="140"/>
      <c r="I874" s="140"/>
      <c r="J874" s="141"/>
    </row>
    <row r="875" spans="2:10" ht="12.75" customHeight="1" thickBot="1" x14ac:dyDescent="0.25">
      <c r="B875" s="112"/>
      <c r="C875" s="112"/>
      <c r="D875" s="112"/>
      <c r="E875" s="112"/>
      <c r="F875" s="112"/>
      <c r="G875" s="112"/>
      <c r="H875" s="112"/>
      <c r="I875" s="112"/>
      <c r="J875" s="112"/>
    </row>
    <row r="876" spans="2:10" ht="12.75" customHeight="1" x14ac:dyDescent="0.2">
      <c r="B876" s="108"/>
      <c r="C876" s="109"/>
      <c r="D876" s="109"/>
      <c r="E876" s="109"/>
      <c r="F876" s="109"/>
      <c r="G876" s="109"/>
      <c r="H876" s="109"/>
      <c r="I876" s="109"/>
      <c r="J876" s="110"/>
    </row>
    <row r="877" spans="2:10" ht="12.75" customHeight="1" x14ac:dyDescent="0.2">
      <c r="B877" s="111"/>
      <c r="C877" s="112"/>
      <c r="D877" s="112"/>
      <c r="E877" s="112"/>
      <c r="F877" s="112"/>
      <c r="G877" s="112"/>
      <c r="H877" s="112"/>
      <c r="I877" s="112"/>
      <c r="J877" s="113"/>
    </row>
    <row r="878" spans="2:10" ht="12.75" customHeight="1" x14ac:dyDescent="0.25">
      <c r="B878" s="111"/>
      <c r="C878" s="1053" t="s">
        <v>77</v>
      </c>
      <c r="D878" s="1053"/>
      <c r="E878" s="1053"/>
      <c r="F878" s="1053"/>
      <c r="G878" s="1053"/>
      <c r="H878" s="1053"/>
      <c r="I878" s="1053"/>
      <c r="J878" s="113"/>
    </row>
    <row r="879" spans="2:10" ht="12.75" customHeight="1" x14ac:dyDescent="0.2">
      <c r="B879" s="111"/>
      <c r="C879" s="1054" t="str">
        <f>C854</f>
        <v>PAY SLIP FOR THE MONTH OF JANUARY'2020</v>
      </c>
      <c r="D879" s="1054"/>
      <c r="E879" s="1054"/>
      <c r="F879" s="1054"/>
      <c r="G879" s="1054"/>
      <c r="H879" s="1054"/>
      <c r="I879" s="1054"/>
      <c r="J879" s="113"/>
    </row>
    <row r="880" spans="2:10" ht="12.75" customHeight="1" x14ac:dyDescent="0.2">
      <c r="B880" s="111"/>
      <c r="C880" s="114"/>
      <c r="D880" s="114"/>
      <c r="E880" s="114"/>
      <c r="F880" s="114"/>
      <c r="G880" s="114"/>
      <c r="H880" s="114"/>
      <c r="I880" s="116"/>
      <c r="J880" s="113"/>
    </row>
    <row r="881" spans="2:10" ht="12.75" customHeight="1" x14ac:dyDescent="0.2">
      <c r="B881" s="111"/>
      <c r="C881" s="115" t="s">
        <v>82</v>
      </c>
      <c r="D881" s="115"/>
      <c r="E881" s="1063">
        <f>'Total display'!B39</f>
        <v>0</v>
      </c>
      <c r="F881" s="1063"/>
      <c r="G881" s="1063"/>
      <c r="H881" s="115" t="s">
        <v>81</v>
      </c>
      <c r="I881" s="116">
        <f>'Total display'!C39</f>
        <v>0</v>
      </c>
      <c r="J881" s="113"/>
    </row>
    <row r="882" spans="2:10" ht="12.75" customHeight="1" x14ac:dyDescent="0.2">
      <c r="B882" s="111"/>
      <c r="C882" s="118" t="s">
        <v>78</v>
      </c>
      <c r="D882" s="118"/>
      <c r="E882" s="1054" t="s">
        <v>92</v>
      </c>
      <c r="F882" s="1054"/>
      <c r="G882" s="112"/>
      <c r="H882" s="246" t="s">
        <v>479</v>
      </c>
      <c r="I882" s="246" t="s">
        <v>330</v>
      </c>
      <c r="J882" s="113"/>
    </row>
    <row r="883" spans="2:10" ht="12.75" customHeight="1" thickBot="1" x14ac:dyDescent="0.25">
      <c r="B883" s="111"/>
      <c r="C883" s="120" t="s">
        <v>79</v>
      </c>
      <c r="D883" s="120"/>
      <c r="E883" s="169">
        <f>'Total display'!A39</f>
        <v>0</v>
      </c>
      <c r="F883" s="149"/>
      <c r="G883" s="112"/>
      <c r="H883" s="120" t="s">
        <v>80</v>
      </c>
      <c r="I883" s="164">
        <f>'Total display'!D39</f>
        <v>0</v>
      </c>
      <c r="J883" s="113"/>
    </row>
    <row r="884" spans="2:10" ht="12.75" customHeight="1" thickTop="1" thickBot="1" x14ac:dyDescent="0.25">
      <c r="B884" s="111"/>
      <c r="C884" s="123" t="s">
        <v>73</v>
      </c>
      <c r="D884" s="124"/>
      <c r="E884" s="124"/>
      <c r="F884" s="125" t="s">
        <v>74</v>
      </c>
      <c r="G884" s="124" t="s">
        <v>75</v>
      </c>
      <c r="H884" s="124"/>
      <c r="I884" s="125" t="s">
        <v>74</v>
      </c>
      <c r="J884" s="113"/>
    </row>
    <row r="885" spans="2:10" ht="12.75" customHeight="1" thickTop="1" x14ac:dyDescent="0.2">
      <c r="B885" s="111"/>
      <c r="C885" s="126"/>
      <c r="D885" s="127" t="s">
        <v>201</v>
      </c>
      <c r="E885" s="128" t="s">
        <v>117</v>
      </c>
      <c r="F885" s="129"/>
      <c r="G885" s="112"/>
      <c r="H885" s="112"/>
      <c r="I885" s="130"/>
      <c r="J885" s="113"/>
    </row>
    <row r="886" spans="2:10" ht="12.75" customHeight="1" x14ac:dyDescent="0.2">
      <c r="B886" s="111"/>
      <c r="C886" s="127" t="s">
        <v>40</v>
      </c>
      <c r="D886" s="127"/>
      <c r="E886" s="127"/>
      <c r="F886" s="131">
        <f>'Total display'!E39</f>
        <v>0</v>
      </c>
      <c r="G886" s="1058" t="s">
        <v>1942</v>
      </c>
      <c r="H886" s="1058"/>
      <c r="I886" s="131">
        <f>'Total display'!R39</f>
        <v>0</v>
      </c>
      <c r="J886" s="113"/>
    </row>
    <row r="887" spans="2:10" ht="12.75" customHeight="1" x14ac:dyDescent="0.2">
      <c r="B887" s="111"/>
      <c r="C887" s="127" t="s">
        <v>67</v>
      </c>
      <c r="D887" s="127"/>
      <c r="E887" s="127"/>
      <c r="F887" s="131">
        <f>'Total display'!H39</f>
        <v>0</v>
      </c>
      <c r="G887" s="1056" t="s">
        <v>76</v>
      </c>
      <c r="H887" s="1056"/>
      <c r="I887" s="131">
        <f>'Total display'!T39</f>
        <v>0</v>
      </c>
      <c r="J887" s="113"/>
    </row>
    <row r="888" spans="2:10" ht="12.75" customHeight="1" x14ac:dyDescent="0.2">
      <c r="B888" s="111"/>
      <c r="C888" s="127" t="s">
        <v>69</v>
      </c>
      <c r="D888" s="128">
        <f>'Ac Dtls'!D34</f>
        <v>2</v>
      </c>
      <c r="E888" s="131">
        <f>'Ac Dtls'!E34</f>
        <v>1.7059006849315068</v>
      </c>
      <c r="F888" s="131">
        <f>'Total display'!M39</f>
        <v>0</v>
      </c>
      <c r="G888" s="127"/>
      <c r="H888" s="127"/>
      <c r="I888" s="131"/>
      <c r="J888" s="113"/>
    </row>
    <row r="889" spans="2:10" ht="12.75" customHeight="1" x14ac:dyDescent="0.2">
      <c r="B889" s="111"/>
      <c r="C889" s="127" t="s">
        <v>70</v>
      </c>
      <c r="D889" s="128">
        <f>'Ac Dtls'!G34</f>
        <v>0</v>
      </c>
      <c r="E889" s="131">
        <f>'Ac Dtls'!H34</f>
        <v>2</v>
      </c>
      <c r="F889" s="131">
        <f>'Total display'!N39</f>
        <v>0</v>
      </c>
      <c r="G889" s="127"/>
      <c r="H889" s="127"/>
      <c r="I889" s="131"/>
      <c r="J889" s="113"/>
    </row>
    <row r="890" spans="2:10" ht="12.75" customHeight="1" x14ac:dyDescent="0.2">
      <c r="B890" s="111"/>
      <c r="C890" s="127" t="s">
        <v>71</v>
      </c>
      <c r="D890" s="127"/>
      <c r="E890" s="127"/>
      <c r="F890" s="131">
        <f>'Total display'!P39</f>
        <v>0</v>
      </c>
      <c r="G890" s="127"/>
      <c r="H890" s="127"/>
      <c r="I890" s="131"/>
      <c r="J890" s="113"/>
    </row>
    <row r="891" spans="2:10" ht="12.75" customHeight="1" x14ac:dyDescent="0.2">
      <c r="B891" s="111"/>
      <c r="C891" s="127" t="s">
        <v>422</v>
      </c>
      <c r="D891" s="127"/>
      <c r="E891" s="127"/>
      <c r="F891" s="131">
        <f>'Total display'!F39</f>
        <v>0</v>
      </c>
      <c r="G891" s="127"/>
      <c r="H891" s="127"/>
      <c r="I891" s="131"/>
      <c r="J891" s="113"/>
    </row>
    <row r="892" spans="2:10" ht="12.75" customHeight="1" x14ac:dyDescent="0.2">
      <c r="B892" s="111"/>
      <c r="C892" s="182" t="s">
        <v>421</v>
      </c>
      <c r="D892" s="144"/>
      <c r="E892" s="144"/>
      <c r="F892" s="183">
        <f>'Total display'!I39</f>
        <v>0</v>
      </c>
      <c r="G892" s="127"/>
      <c r="H892" s="127"/>
      <c r="I892" s="131"/>
      <c r="J892" s="113"/>
    </row>
    <row r="893" spans="2:10" ht="12.75" customHeight="1" x14ac:dyDescent="0.2">
      <c r="B893" s="111"/>
      <c r="C893" s="127" t="s">
        <v>450</v>
      </c>
      <c r="D893" s="127"/>
      <c r="E893" s="127"/>
      <c r="F893" s="131">
        <f>'Total display'!J39</f>
        <v>0</v>
      </c>
      <c r="G893" s="127"/>
      <c r="H893" s="127"/>
      <c r="I893" s="131"/>
      <c r="J893" s="113"/>
    </row>
    <row r="894" spans="2:10" ht="12.75" customHeight="1" x14ac:dyDescent="0.2">
      <c r="B894" s="111"/>
      <c r="C894" s="382" t="s">
        <v>1055</v>
      </c>
      <c r="D894" s="128"/>
      <c r="E894" s="127"/>
      <c r="F894" s="131">
        <f>'Total display'!L39</f>
        <v>0</v>
      </c>
      <c r="G894" s="127"/>
      <c r="H894" s="127"/>
      <c r="I894" s="131"/>
      <c r="J894" s="113"/>
    </row>
    <row r="895" spans="2:10" ht="12.75" customHeight="1" x14ac:dyDescent="0.2">
      <c r="B895" s="111"/>
      <c r="C895" s="1050" t="s">
        <v>83</v>
      </c>
      <c r="D895" s="1051"/>
      <c r="E895" s="1051"/>
      <c r="F895" s="132">
        <f>SUM(F886:F894)</f>
        <v>0</v>
      </c>
      <c r="G895" s="1052" t="s">
        <v>84</v>
      </c>
      <c r="H895" s="1052"/>
      <c r="I895" s="133">
        <f>SUM(I886:I894)</f>
        <v>0</v>
      </c>
      <c r="J895" s="113"/>
    </row>
    <row r="896" spans="2:10" ht="12.75" customHeight="1" x14ac:dyDescent="0.2">
      <c r="B896" s="134"/>
      <c r="C896" s="135"/>
      <c r="D896" s="135"/>
      <c r="E896" s="135"/>
      <c r="F896" s="135"/>
      <c r="G896" s="1057" t="s">
        <v>85</v>
      </c>
      <c r="H896" s="1057"/>
      <c r="I896" s="136">
        <f>F895-I895</f>
        <v>0</v>
      </c>
      <c r="J896" s="137"/>
    </row>
    <row r="897" spans="2:11" ht="12.75" customHeight="1" x14ac:dyDescent="0.2">
      <c r="B897" s="111"/>
      <c r="C897" s="112" t="s">
        <v>86</v>
      </c>
      <c r="D897" s="112"/>
      <c r="E897" s="112" t="s">
        <v>88</v>
      </c>
      <c r="F897" s="112"/>
      <c r="G897" s="112"/>
      <c r="H897" s="112"/>
      <c r="I897" s="112"/>
      <c r="J897" s="113"/>
    </row>
    <row r="898" spans="2:11" ht="12.75" customHeight="1" x14ac:dyDescent="0.2">
      <c r="B898" s="111"/>
      <c r="C898" s="112"/>
      <c r="D898" s="112"/>
      <c r="E898" s="112"/>
      <c r="F898" s="112"/>
      <c r="G898" s="112"/>
      <c r="H898" s="112"/>
      <c r="I898" s="112"/>
      <c r="J898" s="113"/>
    </row>
    <row r="899" spans="2:11" ht="12.75" customHeight="1" thickBot="1" x14ac:dyDescent="0.25">
      <c r="B899" s="139"/>
      <c r="C899" s="140"/>
      <c r="D899" s="140"/>
      <c r="E899" s="140"/>
      <c r="F899" s="140"/>
      <c r="G899" s="140"/>
      <c r="H899" s="140"/>
      <c r="I899" s="140"/>
      <c r="J899" s="141"/>
      <c r="K899" s="56"/>
    </row>
    <row r="900" spans="2:11" ht="12.75" customHeight="1" x14ac:dyDescent="0.2">
      <c r="B900" s="112"/>
      <c r="C900" s="112"/>
      <c r="D900" s="112"/>
      <c r="E900" s="112"/>
      <c r="F900" s="112"/>
      <c r="G900" s="112"/>
      <c r="H900" s="112"/>
      <c r="I900" s="112"/>
      <c r="J900" s="112"/>
    </row>
    <row r="901" spans="2:11" ht="12.75" customHeight="1" x14ac:dyDescent="0.2">
      <c r="B901" s="112"/>
      <c r="C901" s="112"/>
      <c r="D901" s="112"/>
      <c r="E901" s="112"/>
      <c r="F901" s="112"/>
      <c r="G901" s="112"/>
      <c r="H901" s="112"/>
      <c r="I901" s="112"/>
      <c r="J901" s="112"/>
    </row>
    <row r="902" spans="2:11" ht="12.75" customHeight="1" x14ac:dyDescent="0.2">
      <c r="B902" s="112"/>
      <c r="C902" s="112"/>
      <c r="D902" s="112"/>
      <c r="E902" s="112"/>
      <c r="F902" s="112"/>
      <c r="G902" s="112"/>
      <c r="H902" s="112"/>
      <c r="I902" s="112"/>
      <c r="J902" s="112"/>
    </row>
    <row r="903" spans="2:11" ht="12.75" customHeight="1" thickBot="1" x14ac:dyDescent="0.25">
      <c r="B903" s="112"/>
      <c r="C903" s="112"/>
      <c r="D903" s="112"/>
      <c r="E903" s="112"/>
      <c r="F903" s="112"/>
      <c r="G903" s="112"/>
      <c r="H903" s="112"/>
      <c r="I903" s="112"/>
      <c r="J903" s="112"/>
    </row>
    <row r="904" spans="2:11" ht="12.75" customHeight="1" x14ac:dyDescent="0.2">
      <c r="B904" s="108"/>
      <c r="C904" s="109"/>
      <c r="D904" s="109"/>
      <c r="E904" s="109"/>
      <c r="F904" s="109"/>
      <c r="G904" s="109"/>
      <c r="H904" s="109"/>
      <c r="I904" s="109"/>
      <c r="J904" s="110"/>
    </row>
    <row r="905" spans="2:11" ht="12.75" customHeight="1" x14ac:dyDescent="0.2">
      <c r="B905" s="111"/>
      <c r="C905" s="112"/>
      <c r="D905" s="112"/>
      <c r="E905" s="112"/>
      <c r="F905" s="112"/>
      <c r="G905" s="112"/>
      <c r="H905" s="112"/>
      <c r="I905" s="112"/>
      <c r="J905" s="113"/>
    </row>
    <row r="906" spans="2:11" ht="12.75" customHeight="1" x14ac:dyDescent="0.25">
      <c r="B906" s="111"/>
      <c r="C906" s="1053" t="s">
        <v>77</v>
      </c>
      <c r="D906" s="1053"/>
      <c r="E906" s="1053"/>
      <c r="F906" s="1053"/>
      <c r="G906" s="1053"/>
      <c r="H906" s="1053"/>
      <c r="I906" s="1053"/>
      <c r="J906" s="113"/>
    </row>
    <row r="907" spans="2:11" ht="12.75" customHeight="1" x14ac:dyDescent="0.2">
      <c r="B907" s="111"/>
      <c r="C907" s="1054" t="s">
        <v>2110</v>
      </c>
      <c r="D907" s="1054"/>
      <c r="E907" s="1054"/>
      <c r="F907" s="1054"/>
      <c r="G907" s="1054"/>
      <c r="H907" s="1054"/>
      <c r="I907" s="1054"/>
      <c r="J907" s="113"/>
    </row>
    <row r="908" spans="2:11" ht="12.75" customHeight="1" x14ac:dyDescent="0.2">
      <c r="B908" s="111"/>
      <c r="C908" s="114"/>
      <c r="D908" s="114"/>
      <c r="E908" s="114"/>
      <c r="F908" s="114"/>
      <c r="G908" s="114"/>
      <c r="H908" s="114"/>
      <c r="I908" s="116"/>
      <c r="J908" s="113"/>
    </row>
    <row r="909" spans="2:11" ht="12.75" customHeight="1" x14ac:dyDescent="0.2">
      <c r="B909" s="111"/>
      <c r="C909" s="115" t="s">
        <v>82</v>
      </c>
      <c r="D909" s="115"/>
      <c r="E909" s="1063">
        <f>'Total display'!B40</f>
        <v>0</v>
      </c>
      <c r="F909" s="1063"/>
      <c r="G909" s="1063"/>
      <c r="H909" s="115" t="s">
        <v>81</v>
      </c>
      <c r="I909" s="116">
        <f>'Total display'!C40</f>
        <v>0</v>
      </c>
      <c r="J909" s="113"/>
    </row>
    <row r="910" spans="2:11" ht="12.75" customHeight="1" x14ac:dyDescent="0.2">
      <c r="B910" s="111"/>
      <c r="C910" s="118" t="s">
        <v>78</v>
      </c>
      <c r="D910" s="118"/>
      <c r="E910" s="1054" t="s">
        <v>168</v>
      </c>
      <c r="F910" s="1054"/>
      <c r="G910" s="112"/>
      <c r="H910" s="252" t="s">
        <v>479</v>
      </c>
      <c r="I910" s="252" t="s">
        <v>329</v>
      </c>
      <c r="J910" s="113"/>
    </row>
    <row r="911" spans="2:11" ht="12.75" customHeight="1" thickBot="1" x14ac:dyDescent="0.25">
      <c r="B911" s="111"/>
      <c r="C911" s="120" t="s">
        <v>79</v>
      </c>
      <c r="D911" s="120"/>
      <c r="E911" s="169">
        <f>'Total display'!A40</f>
        <v>0</v>
      </c>
      <c r="F911" s="149"/>
      <c r="G911" s="112"/>
      <c r="H911" s="120" t="s">
        <v>80</v>
      </c>
      <c r="I911" s="164">
        <f>'Total display'!D40</f>
        <v>0</v>
      </c>
      <c r="J911" s="113"/>
    </row>
    <row r="912" spans="2:11" ht="12.75" customHeight="1" thickTop="1" thickBot="1" x14ac:dyDescent="0.25">
      <c r="B912" s="111"/>
      <c r="C912" s="123" t="s">
        <v>73</v>
      </c>
      <c r="D912" s="124"/>
      <c r="E912" s="124"/>
      <c r="F912" s="125" t="s">
        <v>74</v>
      </c>
      <c r="G912" s="124" t="s">
        <v>75</v>
      </c>
      <c r="H912" s="124"/>
      <c r="I912" s="125" t="s">
        <v>74</v>
      </c>
      <c r="J912" s="113"/>
    </row>
    <row r="913" spans="2:10" ht="12.75" customHeight="1" thickTop="1" x14ac:dyDescent="0.2">
      <c r="B913" s="111"/>
      <c r="C913" s="126"/>
      <c r="D913" s="127" t="s">
        <v>201</v>
      </c>
      <c r="E913" s="128" t="s">
        <v>117</v>
      </c>
      <c r="F913" s="129"/>
      <c r="G913" s="112"/>
      <c r="H913" s="112"/>
      <c r="I913" s="130"/>
      <c r="J913" s="113"/>
    </row>
    <row r="914" spans="2:10" ht="12.75" customHeight="1" x14ac:dyDescent="0.2">
      <c r="B914" s="111"/>
      <c r="C914" s="127" t="s">
        <v>40</v>
      </c>
      <c r="D914" s="127"/>
      <c r="E914" s="127"/>
      <c r="F914" s="131">
        <f>'Total display'!E40</f>
        <v>0</v>
      </c>
      <c r="G914" s="1058" t="s">
        <v>1942</v>
      </c>
      <c r="H914" s="1058"/>
      <c r="I914" s="131">
        <f>'Total display'!R40</f>
        <v>0</v>
      </c>
      <c r="J914" s="113"/>
    </row>
    <row r="915" spans="2:10" ht="12.75" customHeight="1" x14ac:dyDescent="0.2">
      <c r="B915" s="111"/>
      <c r="C915" s="127" t="s">
        <v>67</v>
      </c>
      <c r="D915" s="127"/>
      <c r="E915" s="127"/>
      <c r="F915" s="131">
        <f>'Total display'!H40</f>
        <v>0</v>
      </c>
      <c r="G915" s="1056" t="s">
        <v>76</v>
      </c>
      <c r="H915" s="1056"/>
      <c r="I915" s="131">
        <f>'Total display'!T40</f>
        <v>0</v>
      </c>
      <c r="J915" s="113"/>
    </row>
    <row r="916" spans="2:10" ht="12.75" customHeight="1" x14ac:dyDescent="0.2">
      <c r="B916" s="111"/>
      <c r="C916" s="127" t="s">
        <v>69</v>
      </c>
      <c r="D916" s="128">
        <f>'Ac Dtls'!D35</f>
        <v>0</v>
      </c>
      <c r="E916" s="131">
        <f>'Ac Dtls'!E35</f>
        <v>1.8321986301369861</v>
      </c>
      <c r="F916" s="131">
        <f>'Total display'!M40</f>
        <v>0</v>
      </c>
      <c r="G916" s="127"/>
      <c r="H916" s="127"/>
      <c r="I916" s="131"/>
      <c r="J916" s="113"/>
    </row>
    <row r="917" spans="2:10" ht="12.75" customHeight="1" x14ac:dyDescent="0.2">
      <c r="B917" s="111"/>
      <c r="C917" s="127" t="s">
        <v>70</v>
      </c>
      <c r="D917" s="128">
        <f>'Ac Dtls'!G35</f>
        <v>0</v>
      </c>
      <c r="E917" s="131">
        <f>'Ac Dtls'!H35</f>
        <v>4</v>
      </c>
      <c r="F917" s="131">
        <f>'Total display'!N40</f>
        <v>0</v>
      </c>
      <c r="G917" s="127"/>
      <c r="H917" s="127"/>
      <c r="I917" s="131"/>
      <c r="J917" s="113"/>
    </row>
    <row r="918" spans="2:10" ht="12.75" customHeight="1" x14ac:dyDescent="0.2">
      <c r="B918" s="111"/>
      <c r="C918" s="127" t="s">
        <v>71</v>
      </c>
      <c r="D918" s="127"/>
      <c r="E918" s="127"/>
      <c r="F918" s="131">
        <f>'Total display'!P40</f>
        <v>0</v>
      </c>
      <c r="G918" s="127"/>
      <c r="H918" s="127"/>
      <c r="I918" s="131"/>
      <c r="J918" s="113"/>
    </row>
    <row r="919" spans="2:10" ht="12.75" customHeight="1" x14ac:dyDescent="0.2">
      <c r="B919" s="111"/>
      <c r="C919" s="127" t="s">
        <v>422</v>
      </c>
      <c r="D919" s="127"/>
      <c r="E919" s="127"/>
      <c r="F919" s="131">
        <f>'Total display'!F40</f>
        <v>0</v>
      </c>
      <c r="G919" s="127"/>
      <c r="H919" s="127"/>
      <c r="I919" s="131"/>
      <c r="J919" s="113"/>
    </row>
    <row r="920" spans="2:10" ht="12.75" customHeight="1" x14ac:dyDescent="0.2">
      <c r="B920" s="111"/>
      <c r="C920" s="127" t="s">
        <v>421</v>
      </c>
      <c r="D920" s="127"/>
      <c r="E920" s="127"/>
      <c r="F920" s="131">
        <f>'Total display'!I40</f>
        <v>0</v>
      </c>
      <c r="G920" s="127"/>
      <c r="H920" s="127"/>
      <c r="I920" s="131"/>
      <c r="J920" s="113"/>
    </row>
    <row r="921" spans="2:10" ht="12.75" customHeight="1" x14ac:dyDescent="0.2">
      <c r="B921" s="111"/>
      <c r="C921" s="127" t="s">
        <v>450</v>
      </c>
      <c r="D921" s="127"/>
      <c r="E921" s="127"/>
      <c r="F921" s="131">
        <f>'Total display'!J40</f>
        <v>0</v>
      </c>
      <c r="G921" s="127"/>
      <c r="H921" s="127"/>
      <c r="I921" s="131"/>
      <c r="J921" s="113"/>
    </row>
    <row r="922" spans="2:10" ht="12.75" customHeight="1" x14ac:dyDescent="0.2">
      <c r="B922" s="111"/>
      <c r="C922" s="382" t="s">
        <v>1055</v>
      </c>
      <c r="D922" s="128"/>
      <c r="E922" s="127"/>
      <c r="F922" s="131">
        <f>'Total display'!L40</f>
        <v>0</v>
      </c>
      <c r="G922" s="127"/>
      <c r="H922" s="127"/>
      <c r="I922" s="131"/>
      <c r="J922" s="113"/>
    </row>
    <row r="923" spans="2:10" ht="12.75" customHeight="1" x14ac:dyDescent="0.2">
      <c r="B923" s="111"/>
      <c r="C923" s="382"/>
      <c r="D923" s="384"/>
      <c r="E923" s="385"/>
      <c r="F923" s="132"/>
      <c r="G923" s="135"/>
      <c r="H923" s="135"/>
      <c r="I923" s="133"/>
      <c r="J923" s="113"/>
    </row>
    <row r="924" spans="2:10" ht="12.75" customHeight="1" x14ac:dyDescent="0.2">
      <c r="B924" s="111"/>
      <c r="C924" s="1050" t="s">
        <v>83</v>
      </c>
      <c r="D924" s="1051"/>
      <c r="E924" s="1051"/>
      <c r="F924" s="132">
        <f>SUM(F914:F922)</f>
        <v>0</v>
      </c>
      <c r="G924" s="1052" t="s">
        <v>84</v>
      </c>
      <c r="H924" s="1052"/>
      <c r="I924" s="133">
        <f>SUM(I914:I922)</f>
        <v>0</v>
      </c>
      <c r="J924" s="113"/>
    </row>
    <row r="925" spans="2:10" ht="12.75" customHeight="1" x14ac:dyDescent="0.2">
      <c r="B925" s="134"/>
      <c r="C925" s="135"/>
      <c r="D925" s="135"/>
      <c r="E925" s="135"/>
      <c r="F925" s="135"/>
      <c r="G925" s="1057" t="s">
        <v>85</v>
      </c>
      <c r="H925" s="1057"/>
      <c r="I925" s="136">
        <f>F924-I924</f>
        <v>0</v>
      </c>
      <c r="J925" s="137"/>
    </row>
    <row r="926" spans="2:10" ht="12.75" customHeight="1" x14ac:dyDescent="0.2">
      <c r="B926" s="111"/>
      <c r="C926" s="112" t="s">
        <v>86</v>
      </c>
      <c r="D926" s="112"/>
      <c r="E926" s="112" t="s">
        <v>88</v>
      </c>
      <c r="F926" s="112"/>
      <c r="G926" s="112"/>
      <c r="H926" s="112"/>
      <c r="I926" s="112"/>
      <c r="J926" s="113"/>
    </row>
    <row r="927" spans="2:10" ht="12.75" customHeight="1" x14ac:dyDescent="0.2">
      <c r="B927" s="111"/>
      <c r="C927" s="112"/>
      <c r="D927" s="112"/>
      <c r="E927" s="112"/>
      <c r="F927" s="112"/>
      <c r="G927" s="112"/>
      <c r="H927" s="112"/>
      <c r="I927" s="112"/>
      <c r="J927" s="113"/>
    </row>
    <row r="928" spans="2:10" ht="12.75" customHeight="1" thickBot="1" x14ac:dyDescent="0.25">
      <c r="B928" s="139"/>
      <c r="C928" s="140"/>
      <c r="D928" s="140"/>
      <c r="E928" s="140"/>
      <c r="F928" s="140"/>
      <c r="G928" s="140"/>
      <c r="H928" s="140"/>
      <c r="I928" s="140"/>
      <c r="J928" s="141"/>
    </row>
    <row r="929" spans="2:10" ht="12.75" customHeight="1" x14ac:dyDescent="0.2">
      <c r="B929" s="112"/>
      <c r="C929" s="112"/>
      <c r="D929" s="112"/>
      <c r="E929" s="112"/>
      <c r="F929" s="112"/>
      <c r="G929" s="112"/>
      <c r="H929" s="112"/>
      <c r="I929" s="112"/>
      <c r="J929" s="112"/>
    </row>
    <row r="930" spans="2:10" ht="12.75" customHeight="1" x14ac:dyDescent="0.2">
      <c r="B930" s="112"/>
      <c r="C930" s="112"/>
      <c r="D930" s="112"/>
      <c r="E930" s="112"/>
      <c r="F930" s="112"/>
      <c r="G930" s="112"/>
      <c r="H930" s="112"/>
      <c r="I930" s="112"/>
      <c r="J930" s="112"/>
    </row>
    <row r="931" spans="2:10" ht="12.75" customHeight="1" x14ac:dyDescent="0.2">
      <c r="B931" s="112"/>
      <c r="C931" s="112"/>
      <c r="D931" s="112"/>
      <c r="E931" s="112"/>
      <c r="F931" s="112"/>
      <c r="G931" s="112"/>
      <c r="H931" s="112"/>
      <c r="I931" s="112"/>
      <c r="J931" s="112"/>
    </row>
    <row r="932" spans="2:10" ht="12.75" customHeight="1" x14ac:dyDescent="0.2">
      <c r="B932" s="112"/>
      <c r="C932" s="112"/>
      <c r="D932" s="112"/>
      <c r="E932" s="112"/>
      <c r="F932" s="112"/>
      <c r="G932" s="112"/>
      <c r="H932" s="112"/>
      <c r="I932" s="112"/>
      <c r="J932" s="112"/>
    </row>
    <row r="933" spans="2:10" ht="12.75" customHeight="1" x14ac:dyDescent="0.2">
      <c r="B933" s="112"/>
      <c r="C933" s="112"/>
      <c r="D933" s="112"/>
      <c r="E933" s="112"/>
      <c r="F933" s="112"/>
      <c r="G933" s="112"/>
      <c r="H933" s="112"/>
      <c r="I933" s="112"/>
      <c r="J933" s="112"/>
    </row>
    <row r="934" spans="2:10" ht="12.75" customHeight="1" x14ac:dyDescent="0.2">
      <c r="B934" s="112"/>
      <c r="C934" s="112"/>
      <c r="D934" s="112"/>
      <c r="E934" s="112"/>
      <c r="F934" s="112"/>
      <c r="G934" s="112"/>
      <c r="H934" s="112"/>
      <c r="I934" s="112"/>
      <c r="J934" s="112"/>
    </row>
    <row r="935" spans="2:10" ht="12.75" customHeight="1" thickBot="1" x14ac:dyDescent="0.25">
      <c r="B935" s="112"/>
      <c r="C935" s="112"/>
      <c r="D935" s="112"/>
      <c r="E935" s="112"/>
      <c r="F935" s="112"/>
      <c r="G935" s="112"/>
      <c r="H935" s="112"/>
      <c r="I935" s="112"/>
      <c r="J935" s="112"/>
    </row>
    <row r="936" spans="2:10" ht="12.75" customHeight="1" x14ac:dyDescent="0.2">
      <c r="B936" s="108"/>
      <c r="C936" s="109"/>
      <c r="D936" s="109"/>
      <c r="E936" s="109"/>
      <c r="F936" s="109"/>
      <c r="G936" s="109"/>
      <c r="H936" s="109"/>
      <c r="I936" s="109"/>
      <c r="J936" s="110"/>
    </row>
    <row r="937" spans="2:10" ht="12.75" customHeight="1" x14ac:dyDescent="0.2">
      <c r="B937" s="111"/>
      <c r="C937" s="112"/>
      <c r="D937" s="112"/>
      <c r="E937" s="112"/>
      <c r="F937" s="112"/>
      <c r="G937" s="112"/>
      <c r="H937" s="112"/>
      <c r="I937" s="112"/>
      <c r="J937" s="113"/>
    </row>
    <row r="938" spans="2:10" ht="12.75" customHeight="1" x14ac:dyDescent="0.25">
      <c r="B938" s="111"/>
      <c r="C938" s="1053" t="s">
        <v>77</v>
      </c>
      <c r="D938" s="1053"/>
      <c r="E938" s="1053"/>
      <c r="F938" s="1053"/>
      <c r="G938" s="1053"/>
      <c r="H938" s="1053"/>
      <c r="I938" s="1053"/>
      <c r="J938" s="113"/>
    </row>
    <row r="939" spans="2:10" ht="12.75" customHeight="1" x14ac:dyDescent="0.2">
      <c r="B939" s="111"/>
      <c r="C939" s="1054" t="str">
        <f>C907</f>
        <v>PAY SLIP FOR THE MONTH OF JANUARY'2020</v>
      </c>
      <c r="D939" s="1054"/>
      <c r="E939" s="1054"/>
      <c r="F939" s="1054"/>
      <c r="G939" s="1054"/>
      <c r="H939" s="1054"/>
      <c r="I939" s="1054"/>
      <c r="J939" s="113"/>
    </row>
    <row r="940" spans="2:10" ht="12.75" customHeight="1" x14ac:dyDescent="0.2">
      <c r="B940" s="111"/>
      <c r="C940" s="114"/>
      <c r="D940" s="114"/>
      <c r="E940" s="114"/>
      <c r="F940" s="114"/>
      <c r="G940" s="114"/>
      <c r="H940" s="114"/>
      <c r="I940" s="116"/>
      <c r="J940" s="113"/>
    </row>
    <row r="941" spans="2:10" ht="12.75" customHeight="1" x14ac:dyDescent="0.2">
      <c r="B941" s="111"/>
      <c r="C941" s="115" t="s">
        <v>82</v>
      </c>
      <c r="D941" s="115"/>
      <c r="E941" s="1063">
        <f>'Total display'!B41</f>
        <v>0</v>
      </c>
      <c r="F941" s="1063"/>
      <c r="G941" s="1063"/>
      <c r="H941" s="115" t="s">
        <v>81</v>
      </c>
      <c r="I941" s="116">
        <f>'Total display'!C41</f>
        <v>0</v>
      </c>
      <c r="J941" s="113"/>
    </row>
    <row r="942" spans="2:10" ht="12.75" customHeight="1" x14ac:dyDescent="0.2">
      <c r="B942" s="111"/>
      <c r="C942" s="118" t="s">
        <v>78</v>
      </c>
      <c r="D942" s="118"/>
      <c r="E942" s="1063" t="s">
        <v>168</v>
      </c>
      <c r="F942" s="1063"/>
      <c r="G942" s="112"/>
      <c r="H942" s="252" t="s">
        <v>479</v>
      </c>
      <c r="I942" s="252" t="s">
        <v>329</v>
      </c>
      <c r="J942" s="113"/>
    </row>
    <row r="943" spans="2:10" ht="12.75" customHeight="1" thickBot="1" x14ac:dyDescent="0.25">
      <c r="B943" s="111"/>
      <c r="C943" s="120" t="s">
        <v>79</v>
      </c>
      <c r="D943" s="120"/>
      <c r="E943" s="169">
        <f>'Total display'!A41</f>
        <v>0</v>
      </c>
      <c r="F943" s="149"/>
      <c r="G943" s="112"/>
      <c r="H943" s="120" t="s">
        <v>80</v>
      </c>
      <c r="I943" s="164">
        <f>'Total display'!D41</f>
        <v>0</v>
      </c>
      <c r="J943" s="113"/>
    </row>
    <row r="944" spans="2:10" ht="12.75" customHeight="1" thickTop="1" thickBot="1" x14ac:dyDescent="0.25">
      <c r="B944" s="111"/>
      <c r="C944" s="123" t="s">
        <v>73</v>
      </c>
      <c r="D944" s="124"/>
      <c r="E944" s="124"/>
      <c r="F944" s="125" t="s">
        <v>74</v>
      </c>
      <c r="G944" s="124" t="s">
        <v>75</v>
      </c>
      <c r="H944" s="124"/>
      <c r="I944" s="125" t="s">
        <v>74</v>
      </c>
      <c r="J944" s="113"/>
    </row>
    <row r="945" spans="2:11" ht="12.75" customHeight="1" thickTop="1" x14ac:dyDescent="0.2">
      <c r="B945" s="111"/>
      <c r="C945" s="126"/>
      <c r="D945" s="127" t="s">
        <v>201</v>
      </c>
      <c r="E945" s="128" t="s">
        <v>117</v>
      </c>
      <c r="F945" s="129"/>
      <c r="G945" s="112"/>
      <c r="H945" s="112"/>
      <c r="I945" s="130"/>
      <c r="J945" s="113"/>
    </row>
    <row r="946" spans="2:11" ht="12.75" customHeight="1" x14ac:dyDescent="0.2">
      <c r="B946" s="111"/>
      <c r="C946" s="127" t="s">
        <v>40</v>
      </c>
      <c r="D946" s="127"/>
      <c r="E946" s="127"/>
      <c r="F946" s="131">
        <f>'Total display'!E41</f>
        <v>0</v>
      </c>
      <c r="G946" s="1058" t="s">
        <v>1942</v>
      </c>
      <c r="H946" s="1058"/>
      <c r="I946" s="131">
        <f>'Total display'!R41</f>
        <v>0</v>
      </c>
      <c r="J946" s="113"/>
    </row>
    <row r="947" spans="2:11" ht="12.75" customHeight="1" x14ac:dyDescent="0.2">
      <c r="B947" s="111"/>
      <c r="C947" s="127" t="s">
        <v>67</v>
      </c>
      <c r="D947" s="127"/>
      <c r="E947" s="127"/>
      <c r="F947" s="131">
        <f>'Total display'!H41</f>
        <v>0</v>
      </c>
      <c r="G947" s="1056" t="s">
        <v>76</v>
      </c>
      <c r="H947" s="1056"/>
      <c r="I947" s="131">
        <f>'Total display'!T41</f>
        <v>0</v>
      </c>
      <c r="J947" s="113"/>
    </row>
    <row r="948" spans="2:11" ht="12.75" customHeight="1" x14ac:dyDescent="0.2">
      <c r="B948" s="111"/>
      <c r="C948" s="127" t="s">
        <v>69</v>
      </c>
      <c r="D948" s="128">
        <f>'Ac Dtls'!D36</f>
        <v>0</v>
      </c>
      <c r="E948" s="131">
        <f>'Ac Dtls'!E36</f>
        <v>1.8321986301369861</v>
      </c>
      <c r="F948" s="131">
        <f>'Total display'!M41</f>
        <v>0</v>
      </c>
      <c r="G948" s="127"/>
      <c r="H948" s="127"/>
      <c r="I948" s="131"/>
      <c r="J948" s="113"/>
    </row>
    <row r="949" spans="2:11" ht="12.75" customHeight="1" x14ac:dyDescent="0.2">
      <c r="B949" s="111"/>
      <c r="C949" s="127" t="s">
        <v>70</v>
      </c>
      <c r="D949" s="128">
        <f>'Ac Dtls'!G36</f>
        <v>0</v>
      </c>
      <c r="E949" s="131">
        <f>'Ac Dtls'!H36</f>
        <v>4</v>
      </c>
      <c r="F949" s="131">
        <f>'Total display'!N41</f>
        <v>0</v>
      </c>
      <c r="G949" s="127"/>
      <c r="H949" s="127"/>
      <c r="I949" s="131"/>
      <c r="J949" s="113"/>
    </row>
    <row r="950" spans="2:11" ht="12.75" customHeight="1" x14ac:dyDescent="0.2">
      <c r="B950" s="111"/>
      <c r="C950" s="127" t="s">
        <v>71</v>
      </c>
      <c r="D950" s="127"/>
      <c r="E950" s="127"/>
      <c r="F950" s="131">
        <f>'Total display'!P41</f>
        <v>0</v>
      </c>
      <c r="G950" s="127"/>
      <c r="H950" s="127"/>
      <c r="I950" s="131"/>
      <c r="J950" s="113"/>
    </row>
    <row r="951" spans="2:11" ht="12.75" customHeight="1" x14ac:dyDescent="0.2">
      <c r="B951" s="111"/>
      <c r="C951" s="127" t="s">
        <v>422</v>
      </c>
      <c r="D951" s="127"/>
      <c r="E951" s="127"/>
      <c r="F951" s="131">
        <f>'Total display'!F41</f>
        <v>0</v>
      </c>
      <c r="G951" s="127"/>
      <c r="H951" s="127"/>
      <c r="I951" s="131"/>
      <c r="J951" s="113"/>
    </row>
    <row r="952" spans="2:11" ht="12.75" customHeight="1" x14ac:dyDescent="0.2">
      <c r="B952" s="111"/>
      <c r="C952" s="127" t="s">
        <v>421</v>
      </c>
      <c r="D952" s="127"/>
      <c r="E952" s="127"/>
      <c r="F952" s="131">
        <f>'Total display'!I41</f>
        <v>0</v>
      </c>
      <c r="G952" s="127"/>
      <c r="H952" s="127"/>
      <c r="I952" s="131"/>
      <c r="J952" s="113"/>
    </row>
    <row r="953" spans="2:11" ht="12.75" customHeight="1" x14ac:dyDescent="0.2">
      <c r="B953" s="111"/>
      <c r="C953" s="127" t="s">
        <v>450</v>
      </c>
      <c r="D953" s="127"/>
      <c r="E953" s="127"/>
      <c r="F953" s="131">
        <f>'Total display'!J41</f>
        <v>0</v>
      </c>
      <c r="G953" s="127"/>
      <c r="H953" s="127"/>
      <c r="I953" s="131"/>
      <c r="J953" s="113"/>
    </row>
    <row r="954" spans="2:11" ht="12.75" customHeight="1" x14ac:dyDescent="0.2">
      <c r="B954" s="111"/>
      <c r="C954" s="382" t="s">
        <v>1055</v>
      </c>
      <c r="D954" s="128"/>
      <c r="E954" s="127"/>
      <c r="F954" s="131">
        <f>'Total display'!L41</f>
        <v>0</v>
      </c>
      <c r="G954" s="127"/>
      <c r="H954" s="127"/>
      <c r="I954" s="131"/>
      <c r="J954" s="113"/>
    </row>
    <row r="955" spans="2:11" ht="12.75" customHeight="1" x14ac:dyDescent="0.2">
      <c r="B955" s="111"/>
      <c r="C955" s="382"/>
      <c r="D955" s="384"/>
      <c r="E955" s="385"/>
      <c r="F955" s="132"/>
      <c r="G955" s="135"/>
      <c r="H955" s="135"/>
      <c r="I955" s="133"/>
      <c r="J955" s="113"/>
    </row>
    <row r="956" spans="2:11" ht="12.75" customHeight="1" x14ac:dyDescent="0.2">
      <c r="B956" s="111"/>
      <c r="C956" s="1050" t="s">
        <v>83</v>
      </c>
      <c r="D956" s="1051"/>
      <c r="E956" s="1051"/>
      <c r="F956" s="132">
        <f>SUM(F946:F954)</f>
        <v>0</v>
      </c>
      <c r="G956" s="1052" t="s">
        <v>84</v>
      </c>
      <c r="H956" s="1052"/>
      <c r="I956" s="133">
        <f>SUM(I946:I954)</f>
        <v>0</v>
      </c>
      <c r="J956" s="113"/>
    </row>
    <row r="957" spans="2:11" ht="12.75" customHeight="1" x14ac:dyDescent="0.2">
      <c r="B957" s="134"/>
      <c r="C957" s="135"/>
      <c r="D957" s="135"/>
      <c r="E957" s="135"/>
      <c r="F957" s="135"/>
      <c r="G957" s="1057" t="s">
        <v>85</v>
      </c>
      <c r="H957" s="1057"/>
      <c r="I957" s="136">
        <f>F956-I956</f>
        <v>0</v>
      </c>
      <c r="J957" s="137"/>
    </row>
    <row r="958" spans="2:11" ht="12.75" customHeight="1" x14ac:dyDescent="0.2">
      <c r="B958" s="111"/>
      <c r="C958" s="112" t="s">
        <v>86</v>
      </c>
      <c r="D958" s="112"/>
      <c r="E958" s="112" t="s">
        <v>88</v>
      </c>
      <c r="F958" s="112"/>
      <c r="G958" s="112"/>
      <c r="H958" s="112"/>
      <c r="I958" s="112"/>
      <c r="J958" s="113"/>
    </row>
    <row r="959" spans="2:11" ht="12.75" customHeight="1" x14ac:dyDescent="0.2">
      <c r="B959" s="111"/>
      <c r="C959" s="112"/>
      <c r="D959" s="112"/>
      <c r="E959" s="112"/>
      <c r="F959" s="112"/>
      <c r="G959" s="112"/>
      <c r="H959" s="112"/>
      <c r="I959" s="112"/>
      <c r="J959" s="113"/>
    </row>
    <row r="960" spans="2:11" ht="12.75" customHeight="1" thickBot="1" x14ac:dyDescent="0.25">
      <c r="B960" s="139"/>
      <c r="C960" s="140"/>
      <c r="D960" s="140"/>
      <c r="E960" s="140"/>
      <c r="F960" s="140"/>
      <c r="G960" s="140"/>
      <c r="H960" s="140"/>
      <c r="I960" s="140"/>
      <c r="J960" s="141"/>
      <c r="K960" s="56"/>
    </row>
    <row r="961" spans="2:10" ht="12.75" customHeight="1" x14ac:dyDescent="0.2">
      <c r="B961" s="112"/>
      <c r="C961" s="112"/>
      <c r="D961" s="112"/>
      <c r="E961" s="112"/>
      <c r="F961" s="112"/>
      <c r="G961" s="112"/>
      <c r="H961" s="112"/>
      <c r="I961" s="112"/>
      <c r="J961" s="112"/>
    </row>
    <row r="962" spans="2:10" ht="12.75" customHeight="1" x14ac:dyDescent="0.2">
      <c r="B962" s="112"/>
      <c r="C962" s="112"/>
      <c r="D962" s="112"/>
      <c r="E962" s="112"/>
      <c r="F962" s="112"/>
      <c r="G962" s="112"/>
      <c r="H962" s="112"/>
      <c r="I962" s="112"/>
      <c r="J962" s="112"/>
    </row>
    <row r="963" spans="2:10" ht="12.75" customHeight="1" thickBot="1" x14ac:dyDescent="0.25">
      <c r="B963" s="112"/>
      <c r="C963" s="112"/>
      <c r="D963" s="112"/>
      <c r="E963" s="112"/>
      <c r="F963" s="112"/>
      <c r="G963" s="112"/>
      <c r="H963" s="112"/>
      <c r="I963" s="112"/>
      <c r="J963" s="112"/>
    </row>
    <row r="964" spans="2:10" ht="12.75" customHeight="1" x14ac:dyDescent="0.2">
      <c r="B964" s="108"/>
      <c r="C964" s="109"/>
      <c r="D964" s="109"/>
      <c r="E964" s="109"/>
      <c r="F964" s="109"/>
      <c r="G964" s="109"/>
      <c r="H964" s="109"/>
      <c r="I964" s="109"/>
      <c r="J964" s="110"/>
    </row>
    <row r="965" spans="2:10" ht="12.75" customHeight="1" x14ac:dyDescent="0.2">
      <c r="B965" s="111"/>
      <c r="C965" s="112"/>
      <c r="D965" s="112"/>
      <c r="E965" s="112"/>
      <c r="F965" s="112"/>
      <c r="G965" s="112"/>
      <c r="H965" s="112"/>
      <c r="I965" s="112"/>
      <c r="J965" s="113"/>
    </row>
    <row r="966" spans="2:10" ht="12.75" customHeight="1" x14ac:dyDescent="0.25">
      <c r="B966" s="111"/>
      <c r="C966" s="1053" t="s">
        <v>77</v>
      </c>
      <c r="D966" s="1053"/>
      <c r="E966" s="1053"/>
      <c r="F966" s="1053"/>
      <c r="G966" s="1053"/>
      <c r="H966" s="1053"/>
      <c r="I966" s="1053"/>
      <c r="J966" s="113"/>
    </row>
    <row r="967" spans="2:10" ht="12.75" customHeight="1" x14ac:dyDescent="0.2">
      <c r="B967" s="111"/>
      <c r="C967" s="1054" t="s">
        <v>2110</v>
      </c>
      <c r="D967" s="1054"/>
      <c r="E967" s="1054"/>
      <c r="F967" s="1054"/>
      <c r="G967" s="1054"/>
      <c r="H967" s="1054"/>
      <c r="I967" s="1054"/>
      <c r="J967" s="113"/>
    </row>
    <row r="968" spans="2:10" ht="12.75" customHeight="1" x14ac:dyDescent="0.2">
      <c r="B968" s="111"/>
      <c r="C968" s="268"/>
      <c r="D968" s="268"/>
      <c r="E968" s="268"/>
      <c r="F968" s="268"/>
      <c r="G968" s="268"/>
      <c r="H968" s="268"/>
      <c r="I968" s="270"/>
      <c r="J968" s="113"/>
    </row>
    <row r="969" spans="2:10" ht="12.75" customHeight="1" x14ac:dyDescent="0.2">
      <c r="B969" s="111"/>
      <c r="C969" s="271" t="s">
        <v>82</v>
      </c>
      <c r="D969" s="271"/>
      <c r="E969" s="1063">
        <f>'Total display'!B43</f>
        <v>0</v>
      </c>
      <c r="F969" s="1063"/>
      <c r="G969" s="1063"/>
      <c r="H969" s="271" t="s">
        <v>81</v>
      </c>
      <c r="I969" s="270">
        <f>'Total display'!C43</f>
        <v>0</v>
      </c>
      <c r="J969" s="113"/>
    </row>
    <row r="970" spans="2:10" ht="12.75" customHeight="1" x14ac:dyDescent="0.2">
      <c r="B970" s="111"/>
      <c r="C970" s="118" t="s">
        <v>78</v>
      </c>
      <c r="D970" s="118"/>
      <c r="E970" s="1063" t="s">
        <v>278</v>
      </c>
      <c r="F970" s="1063"/>
      <c r="G970" s="112"/>
      <c r="H970" s="246" t="s">
        <v>479</v>
      </c>
      <c r="I970" s="246" t="s">
        <v>330</v>
      </c>
      <c r="J970" s="113"/>
    </row>
    <row r="971" spans="2:10" ht="12.75" customHeight="1" thickBot="1" x14ac:dyDescent="0.25">
      <c r="B971" s="111"/>
      <c r="C971" s="120" t="s">
        <v>79</v>
      </c>
      <c r="D971" s="120"/>
      <c r="E971" s="169">
        <f>'Total display'!A43</f>
        <v>0</v>
      </c>
      <c r="F971" s="149"/>
      <c r="G971" s="112"/>
      <c r="H971" s="120" t="s">
        <v>80</v>
      </c>
      <c r="I971" s="164">
        <f>'Total display'!D43</f>
        <v>0</v>
      </c>
      <c r="J971" s="113"/>
    </row>
    <row r="972" spans="2:10" ht="12.75" customHeight="1" thickTop="1" thickBot="1" x14ac:dyDescent="0.25">
      <c r="B972" s="111"/>
      <c r="C972" s="123" t="s">
        <v>73</v>
      </c>
      <c r="D972" s="124"/>
      <c r="E972" s="124"/>
      <c r="F972" s="125" t="s">
        <v>74</v>
      </c>
      <c r="G972" s="124" t="s">
        <v>75</v>
      </c>
      <c r="H972" s="124"/>
      <c r="I972" s="125" t="s">
        <v>74</v>
      </c>
      <c r="J972" s="113"/>
    </row>
    <row r="973" spans="2:10" ht="12.75" customHeight="1" thickTop="1" x14ac:dyDescent="0.2">
      <c r="B973" s="111"/>
      <c r="C973" s="126"/>
      <c r="D973" s="127" t="s">
        <v>201</v>
      </c>
      <c r="E973" s="269" t="s">
        <v>117</v>
      </c>
      <c r="F973" s="129"/>
      <c r="G973" s="112"/>
      <c r="H973" s="112"/>
      <c r="I973" s="130"/>
      <c r="J973" s="113"/>
    </row>
    <row r="974" spans="2:10" ht="12.75" customHeight="1" x14ac:dyDescent="0.2">
      <c r="B974" s="111"/>
      <c r="C974" s="127" t="s">
        <v>40</v>
      </c>
      <c r="D974" s="127"/>
      <c r="E974" s="127"/>
      <c r="F974" s="131">
        <f>'Total display'!E43</f>
        <v>0</v>
      </c>
      <c r="G974" s="1058" t="s">
        <v>1942</v>
      </c>
      <c r="H974" s="1058"/>
      <c r="I974" s="131">
        <f>'Total display'!R43</f>
        <v>0</v>
      </c>
      <c r="J974" s="113"/>
    </row>
    <row r="975" spans="2:10" ht="12.75" customHeight="1" x14ac:dyDescent="0.2">
      <c r="B975" s="111"/>
      <c r="C975" s="127" t="s">
        <v>67</v>
      </c>
      <c r="D975" s="127"/>
      <c r="E975" s="127"/>
      <c r="F975" s="131">
        <f>'Total display'!H43</f>
        <v>0</v>
      </c>
      <c r="G975" s="1056" t="s">
        <v>76</v>
      </c>
      <c r="H975" s="1056"/>
      <c r="I975" s="131">
        <f>'Total display'!T43</f>
        <v>0</v>
      </c>
      <c r="J975" s="113"/>
    </row>
    <row r="976" spans="2:10" ht="12.75" customHeight="1" x14ac:dyDescent="0.2">
      <c r="B976" s="111"/>
      <c r="C976" s="127" t="s">
        <v>69</v>
      </c>
      <c r="D976" s="269">
        <f>'Ac Dtls'!D38</f>
        <v>0</v>
      </c>
      <c r="E976" s="131">
        <f>'Ac Dtls'!E58</f>
        <v>1.6767482876712327</v>
      </c>
      <c r="F976" s="131">
        <f>'Total display'!M43</f>
        <v>0</v>
      </c>
      <c r="G976" s="127"/>
      <c r="H976" s="127"/>
      <c r="I976" s="131"/>
      <c r="J976" s="113"/>
    </row>
    <row r="977" spans="2:12" ht="12.75" customHeight="1" x14ac:dyDescent="0.2">
      <c r="B977" s="111"/>
      <c r="C977" s="127" t="s">
        <v>70</v>
      </c>
      <c r="D977" s="269">
        <f>'Ac Dtls'!G38</f>
        <v>0</v>
      </c>
      <c r="E977" s="131">
        <f>'Ac Dtls'!H58</f>
        <v>4</v>
      </c>
      <c r="F977" s="131">
        <f>'Total display'!N43</f>
        <v>0</v>
      </c>
      <c r="G977" s="127"/>
      <c r="H977" s="127"/>
      <c r="I977" s="131"/>
      <c r="J977" s="113"/>
    </row>
    <row r="978" spans="2:12" ht="12.75" customHeight="1" x14ac:dyDescent="0.2">
      <c r="B978" s="111"/>
      <c r="C978" s="127" t="s">
        <v>71</v>
      </c>
      <c r="D978" s="127"/>
      <c r="E978" s="127"/>
      <c r="F978" s="131">
        <f>'Total display'!P43</f>
        <v>0</v>
      </c>
      <c r="G978" s="127"/>
      <c r="H978" s="127"/>
      <c r="I978" s="131"/>
      <c r="J978" s="113"/>
    </row>
    <row r="979" spans="2:12" ht="12.75" customHeight="1" x14ac:dyDescent="0.2">
      <c r="B979" s="111"/>
      <c r="C979" s="127" t="s">
        <v>422</v>
      </c>
      <c r="D979" s="127"/>
      <c r="E979" s="127"/>
      <c r="F979" s="131">
        <f>'Total display'!F43</f>
        <v>0</v>
      </c>
      <c r="G979" s="127"/>
      <c r="H979" s="127"/>
      <c r="I979" s="131"/>
      <c r="J979" s="113"/>
    </row>
    <row r="980" spans="2:12" ht="12.75" customHeight="1" x14ac:dyDescent="0.2">
      <c r="B980" s="111"/>
      <c r="C980" s="127" t="s">
        <v>421</v>
      </c>
      <c r="D980" s="127"/>
      <c r="E980" s="127"/>
      <c r="F980" s="131">
        <f>'Total display'!I43</f>
        <v>0</v>
      </c>
      <c r="G980" s="127"/>
      <c r="H980" s="127"/>
      <c r="I980" s="131"/>
      <c r="J980" s="113"/>
    </row>
    <row r="981" spans="2:12" ht="12.75" customHeight="1" x14ac:dyDescent="0.2">
      <c r="B981" s="111"/>
      <c r="C981" s="127" t="s">
        <v>450</v>
      </c>
      <c r="D981" s="127"/>
      <c r="E981" s="127"/>
      <c r="F981" s="131">
        <f>'Total display'!J43</f>
        <v>0</v>
      </c>
      <c r="G981" s="127"/>
      <c r="H981" s="127"/>
      <c r="I981" s="131"/>
      <c r="J981" s="113"/>
    </row>
    <row r="982" spans="2:12" ht="12.75" customHeight="1" x14ac:dyDescent="0.2">
      <c r="B982" s="111"/>
      <c r="C982" s="382" t="s">
        <v>1055</v>
      </c>
      <c r="D982" s="269"/>
      <c r="E982" s="127"/>
      <c r="F982" s="191">
        <f>'Total display'!L43</f>
        <v>0</v>
      </c>
      <c r="G982" s="127"/>
      <c r="H982" s="127"/>
      <c r="I982" s="131"/>
      <c r="J982" s="113"/>
    </row>
    <row r="983" spans="2:12" ht="12.75" customHeight="1" x14ac:dyDescent="0.2">
      <c r="B983" s="111"/>
      <c r="C983" s="1050" t="s">
        <v>83</v>
      </c>
      <c r="D983" s="1051"/>
      <c r="E983" s="1051"/>
      <c r="F983" s="132">
        <f>SUM(F974:F982)</f>
        <v>0</v>
      </c>
      <c r="G983" s="1052" t="s">
        <v>84</v>
      </c>
      <c r="H983" s="1052"/>
      <c r="I983" s="133">
        <f>SUM(I974:I982)</f>
        <v>0</v>
      </c>
      <c r="J983" s="113"/>
    </row>
    <row r="984" spans="2:12" ht="12.75" customHeight="1" x14ac:dyDescent="0.2">
      <c r="B984" s="134"/>
      <c r="C984" s="135"/>
      <c r="D984" s="135"/>
      <c r="E984" s="135"/>
      <c r="F984" s="135"/>
      <c r="G984" s="1057" t="s">
        <v>85</v>
      </c>
      <c r="H984" s="1057"/>
      <c r="I984" s="136">
        <f>F983-I983</f>
        <v>0</v>
      </c>
      <c r="J984" s="137"/>
    </row>
    <row r="985" spans="2:12" ht="12.75" customHeight="1" x14ac:dyDescent="0.2">
      <c r="B985" s="111"/>
      <c r="C985" s="112" t="s">
        <v>86</v>
      </c>
      <c r="D985" s="112"/>
      <c r="E985" s="112" t="s">
        <v>88</v>
      </c>
      <c r="F985" s="112"/>
      <c r="G985" s="112"/>
      <c r="H985" s="112"/>
      <c r="I985" s="112"/>
      <c r="J985" s="113"/>
    </row>
    <row r="986" spans="2:12" ht="12.75" customHeight="1" x14ac:dyDescent="0.2">
      <c r="B986" s="111"/>
      <c r="C986" s="112"/>
      <c r="D986" s="112"/>
      <c r="E986" s="112"/>
      <c r="F986" s="112"/>
      <c r="G986" s="112"/>
      <c r="H986" s="112"/>
      <c r="I986" s="112"/>
      <c r="J986" s="113"/>
    </row>
    <row r="987" spans="2:12" ht="12.75" customHeight="1" thickBot="1" x14ac:dyDescent="0.25">
      <c r="B987" s="139"/>
      <c r="C987" s="140"/>
      <c r="D987" s="140"/>
      <c r="E987" s="140"/>
      <c r="F987" s="140"/>
      <c r="G987" s="140"/>
      <c r="H987" s="140"/>
      <c r="I987" s="140"/>
      <c r="J987" s="141"/>
    </row>
    <row r="988" spans="2:12" ht="12.75" customHeight="1" x14ac:dyDescent="0.2"/>
    <row r="989" spans="2:12" ht="12.75" customHeight="1" x14ac:dyDescent="0.2"/>
    <row r="990" spans="2:12" ht="12.75" customHeight="1" x14ac:dyDescent="0.2">
      <c r="L990" s="56"/>
    </row>
    <row r="991" spans="2:12" ht="12.75" customHeight="1" x14ac:dyDescent="0.2"/>
    <row r="992" spans="2:12" ht="12.75" customHeight="1" x14ac:dyDescent="0.2"/>
    <row r="993" spans="2:10" ht="12.75" customHeight="1" x14ac:dyDescent="0.2">
      <c r="B993" s="134"/>
      <c r="C993" s="135"/>
      <c r="D993" s="135"/>
      <c r="E993" s="135"/>
      <c r="F993" s="135"/>
      <c r="G993" s="135"/>
      <c r="H993" s="135"/>
      <c r="I993" s="135"/>
      <c r="J993" s="137"/>
    </row>
    <row r="994" spans="2:10" ht="12.75" customHeight="1" x14ac:dyDescent="0.2">
      <c r="B994" s="111"/>
      <c r="C994" s="112"/>
      <c r="D994" s="112"/>
      <c r="E994" s="112"/>
      <c r="F994" s="112"/>
      <c r="G994" s="112"/>
      <c r="H994" s="112"/>
      <c r="I994" s="112"/>
      <c r="J994" s="113"/>
    </row>
    <row r="995" spans="2:10" ht="12.75" customHeight="1" x14ac:dyDescent="0.25">
      <c r="B995" s="111"/>
      <c r="C995" s="1053" t="s">
        <v>77</v>
      </c>
      <c r="D995" s="1053"/>
      <c r="E995" s="1053"/>
      <c r="F995" s="1053"/>
      <c r="G995" s="1053"/>
      <c r="H995" s="1053"/>
      <c r="I995" s="1053"/>
      <c r="J995" s="113"/>
    </row>
    <row r="996" spans="2:10" ht="12.75" customHeight="1" x14ac:dyDescent="0.2">
      <c r="B996" s="111"/>
      <c r="C996" s="1054" t="s">
        <v>2110</v>
      </c>
      <c r="D996" s="1054"/>
      <c r="E996" s="1054"/>
      <c r="F996" s="1054"/>
      <c r="G996" s="1054"/>
      <c r="H996" s="1054"/>
      <c r="I996" s="1054"/>
      <c r="J996" s="113"/>
    </row>
    <row r="997" spans="2:10" ht="12.75" customHeight="1" x14ac:dyDescent="0.2">
      <c r="B997" s="111"/>
      <c r="C997" s="114"/>
      <c r="D997" s="114"/>
      <c r="E997" s="114"/>
      <c r="F997" s="114"/>
      <c r="G997" s="114"/>
      <c r="H997" s="114"/>
      <c r="I997" s="116"/>
      <c r="J997" s="113"/>
    </row>
    <row r="998" spans="2:10" ht="12.75" customHeight="1" x14ac:dyDescent="0.2">
      <c r="B998" s="111"/>
      <c r="C998" s="115" t="s">
        <v>82</v>
      </c>
      <c r="D998" s="115"/>
      <c r="E998" s="1063">
        <f>'Total display'!B44</f>
        <v>0</v>
      </c>
      <c r="F998" s="1063"/>
      <c r="G998" s="1063"/>
      <c r="H998" s="115" t="s">
        <v>81</v>
      </c>
      <c r="I998" s="116">
        <f>'Total display'!C44</f>
        <v>0</v>
      </c>
      <c r="J998" s="113"/>
    </row>
    <row r="999" spans="2:10" ht="12.75" customHeight="1" x14ac:dyDescent="0.2">
      <c r="B999" s="111"/>
      <c r="C999" s="118" t="s">
        <v>78</v>
      </c>
      <c r="D999" s="118"/>
      <c r="E999" s="1063" t="s">
        <v>168</v>
      </c>
      <c r="F999" s="1063"/>
      <c r="G999" s="112"/>
      <c r="H999" s="252" t="s">
        <v>479</v>
      </c>
      <c r="I999" s="252" t="s">
        <v>329</v>
      </c>
      <c r="J999" s="113"/>
    </row>
    <row r="1000" spans="2:10" ht="12.75" customHeight="1" thickBot="1" x14ac:dyDescent="0.25">
      <c r="B1000" s="111"/>
      <c r="C1000" s="120" t="s">
        <v>79</v>
      </c>
      <c r="D1000" s="120"/>
      <c r="E1000" s="169">
        <f>'Total display'!A44</f>
        <v>0</v>
      </c>
      <c r="F1000" s="149"/>
      <c r="G1000" s="112"/>
      <c r="H1000" s="120" t="s">
        <v>80</v>
      </c>
      <c r="I1000" s="164">
        <f>'Total display'!D44</f>
        <v>0</v>
      </c>
      <c r="J1000" s="113"/>
    </row>
    <row r="1001" spans="2:10" ht="12.75" customHeight="1" thickTop="1" thickBot="1" x14ac:dyDescent="0.25">
      <c r="B1001" s="111"/>
      <c r="C1001" s="123" t="s">
        <v>73</v>
      </c>
      <c r="D1001" s="124"/>
      <c r="E1001" s="124"/>
      <c r="F1001" s="125" t="s">
        <v>74</v>
      </c>
      <c r="G1001" s="124" t="s">
        <v>75</v>
      </c>
      <c r="H1001" s="124"/>
      <c r="I1001" s="125" t="s">
        <v>74</v>
      </c>
      <c r="J1001" s="113"/>
    </row>
    <row r="1002" spans="2:10" ht="12.75" customHeight="1" thickTop="1" x14ac:dyDescent="0.2">
      <c r="B1002" s="111"/>
      <c r="C1002" s="126"/>
      <c r="D1002" s="127" t="s">
        <v>201</v>
      </c>
      <c r="E1002" s="128" t="s">
        <v>117</v>
      </c>
      <c r="F1002" s="129"/>
      <c r="G1002" s="112"/>
      <c r="H1002" s="112"/>
      <c r="I1002" s="130"/>
      <c r="J1002" s="113"/>
    </row>
    <row r="1003" spans="2:10" ht="12.75" customHeight="1" x14ac:dyDescent="0.2">
      <c r="B1003" s="111"/>
      <c r="C1003" s="127" t="s">
        <v>40</v>
      </c>
      <c r="D1003" s="127"/>
      <c r="E1003" s="127"/>
      <c r="F1003" s="131">
        <f>'Total display'!E44</f>
        <v>0</v>
      </c>
      <c r="G1003" s="1058"/>
      <c r="H1003" s="1058"/>
      <c r="I1003" s="424">
        <f>'Total display'!R44</f>
        <v>0</v>
      </c>
      <c r="J1003" s="113"/>
    </row>
    <row r="1004" spans="2:10" ht="12.75" customHeight="1" x14ac:dyDescent="0.2">
      <c r="B1004" s="111"/>
      <c r="C1004" s="127" t="s">
        <v>67</v>
      </c>
      <c r="D1004" s="127"/>
      <c r="E1004" s="127"/>
      <c r="F1004" s="131">
        <f>'Total display'!H44</f>
        <v>0</v>
      </c>
      <c r="G1004" s="1056" t="s">
        <v>76</v>
      </c>
      <c r="H1004" s="1056"/>
      <c r="I1004" s="131">
        <f>'Total display'!T44</f>
        <v>0</v>
      </c>
      <c r="J1004" s="113"/>
    </row>
    <row r="1005" spans="2:10" ht="12.75" customHeight="1" x14ac:dyDescent="0.2">
      <c r="B1005" s="111"/>
      <c r="C1005" s="127" t="s">
        <v>69</v>
      </c>
      <c r="D1005" s="128">
        <f>'Ac Dtls'!D39</f>
        <v>0</v>
      </c>
      <c r="E1005" s="131">
        <f>'Ac Dtls'!E39</f>
        <v>1.7879126712328768</v>
      </c>
      <c r="F1005" s="131">
        <f>'Total display'!M44</f>
        <v>0</v>
      </c>
      <c r="G1005" s="127"/>
      <c r="H1005" s="127"/>
      <c r="I1005" s="131"/>
      <c r="J1005" s="113"/>
    </row>
    <row r="1006" spans="2:10" ht="12.75" customHeight="1" x14ac:dyDescent="0.2">
      <c r="B1006" s="111"/>
      <c r="C1006" s="127" t="s">
        <v>70</v>
      </c>
      <c r="D1006" s="128">
        <f>'Ac Dtls'!G39</f>
        <v>0</v>
      </c>
      <c r="E1006" s="131">
        <f>'Ac Dtls'!H39</f>
        <v>4</v>
      </c>
      <c r="F1006" s="131">
        <f>'Total display'!N44</f>
        <v>0</v>
      </c>
      <c r="G1006" s="127"/>
      <c r="H1006" s="127"/>
      <c r="I1006" s="131"/>
      <c r="J1006" s="113"/>
    </row>
    <row r="1007" spans="2:10" ht="12.75" customHeight="1" x14ac:dyDescent="0.2">
      <c r="B1007" s="111"/>
      <c r="C1007" s="127" t="s">
        <v>71</v>
      </c>
      <c r="D1007" s="127"/>
      <c r="E1007" s="127"/>
      <c r="F1007" s="131">
        <f>'Total display'!P44</f>
        <v>0</v>
      </c>
      <c r="G1007" s="127"/>
      <c r="H1007" s="127"/>
      <c r="I1007" s="131"/>
      <c r="J1007" s="113"/>
    </row>
    <row r="1008" spans="2:10" ht="12.75" customHeight="1" x14ac:dyDescent="0.2">
      <c r="B1008" s="111"/>
      <c r="C1008" s="127" t="s">
        <v>421</v>
      </c>
      <c r="D1008" s="127"/>
      <c r="E1008" s="127"/>
      <c r="F1008" s="131">
        <f>'Total display'!I44</f>
        <v>0</v>
      </c>
      <c r="G1008" s="127"/>
      <c r="H1008" s="127"/>
      <c r="I1008" s="131"/>
      <c r="J1008" s="113"/>
    </row>
    <row r="1009" spans="2:12" ht="12.75" customHeight="1" x14ac:dyDescent="0.2">
      <c r="B1009" s="111"/>
      <c r="C1009" s="127" t="s">
        <v>450</v>
      </c>
      <c r="D1009" s="127"/>
      <c r="E1009" s="127"/>
      <c r="F1009" s="131">
        <f>'Total display'!J44</f>
        <v>0</v>
      </c>
      <c r="G1009" s="127"/>
      <c r="H1009" s="127"/>
      <c r="I1009" s="131"/>
      <c r="J1009" s="113"/>
    </row>
    <row r="1010" spans="2:12" ht="12.75" customHeight="1" x14ac:dyDescent="0.2">
      <c r="B1010" s="111"/>
      <c r="C1010" s="127" t="s">
        <v>422</v>
      </c>
      <c r="D1010" s="127"/>
      <c r="E1010" s="127"/>
      <c r="F1010" s="131">
        <f>'Total display'!F44</f>
        <v>0</v>
      </c>
      <c r="G1010" s="127"/>
      <c r="H1010" s="127"/>
      <c r="I1010" s="131"/>
      <c r="J1010" s="113"/>
    </row>
    <row r="1011" spans="2:12" ht="12.75" customHeight="1" x14ac:dyDescent="0.2">
      <c r="B1011" s="111"/>
      <c r="C1011" s="382" t="s">
        <v>1055</v>
      </c>
      <c r="D1011" s="128"/>
      <c r="E1011" s="127"/>
      <c r="F1011" s="131">
        <f>'Total display'!L44</f>
        <v>0</v>
      </c>
      <c r="G1011" s="127"/>
      <c r="H1011" s="127"/>
      <c r="I1011" s="131"/>
      <c r="J1011" s="113"/>
    </row>
    <row r="1012" spans="2:12" ht="12.75" customHeight="1" x14ac:dyDescent="0.2">
      <c r="B1012" s="111"/>
      <c r="C1012" s="382"/>
      <c r="D1012" s="384"/>
      <c r="E1012" s="385"/>
      <c r="F1012" s="132"/>
      <c r="G1012" s="135"/>
      <c r="H1012" s="135"/>
      <c r="I1012" s="133"/>
      <c r="J1012" s="113"/>
    </row>
    <row r="1013" spans="2:12" ht="12.75" customHeight="1" x14ac:dyDescent="0.2">
      <c r="B1013" s="111"/>
      <c r="C1013" s="1050" t="s">
        <v>83</v>
      </c>
      <c r="D1013" s="1051"/>
      <c r="E1013" s="1051"/>
      <c r="F1013" s="132">
        <f>SUM(F1003:F1011)</f>
        <v>0</v>
      </c>
      <c r="G1013" s="1052" t="s">
        <v>84</v>
      </c>
      <c r="H1013" s="1052"/>
      <c r="I1013" s="133">
        <f>SUM(I1003:I1011)</f>
        <v>0</v>
      </c>
      <c r="J1013" s="113"/>
    </row>
    <row r="1014" spans="2:12" ht="12.75" customHeight="1" x14ac:dyDescent="0.2">
      <c r="B1014" s="134"/>
      <c r="C1014" s="135"/>
      <c r="D1014" s="135"/>
      <c r="E1014" s="135"/>
      <c r="F1014" s="135"/>
      <c r="G1014" s="1057" t="s">
        <v>85</v>
      </c>
      <c r="H1014" s="1057"/>
      <c r="I1014" s="136">
        <f>F1013-I1013</f>
        <v>0</v>
      </c>
      <c r="J1014" s="137"/>
      <c r="L1014" s="56"/>
    </row>
    <row r="1015" spans="2:12" ht="12.75" customHeight="1" x14ac:dyDescent="0.2">
      <c r="B1015" s="111"/>
      <c r="C1015" s="112" t="s">
        <v>86</v>
      </c>
      <c r="D1015" s="112"/>
      <c r="E1015" s="112" t="s">
        <v>88</v>
      </c>
      <c r="F1015" s="112"/>
      <c r="G1015" s="112"/>
      <c r="H1015" s="112"/>
      <c r="I1015" s="112"/>
      <c r="J1015" s="113"/>
    </row>
    <row r="1016" spans="2:12" ht="12.75" customHeight="1" x14ac:dyDescent="0.2">
      <c r="B1016" s="111"/>
      <c r="C1016" s="112"/>
      <c r="D1016" s="112"/>
      <c r="E1016" s="112"/>
      <c r="F1016" s="112"/>
      <c r="G1016" s="112"/>
      <c r="H1016" s="112"/>
      <c r="I1016" s="112"/>
      <c r="J1016" s="113"/>
    </row>
    <row r="1017" spans="2:12" ht="12.75" customHeight="1" thickBot="1" x14ac:dyDescent="0.25">
      <c r="B1017" s="139"/>
      <c r="C1017" s="140"/>
      <c r="D1017" s="140"/>
      <c r="E1017" s="140"/>
      <c r="F1017" s="140"/>
      <c r="G1017" s="140"/>
      <c r="H1017" s="140"/>
      <c r="I1017" s="140"/>
      <c r="J1017" s="141"/>
    </row>
    <row r="1018" spans="2:12" ht="12.75" customHeight="1" thickBot="1" x14ac:dyDescent="0.25">
      <c r="B1018" s="112"/>
      <c r="C1018" s="112"/>
      <c r="D1018" s="112"/>
      <c r="E1018" s="112"/>
      <c r="F1018" s="112"/>
      <c r="G1018" s="112"/>
      <c r="H1018" s="112"/>
      <c r="I1018" s="112"/>
      <c r="J1018" s="112"/>
    </row>
    <row r="1019" spans="2:12" ht="12.75" customHeight="1" x14ac:dyDescent="0.2">
      <c r="B1019" s="108"/>
      <c r="C1019" s="109"/>
      <c r="D1019" s="109"/>
      <c r="E1019" s="109"/>
      <c r="F1019" s="109"/>
      <c r="G1019" s="109"/>
      <c r="H1019" s="109"/>
      <c r="I1019" s="109"/>
      <c r="J1019" s="110"/>
    </row>
    <row r="1020" spans="2:12" ht="12.75" customHeight="1" x14ac:dyDescent="0.2">
      <c r="B1020" s="111"/>
      <c r="C1020" s="112"/>
      <c r="D1020" s="112"/>
      <c r="E1020" s="112"/>
      <c r="F1020" s="112"/>
      <c r="G1020" s="112"/>
      <c r="H1020" s="112"/>
      <c r="I1020" s="112"/>
      <c r="J1020" s="113"/>
    </row>
    <row r="1021" spans="2:12" ht="12.75" customHeight="1" x14ac:dyDescent="0.25">
      <c r="B1021" s="111"/>
      <c r="C1021" s="1053" t="s">
        <v>77</v>
      </c>
      <c r="D1021" s="1053"/>
      <c r="E1021" s="1053"/>
      <c r="F1021" s="1053"/>
      <c r="G1021" s="1053"/>
      <c r="H1021" s="1053"/>
      <c r="I1021" s="1053"/>
      <c r="J1021" s="113"/>
    </row>
    <row r="1022" spans="2:12" ht="12.75" customHeight="1" x14ac:dyDescent="0.2">
      <c r="B1022" s="111"/>
      <c r="C1022" s="1054" t="str">
        <f>C996</f>
        <v>PAY SLIP FOR THE MONTH OF JANUARY'2020</v>
      </c>
      <c r="D1022" s="1054"/>
      <c r="E1022" s="1054"/>
      <c r="F1022" s="1054"/>
      <c r="G1022" s="1054"/>
      <c r="H1022" s="1054"/>
      <c r="I1022" s="1054"/>
      <c r="J1022" s="113"/>
    </row>
    <row r="1023" spans="2:12" ht="12.75" customHeight="1" x14ac:dyDescent="0.2">
      <c r="B1023" s="111"/>
      <c r="C1023" s="114"/>
      <c r="D1023" s="114"/>
      <c r="E1023" s="114"/>
      <c r="F1023" s="114"/>
      <c r="G1023" s="114"/>
      <c r="H1023" s="114"/>
      <c r="I1023" s="116"/>
      <c r="J1023" s="113"/>
    </row>
    <row r="1024" spans="2:12" ht="12.75" customHeight="1" x14ac:dyDescent="0.2">
      <c r="B1024" s="111"/>
      <c r="C1024" s="115" t="s">
        <v>82</v>
      </c>
      <c r="D1024" s="115"/>
      <c r="E1024" s="1063">
        <f>'Total display'!B46</f>
        <v>0</v>
      </c>
      <c r="F1024" s="1063"/>
      <c r="G1024" s="1063"/>
      <c r="H1024" s="115" t="s">
        <v>81</v>
      </c>
      <c r="I1024" s="116">
        <f>'Total display'!C46</f>
        <v>0</v>
      </c>
      <c r="J1024" s="113"/>
    </row>
    <row r="1025" spans="2:10" ht="12.75" customHeight="1" x14ac:dyDescent="0.2">
      <c r="B1025" s="111"/>
      <c r="C1025" s="118" t="s">
        <v>78</v>
      </c>
      <c r="D1025" s="118"/>
      <c r="E1025" s="1063" t="s">
        <v>278</v>
      </c>
      <c r="F1025" s="1063"/>
      <c r="G1025" s="112"/>
      <c r="H1025" s="252" t="s">
        <v>479</v>
      </c>
      <c r="I1025" s="252" t="s">
        <v>329</v>
      </c>
      <c r="J1025" s="113"/>
    </row>
    <row r="1026" spans="2:10" ht="12.75" customHeight="1" thickBot="1" x14ac:dyDescent="0.25">
      <c r="B1026" s="111"/>
      <c r="C1026" s="120" t="s">
        <v>79</v>
      </c>
      <c r="D1026" s="120"/>
      <c r="E1026" s="169">
        <f>'Total display'!A46</f>
        <v>0</v>
      </c>
      <c r="F1026" s="149"/>
      <c r="G1026" s="112"/>
      <c r="H1026" s="120" t="s">
        <v>80</v>
      </c>
      <c r="I1026" s="164">
        <f>'Total display'!D46</f>
        <v>0</v>
      </c>
      <c r="J1026" s="113"/>
    </row>
    <row r="1027" spans="2:10" ht="12.75" customHeight="1" thickTop="1" thickBot="1" x14ac:dyDescent="0.25">
      <c r="B1027" s="111"/>
      <c r="C1027" s="123" t="s">
        <v>73</v>
      </c>
      <c r="D1027" s="124"/>
      <c r="E1027" s="124"/>
      <c r="F1027" s="125" t="s">
        <v>74</v>
      </c>
      <c r="G1027" s="124" t="s">
        <v>75</v>
      </c>
      <c r="H1027" s="124"/>
      <c r="I1027" s="125" t="s">
        <v>74</v>
      </c>
      <c r="J1027" s="113"/>
    </row>
    <row r="1028" spans="2:10" ht="12.75" customHeight="1" thickTop="1" x14ac:dyDescent="0.2">
      <c r="B1028" s="111"/>
      <c r="C1028" s="126"/>
      <c r="D1028" s="127" t="s">
        <v>201</v>
      </c>
      <c r="E1028" s="128" t="s">
        <v>117</v>
      </c>
      <c r="F1028" s="129"/>
      <c r="G1028" s="112"/>
      <c r="H1028" s="112"/>
      <c r="I1028" s="130"/>
      <c r="J1028" s="113"/>
    </row>
    <row r="1029" spans="2:10" ht="12.75" customHeight="1" x14ac:dyDescent="0.2">
      <c r="B1029" s="111"/>
      <c r="C1029" s="127" t="s">
        <v>40</v>
      </c>
      <c r="D1029" s="127"/>
      <c r="E1029" s="127"/>
      <c r="F1029" s="131">
        <f>'Total display'!E46</f>
        <v>0</v>
      </c>
      <c r="G1029" s="1058" t="s">
        <v>1942</v>
      </c>
      <c r="H1029" s="1058"/>
      <c r="I1029" s="424">
        <f>'Total display'!R46</f>
        <v>0</v>
      </c>
      <c r="J1029" s="113"/>
    </row>
    <row r="1030" spans="2:10" ht="12.75" customHeight="1" x14ac:dyDescent="0.2">
      <c r="B1030" s="111"/>
      <c r="C1030" s="127" t="s">
        <v>67</v>
      </c>
      <c r="D1030" s="127"/>
      <c r="E1030" s="127"/>
      <c r="F1030" s="131">
        <f>'Total display'!H46</f>
        <v>0</v>
      </c>
      <c r="G1030" s="1056" t="s">
        <v>76</v>
      </c>
      <c r="H1030" s="1056"/>
      <c r="I1030" s="131">
        <f>'Total display'!T46</f>
        <v>0</v>
      </c>
      <c r="J1030" s="113"/>
    </row>
    <row r="1031" spans="2:10" ht="12.75" customHeight="1" x14ac:dyDescent="0.2">
      <c r="B1031" s="111"/>
      <c r="C1031" s="127" t="s">
        <v>69</v>
      </c>
      <c r="D1031" s="128">
        <f>'Ac Dtls'!D40</f>
        <v>0</v>
      </c>
      <c r="E1031" s="131">
        <f>'Ac Dtls'!E40</f>
        <v>1.8321986301369861</v>
      </c>
      <c r="F1031" s="131">
        <f>'Total display'!M46</f>
        <v>0</v>
      </c>
      <c r="G1031" s="127"/>
      <c r="H1031" s="127"/>
      <c r="I1031" s="131"/>
      <c r="J1031" s="113"/>
    </row>
    <row r="1032" spans="2:10" ht="12.75" customHeight="1" x14ac:dyDescent="0.2">
      <c r="B1032" s="111"/>
      <c r="C1032" s="127" t="s">
        <v>70</v>
      </c>
      <c r="D1032" s="128">
        <f>'Ac Dtls'!G40</f>
        <v>0</v>
      </c>
      <c r="E1032" s="131">
        <f>'Ac Dtls'!H40</f>
        <v>4</v>
      </c>
      <c r="F1032" s="131">
        <f>'Total display'!N46</f>
        <v>0</v>
      </c>
      <c r="G1032" s="127"/>
      <c r="H1032" s="127"/>
      <c r="I1032" s="131"/>
      <c r="J1032" s="113"/>
    </row>
    <row r="1033" spans="2:10" ht="12.75" customHeight="1" x14ac:dyDescent="0.2">
      <c r="B1033" s="111"/>
      <c r="C1033" s="127" t="s">
        <v>71</v>
      </c>
      <c r="D1033" s="127"/>
      <c r="E1033" s="127"/>
      <c r="F1033" s="131">
        <f>'Total display'!P46</f>
        <v>0</v>
      </c>
      <c r="G1033" s="127"/>
      <c r="H1033" s="127"/>
      <c r="I1033" s="131"/>
      <c r="J1033" s="113"/>
    </row>
    <row r="1034" spans="2:10" ht="12.75" customHeight="1" x14ac:dyDescent="0.2">
      <c r="B1034" s="111"/>
      <c r="C1034" s="127" t="s">
        <v>422</v>
      </c>
      <c r="D1034" s="127"/>
      <c r="E1034" s="127"/>
      <c r="F1034" s="131">
        <f>'Total display'!F46</f>
        <v>0</v>
      </c>
      <c r="G1034" s="127"/>
      <c r="H1034" s="127"/>
      <c r="I1034" s="131"/>
      <c r="J1034" s="113"/>
    </row>
    <row r="1035" spans="2:10" ht="12.75" customHeight="1" x14ac:dyDescent="0.2">
      <c r="B1035" s="111"/>
      <c r="C1035" s="127" t="s">
        <v>421</v>
      </c>
      <c r="D1035" s="127"/>
      <c r="E1035" s="127"/>
      <c r="F1035" s="131">
        <f>'Total display'!I46</f>
        <v>0</v>
      </c>
      <c r="G1035" s="127"/>
      <c r="H1035" s="127"/>
      <c r="I1035" s="131"/>
      <c r="J1035" s="113"/>
    </row>
    <row r="1036" spans="2:10" ht="12.75" customHeight="1" x14ac:dyDescent="0.2">
      <c r="B1036" s="111"/>
      <c r="C1036" s="127" t="s">
        <v>450</v>
      </c>
      <c r="D1036" s="127"/>
      <c r="E1036" s="127"/>
      <c r="F1036" s="131">
        <f>'Total display'!J46</f>
        <v>0</v>
      </c>
      <c r="G1036" s="127"/>
      <c r="H1036" s="127"/>
      <c r="I1036" s="131"/>
      <c r="J1036" s="113"/>
    </row>
    <row r="1037" spans="2:10" ht="12.75" customHeight="1" x14ac:dyDescent="0.2">
      <c r="B1037" s="111"/>
      <c r="C1037" s="382"/>
      <c r="D1037" s="128"/>
      <c r="E1037" s="127"/>
      <c r="F1037" s="131"/>
      <c r="G1037" s="127"/>
      <c r="H1037" s="127"/>
      <c r="I1037" s="131"/>
      <c r="J1037" s="113"/>
    </row>
    <row r="1038" spans="2:10" ht="12.75" customHeight="1" x14ac:dyDescent="0.2">
      <c r="B1038" s="111"/>
      <c r="C1038" s="382"/>
      <c r="D1038" s="384"/>
      <c r="E1038" s="385"/>
      <c r="F1038" s="132"/>
      <c r="G1038" s="135"/>
      <c r="H1038" s="135"/>
      <c r="I1038" s="133"/>
      <c r="J1038" s="113"/>
    </row>
    <row r="1039" spans="2:10" ht="12.75" customHeight="1" x14ac:dyDescent="0.2">
      <c r="B1039" s="111"/>
      <c r="C1039" s="1050" t="s">
        <v>83</v>
      </c>
      <c r="D1039" s="1051"/>
      <c r="E1039" s="1051"/>
      <c r="F1039" s="132">
        <f>SUM(F1029:F1037)</f>
        <v>0</v>
      </c>
      <c r="G1039" s="1052" t="s">
        <v>84</v>
      </c>
      <c r="H1039" s="1052"/>
      <c r="I1039" s="133">
        <f>SUM(I1029:I1037)</f>
        <v>0</v>
      </c>
      <c r="J1039" s="113"/>
    </row>
    <row r="1040" spans="2:10" ht="12.75" customHeight="1" x14ac:dyDescent="0.2">
      <c r="B1040" s="134"/>
      <c r="C1040" s="135"/>
      <c r="D1040" s="135"/>
      <c r="E1040" s="135"/>
      <c r="F1040" s="135"/>
      <c r="G1040" s="1057" t="s">
        <v>85</v>
      </c>
      <c r="H1040" s="1057"/>
      <c r="I1040" s="136">
        <f>F1039-I1039</f>
        <v>0</v>
      </c>
      <c r="J1040" s="137"/>
    </row>
    <row r="1041" spans="2:10" ht="12.75" customHeight="1" x14ac:dyDescent="0.2">
      <c r="B1041" s="111"/>
      <c r="C1041" s="112" t="s">
        <v>86</v>
      </c>
      <c r="D1041" s="112"/>
      <c r="E1041" s="112" t="s">
        <v>88</v>
      </c>
      <c r="F1041" s="112"/>
      <c r="G1041" s="112"/>
      <c r="H1041" s="112"/>
      <c r="I1041" s="112"/>
      <c r="J1041" s="113"/>
    </row>
    <row r="1042" spans="2:10" ht="12.75" customHeight="1" x14ac:dyDescent="0.2">
      <c r="B1042" s="111"/>
      <c r="C1042" s="112"/>
      <c r="D1042" s="112"/>
      <c r="E1042" s="112"/>
      <c r="F1042" s="112"/>
      <c r="G1042" s="112"/>
      <c r="H1042" s="112"/>
      <c r="I1042" s="112"/>
      <c r="J1042" s="113"/>
    </row>
    <row r="1043" spans="2:10" ht="12.75" customHeight="1" thickBot="1" x14ac:dyDescent="0.25">
      <c r="B1043" s="139"/>
      <c r="C1043" s="140"/>
      <c r="D1043" s="140"/>
      <c r="E1043" s="140"/>
      <c r="F1043" s="140"/>
      <c r="G1043" s="140"/>
      <c r="H1043" s="140"/>
      <c r="I1043" s="140"/>
      <c r="J1043" s="141"/>
    </row>
    <row r="1044" spans="2:10" ht="12.75" customHeight="1" x14ac:dyDescent="0.2">
      <c r="B1044" s="112"/>
      <c r="C1044" s="112"/>
      <c r="D1044" s="112"/>
      <c r="E1044" s="112"/>
      <c r="F1044" s="112"/>
      <c r="G1044" s="112"/>
      <c r="H1044" s="112"/>
      <c r="I1044" s="112"/>
      <c r="J1044" s="112"/>
    </row>
    <row r="1045" spans="2:10" ht="12.75" customHeight="1" x14ac:dyDescent="0.2">
      <c r="B1045" s="112"/>
      <c r="C1045" s="112"/>
      <c r="D1045" s="112"/>
      <c r="E1045" s="112"/>
      <c r="F1045" s="112"/>
      <c r="G1045" s="112"/>
      <c r="H1045" s="112"/>
      <c r="I1045" s="112"/>
      <c r="J1045" s="112"/>
    </row>
    <row r="1046" spans="2:10" ht="12.75" customHeight="1" x14ac:dyDescent="0.2">
      <c r="B1046" s="112"/>
      <c r="C1046" s="112"/>
      <c r="D1046" s="112"/>
      <c r="E1046" s="112"/>
      <c r="F1046" s="112"/>
      <c r="G1046" s="112"/>
      <c r="H1046" s="112"/>
      <c r="I1046" s="112"/>
      <c r="J1046" s="112"/>
    </row>
    <row r="1047" spans="2:10" ht="12.75" customHeight="1" x14ac:dyDescent="0.2">
      <c r="B1047" s="112"/>
      <c r="C1047" s="112"/>
      <c r="D1047" s="112"/>
      <c r="E1047" s="112"/>
      <c r="F1047" s="112"/>
      <c r="G1047" s="112"/>
      <c r="H1047" s="112"/>
      <c r="I1047" s="112"/>
      <c r="J1047" s="112"/>
    </row>
    <row r="1048" spans="2:10" ht="12.75" customHeight="1" thickBot="1" x14ac:dyDescent="0.25">
      <c r="B1048" s="112"/>
      <c r="C1048" s="112"/>
      <c r="D1048" s="112"/>
      <c r="E1048" s="112"/>
      <c r="F1048" s="112"/>
      <c r="G1048" s="112"/>
      <c r="H1048" s="112"/>
      <c r="I1048" s="112"/>
      <c r="J1048" s="112"/>
    </row>
    <row r="1049" spans="2:10" ht="12.75" customHeight="1" x14ac:dyDescent="0.2">
      <c r="B1049" s="108"/>
      <c r="C1049" s="109"/>
      <c r="D1049" s="109"/>
      <c r="E1049" s="109"/>
      <c r="F1049" s="109"/>
      <c r="G1049" s="109"/>
      <c r="H1049" s="109"/>
      <c r="I1049" s="109"/>
      <c r="J1049" s="110"/>
    </row>
    <row r="1050" spans="2:10" ht="12.75" customHeight="1" x14ac:dyDescent="0.2">
      <c r="B1050" s="111"/>
      <c r="C1050" s="112"/>
      <c r="D1050" s="112"/>
      <c r="E1050" s="112"/>
      <c r="F1050" s="112"/>
      <c r="G1050" s="112"/>
      <c r="H1050" s="112"/>
      <c r="I1050" s="112"/>
      <c r="J1050" s="113"/>
    </row>
    <row r="1051" spans="2:10" ht="12.75" customHeight="1" x14ac:dyDescent="0.25">
      <c r="B1051" s="111"/>
      <c r="C1051" s="1053" t="s">
        <v>77</v>
      </c>
      <c r="D1051" s="1053"/>
      <c r="E1051" s="1053"/>
      <c r="F1051" s="1053"/>
      <c r="G1051" s="1053"/>
      <c r="H1051" s="1053"/>
      <c r="I1051" s="1053"/>
      <c r="J1051" s="113"/>
    </row>
    <row r="1052" spans="2:10" ht="12.75" customHeight="1" x14ac:dyDescent="0.2">
      <c r="B1052" s="111"/>
      <c r="C1052" s="1054" t="str">
        <f>C1022</f>
        <v>PAY SLIP FOR THE MONTH OF JANUARY'2020</v>
      </c>
      <c r="D1052" s="1054"/>
      <c r="E1052" s="1054"/>
      <c r="F1052" s="1054"/>
      <c r="G1052" s="1054"/>
      <c r="H1052" s="1054"/>
      <c r="I1052" s="1054"/>
      <c r="J1052" s="113"/>
    </row>
    <row r="1053" spans="2:10" ht="12.75" customHeight="1" x14ac:dyDescent="0.2">
      <c r="B1053" s="111"/>
      <c r="C1053" s="114"/>
      <c r="D1053" s="114"/>
      <c r="E1053" s="114"/>
      <c r="F1053" s="114"/>
      <c r="G1053" s="114"/>
      <c r="H1053" s="114"/>
      <c r="I1053" s="116"/>
      <c r="J1053" s="113"/>
    </row>
    <row r="1054" spans="2:10" ht="12.75" customHeight="1" x14ac:dyDescent="0.2">
      <c r="B1054" s="111"/>
      <c r="C1054" s="115" t="s">
        <v>82</v>
      </c>
      <c r="D1054" s="115"/>
      <c r="E1054" s="1063">
        <f>'Total display'!B47</f>
        <v>0</v>
      </c>
      <c r="F1054" s="1063"/>
      <c r="G1054" s="1063"/>
      <c r="H1054" s="115" t="s">
        <v>81</v>
      </c>
      <c r="I1054" s="116">
        <f>'Total display'!C47</f>
        <v>0</v>
      </c>
      <c r="J1054" s="113"/>
    </row>
    <row r="1055" spans="2:10" ht="12.75" customHeight="1" x14ac:dyDescent="0.2">
      <c r="B1055" s="111"/>
      <c r="C1055" s="118" t="s">
        <v>78</v>
      </c>
      <c r="D1055" s="118"/>
      <c r="E1055" s="1063" t="s">
        <v>94</v>
      </c>
      <c r="F1055" s="1063"/>
      <c r="G1055" s="112"/>
      <c r="H1055" s="246" t="s">
        <v>479</v>
      </c>
      <c r="I1055" s="246" t="s">
        <v>330</v>
      </c>
      <c r="J1055" s="113"/>
    </row>
    <row r="1056" spans="2:10" ht="12.75" customHeight="1" thickBot="1" x14ac:dyDescent="0.25">
      <c r="B1056" s="111"/>
      <c r="C1056" s="120" t="s">
        <v>79</v>
      </c>
      <c r="D1056" s="120"/>
      <c r="E1056" s="169">
        <f>'Total display'!A47</f>
        <v>0</v>
      </c>
      <c r="F1056" s="149"/>
      <c r="G1056" s="112"/>
      <c r="H1056" s="120" t="s">
        <v>80</v>
      </c>
      <c r="I1056" s="164">
        <f>'Total display'!D47</f>
        <v>0</v>
      </c>
      <c r="J1056" s="113"/>
    </row>
    <row r="1057" spans="2:10" ht="12.75" customHeight="1" thickTop="1" thickBot="1" x14ac:dyDescent="0.25">
      <c r="B1057" s="111"/>
      <c r="C1057" s="123" t="s">
        <v>73</v>
      </c>
      <c r="D1057" s="124"/>
      <c r="E1057" s="124"/>
      <c r="F1057" s="125" t="s">
        <v>74</v>
      </c>
      <c r="G1057" s="124" t="s">
        <v>75</v>
      </c>
      <c r="H1057" s="124"/>
      <c r="I1057" s="125" t="s">
        <v>74</v>
      </c>
      <c r="J1057" s="113"/>
    </row>
    <row r="1058" spans="2:10" ht="12.75" customHeight="1" thickTop="1" x14ac:dyDescent="0.2">
      <c r="B1058" s="111"/>
      <c r="C1058" s="126"/>
      <c r="D1058" s="127" t="s">
        <v>201</v>
      </c>
      <c r="E1058" s="128" t="s">
        <v>117</v>
      </c>
      <c r="F1058" s="129"/>
      <c r="G1058" s="112"/>
      <c r="H1058" s="112"/>
      <c r="I1058" s="130"/>
      <c r="J1058" s="113"/>
    </row>
    <row r="1059" spans="2:10" ht="12.75" customHeight="1" x14ac:dyDescent="0.2">
      <c r="B1059" s="111"/>
      <c r="C1059" s="127" t="s">
        <v>40</v>
      </c>
      <c r="D1059" s="127"/>
      <c r="E1059" s="127"/>
      <c r="F1059" s="131">
        <f>'Total display'!E47</f>
        <v>0</v>
      </c>
      <c r="G1059" s="1056" t="s">
        <v>167</v>
      </c>
      <c r="H1059" s="1056"/>
      <c r="I1059" s="131">
        <f>'Total display'!R47</f>
        <v>0</v>
      </c>
      <c r="J1059" s="113"/>
    </row>
    <row r="1060" spans="2:10" ht="12.75" customHeight="1" x14ac:dyDescent="0.2">
      <c r="B1060" s="111"/>
      <c r="C1060" s="127" t="s">
        <v>67</v>
      </c>
      <c r="D1060" s="127"/>
      <c r="E1060" s="127"/>
      <c r="F1060" s="131">
        <f>'Total display'!H415</f>
        <v>0</v>
      </c>
      <c r="G1060" s="1056" t="s">
        <v>76</v>
      </c>
      <c r="H1060" s="1056"/>
      <c r="I1060" s="131">
        <v>0</v>
      </c>
      <c r="J1060" s="113"/>
    </row>
    <row r="1061" spans="2:10" ht="12.75" customHeight="1" x14ac:dyDescent="0.2">
      <c r="B1061" s="111"/>
      <c r="C1061" s="127"/>
      <c r="D1061" s="127"/>
      <c r="E1061" s="127"/>
      <c r="F1061" s="131">
        <v>0</v>
      </c>
      <c r="G1061" s="127"/>
      <c r="H1061" s="127"/>
      <c r="I1061" s="131"/>
      <c r="J1061" s="113"/>
    </row>
    <row r="1062" spans="2:10" ht="12.75" customHeight="1" x14ac:dyDescent="0.2">
      <c r="B1062" s="111"/>
      <c r="C1062" s="127" t="s">
        <v>69</v>
      </c>
      <c r="D1062" s="128">
        <f>'Ac Dtls'!D249</f>
        <v>0</v>
      </c>
      <c r="E1062" s="131">
        <f>'Ac Dtls'!E249</f>
        <v>1.3869863013698631</v>
      </c>
      <c r="F1062" s="131">
        <f>'Total display'!M47</f>
        <v>0</v>
      </c>
      <c r="G1062" s="127"/>
      <c r="H1062" s="127"/>
      <c r="I1062" s="131"/>
      <c r="J1062" s="113"/>
    </row>
    <row r="1063" spans="2:10" ht="12.75" customHeight="1" x14ac:dyDescent="0.2">
      <c r="B1063" s="111"/>
      <c r="C1063" s="127" t="s">
        <v>70</v>
      </c>
      <c r="D1063" s="128">
        <f>'Ac Dtls'!G249</f>
        <v>0</v>
      </c>
      <c r="E1063" s="131">
        <f>'Ac Dtls'!H249</f>
        <v>2</v>
      </c>
      <c r="F1063" s="131">
        <f>'Total display'!O47</f>
        <v>0</v>
      </c>
      <c r="G1063" s="127"/>
      <c r="H1063" s="127"/>
      <c r="I1063" s="131"/>
      <c r="J1063" s="113"/>
    </row>
    <row r="1064" spans="2:10" ht="12.75" customHeight="1" x14ac:dyDescent="0.2">
      <c r="B1064" s="111"/>
      <c r="C1064" s="127" t="s">
        <v>71</v>
      </c>
      <c r="D1064" s="127"/>
      <c r="E1064" s="127"/>
      <c r="F1064" s="131">
        <f>'Total display'!P47</f>
        <v>0</v>
      </c>
      <c r="G1064" s="127"/>
      <c r="H1064" s="127"/>
      <c r="I1064" s="131"/>
      <c r="J1064" s="113"/>
    </row>
    <row r="1065" spans="2:10" ht="12.75" customHeight="1" x14ac:dyDescent="0.2">
      <c r="B1065" s="111"/>
      <c r="C1065" s="127" t="s">
        <v>1006</v>
      </c>
      <c r="D1065" s="144"/>
      <c r="E1065" s="144"/>
      <c r="F1065" s="168"/>
      <c r="G1065" s="127"/>
      <c r="H1065" s="127"/>
      <c r="I1065" s="131"/>
      <c r="J1065" s="113"/>
    </row>
    <row r="1066" spans="2:10" ht="12.75" customHeight="1" x14ac:dyDescent="0.2">
      <c r="B1066" s="111"/>
      <c r="C1066" s="127"/>
      <c r="D1066" s="144"/>
      <c r="E1066" s="144"/>
      <c r="F1066" s="131"/>
      <c r="G1066" s="127"/>
      <c r="H1066" s="127"/>
      <c r="I1066" s="131"/>
      <c r="J1066" s="113"/>
    </row>
    <row r="1067" spans="2:10" ht="12.75" customHeight="1" x14ac:dyDescent="0.2">
      <c r="B1067" s="111"/>
      <c r="C1067" s="127" t="s">
        <v>451</v>
      </c>
      <c r="D1067" s="127"/>
      <c r="E1067" s="127"/>
      <c r="F1067" s="131">
        <f>'Total display'!L47</f>
        <v>0</v>
      </c>
      <c r="G1067" s="127"/>
      <c r="H1067" s="127"/>
      <c r="I1067" s="131"/>
      <c r="J1067" s="113"/>
    </row>
    <row r="1068" spans="2:10" ht="12.75" customHeight="1" x14ac:dyDescent="0.2">
      <c r="B1068" s="111"/>
      <c r="C1068" s="1050" t="s">
        <v>83</v>
      </c>
      <c r="D1068" s="1051"/>
      <c r="E1068" s="1051"/>
      <c r="F1068" s="132">
        <f>SUM(F1059:F1067)</f>
        <v>0</v>
      </c>
      <c r="G1068" s="1052" t="s">
        <v>84</v>
      </c>
      <c r="H1068" s="1052"/>
      <c r="I1068" s="133">
        <f>SUM(I1059:I1067)</f>
        <v>0</v>
      </c>
      <c r="J1068" s="113"/>
    </row>
    <row r="1069" spans="2:10" ht="12.75" customHeight="1" x14ac:dyDescent="0.2">
      <c r="B1069" s="134"/>
      <c r="C1069" s="135"/>
      <c r="D1069" s="135"/>
      <c r="E1069" s="135"/>
      <c r="F1069" s="135"/>
      <c r="G1069" s="1057" t="s">
        <v>85</v>
      </c>
      <c r="H1069" s="1057"/>
      <c r="I1069" s="136">
        <f>F1068-I1068</f>
        <v>0</v>
      </c>
      <c r="J1069" s="137"/>
    </row>
    <row r="1070" spans="2:10" ht="12.75" customHeight="1" x14ac:dyDescent="0.2">
      <c r="B1070" s="111"/>
      <c r="C1070" s="112" t="s">
        <v>86</v>
      </c>
      <c r="D1070" s="112"/>
      <c r="E1070" s="112" t="s">
        <v>88</v>
      </c>
      <c r="F1070" s="112"/>
      <c r="G1070" s="112"/>
      <c r="H1070" s="112"/>
      <c r="I1070" s="112"/>
      <c r="J1070" s="113"/>
    </row>
    <row r="1071" spans="2:10" ht="12.75" customHeight="1" x14ac:dyDescent="0.2">
      <c r="B1071" s="111"/>
      <c r="C1071" s="112"/>
      <c r="D1071" s="112"/>
      <c r="E1071" s="112"/>
      <c r="F1071" s="112"/>
      <c r="G1071" s="112"/>
      <c r="H1071" s="112"/>
      <c r="I1071" s="112"/>
      <c r="J1071" s="113"/>
    </row>
    <row r="1072" spans="2:10" ht="12.75" customHeight="1" thickBot="1" x14ac:dyDescent="0.25">
      <c r="B1072" s="139"/>
      <c r="C1072" s="140"/>
      <c r="D1072" s="140"/>
      <c r="E1072" s="140"/>
      <c r="F1072" s="140"/>
      <c r="G1072" s="140"/>
      <c r="H1072" s="140"/>
      <c r="I1072" s="140"/>
      <c r="J1072" s="141"/>
    </row>
    <row r="1073" spans="2:10" ht="12.75" customHeight="1" thickBot="1" x14ac:dyDescent="0.25">
      <c r="B1073" s="112"/>
      <c r="C1073" s="112"/>
      <c r="D1073" s="112"/>
      <c r="E1073" s="112"/>
      <c r="F1073" s="112"/>
      <c r="G1073" s="112"/>
      <c r="H1073" s="112"/>
      <c r="I1073" s="112"/>
      <c r="J1073" s="112"/>
    </row>
    <row r="1074" spans="2:10" ht="12.75" customHeight="1" x14ac:dyDescent="0.2">
      <c r="B1074" s="108"/>
      <c r="C1074" s="109"/>
      <c r="D1074" s="109"/>
      <c r="E1074" s="109"/>
      <c r="F1074" s="109"/>
      <c r="G1074" s="109"/>
      <c r="H1074" s="109"/>
      <c r="I1074" s="109"/>
      <c r="J1074" s="110"/>
    </row>
    <row r="1075" spans="2:10" ht="12.75" customHeight="1" x14ac:dyDescent="0.2">
      <c r="B1075" s="111"/>
      <c r="C1075" s="112"/>
      <c r="D1075" s="112"/>
      <c r="E1075" s="112"/>
      <c r="F1075" s="112"/>
      <c r="G1075" s="112"/>
      <c r="H1075" s="112"/>
      <c r="I1075" s="112"/>
      <c r="J1075" s="113"/>
    </row>
    <row r="1076" spans="2:10" ht="12.75" customHeight="1" x14ac:dyDescent="0.25">
      <c r="B1076" s="111"/>
      <c r="C1076" s="1053" t="s">
        <v>77</v>
      </c>
      <c r="D1076" s="1053"/>
      <c r="E1076" s="1053"/>
      <c r="F1076" s="1053"/>
      <c r="G1076" s="1053"/>
      <c r="H1076" s="1053"/>
      <c r="I1076" s="1053"/>
      <c r="J1076" s="113"/>
    </row>
    <row r="1077" spans="2:10" ht="12.75" customHeight="1" x14ac:dyDescent="0.2">
      <c r="B1077" s="111"/>
      <c r="C1077" s="1054" t="str">
        <f>C1052</f>
        <v>PAY SLIP FOR THE MONTH OF JANUARY'2020</v>
      </c>
      <c r="D1077" s="1054"/>
      <c r="E1077" s="1054"/>
      <c r="F1077" s="1054"/>
      <c r="G1077" s="1054"/>
      <c r="H1077" s="1054"/>
      <c r="I1077" s="1054"/>
      <c r="J1077" s="113"/>
    </row>
    <row r="1078" spans="2:10" ht="12.75" customHeight="1" x14ac:dyDescent="0.2">
      <c r="B1078" s="111"/>
      <c r="C1078" s="114"/>
      <c r="D1078" s="114"/>
      <c r="E1078" s="114"/>
      <c r="F1078" s="114"/>
      <c r="G1078" s="114"/>
      <c r="H1078" s="114"/>
      <c r="I1078" s="116"/>
      <c r="J1078" s="113"/>
    </row>
    <row r="1079" spans="2:10" ht="12.75" customHeight="1" x14ac:dyDescent="0.2">
      <c r="B1079" s="111"/>
      <c r="C1079" s="115" t="s">
        <v>82</v>
      </c>
      <c r="D1079" s="115"/>
      <c r="E1079" s="1063">
        <f>'Total display'!B48</f>
        <v>0</v>
      </c>
      <c r="F1079" s="1063"/>
      <c r="G1079" s="1063"/>
      <c r="H1079" s="115" t="s">
        <v>81</v>
      </c>
      <c r="I1079" s="116">
        <f>'Total display'!C48</f>
        <v>0</v>
      </c>
      <c r="J1079" s="113"/>
    </row>
    <row r="1080" spans="2:10" ht="12.75" customHeight="1" x14ac:dyDescent="0.2">
      <c r="B1080" s="111"/>
      <c r="C1080" s="118" t="s">
        <v>78</v>
      </c>
      <c r="D1080" s="118"/>
      <c r="E1080" s="1063" t="s">
        <v>93</v>
      </c>
      <c r="F1080" s="1063"/>
      <c r="G1080" s="112"/>
      <c r="H1080" s="252" t="s">
        <v>479</v>
      </c>
      <c r="I1080" s="252" t="s">
        <v>329</v>
      </c>
      <c r="J1080" s="113"/>
    </row>
    <row r="1081" spans="2:10" ht="12.75" customHeight="1" thickBot="1" x14ac:dyDescent="0.25">
      <c r="B1081" s="111"/>
      <c r="C1081" s="120" t="s">
        <v>79</v>
      </c>
      <c r="D1081" s="120"/>
      <c r="E1081" s="169">
        <f>'Total display'!A48</f>
        <v>0</v>
      </c>
      <c r="F1081" s="149"/>
      <c r="G1081" s="112"/>
      <c r="H1081" s="120" t="s">
        <v>80</v>
      </c>
      <c r="I1081" s="164">
        <f>'Total display'!D48</f>
        <v>0</v>
      </c>
      <c r="J1081" s="113"/>
    </row>
    <row r="1082" spans="2:10" ht="12.75" customHeight="1" thickTop="1" thickBot="1" x14ac:dyDescent="0.25">
      <c r="B1082" s="111"/>
      <c r="C1082" s="123" t="s">
        <v>73</v>
      </c>
      <c r="D1082" s="124"/>
      <c r="E1082" s="124"/>
      <c r="F1082" s="125" t="s">
        <v>74</v>
      </c>
      <c r="G1082" s="124" t="s">
        <v>75</v>
      </c>
      <c r="H1082" s="124"/>
      <c r="I1082" s="125" t="s">
        <v>74</v>
      </c>
      <c r="J1082" s="113"/>
    </row>
    <row r="1083" spans="2:10" ht="12.75" customHeight="1" thickTop="1" x14ac:dyDescent="0.2">
      <c r="B1083" s="111"/>
      <c r="C1083" s="126"/>
      <c r="D1083" s="127" t="s">
        <v>201</v>
      </c>
      <c r="E1083" s="128" t="s">
        <v>117</v>
      </c>
      <c r="F1083" s="129"/>
      <c r="G1083" s="112"/>
      <c r="H1083" s="112"/>
      <c r="I1083" s="130"/>
      <c r="J1083" s="113"/>
    </row>
    <row r="1084" spans="2:10" ht="12.75" customHeight="1" x14ac:dyDescent="0.2">
      <c r="B1084" s="111"/>
      <c r="C1084" s="127" t="s">
        <v>40</v>
      </c>
      <c r="D1084" s="127"/>
      <c r="E1084" s="127"/>
      <c r="F1084" s="131">
        <f>'Total display'!E48</f>
        <v>0</v>
      </c>
      <c r="G1084" s="1056" t="s">
        <v>167</v>
      </c>
      <c r="H1084" s="1056"/>
      <c r="I1084" s="131">
        <f>'Total display'!S48</f>
        <v>0</v>
      </c>
      <c r="J1084" s="113"/>
    </row>
    <row r="1085" spans="2:10" ht="12.75" customHeight="1" x14ac:dyDescent="0.2">
      <c r="B1085" s="111"/>
      <c r="C1085" s="127" t="s">
        <v>67</v>
      </c>
      <c r="D1085" s="127"/>
      <c r="E1085" s="127"/>
      <c r="F1085" s="131">
        <f>'Total display'!H441</f>
        <v>0</v>
      </c>
      <c r="G1085" s="1056" t="s">
        <v>76</v>
      </c>
      <c r="H1085" s="1056"/>
      <c r="I1085" s="131">
        <v>0</v>
      </c>
      <c r="J1085" s="113"/>
    </row>
    <row r="1086" spans="2:10" ht="12.75" customHeight="1" x14ac:dyDescent="0.2">
      <c r="B1086" s="111"/>
      <c r="C1086" s="127"/>
      <c r="D1086" s="127"/>
      <c r="E1086" s="127"/>
      <c r="F1086" s="131">
        <v>0</v>
      </c>
      <c r="G1086" s="127"/>
      <c r="H1086" s="127"/>
      <c r="I1086" s="131"/>
      <c r="J1086" s="113"/>
    </row>
    <row r="1087" spans="2:10" ht="12.75" customHeight="1" x14ac:dyDescent="0.2">
      <c r="B1087" s="111"/>
      <c r="C1087" s="127" t="s">
        <v>69</v>
      </c>
      <c r="D1087" s="128"/>
      <c r="E1087" s="131"/>
      <c r="F1087" s="131">
        <f>'Total display'!M48</f>
        <v>0</v>
      </c>
      <c r="G1087" s="127"/>
      <c r="H1087" s="127"/>
      <c r="I1087" s="131"/>
      <c r="J1087" s="113"/>
    </row>
    <row r="1088" spans="2:10" ht="12.75" customHeight="1" x14ac:dyDescent="0.2">
      <c r="B1088" s="111"/>
      <c r="C1088" s="127" t="s">
        <v>70</v>
      </c>
      <c r="D1088" s="128">
        <f>'Ac Dtls'!G278</f>
        <v>0</v>
      </c>
      <c r="E1088" s="131">
        <f>'Ac Dtls'!H278</f>
        <v>0</v>
      </c>
      <c r="F1088" s="131">
        <f>'Total display'!O48</f>
        <v>0</v>
      </c>
      <c r="G1088" s="127"/>
      <c r="H1088" s="127"/>
      <c r="I1088" s="131"/>
      <c r="J1088" s="113"/>
    </row>
    <row r="1089" spans="2:10" ht="12.75" customHeight="1" x14ac:dyDescent="0.2">
      <c r="B1089" s="111"/>
      <c r="C1089" s="127" t="s">
        <v>71</v>
      </c>
      <c r="D1089" s="127"/>
      <c r="E1089" s="127"/>
      <c r="F1089" s="131">
        <f>'Total display'!P48</f>
        <v>0</v>
      </c>
      <c r="G1089" s="127"/>
      <c r="H1089" s="127"/>
      <c r="I1089" s="131"/>
      <c r="J1089" s="113"/>
    </row>
    <row r="1090" spans="2:10" ht="12.75" customHeight="1" x14ac:dyDescent="0.2">
      <c r="B1090" s="111"/>
      <c r="C1090" s="182"/>
      <c r="D1090" s="182"/>
      <c r="E1090" s="182"/>
      <c r="F1090" s="183">
        <v>0</v>
      </c>
      <c r="G1090" s="127"/>
      <c r="H1090" s="127"/>
      <c r="I1090" s="131"/>
      <c r="J1090" s="113"/>
    </row>
    <row r="1091" spans="2:10" ht="12.75" customHeight="1" x14ac:dyDescent="0.2">
      <c r="B1091" s="111"/>
      <c r="C1091" s="144" t="s">
        <v>762</v>
      </c>
      <c r="D1091" s="144"/>
      <c r="E1091" s="144"/>
      <c r="F1091" s="168"/>
      <c r="G1091" s="127"/>
      <c r="H1091" s="127"/>
      <c r="I1091" s="131"/>
      <c r="J1091" s="113"/>
    </row>
    <row r="1092" spans="2:10" ht="12.75" customHeight="1" x14ac:dyDescent="0.2">
      <c r="B1092" s="111"/>
      <c r="C1092" s="127" t="s">
        <v>451</v>
      </c>
      <c r="D1092" s="127"/>
      <c r="E1092" s="127"/>
      <c r="F1092" s="131">
        <f>'Total display'!L48</f>
        <v>0</v>
      </c>
      <c r="G1092" s="127"/>
      <c r="H1092" s="127"/>
      <c r="I1092" s="131"/>
      <c r="J1092" s="113"/>
    </row>
    <row r="1093" spans="2:10" ht="12.75" customHeight="1" x14ac:dyDescent="0.2">
      <c r="B1093" s="111"/>
      <c r="C1093" s="1050" t="s">
        <v>83</v>
      </c>
      <c r="D1093" s="1051"/>
      <c r="E1093" s="1051"/>
      <c r="F1093" s="132">
        <f>SUM(F1084:F1092)</f>
        <v>0</v>
      </c>
      <c r="G1093" s="1052" t="s">
        <v>84</v>
      </c>
      <c r="H1093" s="1052"/>
      <c r="I1093" s="133">
        <f>SUM(I1084:I1092)</f>
        <v>0</v>
      </c>
      <c r="J1093" s="113"/>
    </row>
    <row r="1094" spans="2:10" ht="12.75" customHeight="1" x14ac:dyDescent="0.2">
      <c r="B1094" s="134"/>
      <c r="C1094" s="135"/>
      <c r="D1094" s="135"/>
      <c r="E1094" s="135"/>
      <c r="F1094" s="135"/>
      <c r="G1094" s="1057" t="s">
        <v>85</v>
      </c>
      <c r="H1094" s="1057"/>
      <c r="I1094" s="136">
        <f>F1093-I1093</f>
        <v>0</v>
      </c>
      <c r="J1094" s="137"/>
    </row>
    <row r="1095" spans="2:10" ht="12.75" customHeight="1" x14ac:dyDescent="0.2">
      <c r="B1095" s="111"/>
      <c r="C1095" s="112" t="s">
        <v>86</v>
      </c>
      <c r="D1095" s="112"/>
      <c r="E1095" s="112" t="s">
        <v>88</v>
      </c>
      <c r="F1095" s="112"/>
      <c r="G1095" s="112"/>
      <c r="H1095" s="112"/>
      <c r="I1095" s="112"/>
      <c r="J1095" s="113"/>
    </row>
    <row r="1096" spans="2:10" ht="12.75" customHeight="1" x14ac:dyDescent="0.2">
      <c r="B1096" s="111"/>
      <c r="C1096" s="112"/>
      <c r="D1096" s="112"/>
      <c r="E1096" s="112"/>
      <c r="F1096" s="112"/>
      <c r="G1096" s="112"/>
      <c r="H1096" s="112"/>
      <c r="I1096" s="112"/>
      <c r="J1096" s="113"/>
    </row>
    <row r="1097" spans="2:10" ht="12.75" customHeight="1" thickBot="1" x14ac:dyDescent="0.25">
      <c r="B1097" s="139"/>
      <c r="C1097" s="140"/>
      <c r="D1097" s="140"/>
      <c r="E1097" s="140"/>
      <c r="F1097" s="140"/>
      <c r="G1097" s="140"/>
      <c r="H1097" s="140"/>
      <c r="I1097" s="140"/>
      <c r="J1097" s="141"/>
    </row>
    <row r="1098" spans="2:10" ht="12.75" customHeight="1" x14ac:dyDescent="0.2">
      <c r="B1098" s="112"/>
      <c r="C1098" s="112"/>
      <c r="D1098" s="112"/>
      <c r="E1098" s="112"/>
      <c r="F1098" s="112"/>
      <c r="G1098" s="112"/>
      <c r="H1098" s="112"/>
      <c r="I1098" s="112"/>
      <c r="J1098" s="112"/>
    </row>
    <row r="1099" spans="2:10" ht="12.75" customHeight="1" x14ac:dyDescent="0.2">
      <c r="B1099" s="112"/>
      <c r="C1099" s="112"/>
      <c r="D1099" s="112"/>
      <c r="E1099" s="112"/>
      <c r="F1099" s="112"/>
      <c r="G1099" s="112"/>
      <c r="H1099" s="112"/>
      <c r="I1099" s="112"/>
      <c r="J1099" s="112"/>
    </row>
    <row r="1100" spans="2:10" ht="12.75" customHeight="1" x14ac:dyDescent="0.2">
      <c r="B1100" s="112"/>
      <c r="C1100" s="112"/>
      <c r="D1100" s="112"/>
      <c r="E1100" s="112"/>
      <c r="F1100" s="112"/>
      <c r="G1100" s="112"/>
      <c r="H1100" s="112"/>
      <c r="I1100" s="112"/>
      <c r="J1100" s="112"/>
    </row>
    <row r="1101" spans="2:10" ht="12.75" customHeight="1" x14ac:dyDescent="0.2">
      <c r="B1101" s="112"/>
      <c r="C1101" s="112"/>
      <c r="D1101" s="112"/>
      <c r="E1101" s="112"/>
      <c r="F1101" s="112"/>
      <c r="G1101" s="112"/>
      <c r="H1101" s="112"/>
      <c r="I1101" s="112"/>
      <c r="J1101" s="112"/>
    </row>
    <row r="1102" spans="2:10" ht="12.75" customHeight="1" x14ac:dyDescent="0.2">
      <c r="B1102" s="112"/>
      <c r="C1102" s="112"/>
      <c r="D1102" s="112"/>
      <c r="E1102" s="112"/>
      <c r="F1102" s="112"/>
      <c r="G1102" s="112"/>
      <c r="H1102" s="112"/>
      <c r="I1102" s="112"/>
      <c r="J1102" s="112"/>
    </row>
    <row r="1103" spans="2:10" ht="12.75" customHeight="1" thickBot="1" x14ac:dyDescent="0.25">
      <c r="B1103" s="112"/>
      <c r="C1103" s="112"/>
      <c r="D1103" s="112"/>
      <c r="E1103" s="112"/>
      <c r="F1103" s="112"/>
      <c r="G1103" s="112"/>
      <c r="H1103" s="112"/>
      <c r="I1103" s="112"/>
      <c r="J1103" s="112"/>
    </row>
    <row r="1104" spans="2:10" ht="12.75" customHeight="1" x14ac:dyDescent="0.2">
      <c r="B1104" s="108"/>
      <c r="C1104" s="109"/>
      <c r="D1104" s="109"/>
      <c r="E1104" s="109"/>
      <c r="F1104" s="109"/>
      <c r="G1104" s="109"/>
      <c r="H1104" s="109"/>
      <c r="I1104" s="109"/>
      <c r="J1104" s="110"/>
    </row>
    <row r="1105" spans="2:11" ht="12.75" customHeight="1" x14ac:dyDescent="0.2">
      <c r="B1105" s="111"/>
      <c r="C1105" s="112"/>
      <c r="D1105" s="112"/>
      <c r="E1105" s="112"/>
      <c r="F1105" s="112"/>
      <c r="G1105" s="112"/>
      <c r="H1105" s="112"/>
      <c r="I1105" s="112"/>
      <c r="J1105" s="113"/>
    </row>
    <row r="1106" spans="2:11" ht="12.75" customHeight="1" x14ac:dyDescent="0.25">
      <c r="B1106" s="111"/>
      <c r="C1106" s="1053" t="s">
        <v>77</v>
      </c>
      <c r="D1106" s="1053"/>
      <c r="E1106" s="1053"/>
      <c r="F1106" s="1053"/>
      <c r="G1106" s="1053"/>
      <c r="H1106" s="1053"/>
      <c r="I1106" s="1053"/>
      <c r="J1106" s="113"/>
    </row>
    <row r="1107" spans="2:11" ht="12.75" customHeight="1" x14ac:dyDescent="0.2">
      <c r="B1107" s="111"/>
      <c r="C1107" s="1054" t="str">
        <f>C1077</f>
        <v>PAY SLIP FOR THE MONTH OF JANUARY'2020</v>
      </c>
      <c r="D1107" s="1054"/>
      <c r="E1107" s="1054"/>
      <c r="F1107" s="1054"/>
      <c r="G1107" s="1054"/>
      <c r="H1107" s="1054"/>
      <c r="I1107" s="1054"/>
      <c r="J1107" s="113"/>
    </row>
    <row r="1108" spans="2:11" ht="12.75" customHeight="1" x14ac:dyDescent="0.2">
      <c r="B1108" s="111"/>
      <c r="C1108" s="114"/>
      <c r="D1108" s="114"/>
      <c r="E1108" s="114"/>
      <c r="F1108" s="114"/>
      <c r="G1108" s="114"/>
      <c r="H1108" s="114"/>
      <c r="I1108" s="116"/>
      <c r="J1108" s="113"/>
    </row>
    <row r="1109" spans="2:11" ht="12.75" customHeight="1" x14ac:dyDescent="0.2">
      <c r="B1109" s="111"/>
      <c r="C1109" s="115" t="s">
        <v>82</v>
      </c>
      <c r="D1109" s="115"/>
      <c r="E1109" s="1063">
        <f>'Total display'!B49</f>
        <v>0</v>
      </c>
      <c r="F1109" s="1063"/>
      <c r="G1109" s="1063"/>
      <c r="H1109" s="115" t="s">
        <v>81</v>
      </c>
      <c r="I1109" s="116">
        <f>'Total display'!C49</f>
        <v>0</v>
      </c>
      <c r="J1109" s="113"/>
    </row>
    <row r="1110" spans="2:11" ht="12.75" customHeight="1" x14ac:dyDescent="0.2">
      <c r="B1110" s="111"/>
      <c r="C1110" s="118" t="s">
        <v>78</v>
      </c>
      <c r="D1110" s="118"/>
      <c r="E1110" s="1063" t="s">
        <v>197</v>
      </c>
      <c r="F1110" s="1063"/>
      <c r="G1110" s="112"/>
      <c r="H1110" s="246" t="s">
        <v>479</v>
      </c>
      <c r="I1110" s="246" t="s">
        <v>330</v>
      </c>
      <c r="J1110" s="113"/>
    </row>
    <row r="1111" spans="2:11" ht="12.75" customHeight="1" thickBot="1" x14ac:dyDescent="0.25">
      <c r="B1111" s="111"/>
      <c r="C1111" s="120" t="s">
        <v>79</v>
      </c>
      <c r="D1111" s="120"/>
      <c r="E1111" s="169">
        <f>'Total display'!A49</f>
        <v>0</v>
      </c>
      <c r="F1111" s="149"/>
      <c r="G1111" s="112"/>
      <c r="H1111" s="120" t="s">
        <v>80</v>
      </c>
      <c r="I1111" s="164">
        <f>'Total display'!D49</f>
        <v>0</v>
      </c>
      <c r="J1111" s="113"/>
    </row>
    <row r="1112" spans="2:11" ht="12.75" customHeight="1" thickTop="1" thickBot="1" x14ac:dyDescent="0.25">
      <c r="B1112" s="111"/>
      <c r="C1112" s="123" t="s">
        <v>73</v>
      </c>
      <c r="D1112" s="124"/>
      <c r="E1112" s="124"/>
      <c r="F1112" s="125" t="s">
        <v>74</v>
      </c>
      <c r="G1112" s="124" t="s">
        <v>75</v>
      </c>
      <c r="H1112" s="124"/>
      <c r="I1112" s="125" t="s">
        <v>74</v>
      </c>
      <c r="J1112" s="113"/>
    </row>
    <row r="1113" spans="2:11" ht="12.75" customHeight="1" thickTop="1" x14ac:dyDescent="0.2">
      <c r="B1113" s="111"/>
      <c r="C1113" s="126"/>
      <c r="D1113" s="127" t="s">
        <v>201</v>
      </c>
      <c r="E1113" s="128" t="s">
        <v>117</v>
      </c>
      <c r="F1113" s="129"/>
      <c r="G1113" s="112"/>
      <c r="H1113" s="112"/>
      <c r="I1113" s="130"/>
      <c r="J1113" s="113"/>
    </row>
    <row r="1114" spans="2:11" ht="12.75" customHeight="1" x14ac:dyDescent="0.2">
      <c r="B1114" s="111"/>
      <c r="C1114" s="127" t="s">
        <v>40</v>
      </c>
      <c r="D1114" s="127"/>
      <c r="E1114" s="127"/>
      <c r="F1114" s="131">
        <f>'Total display'!E49</f>
        <v>0</v>
      </c>
      <c r="G1114" s="1058"/>
      <c r="H1114" s="1058"/>
      <c r="I1114" s="424"/>
      <c r="J1114" s="113"/>
      <c r="K1114" s="3"/>
    </row>
    <row r="1115" spans="2:11" ht="12.75" customHeight="1" x14ac:dyDescent="0.2">
      <c r="B1115" s="111"/>
      <c r="C1115" s="127" t="s">
        <v>67</v>
      </c>
      <c r="D1115" s="127"/>
      <c r="E1115" s="127"/>
      <c r="F1115" s="131">
        <f>'Total display'!H49</f>
        <v>0</v>
      </c>
      <c r="G1115" s="1056" t="s">
        <v>76</v>
      </c>
      <c r="H1115" s="1056"/>
      <c r="I1115" s="131">
        <f>'Total display'!T49</f>
        <v>0</v>
      </c>
      <c r="J1115" s="113"/>
    </row>
    <row r="1116" spans="2:11" ht="12.75" customHeight="1" x14ac:dyDescent="0.2">
      <c r="B1116" s="111"/>
      <c r="C1116" s="127" t="s">
        <v>69</v>
      </c>
      <c r="D1116" s="128">
        <f>'Ac Dtls'!D43</f>
        <v>30</v>
      </c>
      <c r="E1116" s="131">
        <f>'Ac Dtls'!E43</f>
        <v>1.7690804794520547</v>
      </c>
      <c r="F1116" s="131">
        <f>'Total display'!M49</f>
        <v>0</v>
      </c>
      <c r="G1116" s="127"/>
      <c r="H1116" s="127"/>
      <c r="I1116" s="352"/>
      <c r="J1116" s="113"/>
    </row>
    <row r="1117" spans="2:11" ht="12.75" customHeight="1" x14ac:dyDescent="0.2">
      <c r="B1117" s="111"/>
      <c r="C1117" s="127" t="s">
        <v>70</v>
      </c>
      <c r="D1117" s="128">
        <f>'Ac Dtls'!G43</f>
        <v>0</v>
      </c>
      <c r="E1117" s="131">
        <f>'Ac Dtls'!H43</f>
        <v>3</v>
      </c>
      <c r="F1117" s="131">
        <f>'Total display'!N49</f>
        <v>0</v>
      </c>
      <c r="G1117" s="127"/>
      <c r="H1117" s="127"/>
      <c r="I1117" s="131"/>
      <c r="J1117" s="113"/>
    </row>
    <row r="1118" spans="2:11" ht="12.75" customHeight="1" x14ac:dyDescent="0.2">
      <c r="B1118" s="111"/>
      <c r="C1118" s="127" t="s">
        <v>422</v>
      </c>
      <c r="D1118" s="128"/>
      <c r="E1118" s="131"/>
      <c r="F1118" s="131">
        <f>'Total display'!F49</f>
        <v>0</v>
      </c>
      <c r="G1118" s="127"/>
      <c r="H1118" s="127"/>
      <c r="I1118" s="131"/>
      <c r="J1118" s="113"/>
    </row>
    <row r="1119" spans="2:11" ht="12.75" customHeight="1" x14ac:dyDescent="0.2">
      <c r="B1119" s="111"/>
      <c r="C1119" s="127" t="s">
        <v>421</v>
      </c>
      <c r="D1119" s="127"/>
      <c r="E1119" s="127"/>
      <c r="F1119" s="131">
        <f>'Total display'!I49</f>
        <v>0</v>
      </c>
      <c r="G1119" s="127"/>
      <c r="H1119" s="127"/>
      <c r="I1119" s="131"/>
      <c r="J1119" s="113"/>
    </row>
    <row r="1120" spans="2:11" ht="12.75" customHeight="1" x14ac:dyDescent="0.2">
      <c r="B1120" s="111"/>
      <c r="C1120" s="127" t="s">
        <v>450</v>
      </c>
      <c r="D1120" s="127"/>
      <c r="E1120" s="127"/>
      <c r="F1120" s="131">
        <f>'Total display'!J49</f>
        <v>0</v>
      </c>
      <c r="G1120" s="127"/>
      <c r="H1120" s="127"/>
      <c r="I1120" s="131"/>
      <c r="J1120" s="113"/>
    </row>
    <row r="1121" spans="2:12" ht="12.75" customHeight="1" x14ac:dyDescent="0.2">
      <c r="B1121" s="111"/>
      <c r="C1121" s="382"/>
      <c r="D1121" s="128"/>
      <c r="E1121" s="127"/>
      <c r="F1121" s="514"/>
      <c r="G1121" s="127"/>
      <c r="H1121" s="127"/>
      <c r="I1121" s="131"/>
      <c r="J1121" s="113"/>
    </row>
    <row r="1122" spans="2:12" ht="12.75" customHeight="1" x14ac:dyDescent="0.2">
      <c r="B1122" s="111"/>
      <c r="C1122" s="382"/>
      <c r="D1122" s="642"/>
      <c r="E1122" s="127"/>
      <c r="F1122" s="131"/>
      <c r="G1122" s="127"/>
      <c r="H1122" s="127"/>
      <c r="I1122" s="131"/>
      <c r="J1122" s="113"/>
    </row>
    <row r="1123" spans="2:12" ht="12.75" customHeight="1" x14ac:dyDescent="0.2">
      <c r="B1123" s="111"/>
      <c r="C1123" s="1050" t="s">
        <v>83</v>
      </c>
      <c r="D1123" s="1051"/>
      <c r="E1123" s="1051"/>
      <c r="F1123" s="132">
        <f>SUM(F1114:F1122)</f>
        <v>0</v>
      </c>
      <c r="G1123" s="1052" t="s">
        <v>84</v>
      </c>
      <c r="H1123" s="1052"/>
      <c r="I1123" s="133">
        <f>SUM(I1114:I1121)</f>
        <v>0</v>
      </c>
      <c r="J1123" s="113"/>
    </row>
    <row r="1124" spans="2:12" ht="12.75" customHeight="1" x14ac:dyDescent="0.2">
      <c r="B1124" s="134"/>
      <c r="C1124" s="383"/>
      <c r="D1124" s="135"/>
      <c r="E1124" s="135"/>
      <c r="F1124" s="135"/>
      <c r="G1124" s="1057" t="s">
        <v>85</v>
      </c>
      <c r="H1124" s="1057"/>
      <c r="I1124" s="136">
        <f>F1123-I1123</f>
        <v>0</v>
      </c>
      <c r="J1124" s="137"/>
      <c r="L1124" s="56"/>
    </row>
    <row r="1125" spans="2:12" ht="12.75" customHeight="1" x14ac:dyDescent="0.2">
      <c r="B1125" s="111"/>
      <c r="C1125" s="112" t="s">
        <v>86</v>
      </c>
      <c r="D1125" s="112"/>
      <c r="E1125" s="112" t="s">
        <v>88</v>
      </c>
      <c r="F1125" s="112"/>
      <c r="G1125" s="112"/>
      <c r="H1125" s="112"/>
      <c r="I1125" s="112"/>
      <c r="J1125" s="113"/>
    </row>
    <row r="1126" spans="2:12" ht="12.75" customHeight="1" x14ac:dyDescent="0.2">
      <c r="B1126" s="111"/>
      <c r="C1126" s="112"/>
      <c r="D1126" s="112"/>
      <c r="E1126" s="112"/>
      <c r="F1126" s="112"/>
      <c r="G1126" s="112"/>
      <c r="H1126" s="112"/>
      <c r="I1126" s="112"/>
      <c r="J1126" s="113"/>
    </row>
    <row r="1127" spans="2:12" ht="12.75" customHeight="1" thickBot="1" x14ac:dyDescent="0.25">
      <c r="B1127" s="139"/>
      <c r="C1127" s="140"/>
      <c r="D1127" s="140"/>
      <c r="E1127" s="140"/>
      <c r="F1127" s="140"/>
      <c r="G1127" s="140"/>
      <c r="H1127" s="140"/>
      <c r="I1127" s="140"/>
      <c r="J1127" s="141"/>
      <c r="L1127" s="56"/>
    </row>
    <row r="1128" spans="2:12" ht="12.75" customHeight="1" thickBot="1" x14ac:dyDescent="0.25">
      <c r="B1128" s="112"/>
      <c r="C1128" s="112"/>
      <c r="D1128" s="112"/>
      <c r="E1128" s="112"/>
      <c r="F1128" s="112"/>
      <c r="G1128" s="112"/>
      <c r="H1128" s="112"/>
      <c r="I1128" s="112"/>
      <c r="J1128" s="112"/>
    </row>
    <row r="1129" spans="2:12" ht="12.75" customHeight="1" x14ac:dyDescent="0.2">
      <c r="B1129" s="108"/>
      <c r="C1129" s="109"/>
      <c r="D1129" s="109"/>
      <c r="E1129" s="109"/>
      <c r="F1129" s="109"/>
      <c r="G1129" s="109"/>
      <c r="H1129" s="109"/>
      <c r="I1129" s="109"/>
      <c r="J1129" s="110"/>
    </row>
    <row r="1130" spans="2:12" ht="12.75" customHeight="1" x14ac:dyDescent="0.2">
      <c r="B1130" s="111"/>
      <c r="C1130" s="112"/>
      <c r="D1130" s="112"/>
      <c r="E1130" s="112"/>
      <c r="F1130" s="112"/>
      <c r="G1130" s="112"/>
      <c r="H1130" s="112"/>
      <c r="I1130" s="112"/>
      <c r="J1130" s="113"/>
    </row>
    <row r="1131" spans="2:12" ht="12.75" customHeight="1" x14ac:dyDescent="0.25">
      <c r="B1131" s="111"/>
      <c r="C1131" s="1053" t="s">
        <v>77</v>
      </c>
      <c r="D1131" s="1053"/>
      <c r="E1131" s="1053"/>
      <c r="F1131" s="1053"/>
      <c r="G1131" s="1053"/>
      <c r="H1131" s="1053"/>
      <c r="I1131" s="1053"/>
      <c r="J1131" s="113"/>
    </row>
    <row r="1132" spans="2:12" ht="12.75" customHeight="1" x14ac:dyDescent="0.2">
      <c r="B1132" s="111"/>
      <c r="C1132" s="1054" t="str">
        <f>C1107</f>
        <v>PAY SLIP FOR THE MONTH OF JANUARY'2020</v>
      </c>
      <c r="D1132" s="1054"/>
      <c r="E1132" s="1054"/>
      <c r="F1132" s="1054"/>
      <c r="G1132" s="1054"/>
      <c r="H1132" s="1054"/>
      <c r="I1132" s="1054"/>
      <c r="J1132" s="113"/>
    </row>
    <row r="1133" spans="2:12" ht="12.75" customHeight="1" x14ac:dyDescent="0.2">
      <c r="B1133" s="111"/>
      <c r="C1133" s="114"/>
      <c r="D1133" s="114"/>
      <c r="E1133" s="114"/>
      <c r="F1133" s="114"/>
      <c r="G1133" s="114"/>
      <c r="H1133" s="114"/>
      <c r="I1133" s="116"/>
      <c r="J1133" s="113"/>
    </row>
    <row r="1134" spans="2:12" ht="12.75" customHeight="1" x14ac:dyDescent="0.2">
      <c r="B1134" s="111"/>
      <c r="C1134" s="115" t="s">
        <v>82</v>
      </c>
      <c r="D1134" s="1064">
        <f>'Total display'!B50</f>
        <v>0</v>
      </c>
      <c r="E1134" s="1064"/>
      <c r="F1134" s="1064"/>
      <c r="G1134" s="174"/>
      <c r="H1134" s="115" t="s">
        <v>81</v>
      </c>
      <c r="I1134" s="116">
        <f>'Total display'!C50</f>
        <v>0</v>
      </c>
      <c r="J1134" s="113"/>
    </row>
    <row r="1135" spans="2:12" ht="12.75" customHeight="1" x14ac:dyDescent="0.2">
      <c r="B1135" s="111"/>
      <c r="C1135" s="118" t="s">
        <v>78</v>
      </c>
      <c r="D1135" s="1063" t="s">
        <v>168</v>
      </c>
      <c r="E1135" s="1063"/>
      <c r="F1135" s="1063"/>
      <c r="G1135" s="112"/>
      <c r="H1135" s="252" t="s">
        <v>479</v>
      </c>
      <c r="I1135" s="252" t="s">
        <v>329</v>
      </c>
      <c r="J1135" s="113"/>
    </row>
    <row r="1136" spans="2:12" ht="12.75" customHeight="1" thickBot="1" x14ac:dyDescent="0.25">
      <c r="B1136" s="111"/>
      <c r="C1136" s="120" t="s">
        <v>79</v>
      </c>
      <c r="D1136" s="120"/>
      <c r="E1136" s="169">
        <f>'Total display'!A50</f>
        <v>0</v>
      </c>
      <c r="F1136" s="149"/>
      <c r="G1136" s="112"/>
      <c r="H1136" s="120" t="s">
        <v>80</v>
      </c>
      <c r="I1136" s="164">
        <f>'Total display'!D50</f>
        <v>0</v>
      </c>
      <c r="J1136" s="113"/>
    </row>
    <row r="1137" spans="2:12" ht="12.75" customHeight="1" thickTop="1" thickBot="1" x14ac:dyDescent="0.25">
      <c r="B1137" s="111"/>
      <c r="C1137" s="123" t="s">
        <v>73</v>
      </c>
      <c r="D1137" s="124"/>
      <c r="E1137" s="124"/>
      <c r="F1137" s="125" t="s">
        <v>74</v>
      </c>
      <c r="G1137" s="124" t="s">
        <v>75</v>
      </c>
      <c r="H1137" s="124"/>
      <c r="I1137" s="125" t="s">
        <v>74</v>
      </c>
      <c r="J1137" s="113"/>
    </row>
    <row r="1138" spans="2:12" ht="12.75" customHeight="1" thickTop="1" x14ac:dyDescent="0.2">
      <c r="B1138" s="111"/>
      <c r="C1138" s="126"/>
      <c r="D1138" s="127" t="s">
        <v>201</v>
      </c>
      <c r="E1138" s="128" t="s">
        <v>117</v>
      </c>
      <c r="F1138" s="129"/>
      <c r="G1138" s="112"/>
      <c r="H1138" s="112"/>
      <c r="I1138" s="130"/>
      <c r="J1138" s="113"/>
    </row>
    <row r="1139" spans="2:12" ht="12.75" customHeight="1" x14ac:dyDescent="0.2">
      <c r="B1139" s="111"/>
      <c r="C1139" s="127" t="s">
        <v>40</v>
      </c>
      <c r="D1139" s="127"/>
      <c r="E1139" s="127"/>
      <c r="F1139" s="131">
        <f>'Total display'!E50</f>
        <v>0</v>
      </c>
      <c r="G1139" s="1058" t="s">
        <v>1942</v>
      </c>
      <c r="H1139" s="1058"/>
      <c r="I1139" s="131">
        <f>'Total display'!R50</f>
        <v>0</v>
      </c>
      <c r="J1139" s="113"/>
    </row>
    <row r="1140" spans="2:12" ht="12.75" customHeight="1" x14ac:dyDescent="0.2">
      <c r="B1140" s="111"/>
      <c r="C1140" s="127" t="s">
        <v>67</v>
      </c>
      <c r="D1140" s="127"/>
      <c r="E1140" s="127"/>
      <c r="F1140" s="131">
        <f>'Total display'!H50</f>
        <v>0</v>
      </c>
      <c r="G1140" s="1056" t="s">
        <v>76</v>
      </c>
      <c r="H1140" s="1056"/>
      <c r="I1140" s="131">
        <f>'Total display'!T50</f>
        <v>0</v>
      </c>
      <c r="J1140" s="113"/>
    </row>
    <row r="1141" spans="2:12" ht="12.75" customHeight="1" x14ac:dyDescent="0.2">
      <c r="B1141" s="111"/>
      <c r="C1141" s="127" t="s">
        <v>69</v>
      </c>
      <c r="D1141" s="128">
        <f>'Ac Dtls'!D44</f>
        <v>2</v>
      </c>
      <c r="E1141" s="131">
        <f>'Ac Dtls'!E44</f>
        <v>1.7966455479452055</v>
      </c>
      <c r="F1141" s="131">
        <f>'Total display'!M50</f>
        <v>0</v>
      </c>
      <c r="G1141" s="127"/>
      <c r="H1141" s="127"/>
      <c r="I1141" s="131"/>
      <c r="J1141" s="113"/>
    </row>
    <row r="1142" spans="2:12" ht="12.75" customHeight="1" x14ac:dyDescent="0.2">
      <c r="B1142" s="111"/>
      <c r="C1142" s="127" t="s">
        <v>70</v>
      </c>
      <c r="D1142" s="128">
        <f>'Ac Dtls'!G44</f>
        <v>0</v>
      </c>
      <c r="E1142" s="131">
        <f>'Ac Dtls'!H44</f>
        <v>4</v>
      </c>
      <c r="F1142" s="131">
        <f>'Total display'!N50</f>
        <v>0</v>
      </c>
      <c r="G1142" s="127"/>
      <c r="H1142" s="127"/>
      <c r="I1142" s="131"/>
      <c r="J1142" s="113"/>
    </row>
    <row r="1143" spans="2:12" ht="12.75" customHeight="1" x14ac:dyDescent="0.2">
      <c r="B1143" s="111"/>
      <c r="C1143" s="127" t="s">
        <v>71</v>
      </c>
      <c r="D1143" s="127"/>
      <c r="E1143" s="127"/>
      <c r="F1143" s="131">
        <f>'Total display'!P50</f>
        <v>0</v>
      </c>
      <c r="G1143" s="127"/>
      <c r="H1143" s="127"/>
      <c r="I1143" s="131"/>
      <c r="J1143" s="113"/>
    </row>
    <row r="1144" spans="2:12" ht="12.75" customHeight="1" x14ac:dyDescent="0.2">
      <c r="B1144" s="111"/>
      <c r="C1144" s="127" t="s">
        <v>422</v>
      </c>
      <c r="D1144" s="127"/>
      <c r="E1144" s="127"/>
      <c r="F1144" s="131">
        <f>'Total display'!F50</f>
        <v>0</v>
      </c>
      <c r="G1144" s="127"/>
      <c r="H1144" s="127"/>
      <c r="I1144" s="131"/>
      <c r="J1144" s="113"/>
    </row>
    <row r="1145" spans="2:12" ht="12.75" customHeight="1" x14ac:dyDescent="0.2">
      <c r="B1145" s="111"/>
      <c r="C1145" s="127" t="s">
        <v>421</v>
      </c>
      <c r="D1145" s="127"/>
      <c r="E1145" s="127"/>
      <c r="F1145" s="131">
        <f>'Total display'!I50</f>
        <v>0</v>
      </c>
      <c r="G1145" s="127"/>
      <c r="H1145" s="127"/>
      <c r="I1145" s="131"/>
      <c r="J1145" s="113"/>
    </row>
    <row r="1146" spans="2:12" ht="12.75" customHeight="1" x14ac:dyDescent="0.2">
      <c r="B1146" s="111"/>
      <c r="C1146" s="127" t="s">
        <v>450</v>
      </c>
      <c r="D1146" s="127"/>
      <c r="E1146" s="127"/>
      <c r="F1146" s="131">
        <f>'Total display'!J50</f>
        <v>0</v>
      </c>
      <c r="G1146" s="127"/>
      <c r="H1146" s="127"/>
      <c r="I1146" s="131"/>
      <c r="J1146" s="113"/>
    </row>
    <row r="1147" spans="2:12" ht="12.75" customHeight="1" x14ac:dyDescent="0.2">
      <c r="B1147" s="111"/>
      <c r="C1147" s="382" t="s">
        <v>1055</v>
      </c>
      <c r="D1147" s="128"/>
      <c r="E1147" s="127"/>
      <c r="F1147" s="131">
        <f>'Total display'!L50</f>
        <v>0</v>
      </c>
      <c r="G1147" s="127"/>
      <c r="H1147" s="127"/>
      <c r="I1147" s="131"/>
      <c r="J1147" s="113"/>
    </row>
    <row r="1148" spans="2:12" ht="12.75" customHeight="1" x14ac:dyDescent="0.2">
      <c r="B1148" s="111"/>
      <c r="C1148" s="382"/>
      <c r="D1148" s="384"/>
      <c r="E1148" s="385"/>
      <c r="F1148" s="132"/>
      <c r="G1148" s="135"/>
      <c r="H1148" s="135"/>
      <c r="I1148" s="133"/>
      <c r="J1148" s="113"/>
    </row>
    <row r="1149" spans="2:12" ht="12.75" customHeight="1" x14ac:dyDescent="0.2">
      <c r="B1149" s="111"/>
      <c r="C1149" s="1050" t="s">
        <v>83</v>
      </c>
      <c r="D1149" s="1051"/>
      <c r="E1149" s="1051"/>
      <c r="F1149" s="132">
        <f>SUM(F1139:F1147)</f>
        <v>0</v>
      </c>
      <c r="G1149" s="1052" t="s">
        <v>84</v>
      </c>
      <c r="H1149" s="1052"/>
      <c r="I1149" s="133">
        <f>SUM(I1139:I1147)</f>
        <v>0</v>
      </c>
      <c r="J1149" s="113"/>
    </row>
    <row r="1150" spans="2:12" ht="12.75" customHeight="1" x14ac:dyDescent="0.2">
      <c r="B1150" s="134"/>
      <c r="C1150" s="135"/>
      <c r="D1150" s="135"/>
      <c r="E1150" s="135"/>
      <c r="F1150" s="135"/>
      <c r="G1150" s="1057" t="s">
        <v>85</v>
      </c>
      <c r="H1150" s="1057"/>
      <c r="I1150" s="136">
        <f>F1149-I1149</f>
        <v>0</v>
      </c>
      <c r="J1150" s="137"/>
      <c r="L1150" s="56"/>
    </row>
    <row r="1151" spans="2:12" ht="12.75" customHeight="1" x14ac:dyDescent="0.2">
      <c r="B1151" s="111"/>
      <c r="C1151" s="112" t="s">
        <v>86</v>
      </c>
      <c r="D1151" s="112"/>
      <c r="E1151" s="112" t="s">
        <v>88</v>
      </c>
      <c r="F1151" s="112"/>
      <c r="G1151" s="112"/>
      <c r="H1151" s="112"/>
      <c r="I1151" s="112"/>
      <c r="J1151" s="113"/>
    </row>
    <row r="1152" spans="2:12" ht="12.75" customHeight="1" x14ac:dyDescent="0.2">
      <c r="B1152" s="111"/>
      <c r="C1152" s="112"/>
      <c r="D1152" s="112"/>
      <c r="E1152" s="112"/>
      <c r="F1152" s="112"/>
      <c r="G1152" s="112"/>
      <c r="H1152" s="112"/>
      <c r="I1152" s="112"/>
      <c r="J1152" s="113"/>
    </row>
    <row r="1153" spans="2:11" ht="12.75" customHeight="1" thickBot="1" x14ac:dyDescent="0.25">
      <c r="B1153" s="139"/>
      <c r="C1153" s="140"/>
      <c r="D1153" s="140"/>
      <c r="E1153" s="140"/>
      <c r="F1153" s="140"/>
      <c r="G1153" s="140"/>
      <c r="H1153" s="140"/>
      <c r="I1153" s="140"/>
      <c r="J1153" s="141"/>
      <c r="K1153" s="56"/>
    </row>
    <row r="1154" spans="2:11" ht="12.75" customHeight="1" x14ac:dyDescent="0.2">
      <c r="B1154" s="112"/>
      <c r="C1154" s="112"/>
      <c r="D1154" s="112"/>
      <c r="E1154" s="112"/>
      <c r="F1154" s="112"/>
      <c r="G1154" s="112"/>
      <c r="H1154" s="112"/>
      <c r="I1154" s="112"/>
      <c r="J1154" s="112"/>
    </row>
    <row r="1155" spans="2:11" ht="12.75" customHeight="1" x14ac:dyDescent="0.2">
      <c r="B1155" s="112"/>
      <c r="C1155" s="112"/>
      <c r="D1155" s="112"/>
      <c r="E1155" s="112"/>
      <c r="F1155" s="112"/>
      <c r="G1155" s="112"/>
      <c r="H1155" s="112"/>
      <c r="I1155" s="112"/>
      <c r="J1155" s="112"/>
    </row>
    <row r="1156" spans="2:11" ht="12.75" customHeight="1" x14ac:dyDescent="0.2">
      <c r="B1156" s="112"/>
      <c r="C1156" s="112"/>
      <c r="D1156" s="112"/>
      <c r="E1156" s="112"/>
      <c r="F1156" s="112"/>
      <c r="G1156" s="112"/>
      <c r="H1156" s="112"/>
      <c r="I1156" s="112"/>
      <c r="J1156" s="112"/>
    </row>
    <row r="1157" spans="2:11" ht="12.75" customHeight="1" x14ac:dyDescent="0.2">
      <c r="B1157" s="112"/>
      <c r="C1157" s="112"/>
      <c r="D1157" s="112"/>
      <c r="E1157" s="112"/>
      <c r="F1157" s="112"/>
      <c r="G1157" s="112"/>
      <c r="H1157" s="112"/>
      <c r="I1157" s="112"/>
      <c r="J1157" s="112"/>
    </row>
    <row r="1158" spans="2:11" ht="12.75" customHeight="1" x14ac:dyDescent="0.2">
      <c r="B1158" s="112"/>
      <c r="C1158" s="112"/>
      <c r="D1158" s="112"/>
      <c r="E1158" s="112"/>
      <c r="F1158" s="112"/>
      <c r="G1158" s="112"/>
      <c r="H1158" s="112"/>
      <c r="I1158" s="112"/>
      <c r="J1158" s="112"/>
    </row>
    <row r="1159" spans="2:11" ht="12.75" customHeight="1" thickBot="1" x14ac:dyDescent="0.25">
      <c r="B1159" s="112"/>
      <c r="C1159" s="112"/>
      <c r="D1159" s="112"/>
      <c r="E1159" s="112"/>
      <c r="F1159" s="112"/>
      <c r="G1159" s="112"/>
      <c r="H1159" s="112"/>
      <c r="I1159" s="112"/>
      <c r="J1159" s="112"/>
    </row>
    <row r="1160" spans="2:11" ht="12.75" customHeight="1" x14ac:dyDescent="0.2">
      <c r="B1160" s="108"/>
      <c r="C1160" s="109"/>
      <c r="D1160" s="109"/>
      <c r="E1160" s="109"/>
      <c r="F1160" s="109"/>
      <c r="G1160" s="109"/>
      <c r="H1160" s="109"/>
      <c r="I1160" s="109"/>
      <c r="J1160" s="110"/>
    </row>
    <row r="1161" spans="2:11" ht="12.75" customHeight="1" x14ac:dyDescent="0.2">
      <c r="B1161" s="111"/>
      <c r="C1161" s="112"/>
      <c r="D1161" s="112"/>
      <c r="E1161" s="112"/>
      <c r="F1161" s="112"/>
      <c r="G1161" s="112"/>
      <c r="H1161" s="112"/>
      <c r="I1161" s="112"/>
      <c r="J1161" s="113"/>
    </row>
    <row r="1162" spans="2:11" ht="12.75" customHeight="1" x14ac:dyDescent="0.25">
      <c r="B1162" s="111"/>
      <c r="C1162" s="1053" t="s">
        <v>77</v>
      </c>
      <c r="D1162" s="1053"/>
      <c r="E1162" s="1053"/>
      <c r="F1162" s="1053"/>
      <c r="G1162" s="1053"/>
      <c r="H1162" s="1053"/>
      <c r="I1162" s="1053"/>
      <c r="J1162" s="113"/>
    </row>
    <row r="1163" spans="2:11" ht="12.75" customHeight="1" x14ac:dyDescent="0.2">
      <c r="B1163" s="111"/>
      <c r="C1163" s="1054" t="str">
        <f>C1132</f>
        <v>PAY SLIP FOR THE MONTH OF JANUARY'2020</v>
      </c>
      <c r="D1163" s="1054"/>
      <c r="E1163" s="1054"/>
      <c r="F1163" s="1054"/>
      <c r="G1163" s="1054"/>
      <c r="H1163" s="1054"/>
      <c r="I1163" s="1054"/>
      <c r="J1163" s="113"/>
    </row>
    <row r="1164" spans="2:11" ht="12.75" customHeight="1" x14ac:dyDescent="0.2">
      <c r="B1164" s="111"/>
      <c r="C1164" s="114"/>
      <c r="D1164" s="114"/>
      <c r="E1164" s="114"/>
      <c r="F1164" s="114"/>
      <c r="G1164" s="114"/>
      <c r="H1164" s="114"/>
      <c r="I1164" s="116"/>
      <c r="J1164" s="113"/>
    </row>
    <row r="1165" spans="2:11" ht="12.75" customHeight="1" x14ac:dyDescent="0.2">
      <c r="B1165" s="111"/>
      <c r="C1165" s="115" t="s">
        <v>82</v>
      </c>
      <c r="D1165" s="1064">
        <f>'Total display'!B51</f>
        <v>0</v>
      </c>
      <c r="E1165" s="1064"/>
      <c r="F1165" s="1064"/>
      <c r="G1165" s="1064"/>
      <c r="H1165" s="115" t="s">
        <v>81</v>
      </c>
      <c r="I1165" s="116">
        <f>'Total display'!C51</f>
        <v>0</v>
      </c>
      <c r="J1165" s="113"/>
    </row>
    <row r="1166" spans="2:11" ht="12.75" customHeight="1" x14ac:dyDescent="0.2">
      <c r="B1166" s="111"/>
      <c r="C1166" s="118" t="s">
        <v>78</v>
      </c>
      <c r="D1166" s="1064" t="s">
        <v>168</v>
      </c>
      <c r="E1166" s="1064"/>
      <c r="F1166" s="1064"/>
      <c r="G1166" s="112"/>
      <c r="H1166" s="252" t="s">
        <v>479</v>
      </c>
      <c r="I1166" s="252" t="s">
        <v>329</v>
      </c>
      <c r="J1166" s="113"/>
    </row>
    <row r="1167" spans="2:11" ht="12.75" customHeight="1" thickBot="1" x14ac:dyDescent="0.25">
      <c r="B1167" s="111"/>
      <c r="C1167" s="120" t="s">
        <v>79</v>
      </c>
      <c r="D1167" s="122">
        <f>'Total display'!A51</f>
        <v>0</v>
      </c>
      <c r="E1167" s="169"/>
      <c r="F1167" s="149"/>
      <c r="G1167" s="112"/>
      <c r="H1167" s="120" t="s">
        <v>80</v>
      </c>
      <c r="I1167" s="164">
        <f>'Total display'!D51</f>
        <v>0</v>
      </c>
      <c r="J1167" s="113"/>
    </row>
    <row r="1168" spans="2:11" ht="12.75" customHeight="1" thickTop="1" thickBot="1" x14ac:dyDescent="0.25">
      <c r="B1168" s="111"/>
      <c r="C1168" s="123" t="s">
        <v>73</v>
      </c>
      <c r="D1168" s="124"/>
      <c r="E1168" s="124"/>
      <c r="F1168" s="125" t="s">
        <v>74</v>
      </c>
      <c r="G1168" s="124" t="s">
        <v>75</v>
      </c>
      <c r="H1168" s="124"/>
      <c r="I1168" s="125" t="s">
        <v>74</v>
      </c>
      <c r="J1168" s="113"/>
    </row>
    <row r="1169" spans="2:10" ht="12.75" customHeight="1" thickTop="1" x14ac:dyDescent="0.2">
      <c r="B1169" s="111"/>
      <c r="C1169" s="126"/>
      <c r="D1169" s="127" t="s">
        <v>201</v>
      </c>
      <c r="E1169" s="128" t="s">
        <v>117</v>
      </c>
      <c r="F1169" s="129"/>
      <c r="G1169" s="112"/>
      <c r="H1169" s="112"/>
      <c r="I1169" s="130"/>
      <c r="J1169" s="113"/>
    </row>
    <row r="1170" spans="2:10" ht="12.75" customHeight="1" x14ac:dyDescent="0.2">
      <c r="B1170" s="111"/>
      <c r="C1170" s="127" t="s">
        <v>40</v>
      </c>
      <c r="D1170" s="127"/>
      <c r="E1170" s="127"/>
      <c r="F1170" s="131">
        <f>'Total display'!E51</f>
        <v>0</v>
      </c>
      <c r="G1170" s="1058" t="s">
        <v>1942</v>
      </c>
      <c r="H1170" s="1058"/>
      <c r="I1170" s="131">
        <f>'Total display'!R51</f>
        <v>0</v>
      </c>
      <c r="J1170" s="113"/>
    </row>
    <row r="1171" spans="2:10" ht="12.75" customHeight="1" x14ac:dyDescent="0.2">
      <c r="B1171" s="111"/>
      <c r="C1171" s="127" t="s">
        <v>67</v>
      </c>
      <c r="D1171" s="127"/>
      <c r="E1171" s="127"/>
      <c r="F1171" s="131">
        <f>'Total display'!H51</f>
        <v>0</v>
      </c>
      <c r="G1171" s="1056" t="s">
        <v>76</v>
      </c>
      <c r="H1171" s="1056"/>
      <c r="I1171" s="131">
        <f>'Total display'!T51</f>
        <v>0</v>
      </c>
      <c r="J1171" s="113"/>
    </row>
    <row r="1172" spans="2:10" ht="12.75" customHeight="1" x14ac:dyDescent="0.2">
      <c r="B1172" s="111"/>
      <c r="C1172" s="127" t="s">
        <v>69</v>
      </c>
      <c r="D1172" s="128">
        <f>'Ac Dtls'!D45</f>
        <v>0</v>
      </c>
      <c r="E1172" s="131">
        <f>'Ac Dtls'!E45</f>
        <v>1.8321986301369861</v>
      </c>
      <c r="F1172" s="131">
        <f>'Total display'!M51</f>
        <v>0</v>
      </c>
      <c r="G1172" s="127"/>
      <c r="H1172" s="127"/>
      <c r="I1172" s="352"/>
      <c r="J1172" s="113"/>
    </row>
    <row r="1173" spans="2:10" ht="12.75" customHeight="1" x14ac:dyDescent="0.2">
      <c r="B1173" s="111"/>
      <c r="C1173" s="127" t="s">
        <v>70</v>
      </c>
      <c r="D1173" s="128">
        <f>'Ac Dtls'!G45</f>
        <v>0</v>
      </c>
      <c r="E1173" s="131">
        <f>'Ac Dtls'!H45</f>
        <v>4</v>
      </c>
      <c r="F1173" s="131">
        <f>'Total display'!N51</f>
        <v>0</v>
      </c>
      <c r="G1173" s="127"/>
      <c r="H1173" s="127"/>
      <c r="I1173" s="131"/>
      <c r="J1173" s="113"/>
    </row>
    <row r="1174" spans="2:10" ht="12.75" customHeight="1" x14ac:dyDescent="0.2">
      <c r="B1174" s="111"/>
      <c r="C1174" s="127" t="s">
        <v>71</v>
      </c>
      <c r="D1174" s="127"/>
      <c r="E1174" s="127"/>
      <c r="F1174" s="131">
        <f>'Total display'!P51</f>
        <v>0</v>
      </c>
      <c r="G1174" s="127"/>
      <c r="H1174" s="127"/>
      <c r="I1174" s="131"/>
      <c r="J1174" s="113"/>
    </row>
    <row r="1175" spans="2:10" ht="12.75" customHeight="1" x14ac:dyDescent="0.2">
      <c r="B1175" s="111"/>
      <c r="C1175" s="127" t="s">
        <v>422</v>
      </c>
      <c r="D1175" s="127"/>
      <c r="E1175" s="127"/>
      <c r="F1175" s="131">
        <f>'Total display'!F51</f>
        <v>0</v>
      </c>
      <c r="G1175" s="127"/>
      <c r="H1175" s="127"/>
      <c r="I1175" s="131"/>
      <c r="J1175" s="113"/>
    </row>
    <row r="1176" spans="2:10" ht="12.75" customHeight="1" x14ac:dyDescent="0.2">
      <c r="B1176" s="111"/>
      <c r="C1176" s="127" t="s">
        <v>421</v>
      </c>
      <c r="D1176" s="127"/>
      <c r="E1176" s="127"/>
      <c r="F1176" s="131">
        <f>'Total display'!I51</f>
        <v>0</v>
      </c>
      <c r="G1176" s="127"/>
      <c r="H1176" s="127"/>
      <c r="I1176" s="131"/>
      <c r="J1176" s="113"/>
    </row>
    <row r="1177" spans="2:10" ht="12.75" customHeight="1" x14ac:dyDescent="0.2">
      <c r="B1177" s="111"/>
      <c r="C1177" s="127" t="s">
        <v>450</v>
      </c>
      <c r="D1177" s="127"/>
      <c r="E1177" s="127"/>
      <c r="F1177" s="131">
        <f>'Total display'!J51</f>
        <v>0</v>
      </c>
      <c r="G1177" s="127"/>
      <c r="H1177" s="127"/>
      <c r="I1177" s="131"/>
      <c r="J1177" s="113"/>
    </row>
    <row r="1178" spans="2:10" ht="12.75" customHeight="1" x14ac:dyDescent="0.2">
      <c r="B1178" s="111"/>
      <c r="C1178" s="382" t="s">
        <v>1055</v>
      </c>
      <c r="D1178" s="128"/>
      <c r="E1178" s="127"/>
      <c r="F1178" s="131">
        <f>'Total display'!L51</f>
        <v>0</v>
      </c>
      <c r="G1178" s="127"/>
      <c r="H1178" s="127"/>
      <c r="I1178" s="131"/>
      <c r="J1178" s="113"/>
    </row>
    <row r="1179" spans="2:10" ht="12.75" customHeight="1" x14ac:dyDescent="0.2">
      <c r="B1179" s="111"/>
      <c r="C1179" s="382"/>
      <c r="D1179" s="384"/>
      <c r="E1179" s="385"/>
      <c r="F1179" s="132"/>
      <c r="G1179" s="135"/>
      <c r="H1179" s="135"/>
      <c r="I1179" s="133"/>
      <c r="J1179" s="113"/>
    </row>
    <row r="1180" spans="2:10" ht="12.75" customHeight="1" x14ac:dyDescent="0.2">
      <c r="B1180" s="111"/>
      <c r="C1180" s="1050" t="s">
        <v>83</v>
      </c>
      <c r="D1180" s="1051"/>
      <c r="E1180" s="1051"/>
      <c r="F1180" s="132">
        <f>SUM(F1170:F1178)</f>
        <v>0</v>
      </c>
      <c r="G1180" s="1052" t="s">
        <v>84</v>
      </c>
      <c r="H1180" s="1052"/>
      <c r="I1180" s="133">
        <f>SUM(I1170:I1178)</f>
        <v>0</v>
      </c>
      <c r="J1180" s="113"/>
    </row>
    <row r="1181" spans="2:10" ht="12.75" customHeight="1" x14ac:dyDescent="0.2">
      <c r="B1181" s="134"/>
      <c r="C1181" s="383"/>
      <c r="D1181" s="135"/>
      <c r="E1181" s="135"/>
      <c r="F1181" s="135"/>
      <c r="G1181" s="1057" t="s">
        <v>85</v>
      </c>
      <c r="H1181" s="1057"/>
      <c r="I1181" s="136">
        <f>F1180-I1180</f>
        <v>0</v>
      </c>
      <c r="J1181" s="137"/>
    </row>
    <row r="1182" spans="2:10" ht="12.75" customHeight="1" x14ac:dyDescent="0.2">
      <c r="B1182" s="111"/>
      <c r="C1182" s="112" t="s">
        <v>86</v>
      </c>
      <c r="D1182" s="112"/>
      <c r="E1182" s="112" t="s">
        <v>88</v>
      </c>
      <c r="F1182" s="112"/>
      <c r="G1182" s="112"/>
      <c r="H1182" s="112"/>
      <c r="I1182" s="112"/>
      <c r="J1182" s="113"/>
    </row>
    <row r="1183" spans="2:10" ht="12.75" customHeight="1" x14ac:dyDescent="0.2">
      <c r="B1183" s="111"/>
      <c r="C1183" s="112"/>
      <c r="D1183" s="112"/>
      <c r="E1183" s="112"/>
      <c r="F1183" s="112"/>
      <c r="G1183" s="112"/>
      <c r="H1183" s="112"/>
      <c r="I1183" s="112"/>
      <c r="J1183" s="113"/>
    </row>
    <row r="1184" spans="2:10" ht="12.75" customHeight="1" thickBot="1" x14ac:dyDescent="0.25">
      <c r="B1184" s="139"/>
      <c r="C1184" s="140"/>
      <c r="D1184" s="140"/>
      <c r="E1184" s="140"/>
      <c r="F1184" s="140"/>
      <c r="G1184" s="140"/>
      <c r="H1184" s="140"/>
      <c r="I1184" s="140"/>
      <c r="J1184" s="141"/>
    </row>
    <row r="1185" spans="2:10" ht="12.75" customHeight="1" thickBot="1" x14ac:dyDescent="0.25">
      <c r="B1185" s="112"/>
      <c r="C1185" s="112"/>
      <c r="D1185" s="112"/>
      <c r="E1185" s="112"/>
      <c r="F1185" s="112"/>
      <c r="G1185" s="112"/>
      <c r="H1185" s="112"/>
      <c r="I1185" s="112"/>
      <c r="J1185" s="112"/>
    </row>
    <row r="1186" spans="2:10" ht="12.75" customHeight="1" x14ac:dyDescent="0.2">
      <c r="B1186" s="108"/>
      <c r="C1186" s="109"/>
      <c r="D1186" s="109"/>
      <c r="E1186" s="109"/>
      <c r="F1186" s="109"/>
      <c r="G1186" s="109"/>
      <c r="H1186" s="109"/>
      <c r="I1186" s="109"/>
      <c r="J1186" s="110"/>
    </row>
    <row r="1187" spans="2:10" ht="12.75" customHeight="1" x14ac:dyDescent="0.2">
      <c r="B1187" s="111"/>
      <c r="C1187" s="112"/>
      <c r="D1187" s="112"/>
      <c r="E1187" s="112"/>
      <c r="F1187" s="112"/>
      <c r="G1187" s="112"/>
      <c r="H1187" s="112"/>
      <c r="I1187" s="112"/>
      <c r="J1187" s="113"/>
    </row>
    <row r="1188" spans="2:10" ht="12.75" customHeight="1" x14ac:dyDescent="0.25">
      <c r="B1188" s="111"/>
      <c r="C1188" s="1053" t="s">
        <v>77</v>
      </c>
      <c r="D1188" s="1053"/>
      <c r="E1188" s="1053"/>
      <c r="F1188" s="1053"/>
      <c r="G1188" s="1053"/>
      <c r="H1188" s="1053"/>
      <c r="I1188" s="1053"/>
      <c r="J1188" s="113"/>
    </row>
    <row r="1189" spans="2:10" ht="12.75" customHeight="1" x14ac:dyDescent="0.2">
      <c r="B1189" s="111"/>
      <c r="C1189" s="1054" t="str">
        <f>C1163</f>
        <v>PAY SLIP FOR THE MONTH OF JANUARY'2020</v>
      </c>
      <c r="D1189" s="1054"/>
      <c r="E1189" s="1054"/>
      <c r="F1189" s="1054"/>
      <c r="G1189" s="1054"/>
      <c r="H1189" s="1054"/>
      <c r="I1189" s="1054"/>
      <c r="J1189" s="113"/>
    </row>
    <row r="1190" spans="2:10" ht="12.75" customHeight="1" x14ac:dyDescent="0.2">
      <c r="B1190" s="111"/>
      <c r="C1190" s="114"/>
      <c r="D1190" s="114"/>
      <c r="E1190" s="114"/>
      <c r="F1190" s="114"/>
      <c r="G1190" s="114"/>
      <c r="H1190" s="114"/>
      <c r="I1190" s="116"/>
      <c r="J1190" s="113"/>
    </row>
    <row r="1191" spans="2:10" ht="12.75" customHeight="1" x14ac:dyDescent="0.2">
      <c r="B1191" s="111"/>
      <c r="C1191" s="115" t="s">
        <v>82</v>
      </c>
      <c r="D1191" s="1063">
        <f>'Total display'!B52</f>
        <v>0</v>
      </c>
      <c r="E1191" s="1063"/>
      <c r="F1191" s="1063"/>
      <c r="G1191" s="174"/>
      <c r="H1191" s="115" t="s">
        <v>81</v>
      </c>
      <c r="I1191" s="116">
        <f>'Total display'!C52</f>
        <v>0</v>
      </c>
      <c r="J1191" s="113"/>
    </row>
    <row r="1192" spans="2:10" ht="12.75" customHeight="1" x14ac:dyDescent="0.2">
      <c r="B1192" s="111"/>
      <c r="C1192" s="118" t="s">
        <v>78</v>
      </c>
      <c r="D1192" s="1064" t="s">
        <v>92</v>
      </c>
      <c r="E1192" s="1064"/>
      <c r="F1192" s="1064"/>
      <c r="G1192" s="112"/>
      <c r="H1192" s="246" t="s">
        <v>479</v>
      </c>
      <c r="I1192" s="246" t="s">
        <v>330</v>
      </c>
      <c r="J1192" s="113"/>
    </row>
    <row r="1193" spans="2:10" ht="12.75" customHeight="1" thickBot="1" x14ac:dyDescent="0.25">
      <c r="B1193" s="111"/>
      <c r="C1193" s="120" t="s">
        <v>79</v>
      </c>
      <c r="D1193" s="122">
        <f>'Total display'!A52</f>
        <v>0</v>
      </c>
      <c r="E1193" s="169">
        <f>'Total display'!A521</f>
        <v>0</v>
      </c>
      <c r="F1193" s="149"/>
      <c r="G1193" s="112"/>
      <c r="H1193" s="120" t="s">
        <v>80</v>
      </c>
      <c r="I1193" s="164">
        <f>'Total display'!D52</f>
        <v>0</v>
      </c>
      <c r="J1193" s="113"/>
    </row>
    <row r="1194" spans="2:10" ht="12.75" customHeight="1" thickTop="1" thickBot="1" x14ac:dyDescent="0.25">
      <c r="B1194" s="111"/>
      <c r="C1194" s="123" t="s">
        <v>73</v>
      </c>
      <c r="D1194" s="165"/>
      <c r="E1194" s="124"/>
      <c r="F1194" s="125" t="s">
        <v>74</v>
      </c>
      <c r="G1194" s="124" t="s">
        <v>75</v>
      </c>
      <c r="H1194" s="124"/>
      <c r="I1194" s="125" t="s">
        <v>74</v>
      </c>
      <c r="J1194" s="113"/>
    </row>
    <row r="1195" spans="2:10" ht="12.75" customHeight="1" thickTop="1" x14ac:dyDescent="0.2">
      <c r="B1195" s="111"/>
      <c r="C1195" s="126"/>
      <c r="D1195" s="127" t="s">
        <v>201</v>
      </c>
      <c r="E1195" s="128" t="s">
        <v>117</v>
      </c>
      <c r="F1195" s="129"/>
      <c r="G1195" s="112"/>
      <c r="H1195" s="112"/>
      <c r="I1195" s="130"/>
      <c r="J1195" s="113"/>
    </row>
    <row r="1196" spans="2:10" ht="12.75" customHeight="1" x14ac:dyDescent="0.2">
      <c r="B1196" s="111"/>
      <c r="C1196" s="127" t="s">
        <v>40</v>
      </c>
      <c r="D1196" s="127"/>
      <c r="E1196" s="127"/>
      <c r="F1196" s="131">
        <f>'Total display'!E52</f>
        <v>0</v>
      </c>
      <c r="G1196" s="1058" t="s">
        <v>1942</v>
      </c>
      <c r="H1196" s="1058"/>
      <c r="I1196" s="424">
        <f>'Total display'!R52</f>
        <v>0</v>
      </c>
      <c r="J1196" s="113"/>
    </row>
    <row r="1197" spans="2:10" ht="12.75" customHeight="1" x14ac:dyDescent="0.2">
      <c r="B1197" s="111"/>
      <c r="C1197" s="127" t="s">
        <v>67</v>
      </c>
      <c r="D1197" s="127"/>
      <c r="E1197" s="127"/>
      <c r="F1197" s="131">
        <f>'Total display'!H52</f>
        <v>0</v>
      </c>
      <c r="G1197" s="1056" t="s">
        <v>76</v>
      </c>
      <c r="H1197" s="1056"/>
      <c r="I1197" s="131">
        <f>'Total display'!T52</f>
        <v>0</v>
      </c>
      <c r="J1197" s="113"/>
    </row>
    <row r="1198" spans="2:10" ht="12.75" customHeight="1" x14ac:dyDescent="0.2">
      <c r="B1198" s="111"/>
      <c r="C1198" s="127" t="s">
        <v>69</v>
      </c>
      <c r="D1198" s="128">
        <f>'Ac Dtls'!D46</f>
        <v>8</v>
      </c>
      <c r="E1198" s="131">
        <f>'Ac Dtls'!E46</f>
        <v>1.7272808219178084</v>
      </c>
      <c r="F1198" s="131">
        <f>'Total display'!M52</f>
        <v>0</v>
      </c>
      <c r="G1198" s="127"/>
      <c r="H1198" s="127"/>
      <c r="I1198" s="352"/>
      <c r="J1198" s="113"/>
    </row>
    <row r="1199" spans="2:10" ht="12.75" customHeight="1" x14ac:dyDescent="0.2">
      <c r="B1199" s="111"/>
      <c r="C1199" s="127" t="s">
        <v>70</v>
      </c>
      <c r="D1199" s="128">
        <f>'Ac Dtls'!G46</f>
        <v>0</v>
      </c>
      <c r="E1199" s="131">
        <f>'Ac Dtls'!H46</f>
        <v>4</v>
      </c>
      <c r="F1199" s="131">
        <f>'Total display'!N52</f>
        <v>0</v>
      </c>
      <c r="G1199" s="127"/>
      <c r="H1199" s="127"/>
      <c r="I1199" s="131"/>
      <c r="J1199" s="113"/>
    </row>
    <row r="1200" spans="2:10" ht="12.75" customHeight="1" x14ac:dyDescent="0.2">
      <c r="B1200" s="111"/>
      <c r="C1200" s="127" t="s">
        <v>71</v>
      </c>
      <c r="D1200" s="127"/>
      <c r="E1200" s="127"/>
      <c r="F1200" s="131">
        <f>'Total display'!P52</f>
        <v>0</v>
      </c>
      <c r="G1200" s="127"/>
      <c r="H1200" s="127"/>
      <c r="I1200" s="131"/>
      <c r="J1200" s="113"/>
    </row>
    <row r="1201" spans="2:10" ht="12.75" customHeight="1" x14ac:dyDescent="0.2">
      <c r="B1201" s="111"/>
      <c r="C1201" s="127" t="s">
        <v>422</v>
      </c>
      <c r="D1201" s="127"/>
      <c r="E1201" s="127"/>
      <c r="F1201" s="131">
        <f>'Total display'!F52</f>
        <v>0</v>
      </c>
      <c r="G1201" s="127"/>
      <c r="H1201" s="127"/>
      <c r="I1201" s="131"/>
      <c r="J1201" s="113"/>
    </row>
    <row r="1202" spans="2:10" ht="12.75" customHeight="1" x14ac:dyDescent="0.2">
      <c r="B1202" s="111"/>
      <c r="C1202" s="182" t="s">
        <v>421</v>
      </c>
      <c r="D1202" s="182"/>
      <c r="E1202" s="182"/>
      <c r="F1202" s="183">
        <f>'Total display'!I52</f>
        <v>0</v>
      </c>
      <c r="G1202" s="127"/>
      <c r="H1202" s="127"/>
      <c r="I1202" s="131"/>
      <c r="J1202" s="113"/>
    </row>
    <row r="1203" spans="2:10" ht="12.75" customHeight="1" x14ac:dyDescent="0.2">
      <c r="B1203" s="111"/>
      <c r="C1203" s="127" t="s">
        <v>450</v>
      </c>
      <c r="D1203" s="127"/>
      <c r="E1203" s="127"/>
      <c r="F1203" s="131">
        <f>'Total display'!J52</f>
        <v>0</v>
      </c>
      <c r="G1203" s="127"/>
      <c r="H1203" s="127"/>
      <c r="I1203" s="131"/>
      <c r="J1203" s="113"/>
    </row>
    <row r="1204" spans="2:10" ht="12.75" customHeight="1" x14ac:dyDescent="0.2">
      <c r="B1204" s="111"/>
      <c r="C1204" s="382" t="s">
        <v>1055</v>
      </c>
      <c r="D1204" s="128"/>
      <c r="E1204" s="127"/>
      <c r="F1204" s="131">
        <f>'Total display'!L52</f>
        <v>0</v>
      </c>
      <c r="G1204" s="127"/>
      <c r="H1204" s="127"/>
      <c r="I1204" s="131"/>
      <c r="J1204" s="113"/>
    </row>
    <row r="1205" spans="2:10" ht="12.75" customHeight="1" x14ac:dyDescent="0.2">
      <c r="B1205" s="111"/>
      <c r="C1205" s="1050" t="s">
        <v>83</v>
      </c>
      <c r="D1205" s="1051"/>
      <c r="E1205" s="1051"/>
      <c r="F1205" s="132">
        <f>SUM(F1196:F1204)</f>
        <v>0</v>
      </c>
      <c r="G1205" s="1052" t="s">
        <v>84</v>
      </c>
      <c r="H1205" s="1052"/>
      <c r="I1205" s="133">
        <f>SUM(I1196:I1204)</f>
        <v>0</v>
      </c>
      <c r="J1205" s="113"/>
    </row>
    <row r="1206" spans="2:10" ht="12.75" customHeight="1" x14ac:dyDescent="0.2">
      <c r="B1206" s="134"/>
      <c r="C1206" s="383"/>
      <c r="D1206" s="135"/>
      <c r="E1206" s="135"/>
      <c r="F1206" s="135"/>
      <c r="G1206" s="1057" t="s">
        <v>85</v>
      </c>
      <c r="H1206" s="1057"/>
      <c r="I1206" s="136">
        <f>F1205-I1205</f>
        <v>0</v>
      </c>
      <c r="J1206" s="137"/>
    </row>
    <row r="1207" spans="2:10" ht="12.75" customHeight="1" x14ac:dyDescent="0.2">
      <c r="B1207" s="111"/>
      <c r="C1207" s="112" t="s">
        <v>86</v>
      </c>
      <c r="D1207" s="112"/>
      <c r="E1207" s="112" t="s">
        <v>88</v>
      </c>
      <c r="F1207" s="112"/>
      <c r="G1207" s="112"/>
      <c r="H1207" s="112"/>
      <c r="I1207" s="112"/>
      <c r="J1207" s="113"/>
    </row>
    <row r="1208" spans="2:10" ht="12.75" customHeight="1" x14ac:dyDescent="0.2">
      <c r="B1208" s="111"/>
      <c r="C1208" s="112"/>
      <c r="D1208" s="112"/>
      <c r="E1208" s="112"/>
      <c r="F1208" s="112"/>
      <c r="G1208" s="112"/>
      <c r="H1208" s="112"/>
      <c r="I1208" s="112"/>
      <c r="J1208" s="113"/>
    </row>
    <row r="1209" spans="2:10" ht="12.75" customHeight="1" thickBot="1" x14ac:dyDescent="0.25">
      <c r="B1209" s="139"/>
      <c r="C1209" s="140"/>
      <c r="D1209" s="140"/>
      <c r="E1209" s="140"/>
      <c r="F1209" s="140"/>
      <c r="G1209" s="140"/>
      <c r="H1209" s="140"/>
      <c r="I1209" s="140"/>
      <c r="J1209" s="141"/>
    </row>
    <row r="1210" spans="2:10" ht="12.75" customHeight="1" x14ac:dyDescent="0.2">
      <c r="B1210" s="112"/>
      <c r="C1210" s="112"/>
      <c r="D1210" s="112"/>
      <c r="E1210" s="112"/>
      <c r="F1210" s="112"/>
      <c r="G1210" s="112"/>
      <c r="H1210" s="112"/>
      <c r="I1210" s="112"/>
      <c r="J1210" s="112"/>
    </row>
    <row r="1211" spans="2:10" ht="12.75" customHeight="1" x14ac:dyDescent="0.2">
      <c r="B1211" s="112"/>
      <c r="C1211" s="112"/>
      <c r="D1211" s="112"/>
      <c r="E1211" s="112"/>
      <c r="F1211" s="112"/>
      <c r="G1211" s="112"/>
      <c r="H1211" s="112"/>
      <c r="I1211" s="112"/>
      <c r="J1211" s="112"/>
    </row>
    <row r="1212" spans="2:10" ht="12.75" customHeight="1" x14ac:dyDescent="0.2">
      <c r="B1212" s="112"/>
      <c r="C1212" s="112"/>
      <c r="D1212" s="112"/>
      <c r="E1212" s="112"/>
      <c r="F1212" s="112"/>
      <c r="G1212" s="112"/>
      <c r="H1212" s="112"/>
      <c r="I1212" s="112"/>
      <c r="J1212" s="112"/>
    </row>
    <row r="1213" spans="2:10" ht="12.75" customHeight="1" x14ac:dyDescent="0.2">
      <c r="B1213" s="112"/>
      <c r="C1213" s="112"/>
      <c r="D1213" s="112"/>
      <c r="E1213" s="112"/>
      <c r="F1213" s="112"/>
      <c r="G1213" s="112"/>
      <c r="H1213" s="112"/>
      <c r="I1213" s="112"/>
      <c r="J1213" s="112"/>
    </row>
    <row r="1214" spans="2:10" ht="12.75" customHeight="1" thickBot="1" x14ac:dyDescent="0.25">
      <c r="B1214" s="112"/>
      <c r="C1214" s="112"/>
      <c r="D1214" s="112"/>
      <c r="E1214" s="112"/>
      <c r="F1214" s="112"/>
      <c r="G1214" s="112"/>
      <c r="H1214" s="112"/>
      <c r="I1214" s="112"/>
      <c r="J1214" s="112"/>
    </row>
    <row r="1215" spans="2:10" ht="12.75" customHeight="1" x14ac:dyDescent="0.2">
      <c r="B1215" s="108"/>
      <c r="C1215" s="109"/>
      <c r="D1215" s="109"/>
      <c r="E1215" s="109"/>
      <c r="F1215" s="109"/>
      <c r="G1215" s="109"/>
      <c r="H1215" s="109"/>
      <c r="I1215" s="109"/>
      <c r="J1215" s="110"/>
    </row>
    <row r="1216" spans="2:10" ht="12.75" customHeight="1" x14ac:dyDescent="0.2">
      <c r="B1216" s="111"/>
      <c r="C1216" s="112"/>
      <c r="D1216" s="112"/>
      <c r="E1216" s="112"/>
      <c r="F1216" s="112"/>
      <c r="G1216" s="112"/>
      <c r="H1216" s="112"/>
      <c r="I1216" s="112"/>
      <c r="J1216" s="113"/>
    </row>
    <row r="1217" spans="2:10" ht="12.75" customHeight="1" x14ac:dyDescent="0.25">
      <c r="B1217" s="111"/>
      <c r="C1217" s="1053" t="s">
        <v>77</v>
      </c>
      <c r="D1217" s="1053"/>
      <c r="E1217" s="1053"/>
      <c r="F1217" s="1053"/>
      <c r="G1217" s="1053"/>
      <c r="H1217" s="1053"/>
      <c r="I1217" s="1053"/>
      <c r="J1217" s="113"/>
    </row>
    <row r="1218" spans="2:10" ht="12.75" customHeight="1" x14ac:dyDescent="0.2">
      <c r="B1218" s="111"/>
      <c r="C1218" s="1054" t="str">
        <f>C1189</f>
        <v>PAY SLIP FOR THE MONTH OF JANUARY'2020</v>
      </c>
      <c r="D1218" s="1054"/>
      <c r="E1218" s="1054"/>
      <c r="F1218" s="1054"/>
      <c r="G1218" s="1054"/>
      <c r="H1218" s="1054"/>
      <c r="I1218" s="1054"/>
      <c r="J1218" s="113"/>
    </row>
    <row r="1219" spans="2:10" ht="12.75" customHeight="1" x14ac:dyDescent="0.2">
      <c r="B1219" s="111"/>
      <c r="C1219" s="114"/>
      <c r="D1219" s="114"/>
      <c r="E1219" s="114"/>
      <c r="F1219" s="114"/>
      <c r="G1219" s="114"/>
      <c r="H1219" s="114"/>
      <c r="I1219" s="116"/>
      <c r="J1219" s="113"/>
    </row>
    <row r="1220" spans="2:10" ht="12.75" customHeight="1" x14ac:dyDescent="0.2">
      <c r="B1220" s="111"/>
      <c r="C1220" s="115" t="s">
        <v>82</v>
      </c>
      <c r="D1220" s="1063">
        <f>'Total display'!B53</f>
        <v>0</v>
      </c>
      <c r="E1220" s="1063"/>
      <c r="F1220" s="1063"/>
      <c r="G1220" s="174"/>
      <c r="H1220" s="115" t="s">
        <v>81</v>
      </c>
      <c r="I1220" s="116">
        <f>'Total display'!C53</f>
        <v>0</v>
      </c>
      <c r="J1220" s="113"/>
    </row>
    <row r="1221" spans="2:10" ht="12.75" customHeight="1" x14ac:dyDescent="0.2">
      <c r="B1221" s="111"/>
      <c r="C1221" s="118" t="s">
        <v>78</v>
      </c>
      <c r="D1221" s="1063" t="s">
        <v>92</v>
      </c>
      <c r="E1221" s="1063"/>
      <c r="F1221" s="174"/>
      <c r="G1221" s="112"/>
      <c r="H1221" s="246" t="s">
        <v>479</v>
      </c>
      <c r="I1221" s="246" t="s">
        <v>330</v>
      </c>
      <c r="J1221" s="113"/>
    </row>
    <row r="1222" spans="2:10" ht="12.75" customHeight="1" thickBot="1" x14ac:dyDescent="0.25">
      <c r="B1222" s="111"/>
      <c r="C1222" s="120" t="s">
        <v>79</v>
      </c>
      <c r="D1222" s="170">
        <f>'Total display'!A53</f>
        <v>0</v>
      </c>
      <c r="E1222" s="169"/>
      <c r="F1222" s="149"/>
      <c r="G1222" s="112"/>
      <c r="H1222" s="120" t="s">
        <v>80</v>
      </c>
      <c r="I1222" s="164">
        <f>'Total display'!D53</f>
        <v>0</v>
      </c>
      <c r="J1222" s="113"/>
    </row>
    <row r="1223" spans="2:10" ht="12.75" customHeight="1" thickTop="1" thickBot="1" x14ac:dyDescent="0.25">
      <c r="B1223" s="111"/>
      <c r="C1223" s="123" t="s">
        <v>73</v>
      </c>
      <c r="D1223" s="124"/>
      <c r="E1223" s="124"/>
      <c r="F1223" s="125" t="s">
        <v>74</v>
      </c>
      <c r="G1223" s="124" t="s">
        <v>75</v>
      </c>
      <c r="H1223" s="124"/>
      <c r="I1223" s="125" t="s">
        <v>74</v>
      </c>
      <c r="J1223" s="113"/>
    </row>
    <row r="1224" spans="2:10" ht="12.75" customHeight="1" thickTop="1" x14ac:dyDescent="0.2">
      <c r="B1224" s="111"/>
      <c r="C1224" s="126"/>
      <c r="D1224" s="127" t="s">
        <v>201</v>
      </c>
      <c r="E1224" s="128" t="s">
        <v>117</v>
      </c>
      <c r="F1224" s="129"/>
      <c r="G1224" s="112"/>
      <c r="H1224" s="112"/>
      <c r="I1224" s="130"/>
      <c r="J1224" s="113"/>
    </row>
    <row r="1225" spans="2:10" ht="12.75" customHeight="1" x14ac:dyDescent="0.2">
      <c r="B1225" s="111"/>
      <c r="C1225" s="127" t="s">
        <v>40</v>
      </c>
      <c r="D1225" s="127"/>
      <c r="E1225" s="127"/>
      <c r="F1225" s="131">
        <f>'Total display'!E53</f>
        <v>0</v>
      </c>
      <c r="G1225" s="1058" t="s">
        <v>1942</v>
      </c>
      <c r="H1225" s="1058"/>
      <c r="I1225" s="131">
        <f>'Total display'!R53</f>
        <v>0</v>
      </c>
      <c r="J1225" s="113"/>
    </row>
    <row r="1226" spans="2:10" ht="12.75" customHeight="1" x14ac:dyDescent="0.2">
      <c r="B1226" s="111"/>
      <c r="C1226" s="127" t="s">
        <v>67</v>
      </c>
      <c r="D1226" s="127"/>
      <c r="E1226" s="127"/>
      <c r="F1226" s="131">
        <f>'Total display'!H53</f>
        <v>0</v>
      </c>
      <c r="G1226" s="1056" t="s">
        <v>76</v>
      </c>
      <c r="H1226" s="1056"/>
      <c r="I1226" s="131">
        <f>'Total display'!T53</f>
        <v>0</v>
      </c>
      <c r="J1226" s="113"/>
    </row>
    <row r="1227" spans="2:10" ht="12.75" customHeight="1" x14ac:dyDescent="0.2">
      <c r="B1227" s="111"/>
      <c r="C1227" s="127" t="s">
        <v>69</v>
      </c>
      <c r="D1227" s="128">
        <f>'Ac Dtls'!D47</f>
        <v>0</v>
      </c>
      <c r="E1227" s="131">
        <f>'Ac Dtls'!E47</f>
        <v>1.7059006849315068</v>
      </c>
      <c r="F1227" s="131">
        <f>'Total display'!M53</f>
        <v>0</v>
      </c>
      <c r="G1227" s="127"/>
      <c r="H1227" s="127"/>
      <c r="I1227" s="352"/>
      <c r="J1227" s="113"/>
    </row>
    <row r="1228" spans="2:10" ht="12.75" customHeight="1" x14ac:dyDescent="0.2">
      <c r="B1228" s="111"/>
      <c r="C1228" s="127" t="s">
        <v>70</v>
      </c>
      <c r="D1228" s="128">
        <f>'Ac Dtls'!G47</f>
        <v>0</v>
      </c>
      <c r="E1228" s="131">
        <f>'Ac Dtls'!H47</f>
        <v>4</v>
      </c>
      <c r="F1228" s="131">
        <f>'Total display'!N53</f>
        <v>0</v>
      </c>
      <c r="G1228" s="127"/>
      <c r="H1228" s="127"/>
      <c r="I1228" s="131"/>
      <c r="J1228" s="113"/>
    </row>
    <row r="1229" spans="2:10" ht="12.75" customHeight="1" x14ac:dyDescent="0.2">
      <c r="B1229" s="111"/>
      <c r="C1229" s="127" t="s">
        <v>71</v>
      </c>
      <c r="D1229" s="127"/>
      <c r="E1229" s="127"/>
      <c r="F1229" s="131">
        <f>'Total display'!P53</f>
        <v>0</v>
      </c>
      <c r="G1229" s="127"/>
      <c r="H1229" s="127"/>
      <c r="I1229" s="131"/>
      <c r="J1229" s="113"/>
    </row>
    <row r="1230" spans="2:10" ht="12.75" customHeight="1" x14ac:dyDescent="0.2">
      <c r="B1230" s="111"/>
      <c r="C1230" s="127" t="s">
        <v>422</v>
      </c>
      <c r="D1230" s="127"/>
      <c r="E1230" s="127"/>
      <c r="F1230" s="131">
        <f>'Total display'!F53</f>
        <v>0</v>
      </c>
      <c r="G1230" s="127"/>
      <c r="H1230" s="127"/>
      <c r="I1230" s="131"/>
      <c r="J1230" s="113"/>
    </row>
    <row r="1231" spans="2:10" ht="12.75" customHeight="1" x14ac:dyDescent="0.2">
      <c r="B1231" s="111"/>
      <c r="C1231" s="182" t="s">
        <v>421</v>
      </c>
      <c r="D1231" s="182"/>
      <c r="E1231" s="182"/>
      <c r="F1231" s="183">
        <f>'Total display'!I53</f>
        <v>0</v>
      </c>
      <c r="G1231" s="127"/>
      <c r="H1231" s="127"/>
      <c r="I1231" s="131"/>
      <c r="J1231" s="113"/>
    </row>
    <row r="1232" spans="2:10" ht="12.75" customHeight="1" x14ac:dyDescent="0.2">
      <c r="B1232" s="111"/>
      <c r="C1232" s="127" t="s">
        <v>450</v>
      </c>
      <c r="D1232" s="127"/>
      <c r="E1232" s="127"/>
      <c r="F1232" s="131">
        <f>'Total display'!J53</f>
        <v>0</v>
      </c>
      <c r="G1232" s="127"/>
      <c r="H1232" s="127"/>
      <c r="I1232" s="131"/>
      <c r="J1232" s="113"/>
    </row>
    <row r="1233" spans="2:10" ht="12.75" customHeight="1" x14ac:dyDescent="0.2">
      <c r="B1233" s="111"/>
      <c r="C1233" s="382" t="s">
        <v>1055</v>
      </c>
      <c r="D1233" s="128"/>
      <c r="E1233" s="127"/>
      <c r="F1233" s="131">
        <f>'Total display'!L53</f>
        <v>0</v>
      </c>
      <c r="G1233" s="127"/>
      <c r="H1233" s="127"/>
      <c r="I1233" s="131"/>
      <c r="J1233" s="113"/>
    </row>
    <row r="1234" spans="2:10" ht="12.75" customHeight="1" x14ac:dyDescent="0.2">
      <c r="B1234" s="111"/>
      <c r="C1234" s="1050"/>
      <c r="D1234" s="1051"/>
      <c r="E1234" s="1051"/>
      <c r="F1234" s="132">
        <f>SUM(F1225:F1233)</f>
        <v>0</v>
      </c>
      <c r="G1234" s="1052" t="s">
        <v>84</v>
      </c>
      <c r="H1234" s="1052"/>
      <c r="I1234" s="133">
        <f>SUM(I1225:I1233)</f>
        <v>0</v>
      </c>
      <c r="J1234" s="113"/>
    </row>
    <row r="1235" spans="2:10" ht="12.75" customHeight="1" x14ac:dyDescent="0.2">
      <c r="B1235" s="134"/>
      <c r="C1235" s="383"/>
      <c r="D1235" s="135"/>
      <c r="E1235" s="135"/>
      <c r="F1235" s="135"/>
      <c r="G1235" s="1057" t="s">
        <v>85</v>
      </c>
      <c r="H1235" s="1057"/>
      <c r="I1235" s="136">
        <f>F1234-I1234</f>
        <v>0</v>
      </c>
      <c r="J1235" s="137"/>
    </row>
    <row r="1236" spans="2:10" ht="12.75" customHeight="1" x14ac:dyDescent="0.2">
      <c r="B1236" s="111"/>
      <c r="C1236" s="112" t="s">
        <v>86</v>
      </c>
      <c r="D1236" s="112"/>
      <c r="E1236" s="112" t="s">
        <v>88</v>
      </c>
      <c r="F1236" s="112"/>
      <c r="G1236" s="112"/>
      <c r="H1236" s="112"/>
      <c r="I1236" s="112"/>
      <c r="J1236" s="113"/>
    </row>
    <row r="1237" spans="2:10" ht="12.75" customHeight="1" x14ac:dyDescent="0.2">
      <c r="B1237" s="111"/>
      <c r="C1237" s="112"/>
      <c r="D1237" s="112"/>
      <c r="E1237" s="112"/>
      <c r="F1237" s="112"/>
      <c r="G1237" s="112"/>
      <c r="H1237" s="112"/>
      <c r="I1237" s="112"/>
      <c r="J1237" s="113"/>
    </row>
    <row r="1238" spans="2:10" ht="12.75" customHeight="1" thickBot="1" x14ac:dyDescent="0.25">
      <c r="B1238" s="139"/>
      <c r="C1238" s="140"/>
      <c r="D1238" s="140"/>
      <c r="E1238" s="140"/>
      <c r="F1238" s="140"/>
      <c r="G1238" s="140"/>
      <c r="H1238" s="140"/>
      <c r="I1238" s="140"/>
      <c r="J1238" s="141"/>
    </row>
    <row r="1239" spans="2:10" ht="12.75" customHeight="1" x14ac:dyDescent="0.2">
      <c r="B1239" s="112"/>
      <c r="C1239" s="112"/>
      <c r="D1239" s="112"/>
      <c r="E1239" s="112"/>
      <c r="F1239" s="112"/>
      <c r="G1239" s="112"/>
      <c r="H1239" s="112"/>
      <c r="I1239" s="112"/>
      <c r="J1239" s="112"/>
    </row>
    <row r="1240" spans="2:10" ht="12.75" customHeight="1" x14ac:dyDescent="0.2">
      <c r="B1240" s="112"/>
      <c r="C1240" s="112"/>
      <c r="D1240" s="112"/>
      <c r="E1240" s="112"/>
      <c r="F1240" s="112"/>
      <c r="G1240" s="112"/>
      <c r="H1240" s="112"/>
      <c r="I1240" s="112"/>
      <c r="J1240" s="112"/>
    </row>
    <row r="1241" spans="2:10" ht="12.75" customHeight="1" x14ac:dyDescent="0.2">
      <c r="B1241" s="112"/>
      <c r="C1241" s="112"/>
      <c r="D1241" s="112"/>
      <c r="E1241" s="112"/>
      <c r="F1241" s="112"/>
      <c r="G1241" s="112"/>
      <c r="H1241" s="112"/>
      <c r="I1241" s="112"/>
      <c r="J1241" s="112"/>
    </row>
    <row r="1242" spans="2:10" ht="12.75" customHeight="1" thickBot="1" x14ac:dyDescent="0.25">
      <c r="B1242" s="112"/>
      <c r="C1242" s="112"/>
      <c r="D1242" s="112"/>
      <c r="E1242" s="112"/>
      <c r="F1242" s="112"/>
      <c r="G1242" s="112"/>
      <c r="H1242" s="112"/>
      <c r="I1242" s="112"/>
      <c r="J1242" s="112"/>
    </row>
    <row r="1243" spans="2:10" ht="12.75" customHeight="1" x14ac:dyDescent="0.2">
      <c r="B1243" s="108"/>
      <c r="C1243" s="109"/>
      <c r="D1243" s="109"/>
      <c r="E1243" s="109"/>
      <c r="F1243" s="109"/>
      <c r="G1243" s="109"/>
      <c r="H1243" s="109"/>
      <c r="I1243" s="109"/>
      <c r="J1243" s="110"/>
    </row>
    <row r="1244" spans="2:10" ht="12.75" customHeight="1" x14ac:dyDescent="0.2">
      <c r="B1244" s="111"/>
      <c r="C1244" s="112"/>
      <c r="D1244" s="112"/>
      <c r="E1244" s="112"/>
      <c r="F1244" s="112"/>
      <c r="G1244" s="112"/>
      <c r="H1244" s="112"/>
      <c r="I1244" s="112"/>
      <c r="J1244" s="113"/>
    </row>
    <row r="1245" spans="2:10" ht="12.75" customHeight="1" x14ac:dyDescent="0.25">
      <c r="B1245" s="111"/>
      <c r="C1245" s="1053" t="s">
        <v>77</v>
      </c>
      <c r="D1245" s="1053"/>
      <c r="E1245" s="1053"/>
      <c r="F1245" s="1053"/>
      <c r="G1245" s="1053"/>
      <c r="H1245" s="1053"/>
      <c r="I1245" s="1053"/>
      <c r="J1245" s="113"/>
    </row>
    <row r="1246" spans="2:10" ht="12.75" customHeight="1" x14ac:dyDescent="0.2">
      <c r="B1246" s="111"/>
      <c r="C1246" s="1054" t="s">
        <v>2110</v>
      </c>
      <c r="D1246" s="1054"/>
      <c r="E1246" s="1054"/>
      <c r="F1246" s="1054"/>
      <c r="G1246" s="1054"/>
      <c r="H1246" s="1054"/>
      <c r="I1246" s="1054"/>
      <c r="J1246" s="113"/>
    </row>
    <row r="1247" spans="2:10" ht="12.75" customHeight="1" x14ac:dyDescent="0.2">
      <c r="B1247" s="111"/>
      <c r="C1247" s="268"/>
      <c r="D1247" s="268"/>
      <c r="E1247" s="268"/>
      <c r="F1247" s="268"/>
      <c r="G1247" s="268"/>
      <c r="H1247" s="268"/>
      <c r="I1247" s="270"/>
      <c r="J1247" s="113"/>
    </row>
    <row r="1248" spans="2:10" ht="12.75" customHeight="1" x14ac:dyDescent="0.2">
      <c r="B1248" s="111"/>
      <c r="C1248" s="271" t="s">
        <v>82</v>
      </c>
      <c r="D1248" s="1063">
        <f>'Total display'!B54</f>
        <v>0</v>
      </c>
      <c r="E1248" s="1063"/>
      <c r="F1248" s="1063"/>
      <c r="G1248" s="174"/>
      <c r="H1248" s="271" t="s">
        <v>81</v>
      </c>
      <c r="I1248" s="270">
        <f>'Total display'!C54</f>
        <v>0</v>
      </c>
      <c r="J1248" s="113"/>
    </row>
    <row r="1249" spans="2:10" ht="12.75" customHeight="1" x14ac:dyDescent="0.2">
      <c r="B1249" s="111"/>
      <c r="C1249" s="118" t="s">
        <v>78</v>
      </c>
      <c r="D1249" s="1063" t="s">
        <v>168</v>
      </c>
      <c r="E1249" s="1063"/>
      <c r="F1249" s="174"/>
      <c r="G1249" s="112"/>
      <c r="H1249" s="246" t="s">
        <v>479</v>
      </c>
      <c r="I1249" s="246" t="s">
        <v>330</v>
      </c>
      <c r="J1249" s="113"/>
    </row>
    <row r="1250" spans="2:10" ht="12.75" customHeight="1" thickBot="1" x14ac:dyDescent="0.25">
      <c r="B1250" s="111"/>
      <c r="C1250" s="120" t="s">
        <v>79</v>
      </c>
      <c r="D1250" s="170">
        <f>'Total display'!A54</f>
        <v>0</v>
      </c>
      <c r="E1250" s="169"/>
      <c r="F1250" s="149"/>
      <c r="G1250" s="112"/>
      <c r="H1250" s="120" t="s">
        <v>80</v>
      </c>
      <c r="I1250" s="164">
        <f>'Total display'!D54</f>
        <v>0</v>
      </c>
      <c r="J1250" s="113"/>
    </row>
    <row r="1251" spans="2:10" ht="12.75" customHeight="1" thickTop="1" thickBot="1" x14ac:dyDescent="0.25">
      <c r="B1251" s="111"/>
      <c r="C1251" s="123" t="s">
        <v>73</v>
      </c>
      <c r="D1251" s="124"/>
      <c r="E1251" s="124"/>
      <c r="F1251" s="125" t="s">
        <v>74</v>
      </c>
      <c r="G1251" s="124" t="s">
        <v>75</v>
      </c>
      <c r="H1251" s="124"/>
      <c r="I1251" s="125" t="s">
        <v>74</v>
      </c>
      <c r="J1251" s="113"/>
    </row>
    <row r="1252" spans="2:10" ht="12.75" customHeight="1" thickTop="1" x14ac:dyDescent="0.2">
      <c r="B1252" s="111"/>
      <c r="C1252" s="126"/>
      <c r="D1252" s="127" t="s">
        <v>201</v>
      </c>
      <c r="E1252" s="269" t="s">
        <v>117</v>
      </c>
      <c r="F1252" s="129"/>
      <c r="G1252" s="112"/>
      <c r="H1252" s="112"/>
      <c r="I1252" s="130"/>
      <c r="J1252" s="113"/>
    </row>
    <row r="1253" spans="2:10" ht="12.75" customHeight="1" x14ac:dyDescent="0.2">
      <c r="B1253" s="111"/>
      <c r="C1253" s="127" t="s">
        <v>40</v>
      </c>
      <c r="D1253" s="127"/>
      <c r="E1253" s="127"/>
      <c r="F1253" s="131">
        <f>'Total display'!E54</f>
        <v>0</v>
      </c>
      <c r="G1253" s="1058" t="s">
        <v>1942</v>
      </c>
      <c r="H1253" s="1058"/>
      <c r="I1253" s="131">
        <f>'Total display'!R54</f>
        <v>0</v>
      </c>
      <c r="J1253" s="113"/>
    </row>
    <row r="1254" spans="2:10" ht="12.75" customHeight="1" x14ac:dyDescent="0.2">
      <c r="B1254" s="111"/>
      <c r="C1254" s="127" t="s">
        <v>67</v>
      </c>
      <c r="D1254" s="127"/>
      <c r="E1254" s="127"/>
      <c r="F1254" s="131">
        <f>'Total display'!H54</f>
        <v>0</v>
      </c>
      <c r="G1254" s="1056" t="s">
        <v>76</v>
      </c>
      <c r="H1254" s="1056"/>
      <c r="I1254" s="131">
        <f>'Total display'!T54</f>
        <v>0</v>
      </c>
      <c r="J1254" s="113"/>
    </row>
    <row r="1255" spans="2:10" ht="12.75" customHeight="1" x14ac:dyDescent="0.2">
      <c r="B1255" s="111"/>
      <c r="C1255" s="127" t="s">
        <v>69</v>
      </c>
      <c r="D1255" s="269"/>
      <c r="E1255" s="131"/>
      <c r="F1255" s="131">
        <f>'Total display'!M54</f>
        <v>0</v>
      </c>
      <c r="G1255" s="127"/>
      <c r="H1255" s="127"/>
      <c r="I1255" s="131"/>
      <c r="J1255" s="113"/>
    </row>
    <row r="1256" spans="2:10" ht="12.75" customHeight="1" x14ac:dyDescent="0.2">
      <c r="B1256" s="111"/>
      <c r="C1256" s="127" t="s">
        <v>70</v>
      </c>
      <c r="D1256" s="269"/>
      <c r="E1256" s="131"/>
      <c r="F1256" s="131">
        <f>'Total display'!N54</f>
        <v>0</v>
      </c>
      <c r="G1256" s="127"/>
      <c r="H1256" s="127"/>
      <c r="I1256" s="131"/>
      <c r="J1256" s="113"/>
    </row>
    <row r="1257" spans="2:10" ht="12.75" customHeight="1" x14ac:dyDescent="0.2">
      <c r="B1257" s="111"/>
      <c r="C1257" s="127" t="s">
        <v>71</v>
      </c>
      <c r="D1257" s="127"/>
      <c r="E1257" s="127"/>
      <c r="F1257" s="131">
        <f>'Total display'!P54</f>
        <v>0</v>
      </c>
      <c r="G1257" s="127"/>
      <c r="H1257" s="127"/>
      <c r="I1257" s="131"/>
      <c r="J1257" s="113"/>
    </row>
    <row r="1258" spans="2:10" ht="12.75" customHeight="1" x14ac:dyDescent="0.2">
      <c r="B1258" s="111"/>
      <c r="C1258" s="127" t="s">
        <v>422</v>
      </c>
      <c r="D1258" s="127"/>
      <c r="E1258" s="127"/>
      <c r="F1258" s="131">
        <f>'Total display'!F54</f>
        <v>0</v>
      </c>
      <c r="G1258" s="127"/>
      <c r="H1258" s="127"/>
      <c r="I1258" s="131"/>
      <c r="J1258" s="113"/>
    </row>
    <row r="1259" spans="2:10" ht="12.75" customHeight="1" x14ac:dyDescent="0.2">
      <c r="B1259" s="111"/>
      <c r="C1259" s="182" t="s">
        <v>421</v>
      </c>
      <c r="D1259" s="182"/>
      <c r="E1259" s="182"/>
      <c r="F1259" s="183">
        <f>'Total display'!I54</f>
        <v>0</v>
      </c>
      <c r="G1259" s="127"/>
      <c r="H1259" s="127"/>
      <c r="I1259" s="131"/>
      <c r="J1259" s="113"/>
    </row>
    <row r="1260" spans="2:10" ht="12.75" customHeight="1" x14ac:dyDescent="0.2">
      <c r="B1260" s="111"/>
      <c r="C1260" s="127" t="s">
        <v>450</v>
      </c>
      <c r="D1260" s="127"/>
      <c r="E1260" s="127"/>
      <c r="F1260" s="131">
        <f>'Total display'!J54</f>
        <v>0</v>
      </c>
      <c r="G1260" s="127"/>
      <c r="H1260" s="127"/>
      <c r="I1260" s="131"/>
      <c r="J1260" s="113"/>
    </row>
    <row r="1261" spans="2:10" ht="12.75" customHeight="1" x14ac:dyDescent="0.2">
      <c r="B1261" s="111"/>
      <c r="C1261" s="382" t="s">
        <v>1055</v>
      </c>
      <c r="D1261" s="269"/>
      <c r="E1261" s="127"/>
      <c r="F1261" s="131">
        <f>'Total display'!L54</f>
        <v>0</v>
      </c>
      <c r="G1261" s="127"/>
      <c r="H1261" s="127"/>
      <c r="I1261" s="131"/>
      <c r="J1261" s="113"/>
    </row>
    <row r="1262" spans="2:10" ht="12.75" customHeight="1" x14ac:dyDescent="0.2">
      <c r="B1262" s="111"/>
      <c r="C1262" s="382"/>
      <c r="D1262" s="384"/>
      <c r="E1262" s="385"/>
      <c r="F1262" s="132"/>
      <c r="G1262" s="135"/>
      <c r="H1262" s="135"/>
      <c r="I1262" s="133"/>
      <c r="J1262" s="113"/>
    </row>
    <row r="1263" spans="2:10" ht="12.75" customHeight="1" x14ac:dyDescent="0.2">
      <c r="B1263" s="111"/>
      <c r="C1263" s="1050"/>
      <c r="D1263" s="1051"/>
      <c r="E1263" s="1051"/>
      <c r="F1263" s="132">
        <f>SUM(F1253:F1261)</f>
        <v>0</v>
      </c>
      <c r="G1263" s="1052" t="s">
        <v>84</v>
      </c>
      <c r="H1263" s="1052"/>
      <c r="I1263" s="133">
        <f>SUM(I1253:I1261)</f>
        <v>0</v>
      </c>
      <c r="J1263" s="113"/>
    </row>
    <row r="1264" spans="2:10" ht="12.75" customHeight="1" x14ac:dyDescent="0.2">
      <c r="B1264" s="134"/>
      <c r="C1264" s="135"/>
      <c r="D1264" s="135"/>
      <c r="E1264" s="135"/>
      <c r="F1264" s="135"/>
      <c r="G1264" s="1057" t="s">
        <v>85</v>
      </c>
      <c r="H1264" s="1057"/>
      <c r="I1264" s="136">
        <f>F1263-I1263</f>
        <v>0</v>
      </c>
      <c r="J1264" s="137"/>
    </row>
    <row r="1265" spans="2:12" ht="12.75" customHeight="1" x14ac:dyDescent="0.2">
      <c r="B1265" s="111"/>
      <c r="C1265" s="112" t="s">
        <v>86</v>
      </c>
      <c r="D1265" s="112"/>
      <c r="E1265" s="112" t="s">
        <v>88</v>
      </c>
      <c r="F1265" s="112"/>
      <c r="G1265" s="112"/>
      <c r="H1265" s="112"/>
      <c r="I1265" s="112"/>
      <c r="J1265" s="113"/>
    </row>
    <row r="1266" spans="2:12" ht="12.75" customHeight="1" x14ac:dyDescent="0.2">
      <c r="B1266" s="111"/>
      <c r="C1266" s="112"/>
      <c r="D1266" s="112"/>
      <c r="E1266" s="112"/>
      <c r="F1266" s="112"/>
      <c r="G1266" s="112"/>
      <c r="H1266" s="112"/>
      <c r="I1266" s="112"/>
      <c r="J1266" s="113"/>
    </row>
    <row r="1267" spans="2:12" ht="12.75" customHeight="1" thickBot="1" x14ac:dyDescent="0.25">
      <c r="B1267" s="139"/>
      <c r="C1267" s="140"/>
      <c r="D1267" s="140"/>
      <c r="E1267" s="140"/>
      <c r="F1267" s="140"/>
      <c r="G1267" s="140"/>
      <c r="H1267" s="140"/>
      <c r="I1267" s="140"/>
      <c r="J1267" s="141"/>
    </row>
    <row r="1268" spans="2:12" ht="12.75" customHeight="1" x14ac:dyDescent="0.2">
      <c r="B1268" s="112"/>
      <c r="C1268" s="112"/>
      <c r="D1268" s="112"/>
      <c r="E1268" s="112"/>
      <c r="F1268" s="112"/>
      <c r="G1268" s="112"/>
      <c r="H1268" s="112"/>
      <c r="I1268" s="112"/>
      <c r="J1268" s="112"/>
    </row>
    <row r="1269" spans="2:12" ht="12.75" customHeight="1" x14ac:dyDescent="0.2">
      <c r="B1269" s="112"/>
      <c r="C1269" s="112"/>
      <c r="D1269" s="112"/>
      <c r="E1269" s="112"/>
      <c r="F1269" s="112"/>
      <c r="G1269" s="112"/>
      <c r="H1269" s="112"/>
      <c r="I1269" s="112"/>
      <c r="J1269" s="112"/>
    </row>
    <row r="1270" spans="2:12" ht="12.75" customHeight="1" x14ac:dyDescent="0.2">
      <c r="B1270" s="112"/>
      <c r="C1270" s="112"/>
      <c r="D1270" s="112"/>
      <c r="E1270" s="112"/>
      <c r="F1270" s="112"/>
      <c r="G1270" s="112"/>
      <c r="H1270" s="112"/>
      <c r="I1270" s="112"/>
      <c r="J1270" s="112"/>
    </row>
    <row r="1271" spans="2:12" ht="12.75" customHeight="1" x14ac:dyDescent="0.2">
      <c r="B1271" s="112"/>
      <c r="C1271" s="112"/>
      <c r="D1271" s="112"/>
      <c r="E1271" s="112"/>
      <c r="F1271" s="112"/>
      <c r="G1271" s="112"/>
      <c r="H1271" s="112"/>
      <c r="I1271" s="112"/>
      <c r="J1271" s="112"/>
    </row>
    <row r="1272" spans="2:12" ht="12.75" customHeight="1" thickBot="1" x14ac:dyDescent="0.25">
      <c r="B1272" s="112"/>
      <c r="C1272" s="112"/>
      <c r="D1272" s="112"/>
      <c r="E1272" s="112"/>
      <c r="F1272" s="112"/>
      <c r="G1272" s="112"/>
      <c r="H1272" s="112"/>
      <c r="I1272" s="112"/>
      <c r="J1272" s="112"/>
    </row>
    <row r="1273" spans="2:12" ht="12.75" customHeight="1" x14ac:dyDescent="0.2">
      <c r="B1273" s="108"/>
      <c r="C1273" s="109"/>
      <c r="D1273" s="109"/>
      <c r="E1273" s="109"/>
      <c r="F1273" s="109"/>
      <c r="G1273" s="109"/>
      <c r="H1273" s="109"/>
      <c r="I1273" s="109"/>
      <c r="J1273" s="110"/>
    </row>
    <row r="1274" spans="2:12" ht="12.75" customHeight="1" x14ac:dyDescent="0.2">
      <c r="B1274" s="111"/>
      <c r="C1274" s="112"/>
      <c r="D1274" s="112"/>
      <c r="E1274" s="112"/>
      <c r="F1274" s="112"/>
      <c r="G1274" s="112"/>
      <c r="H1274" s="112"/>
      <c r="I1274" s="112"/>
      <c r="J1274" s="113"/>
    </row>
    <row r="1275" spans="2:12" ht="12.75" customHeight="1" x14ac:dyDescent="0.25">
      <c r="B1275" s="111"/>
      <c r="C1275" s="1053" t="s">
        <v>77</v>
      </c>
      <c r="D1275" s="1053"/>
      <c r="E1275" s="1053"/>
      <c r="F1275" s="1053"/>
      <c r="G1275" s="1053"/>
      <c r="H1275" s="1053"/>
      <c r="I1275" s="1053"/>
      <c r="J1275" s="113"/>
    </row>
    <row r="1276" spans="2:12" ht="12.75" customHeight="1" x14ac:dyDescent="0.2">
      <c r="B1276" s="111"/>
      <c r="C1276" s="1054" t="s">
        <v>2110</v>
      </c>
      <c r="D1276" s="1054"/>
      <c r="E1276" s="1054"/>
      <c r="F1276" s="1054"/>
      <c r="G1276" s="1054"/>
      <c r="H1276" s="1054"/>
      <c r="I1276" s="1054"/>
      <c r="J1276" s="113"/>
      <c r="K1276" s="52"/>
      <c r="L1276" s="53"/>
    </row>
    <row r="1277" spans="2:12" ht="12.75" customHeight="1" x14ac:dyDescent="0.2">
      <c r="B1277" s="111"/>
      <c r="C1277" s="114"/>
      <c r="D1277" s="114"/>
      <c r="E1277" s="114"/>
      <c r="F1277" s="114"/>
      <c r="G1277" s="114"/>
      <c r="H1277" s="114"/>
      <c r="I1277" s="116"/>
      <c r="J1277" s="113"/>
      <c r="K1277" s="52"/>
      <c r="L1277" s="53"/>
    </row>
    <row r="1278" spans="2:12" ht="12.75" customHeight="1" x14ac:dyDescent="0.2">
      <c r="B1278" s="111"/>
      <c r="C1278" s="115" t="s">
        <v>82</v>
      </c>
      <c r="D1278" s="1063" t="s">
        <v>238</v>
      </c>
      <c r="E1278" s="1063"/>
      <c r="F1278" s="1063"/>
      <c r="G1278" s="174"/>
      <c r="H1278" s="115" t="s">
        <v>81</v>
      </c>
      <c r="I1278" s="128">
        <v>299</v>
      </c>
      <c r="J1278" s="113"/>
      <c r="K1278" s="52"/>
      <c r="L1278" s="53"/>
    </row>
    <row r="1279" spans="2:12" ht="12.75" customHeight="1" x14ac:dyDescent="0.2">
      <c r="B1279" s="111"/>
      <c r="C1279" s="118" t="s">
        <v>78</v>
      </c>
      <c r="D1279" s="118"/>
      <c r="E1279" s="1063" t="s">
        <v>94</v>
      </c>
      <c r="F1279" s="1063"/>
      <c r="G1279" s="112"/>
      <c r="H1279" s="252" t="s">
        <v>479</v>
      </c>
      <c r="I1279" s="252" t="s">
        <v>329</v>
      </c>
      <c r="J1279" s="113"/>
      <c r="K1279" s="52"/>
      <c r="L1279" s="53"/>
    </row>
    <row r="1280" spans="2:12" ht="12.75" customHeight="1" thickBot="1" x14ac:dyDescent="0.25">
      <c r="B1280" s="111"/>
      <c r="C1280" s="120" t="s">
        <v>79</v>
      </c>
      <c r="D1280" s="164">
        <f>'Total display'!A55</f>
        <v>0</v>
      </c>
      <c r="E1280" s="169"/>
      <c r="F1280" s="149"/>
      <c r="G1280" s="112"/>
      <c r="H1280" s="120" t="s">
        <v>80</v>
      </c>
      <c r="I1280" s="164">
        <f>'Total display'!D55</f>
        <v>0</v>
      </c>
      <c r="J1280" s="113"/>
    </row>
    <row r="1281" spans="2:10" ht="12.75" customHeight="1" thickTop="1" thickBot="1" x14ac:dyDescent="0.25">
      <c r="B1281" s="111"/>
      <c r="C1281" s="123" t="s">
        <v>73</v>
      </c>
      <c r="D1281" s="124"/>
      <c r="E1281" s="124"/>
      <c r="F1281" s="125" t="s">
        <v>74</v>
      </c>
      <c r="G1281" s="124" t="s">
        <v>75</v>
      </c>
      <c r="H1281" s="124"/>
      <c r="I1281" s="125" t="s">
        <v>74</v>
      </c>
      <c r="J1281" s="113"/>
    </row>
    <row r="1282" spans="2:10" ht="12.75" customHeight="1" thickTop="1" x14ac:dyDescent="0.2">
      <c r="B1282" s="111"/>
      <c r="C1282" s="126"/>
      <c r="D1282" s="127" t="s">
        <v>201</v>
      </c>
      <c r="E1282" s="128" t="s">
        <v>117</v>
      </c>
      <c r="F1282" s="129"/>
      <c r="G1282" s="112"/>
      <c r="H1282" s="112"/>
      <c r="I1282" s="130"/>
      <c r="J1282" s="113"/>
    </row>
    <row r="1283" spans="2:10" ht="12.75" customHeight="1" x14ac:dyDescent="0.2">
      <c r="B1283" s="111"/>
      <c r="C1283" s="127" t="s">
        <v>40</v>
      </c>
      <c r="D1283" s="127"/>
      <c r="E1283" s="127"/>
      <c r="F1283" s="131">
        <f>'Total display'!E55</f>
        <v>0</v>
      </c>
      <c r="G1283" s="1058" t="s">
        <v>1942</v>
      </c>
      <c r="H1283" s="1058"/>
      <c r="I1283" s="131">
        <f>'Total display'!R55</f>
        <v>0</v>
      </c>
      <c r="J1283" s="113"/>
    </row>
    <row r="1284" spans="2:10" ht="12.75" customHeight="1" x14ac:dyDescent="0.2">
      <c r="B1284" s="111"/>
      <c r="C1284" s="127" t="s">
        <v>67</v>
      </c>
      <c r="D1284" s="127"/>
      <c r="E1284" s="127"/>
      <c r="F1284" s="131">
        <f>'Total display'!H890</f>
        <v>0</v>
      </c>
      <c r="G1284" s="1056" t="s">
        <v>76</v>
      </c>
      <c r="H1284" s="1056"/>
      <c r="I1284" s="131">
        <v>0</v>
      </c>
      <c r="J1284" s="113"/>
    </row>
    <row r="1285" spans="2:10" ht="12.75" customHeight="1" x14ac:dyDescent="0.2">
      <c r="B1285" s="111"/>
      <c r="C1285" s="127"/>
      <c r="D1285" s="127"/>
      <c r="E1285" s="127"/>
      <c r="F1285" s="131">
        <v>0</v>
      </c>
      <c r="G1285" s="127"/>
      <c r="H1285" s="127"/>
      <c r="I1285" s="131"/>
      <c r="J1285" s="113"/>
    </row>
    <row r="1286" spans="2:10" ht="12.75" customHeight="1" x14ac:dyDescent="0.2">
      <c r="B1286" s="111"/>
      <c r="C1286" s="127" t="s">
        <v>69</v>
      </c>
      <c r="D1286" s="128">
        <f>'Ac Dtls'!D512</f>
        <v>0</v>
      </c>
      <c r="E1286" s="131">
        <f>'Ac Dtls'!E512</f>
        <v>0</v>
      </c>
      <c r="F1286" s="131">
        <f>'Total display'!M55</f>
        <v>0</v>
      </c>
      <c r="G1286" s="127"/>
      <c r="H1286" s="127"/>
      <c r="I1286" s="131"/>
      <c r="J1286" s="113"/>
    </row>
    <row r="1287" spans="2:10" ht="12.75" customHeight="1" x14ac:dyDescent="0.2">
      <c r="B1287" s="111"/>
      <c r="C1287" s="127" t="s">
        <v>70</v>
      </c>
      <c r="D1287" s="128">
        <f>'Ac Dtls'!G512</f>
        <v>0</v>
      </c>
      <c r="E1287" s="131">
        <f>'Ac Dtls'!H512</f>
        <v>0</v>
      </c>
      <c r="F1287" s="131">
        <f>'Total display'!O55</f>
        <v>0</v>
      </c>
      <c r="G1287" s="127"/>
      <c r="H1287" s="127"/>
      <c r="I1287" s="131"/>
      <c r="J1287" s="113"/>
    </row>
    <row r="1288" spans="2:10" ht="12.75" customHeight="1" x14ac:dyDescent="0.2">
      <c r="B1288" s="111"/>
      <c r="C1288" s="127" t="s">
        <v>71</v>
      </c>
      <c r="D1288" s="127"/>
      <c r="E1288" s="127"/>
      <c r="F1288" s="131">
        <f>'Total display'!P55</f>
        <v>0</v>
      </c>
      <c r="G1288" s="127"/>
      <c r="H1288" s="127"/>
      <c r="I1288" s="131"/>
      <c r="J1288" s="113"/>
    </row>
    <row r="1289" spans="2:10" ht="12.75" customHeight="1" x14ac:dyDescent="0.2">
      <c r="B1289" s="111"/>
      <c r="C1289" s="127"/>
      <c r="D1289" s="144"/>
      <c r="E1289" s="144"/>
      <c r="F1289" s="183"/>
      <c r="G1289" s="127"/>
      <c r="H1289" s="127"/>
      <c r="I1289" s="131"/>
      <c r="J1289" s="113"/>
    </row>
    <row r="1290" spans="2:10" ht="12.75" customHeight="1" x14ac:dyDescent="0.2">
      <c r="B1290" s="111"/>
      <c r="C1290" s="34"/>
      <c r="D1290" s="34"/>
      <c r="E1290" s="34"/>
      <c r="F1290" s="539"/>
      <c r="G1290" s="127"/>
      <c r="H1290" s="127"/>
      <c r="I1290" s="131"/>
      <c r="J1290" s="113"/>
    </row>
    <row r="1291" spans="2:10" ht="12.75" customHeight="1" x14ac:dyDescent="0.2">
      <c r="B1291" s="111"/>
      <c r="C1291" s="194" t="s">
        <v>451</v>
      </c>
      <c r="D1291" s="127"/>
      <c r="E1291" s="127"/>
      <c r="F1291" s="131">
        <f>'Total display'!L55</f>
        <v>0</v>
      </c>
      <c r="G1291" s="127"/>
      <c r="H1291" s="127"/>
      <c r="I1291" s="131"/>
      <c r="J1291" s="113"/>
    </row>
    <row r="1292" spans="2:10" ht="12.75" customHeight="1" x14ac:dyDescent="0.2">
      <c r="B1292" s="111"/>
      <c r="C1292" s="1050" t="s">
        <v>83</v>
      </c>
      <c r="D1292" s="1051"/>
      <c r="E1292" s="1051"/>
      <c r="F1292" s="132">
        <f>SUM(F1283:F1291)</f>
        <v>0</v>
      </c>
      <c r="G1292" s="1052" t="s">
        <v>84</v>
      </c>
      <c r="H1292" s="1052"/>
      <c r="I1292" s="133">
        <f>SUM(I1283:I1291)</f>
        <v>0</v>
      </c>
      <c r="J1292" s="113"/>
    </row>
    <row r="1293" spans="2:10" ht="12.75" customHeight="1" x14ac:dyDescent="0.2">
      <c r="B1293" s="134"/>
      <c r="C1293" s="135"/>
      <c r="D1293" s="135"/>
      <c r="E1293" s="135"/>
      <c r="F1293" s="135"/>
      <c r="G1293" s="1057" t="s">
        <v>85</v>
      </c>
      <c r="H1293" s="1057"/>
      <c r="I1293" s="136">
        <f>F1292-I1292</f>
        <v>0</v>
      </c>
      <c r="J1293" s="137"/>
    </row>
    <row r="1294" spans="2:10" ht="12.75" customHeight="1" x14ac:dyDescent="0.2">
      <c r="B1294" s="111"/>
      <c r="C1294" s="112" t="s">
        <v>86</v>
      </c>
      <c r="D1294" s="112"/>
      <c r="E1294" s="112" t="s">
        <v>88</v>
      </c>
      <c r="F1294" s="112"/>
      <c r="G1294" s="112"/>
      <c r="H1294" s="112"/>
      <c r="I1294" s="112"/>
      <c r="J1294" s="113"/>
    </row>
    <row r="1295" spans="2:10" ht="12.75" customHeight="1" x14ac:dyDescent="0.2">
      <c r="B1295" s="111"/>
      <c r="C1295" s="112"/>
      <c r="D1295" s="112"/>
      <c r="E1295" s="112"/>
      <c r="F1295" s="112"/>
      <c r="G1295" s="112"/>
      <c r="H1295" s="112"/>
      <c r="I1295" s="112"/>
      <c r="J1295" s="113"/>
    </row>
    <row r="1296" spans="2:10" ht="12.75" customHeight="1" thickBot="1" x14ac:dyDescent="0.25">
      <c r="B1296" s="139"/>
      <c r="C1296" s="140"/>
      <c r="D1296" s="140"/>
      <c r="E1296" s="140"/>
      <c r="F1296" s="140"/>
      <c r="G1296" s="140"/>
      <c r="H1296" s="140"/>
      <c r="I1296" s="140"/>
      <c r="J1296" s="141"/>
    </row>
    <row r="1297" spans="2:10" ht="12.75" customHeight="1" x14ac:dyDescent="0.2">
      <c r="B1297" s="112"/>
      <c r="C1297" s="112"/>
      <c r="D1297" s="112"/>
      <c r="E1297" s="112"/>
      <c r="F1297" s="112"/>
      <c r="G1297" s="112"/>
      <c r="H1297" s="112"/>
      <c r="I1297" s="112"/>
      <c r="J1297" s="112"/>
    </row>
    <row r="1298" spans="2:10" ht="12.75" customHeight="1" x14ac:dyDescent="0.2">
      <c r="B1298" s="112"/>
      <c r="C1298" s="112"/>
      <c r="D1298" s="112"/>
      <c r="E1298" s="112"/>
      <c r="F1298" s="112"/>
      <c r="G1298" s="112"/>
      <c r="H1298" s="112"/>
      <c r="I1298" s="112"/>
      <c r="J1298" s="112"/>
    </row>
    <row r="1299" spans="2:10" ht="12.75" customHeight="1" x14ac:dyDescent="0.2">
      <c r="B1299" s="112"/>
      <c r="C1299" s="112"/>
      <c r="D1299" s="112"/>
      <c r="E1299" s="112"/>
      <c r="F1299" s="112"/>
      <c r="G1299" s="112"/>
      <c r="H1299" s="112"/>
      <c r="I1299" s="112"/>
      <c r="J1299" s="112"/>
    </row>
    <row r="1300" spans="2:10" ht="12.75" customHeight="1" thickBot="1" x14ac:dyDescent="0.25">
      <c r="B1300" s="112"/>
      <c r="C1300" s="112"/>
      <c r="D1300" s="112"/>
      <c r="E1300" s="112"/>
      <c r="F1300" s="112"/>
      <c r="G1300" s="112"/>
      <c r="H1300" s="112"/>
      <c r="I1300" s="112"/>
      <c r="J1300" s="112"/>
    </row>
    <row r="1301" spans="2:10" ht="12.75" customHeight="1" x14ac:dyDescent="0.2">
      <c r="B1301" s="108"/>
      <c r="C1301" s="109"/>
      <c r="D1301" s="109"/>
      <c r="E1301" s="109"/>
      <c r="F1301" s="109"/>
      <c r="G1301" s="109"/>
      <c r="H1301" s="109"/>
      <c r="I1301" s="109"/>
      <c r="J1301" s="110"/>
    </row>
    <row r="1302" spans="2:10" ht="12.75" customHeight="1" x14ac:dyDescent="0.2">
      <c r="B1302" s="111"/>
      <c r="C1302" s="112"/>
      <c r="D1302" s="112"/>
      <c r="E1302" s="112"/>
      <c r="F1302" s="112"/>
      <c r="G1302" s="112"/>
      <c r="H1302" s="112"/>
      <c r="I1302" s="112"/>
      <c r="J1302" s="113"/>
    </row>
    <row r="1303" spans="2:10" ht="12.75" customHeight="1" x14ac:dyDescent="0.25">
      <c r="B1303" s="111"/>
      <c r="C1303" s="1053" t="s">
        <v>77</v>
      </c>
      <c r="D1303" s="1053"/>
      <c r="E1303" s="1053"/>
      <c r="F1303" s="1053"/>
      <c r="G1303" s="1053"/>
      <c r="H1303" s="1053"/>
      <c r="I1303" s="1053"/>
      <c r="J1303" s="113"/>
    </row>
    <row r="1304" spans="2:10" ht="12.75" customHeight="1" x14ac:dyDescent="0.2">
      <c r="B1304" s="111"/>
      <c r="C1304" s="1054" t="s">
        <v>2110</v>
      </c>
      <c r="D1304" s="1054"/>
      <c r="E1304" s="1054"/>
      <c r="F1304" s="1054"/>
      <c r="G1304" s="1054"/>
      <c r="H1304" s="1054"/>
      <c r="I1304" s="1054"/>
      <c r="J1304" s="113"/>
    </row>
    <row r="1305" spans="2:10" ht="12.75" customHeight="1" x14ac:dyDescent="0.2">
      <c r="B1305" s="111"/>
      <c r="C1305" s="114"/>
      <c r="D1305" s="114"/>
      <c r="E1305" s="114"/>
      <c r="F1305" s="114"/>
      <c r="G1305" s="114"/>
      <c r="H1305" s="114"/>
      <c r="I1305" s="116"/>
      <c r="J1305" s="113"/>
    </row>
    <row r="1306" spans="2:10" ht="12.75" customHeight="1" x14ac:dyDescent="0.2">
      <c r="B1306" s="111"/>
      <c r="C1306" s="115" t="s">
        <v>82</v>
      </c>
      <c r="D1306" s="115"/>
      <c r="E1306" s="1055" t="s">
        <v>241</v>
      </c>
      <c r="F1306" s="1055"/>
      <c r="G1306" s="1055"/>
      <c r="H1306" s="115" t="s">
        <v>81</v>
      </c>
      <c r="I1306" s="128">
        <v>303</v>
      </c>
      <c r="J1306" s="113"/>
    </row>
    <row r="1307" spans="2:10" ht="12.75" customHeight="1" x14ac:dyDescent="0.2">
      <c r="B1307" s="111"/>
      <c r="C1307" s="118" t="s">
        <v>78</v>
      </c>
      <c r="D1307" s="118"/>
      <c r="E1307" s="1063" t="s">
        <v>92</v>
      </c>
      <c r="F1307" s="1063"/>
      <c r="G1307" s="112"/>
      <c r="H1307" s="252" t="s">
        <v>479</v>
      </c>
      <c r="I1307" s="252" t="s">
        <v>329</v>
      </c>
      <c r="J1307" s="113"/>
    </row>
    <row r="1308" spans="2:10" ht="12.75" customHeight="1" thickBot="1" x14ac:dyDescent="0.25">
      <c r="B1308" s="111"/>
      <c r="C1308" s="120" t="s">
        <v>79</v>
      </c>
      <c r="D1308" s="120"/>
      <c r="E1308" s="169">
        <f>'Total display'!A56</f>
        <v>0</v>
      </c>
      <c r="F1308" s="149"/>
      <c r="G1308" s="112"/>
      <c r="H1308" s="120" t="s">
        <v>80</v>
      </c>
      <c r="I1308" s="164">
        <f>'Total display'!D56</f>
        <v>0</v>
      </c>
      <c r="J1308" s="113"/>
    </row>
    <row r="1309" spans="2:10" ht="12.75" customHeight="1" thickTop="1" thickBot="1" x14ac:dyDescent="0.25">
      <c r="B1309" s="111"/>
      <c r="C1309" s="123" t="s">
        <v>73</v>
      </c>
      <c r="D1309" s="124"/>
      <c r="E1309" s="124"/>
      <c r="F1309" s="125" t="s">
        <v>74</v>
      </c>
      <c r="G1309" s="124" t="s">
        <v>75</v>
      </c>
      <c r="H1309" s="124"/>
      <c r="I1309" s="125" t="s">
        <v>74</v>
      </c>
      <c r="J1309" s="113"/>
    </row>
    <row r="1310" spans="2:10" ht="12.75" customHeight="1" thickTop="1" x14ac:dyDescent="0.2">
      <c r="B1310" s="111"/>
      <c r="C1310" s="126"/>
      <c r="D1310" s="127" t="s">
        <v>201</v>
      </c>
      <c r="E1310" s="128" t="s">
        <v>117</v>
      </c>
      <c r="F1310" s="129"/>
      <c r="G1310" s="112"/>
      <c r="H1310" s="112"/>
      <c r="I1310" s="130"/>
      <c r="J1310" s="113"/>
    </row>
    <row r="1311" spans="2:10" ht="12.75" customHeight="1" x14ac:dyDescent="0.2">
      <c r="B1311" s="111"/>
      <c r="C1311" s="127" t="s">
        <v>40</v>
      </c>
      <c r="D1311" s="127"/>
      <c r="E1311" s="127"/>
      <c r="F1311" s="131">
        <f>'Total display'!E56</f>
        <v>0</v>
      </c>
      <c r="G1311" s="1058" t="s">
        <v>1942</v>
      </c>
      <c r="H1311" s="1058"/>
      <c r="I1311" s="131">
        <f>'Total display'!R56</f>
        <v>0</v>
      </c>
      <c r="J1311" s="113"/>
    </row>
    <row r="1312" spans="2:10" ht="12.75" customHeight="1" x14ac:dyDescent="0.2">
      <c r="B1312" s="111"/>
      <c r="C1312" s="127" t="s">
        <v>67</v>
      </c>
      <c r="D1312" s="127"/>
      <c r="E1312" s="127"/>
      <c r="F1312" s="131">
        <f>'Total display'!H56</f>
        <v>0</v>
      </c>
      <c r="G1312" s="1056" t="s">
        <v>76</v>
      </c>
      <c r="H1312" s="1056"/>
      <c r="I1312" s="131">
        <f>'Total display'!T56</f>
        <v>0</v>
      </c>
      <c r="J1312" s="113"/>
    </row>
    <row r="1313" spans="2:10" ht="12.75" customHeight="1" x14ac:dyDescent="0.2">
      <c r="B1313" s="111"/>
      <c r="C1313" s="127" t="s">
        <v>69</v>
      </c>
      <c r="D1313" s="128">
        <f>'Ac Dtls'!D50</f>
        <v>0</v>
      </c>
      <c r="E1313" s="131">
        <f>'Ac Dtls'!E50</f>
        <v>1.6893390410958906</v>
      </c>
      <c r="F1313" s="131">
        <f>'Total display'!M56</f>
        <v>0</v>
      </c>
      <c r="G1313" s="127"/>
      <c r="H1313" s="127"/>
      <c r="I1313" s="131"/>
      <c r="J1313" s="113"/>
    </row>
    <row r="1314" spans="2:10" ht="12.75" customHeight="1" x14ac:dyDescent="0.2">
      <c r="B1314" s="111"/>
      <c r="C1314" s="127" t="s">
        <v>70</v>
      </c>
      <c r="D1314" s="128">
        <f>'Ac Dtls'!G50</f>
        <v>0</v>
      </c>
      <c r="E1314" s="131">
        <f>'Ac Dtls'!H50</f>
        <v>2</v>
      </c>
      <c r="F1314" s="131">
        <f>'Total display'!N56</f>
        <v>0</v>
      </c>
      <c r="G1314" s="127"/>
      <c r="H1314" s="127"/>
      <c r="I1314" s="131"/>
      <c r="J1314" s="113"/>
    </row>
    <row r="1315" spans="2:10" ht="12.75" customHeight="1" x14ac:dyDescent="0.2">
      <c r="B1315" s="111"/>
      <c r="C1315" s="127" t="s">
        <v>71</v>
      </c>
      <c r="D1315" s="127"/>
      <c r="E1315" s="127"/>
      <c r="F1315" s="131">
        <f>'Total display'!P56</f>
        <v>0</v>
      </c>
      <c r="G1315" s="127"/>
      <c r="H1315" s="127"/>
      <c r="I1315" s="131"/>
      <c r="J1315" s="113"/>
    </row>
    <row r="1316" spans="2:10" ht="12.75" customHeight="1" x14ac:dyDescent="0.2">
      <c r="B1316" s="111"/>
      <c r="C1316" s="127" t="s">
        <v>422</v>
      </c>
      <c r="D1316" s="127"/>
      <c r="E1316" s="127"/>
      <c r="F1316" s="131">
        <f>'Total display'!F56</f>
        <v>0</v>
      </c>
      <c r="G1316" s="127"/>
      <c r="H1316" s="127"/>
      <c r="I1316" s="131"/>
      <c r="J1316" s="113"/>
    </row>
    <row r="1317" spans="2:10" ht="12.75" customHeight="1" x14ac:dyDescent="0.2">
      <c r="B1317" s="111"/>
      <c r="C1317" s="182" t="s">
        <v>421</v>
      </c>
      <c r="D1317" s="144"/>
      <c r="E1317" s="144"/>
      <c r="F1317" s="183">
        <f>'Total display'!I56</f>
        <v>0</v>
      </c>
      <c r="G1317" s="127"/>
      <c r="H1317" s="127"/>
      <c r="I1317" s="131"/>
      <c r="J1317" s="113"/>
    </row>
    <row r="1318" spans="2:10" ht="12.75" customHeight="1" x14ac:dyDescent="0.2">
      <c r="B1318" s="111"/>
      <c r="C1318" s="127" t="s">
        <v>450</v>
      </c>
      <c r="D1318" s="127"/>
      <c r="E1318" s="127"/>
      <c r="F1318" s="131">
        <f>'Total display'!J56</f>
        <v>0</v>
      </c>
      <c r="G1318" s="127"/>
      <c r="H1318" s="127"/>
      <c r="I1318" s="131"/>
      <c r="J1318" s="113"/>
    </row>
    <row r="1319" spans="2:10" ht="12.75" customHeight="1" x14ac:dyDescent="0.2">
      <c r="B1319" s="111"/>
      <c r="C1319" s="382" t="s">
        <v>1055</v>
      </c>
      <c r="D1319" s="128"/>
      <c r="E1319" s="127"/>
      <c r="F1319" s="131">
        <f>'Total display'!L56</f>
        <v>0</v>
      </c>
      <c r="G1319" s="127"/>
      <c r="H1319" s="127"/>
      <c r="I1319" s="131"/>
      <c r="J1319" s="113"/>
    </row>
    <row r="1320" spans="2:10" ht="12.75" customHeight="1" x14ac:dyDescent="0.2">
      <c r="B1320" s="111"/>
      <c r="C1320" s="382"/>
      <c r="D1320" s="384"/>
      <c r="E1320" s="385"/>
      <c r="F1320" s="132"/>
      <c r="G1320" s="135"/>
      <c r="H1320" s="135"/>
      <c r="I1320" s="133"/>
      <c r="J1320" s="113"/>
    </row>
    <row r="1321" spans="2:10" ht="12.75" customHeight="1" x14ac:dyDescent="0.2">
      <c r="B1321" s="111"/>
      <c r="C1321" s="1050" t="s">
        <v>83</v>
      </c>
      <c r="D1321" s="1051"/>
      <c r="E1321" s="1051"/>
      <c r="F1321" s="132">
        <f>SUM(F1311:F1319)</f>
        <v>0</v>
      </c>
      <c r="G1321" s="1052" t="s">
        <v>84</v>
      </c>
      <c r="H1321" s="1052"/>
      <c r="I1321" s="133">
        <f>SUM(I1311:I1319)</f>
        <v>0</v>
      </c>
      <c r="J1321" s="113"/>
    </row>
    <row r="1322" spans="2:10" ht="12.75" customHeight="1" x14ac:dyDescent="0.2">
      <c r="B1322" s="134"/>
      <c r="C1322" s="135"/>
      <c r="D1322" s="135"/>
      <c r="E1322" s="135"/>
      <c r="F1322" s="135"/>
      <c r="G1322" s="1057" t="s">
        <v>85</v>
      </c>
      <c r="H1322" s="1057"/>
      <c r="I1322" s="136">
        <f>F1321-I1321</f>
        <v>0</v>
      </c>
      <c r="J1322" s="137"/>
    </row>
    <row r="1323" spans="2:10" ht="12.75" customHeight="1" x14ac:dyDescent="0.2">
      <c r="B1323" s="111"/>
      <c r="C1323" s="112" t="s">
        <v>86</v>
      </c>
      <c r="D1323" s="112"/>
      <c r="E1323" s="112" t="s">
        <v>88</v>
      </c>
      <c r="F1323" s="112"/>
      <c r="G1323" s="112"/>
      <c r="H1323" s="112"/>
      <c r="I1323" s="112"/>
      <c r="J1323" s="113"/>
    </row>
    <row r="1324" spans="2:10" ht="12.75" customHeight="1" x14ac:dyDescent="0.2">
      <c r="B1324" s="111"/>
      <c r="C1324" s="112"/>
      <c r="D1324" s="112"/>
      <c r="E1324" s="112"/>
      <c r="F1324" s="112"/>
      <c r="G1324" s="112"/>
      <c r="H1324" s="112"/>
      <c r="I1324" s="112"/>
      <c r="J1324" s="113"/>
    </row>
    <row r="1325" spans="2:10" ht="12.75" customHeight="1" thickBot="1" x14ac:dyDescent="0.25">
      <c r="B1325" s="139"/>
      <c r="C1325" s="140"/>
      <c r="D1325" s="140"/>
      <c r="E1325" s="140"/>
      <c r="F1325" s="140"/>
      <c r="G1325" s="140"/>
      <c r="H1325" s="140"/>
      <c r="I1325" s="140"/>
      <c r="J1325" s="141"/>
    </row>
    <row r="1326" spans="2:10" ht="12.75" customHeight="1" x14ac:dyDescent="0.2">
      <c r="B1326" s="112"/>
      <c r="C1326" s="112"/>
      <c r="D1326" s="112"/>
      <c r="E1326" s="112"/>
      <c r="F1326" s="112"/>
      <c r="G1326" s="112"/>
      <c r="H1326" s="112"/>
      <c r="I1326" s="112"/>
      <c r="J1326" s="112"/>
    </row>
    <row r="1327" spans="2:10" ht="12.75" customHeight="1" x14ac:dyDescent="0.2">
      <c r="B1327" s="112"/>
      <c r="C1327" s="112"/>
      <c r="D1327" s="112"/>
      <c r="E1327" s="112"/>
      <c r="F1327" s="112"/>
      <c r="G1327" s="112"/>
      <c r="H1327" s="112"/>
      <c r="I1327" s="112"/>
      <c r="J1327" s="112"/>
    </row>
    <row r="1328" spans="2:10" ht="12.75" customHeight="1" thickBot="1" x14ac:dyDescent="0.25">
      <c r="B1328" s="112"/>
      <c r="C1328" s="112"/>
      <c r="D1328" s="112"/>
      <c r="E1328" s="112"/>
      <c r="F1328" s="112"/>
      <c r="G1328" s="112"/>
      <c r="H1328" s="112"/>
      <c r="I1328" s="112"/>
      <c r="J1328" s="112"/>
    </row>
    <row r="1329" spans="2:10" ht="12.75" customHeight="1" x14ac:dyDescent="0.2">
      <c r="B1329" s="108"/>
      <c r="C1329" s="109"/>
      <c r="D1329" s="109"/>
      <c r="E1329" s="109"/>
      <c r="F1329" s="109"/>
      <c r="G1329" s="109"/>
      <c r="H1329" s="109"/>
      <c r="I1329" s="109"/>
      <c r="J1329" s="110"/>
    </row>
    <row r="1330" spans="2:10" ht="12.75" customHeight="1" x14ac:dyDescent="0.2">
      <c r="B1330" s="111"/>
      <c r="C1330" s="112"/>
      <c r="D1330" s="112"/>
      <c r="E1330" s="112"/>
      <c r="F1330" s="112"/>
      <c r="G1330" s="112"/>
      <c r="H1330" s="112"/>
      <c r="I1330" s="112"/>
      <c r="J1330" s="113"/>
    </row>
    <row r="1331" spans="2:10" ht="12.75" customHeight="1" x14ac:dyDescent="0.25">
      <c r="B1331" s="111"/>
      <c r="C1331" s="1053" t="s">
        <v>77</v>
      </c>
      <c r="D1331" s="1053"/>
      <c r="E1331" s="1053"/>
      <c r="F1331" s="1053"/>
      <c r="G1331" s="1053"/>
      <c r="H1331" s="1053"/>
      <c r="I1331" s="1053"/>
      <c r="J1331" s="113"/>
    </row>
    <row r="1332" spans="2:10" ht="12.75" customHeight="1" x14ac:dyDescent="0.2">
      <c r="B1332" s="111"/>
      <c r="C1332" s="1054" t="s">
        <v>2110</v>
      </c>
      <c r="D1332" s="1054"/>
      <c r="E1332" s="1054"/>
      <c r="F1332" s="1054"/>
      <c r="G1332" s="1054"/>
      <c r="H1332" s="1054"/>
      <c r="I1332" s="1054"/>
      <c r="J1332" s="113"/>
    </row>
    <row r="1333" spans="2:10" ht="12.75" customHeight="1" x14ac:dyDescent="0.2">
      <c r="B1333" s="111"/>
      <c r="C1333" s="114"/>
      <c r="D1333" s="114"/>
      <c r="E1333" s="114"/>
      <c r="F1333" s="114"/>
      <c r="G1333" s="114"/>
      <c r="H1333" s="114"/>
      <c r="I1333" s="116"/>
      <c r="J1333" s="113"/>
    </row>
    <row r="1334" spans="2:10" ht="12.75" customHeight="1" x14ac:dyDescent="0.2">
      <c r="B1334" s="111"/>
      <c r="C1334" s="115" t="s">
        <v>82</v>
      </c>
      <c r="D1334" s="1063">
        <f>'Total display'!B57</f>
        <v>0</v>
      </c>
      <c r="E1334" s="1063"/>
      <c r="F1334" s="1063"/>
      <c r="G1334" s="1063"/>
      <c r="H1334" s="115" t="s">
        <v>81</v>
      </c>
      <c r="I1334" s="128">
        <f>'Total display'!C57</f>
        <v>0</v>
      </c>
      <c r="J1334" s="113"/>
    </row>
    <row r="1335" spans="2:10" ht="12.75" customHeight="1" x14ac:dyDescent="0.2">
      <c r="B1335" s="111"/>
      <c r="C1335" s="118" t="s">
        <v>78</v>
      </c>
      <c r="D1335" s="1063" t="s">
        <v>92</v>
      </c>
      <c r="E1335" s="1063"/>
      <c r="F1335" s="1063"/>
      <c r="G1335" s="112"/>
      <c r="H1335" s="246" t="s">
        <v>479</v>
      </c>
      <c r="I1335" s="246" t="s">
        <v>330</v>
      </c>
      <c r="J1335" s="113"/>
    </row>
    <row r="1336" spans="2:10" ht="12.75" customHeight="1" thickBot="1" x14ac:dyDescent="0.25">
      <c r="B1336" s="111"/>
      <c r="C1336" s="120" t="s">
        <v>79</v>
      </c>
      <c r="D1336" s="170">
        <f>'Total display'!A57</f>
        <v>0</v>
      </c>
      <c r="E1336" s="169"/>
      <c r="F1336" s="149"/>
      <c r="G1336" s="112"/>
      <c r="H1336" s="120" t="s">
        <v>80</v>
      </c>
      <c r="I1336" s="164">
        <f>'Total display'!D57</f>
        <v>0</v>
      </c>
      <c r="J1336" s="113"/>
    </row>
    <row r="1337" spans="2:10" ht="12.75" customHeight="1" thickTop="1" thickBot="1" x14ac:dyDescent="0.25">
      <c r="B1337" s="111"/>
      <c r="C1337" s="123" t="s">
        <v>73</v>
      </c>
      <c r="D1337" s="124"/>
      <c r="E1337" s="124"/>
      <c r="F1337" s="125" t="s">
        <v>74</v>
      </c>
      <c r="G1337" s="124" t="s">
        <v>75</v>
      </c>
      <c r="H1337" s="124"/>
      <c r="I1337" s="125" t="s">
        <v>74</v>
      </c>
      <c r="J1337" s="113"/>
    </row>
    <row r="1338" spans="2:10" ht="12.75" customHeight="1" thickTop="1" x14ac:dyDescent="0.2">
      <c r="B1338" s="111"/>
      <c r="C1338" s="126"/>
      <c r="D1338" s="127" t="s">
        <v>201</v>
      </c>
      <c r="E1338" s="128" t="s">
        <v>117</v>
      </c>
      <c r="F1338" s="129"/>
      <c r="G1338" s="112"/>
      <c r="H1338" s="112"/>
      <c r="I1338" s="130"/>
      <c r="J1338" s="113"/>
    </row>
    <row r="1339" spans="2:10" ht="12.75" customHeight="1" x14ac:dyDescent="0.2">
      <c r="B1339" s="111"/>
      <c r="C1339" s="127" t="s">
        <v>40</v>
      </c>
      <c r="D1339" s="127"/>
      <c r="E1339" s="127"/>
      <c r="F1339" s="131">
        <f>'Total display'!E57</f>
        <v>0</v>
      </c>
      <c r="G1339" s="1058"/>
      <c r="H1339" s="1058"/>
      <c r="I1339" s="131"/>
      <c r="J1339" s="113"/>
    </row>
    <row r="1340" spans="2:10" ht="12.75" customHeight="1" x14ac:dyDescent="0.2">
      <c r="B1340" s="111"/>
      <c r="C1340" s="127" t="s">
        <v>67</v>
      </c>
      <c r="D1340" s="127"/>
      <c r="E1340" s="127"/>
      <c r="F1340" s="131">
        <f>'Total display'!H57</f>
        <v>0</v>
      </c>
      <c r="G1340" s="1056" t="s">
        <v>76</v>
      </c>
      <c r="H1340" s="1056"/>
      <c r="I1340" s="131">
        <f>'Total display'!T57</f>
        <v>0</v>
      </c>
      <c r="J1340" s="113"/>
    </row>
    <row r="1341" spans="2:10" ht="12.75" customHeight="1" x14ac:dyDescent="0.2">
      <c r="B1341" s="111"/>
      <c r="C1341" s="127" t="s">
        <v>69</v>
      </c>
      <c r="D1341" s="128">
        <f>'Ac Dtls'!D51</f>
        <v>0</v>
      </c>
      <c r="E1341" s="131">
        <f>'Ac Dtls'!E51</f>
        <v>1.7059006849315068</v>
      </c>
      <c r="F1341" s="131">
        <f>'Total display'!M57</f>
        <v>0</v>
      </c>
      <c r="G1341" s="127"/>
      <c r="H1341" s="127"/>
      <c r="I1341" s="131"/>
      <c r="J1341" s="113"/>
    </row>
    <row r="1342" spans="2:10" ht="12.75" customHeight="1" x14ac:dyDescent="0.2">
      <c r="B1342" s="111"/>
      <c r="C1342" s="127" t="s">
        <v>70</v>
      </c>
      <c r="D1342" s="128">
        <f>'Ac Dtls'!G51</f>
        <v>0</v>
      </c>
      <c r="E1342" s="131">
        <f>'Ac Dtls'!H51</f>
        <v>2</v>
      </c>
      <c r="F1342" s="131">
        <f>'Total display'!N57</f>
        <v>0</v>
      </c>
      <c r="G1342" s="127"/>
      <c r="H1342" s="127"/>
      <c r="I1342" s="131"/>
      <c r="J1342" s="113"/>
    </row>
    <row r="1343" spans="2:10" ht="12.75" customHeight="1" x14ac:dyDescent="0.2">
      <c r="B1343" s="111"/>
      <c r="C1343" s="127" t="s">
        <v>71</v>
      </c>
      <c r="D1343" s="127"/>
      <c r="E1343" s="127"/>
      <c r="F1343" s="131">
        <f>'Total display'!P57</f>
        <v>0</v>
      </c>
      <c r="G1343" s="127"/>
      <c r="H1343" s="127"/>
      <c r="I1343" s="131"/>
      <c r="J1343" s="113"/>
    </row>
    <row r="1344" spans="2:10" ht="12.75" customHeight="1" x14ac:dyDescent="0.2">
      <c r="B1344" s="111"/>
      <c r="C1344" s="127" t="s">
        <v>421</v>
      </c>
      <c r="D1344" s="127"/>
      <c r="E1344" s="127"/>
      <c r="F1344" s="131">
        <f>'Total display'!I57</f>
        <v>0</v>
      </c>
      <c r="G1344" s="127"/>
      <c r="H1344" s="127"/>
      <c r="I1344" s="131"/>
      <c r="J1344" s="113"/>
    </row>
    <row r="1345" spans="2:13" ht="12.75" customHeight="1" x14ac:dyDescent="0.2">
      <c r="B1345" s="111"/>
      <c r="C1345" s="127" t="s">
        <v>450</v>
      </c>
      <c r="D1345" s="127"/>
      <c r="E1345" s="127"/>
      <c r="F1345" s="131">
        <f>'Total display'!J57</f>
        <v>0</v>
      </c>
      <c r="G1345" s="127"/>
      <c r="H1345" s="127"/>
      <c r="I1345" s="131"/>
      <c r="J1345" s="113"/>
    </row>
    <row r="1346" spans="2:13" ht="12.75" customHeight="1" x14ac:dyDescent="0.2">
      <c r="B1346" s="111"/>
      <c r="C1346" s="382" t="s">
        <v>1055</v>
      </c>
      <c r="D1346" s="612"/>
      <c r="E1346" s="127"/>
      <c r="F1346" s="131">
        <f>'Total display'!L57</f>
        <v>0</v>
      </c>
      <c r="G1346" s="173"/>
      <c r="H1346" s="127"/>
      <c r="I1346" s="131"/>
      <c r="J1346" s="113"/>
    </row>
    <row r="1347" spans="2:13" ht="12.75" customHeight="1" x14ac:dyDescent="0.2">
      <c r="B1347" s="111"/>
      <c r="C1347" s="281"/>
      <c r="D1347" s="612"/>
      <c r="E1347" s="127"/>
      <c r="F1347" s="131"/>
      <c r="G1347" s="135"/>
      <c r="H1347" s="135"/>
      <c r="I1347" s="133"/>
      <c r="J1347" s="113"/>
    </row>
    <row r="1348" spans="2:13" ht="12.75" customHeight="1" x14ac:dyDescent="0.2">
      <c r="B1348" s="111"/>
      <c r="C1348" s="1050" t="s">
        <v>83</v>
      </c>
      <c r="D1348" s="1051"/>
      <c r="E1348" s="1051"/>
      <c r="F1348" s="132">
        <f>SUM(F1339:F1347)</f>
        <v>0</v>
      </c>
      <c r="G1348" s="1052" t="s">
        <v>84</v>
      </c>
      <c r="H1348" s="1052"/>
      <c r="I1348" s="133">
        <f>SUM(I1339:I1346)</f>
        <v>0</v>
      </c>
      <c r="J1348" s="113"/>
    </row>
    <row r="1349" spans="2:13" ht="12.75" customHeight="1" x14ac:dyDescent="0.2">
      <c r="B1349" s="134"/>
      <c r="C1349" s="135"/>
      <c r="D1349" s="135"/>
      <c r="E1349" s="135"/>
      <c r="F1349" s="135"/>
      <c r="G1349" s="1057" t="s">
        <v>85</v>
      </c>
      <c r="H1349" s="1057"/>
      <c r="I1349" s="136">
        <f>F1348-I1348</f>
        <v>0</v>
      </c>
      <c r="J1349" s="137"/>
    </row>
    <row r="1350" spans="2:13" ht="12.75" customHeight="1" x14ac:dyDescent="0.2">
      <c r="B1350" s="111"/>
      <c r="C1350" s="112" t="s">
        <v>86</v>
      </c>
      <c r="D1350" s="112"/>
      <c r="E1350" s="112" t="s">
        <v>88</v>
      </c>
      <c r="F1350" s="112"/>
      <c r="G1350" s="112"/>
      <c r="H1350" s="112"/>
      <c r="I1350" s="112"/>
      <c r="J1350" s="113"/>
    </row>
    <row r="1351" spans="2:13" ht="12.75" customHeight="1" x14ac:dyDescent="0.2">
      <c r="B1351" s="111"/>
      <c r="C1351" s="112"/>
      <c r="D1351" s="112"/>
      <c r="E1351" s="112"/>
      <c r="F1351" s="112"/>
      <c r="G1351" s="112"/>
      <c r="H1351" s="112"/>
      <c r="I1351" s="112"/>
      <c r="J1351" s="113"/>
    </row>
    <row r="1352" spans="2:13" ht="12.75" customHeight="1" thickBot="1" x14ac:dyDescent="0.25">
      <c r="B1352" s="139"/>
      <c r="C1352" s="140"/>
      <c r="D1352" s="140"/>
      <c r="E1352" s="140"/>
      <c r="F1352" s="140"/>
      <c r="G1352" s="140"/>
      <c r="H1352" s="140"/>
      <c r="I1352" s="140"/>
      <c r="J1352" s="141"/>
      <c r="L1352" s="56"/>
      <c r="M1352" s="56"/>
    </row>
    <row r="1353" spans="2:13" ht="12.75" customHeight="1" x14ac:dyDescent="0.2">
      <c r="B1353" s="112"/>
      <c r="C1353" s="112"/>
      <c r="D1353" s="112"/>
      <c r="E1353" s="112"/>
      <c r="F1353" s="112"/>
      <c r="G1353" s="112"/>
      <c r="H1353" s="112"/>
      <c r="I1353" s="112"/>
      <c r="J1353" s="112"/>
      <c r="M1353" s="56"/>
    </row>
    <row r="1354" spans="2:13" ht="12.75" customHeight="1" x14ac:dyDescent="0.2">
      <c r="B1354" s="112"/>
      <c r="C1354" s="112"/>
      <c r="D1354" s="112"/>
      <c r="E1354" s="112"/>
      <c r="F1354" s="112"/>
      <c r="G1354" s="112"/>
      <c r="H1354" s="112"/>
      <c r="I1354" s="112"/>
      <c r="J1354" s="112"/>
      <c r="M1354" s="56"/>
    </row>
    <row r="1355" spans="2:13" ht="12.75" customHeight="1" x14ac:dyDescent="0.2">
      <c r="B1355" s="112"/>
      <c r="C1355" s="112"/>
      <c r="D1355" s="112"/>
      <c r="E1355" s="112"/>
      <c r="F1355" s="112"/>
      <c r="G1355" s="112"/>
      <c r="H1355" s="112"/>
      <c r="I1355" s="112"/>
      <c r="J1355" s="112"/>
      <c r="M1355" s="56"/>
    </row>
    <row r="1356" spans="2:13" ht="12.75" customHeight="1" x14ac:dyDescent="0.2">
      <c r="B1356" s="112"/>
      <c r="C1356" s="112"/>
      <c r="D1356" s="112"/>
      <c r="E1356" s="112"/>
      <c r="F1356" s="112"/>
      <c r="G1356" s="112"/>
      <c r="H1356" s="112"/>
      <c r="I1356" s="112"/>
      <c r="J1356" s="112"/>
      <c r="M1356" s="56"/>
    </row>
    <row r="1357" spans="2:13" ht="12.75" customHeight="1" thickBot="1" x14ac:dyDescent="0.25">
      <c r="B1357" s="112"/>
      <c r="C1357" s="112"/>
      <c r="D1357" s="112"/>
      <c r="E1357" s="112"/>
      <c r="F1357" s="112"/>
      <c r="G1357" s="112"/>
      <c r="H1357" s="112"/>
      <c r="I1357" s="112"/>
      <c r="J1357" s="112"/>
    </row>
    <row r="1358" spans="2:13" ht="12.75" customHeight="1" x14ac:dyDescent="0.2">
      <c r="B1358" s="108"/>
      <c r="C1358" s="109"/>
      <c r="D1358" s="109"/>
      <c r="E1358" s="109"/>
      <c r="F1358" s="109"/>
      <c r="G1358" s="109"/>
      <c r="H1358" s="109"/>
      <c r="I1358" s="109"/>
      <c r="J1358" s="110"/>
    </row>
    <row r="1359" spans="2:13" ht="12.75" customHeight="1" x14ac:dyDescent="0.25">
      <c r="B1359" s="111"/>
      <c r="C1359" s="1053" t="s">
        <v>77</v>
      </c>
      <c r="D1359" s="1053"/>
      <c r="E1359" s="1053"/>
      <c r="F1359" s="1053"/>
      <c r="G1359" s="1053"/>
      <c r="H1359" s="1053"/>
      <c r="I1359" s="1053"/>
      <c r="J1359" s="113"/>
    </row>
    <row r="1360" spans="2:13" ht="12.75" customHeight="1" x14ac:dyDescent="0.2">
      <c r="B1360" s="111"/>
      <c r="C1360" s="1054" t="str">
        <f>C1332</f>
        <v>PAY SLIP FOR THE MONTH OF JANUARY'2020</v>
      </c>
      <c r="D1360" s="1054"/>
      <c r="E1360" s="1054"/>
      <c r="F1360" s="1054"/>
      <c r="G1360" s="1054"/>
      <c r="H1360" s="1054"/>
      <c r="I1360" s="1054"/>
      <c r="J1360" s="113"/>
    </row>
    <row r="1361" spans="2:10" ht="12.75" customHeight="1" x14ac:dyDescent="0.2">
      <c r="B1361" s="111"/>
      <c r="C1361" s="114"/>
      <c r="D1361" s="175"/>
      <c r="E1361" s="175"/>
      <c r="F1361" s="175"/>
      <c r="G1361" s="114"/>
      <c r="H1361" s="114"/>
      <c r="I1361" s="116"/>
      <c r="J1361" s="113"/>
    </row>
    <row r="1362" spans="2:10" ht="12.75" customHeight="1" x14ac:dyDescent="0.2">
      <c r="B1362" s="111"/>
      <c r="C1362" s="115" t="s">
        <v>82</v>
      </c>
      <c r="D1362" s="1072">
        <f>'Total display'!B59</f>
        <v>0</v>
      </c>
      <c r="E1362" s="1072"/>
      <c r="F1362" s="1072"/>
      <c r="G1362" s="175"/>
      <c r="H1362" s="115" t="s">
        <v>81</v>
      </c>
      <c r="I1362" s="176">
        <f>'Total display'!C59</f>
        <v>0</v>
      </c>
      <c r="J1362" s="113"/>
    </row>
    <row r="1363" spans="2:10" ht="12.75" customHeight="1" x14ac:dyDescent="0.2">
      <c r="B1363" s="111"/>
      <c r="C1363" s="118" t="s">
        <v>78</v>
      </c>
      <c r="D1363" s="1055" t="s">
        <v>92</v>
      </c>
      <c r="E1363" s="1055"/>
      <c r="F1363" s="174"/>
      <c r="G1363" s="112"/>
      <c r="H1363" s="252" t="s">
        <v>479</v>
      </c>
      <c r="I1363" s="252" t="s">
        <v>329</v>
      </c>
      <c r="J1363" s="113"/>
    </row>
    <row r="1364" spans="2:10" ht="12.75" customHeight="1" thickBot="1" x14ac:dyDescent="0.25">
      <c r="B1364" s="111"/>
      <c r="C1364" s="120" t="s">
        <v>79</v>
      </c>
      <c r="D1364" s="120">
        <f>'Total display'!A59</f>
        <v>0</v>
      </c>
      <c r="E1364" s="169"/>
      <c r="F1364" s="149"/>
      <c r="G1364" s="112"/>
      <c r="H1364" s="120" t="s">
        <v>80</v>
      </c>
      <c r="I1364" s="177">
        <f>'Total display'!D59</f>
        <v>0</v>
      </c>
      <c r="J1364" s="113"/>
    </row>
    <row r="1365" spans="2:10" ht="12.75" customHeight="1" thickTop="1" thickBot="1" x14ac:dyDescent="0.25">
      <c r="B1365" s="111"/>
      <c r="C1365" s="123" t="s">
        <v>73</v>
      </c>
      <c r="D1365" s="124"/>
      <c r="E1365" s="124"/>
      <c r="F1365" s="125" t="s">
        <v>74</v>
      </c>
      <c r="G1365" s="124" t="s">
        <v>75</v>
      </c>
      <c r="H1365" s="124"/>
      <c r="I1365" s="125" t="s">
        <v>74</v>
      </c>
      <c r="J1365" s="113"/>
    </row>
    <row r="1366" spans="2:10" ht="12.75" customHeight="1" thickTop="1" x14ac:dyDescent="0.2">
      <c r="B1366" s="111"/>
      <c r="C1366" s="126"/>
      <c r="D1366" s="127" t="s">
        <v>201</v>
      </c>
      <c r="E1366" s="128" t="s">
        <v>117</v>
      </c>
      <c r="F1366" s="129"/>
      <c r="G1366" s="112"/>
      <c r="H1366" s="112"/>
      <c r="I1366" s="130"/>
      <c r="J1366" s="113"/>
    </row>
    <row r="1367" spans="2:10" ht="12.75" customHeight="1" x14ac:dyDescent="0.2">
      <c r="B1367" s="111"/>
      <c r="C1367" s="127" t="s">
        <v>40</v>
      </c>
      <c r="D1367" s="127"/>
      <c r="E1367" s="127"/>
      <c r="F1367" s="131">
        <f>'Total display'!G59</f>
        <v>0</v>
      </c>
      <c r="G1367" s="1058"/>
      <c r="H1367" s="1058"/>
      <c r="I1367" s="131">
        <f>'Total display'!R59</f>
        <v>0</v>
      </c>
      <c r="J1367" s="113"/>
    </row>
    <row r="1368" spans="2:10" ht="12.75" customHeight="1" x14ac:dyDescent="0.2">
      <c r="B1368" s="111"/>
      <c r="C1368" s="127" t="s">
        <v>67</v>
      </c>
      <c r="D1368" s="127"/>
      <c r="E1368" s="127"/>
      <c r="F1368" s="131">
        <f>'Total display'!H59</f>
        <v>0</v>
      </c>
      <c r="G1368" s="1056" t="s">
        <v>76</v>
      </c>
      <c r="H1368" s="1056"/>
      <c r="I1368" s="131">
        <f>'Total display'!T59</f>
        <v>0</v>
      </c>
      <c r="J1368" s="113"/>
    </row>
    <row r="1369" spans="2:10" ht="12.75" customHeight="1" x14ac:dyDescent="0.2">
      <c r="B1369" s="111"/>
      <c r="C1369" s="127" t="s">
        <v>69</v>
      </c>
      <c r="D1369" s="128">
        <f>'Ac Dtls'!D52</f>
        <v>0</v>
      </c>
      <c r="E1369" s="131">
        <f>'Ac Dtls'!E52</f>
        <v>1.7059006849315068</v>
      </c>
      <c r="F1369" s="131">
        <f>'Total display'!M59</f>
        <v>0</v>
      </c>
      <c r="G1369" s="127"/>
      <c r="H1369" s="127"/>
      <c r="I1369" s="352"/>
      <c r="J1369" s="113"/>
    </row>
    <row r="1370" spans="2:10" ht="12.75" customHeight="1" x14ac:dyDescent="0.2">
      <c r="B1370" s="111"/>
      <c r="C1370" s="127" t="s">
        <v>70</v>
      </c>
      <c r="D1370" s="128">
        <f>'Ac Dtls'!G52</f>
        <v>0</v>
      </c>
      <c r="E1370" s="131">
        <f>'Ac Dtls'!H52</f>
        <v>2</v>
      </c>
      <c r="F1370" s="131">
        <f>'Total display'!N59</f>
        <v>0</v>
      </c>
      <c r="G1370" s="127"/>
      <c r="H1370" s="127"/>
      <c r="I1370" s="131"/>
      <c r="J1370" s="113"/>
    </row>
    <row r="1371" spans="2:10" ht="12.75" customHeight="1" x14ac:dyDescent="0.2">
      <c r="B1371" s="111"/>
      <c r="C1371" s="127" t="s">
        <v>71</v>
      </c>
      <c r="D1371" s="127"/>
      <c r="E1371" s="127"/>
      <c r="F1371" s="131">
        <f>'Total display'!P59</f>
        <v>0</v>
      </c>
      <c r="G1371" s="127"/>
      <c r="H1371" s="127"/>
      <c r="I1371" s="131"/>
      <c r="J1371" s="113"/>
    </row>
    <row r="1372" spans="2:10" ht="12.75" customHeight="1" x14ac:dyDescent="0.2">
      <c r="B1372" s="111"/>
      <c r="C1372" s="127" t="s">
        <v>422</v>
      </c>
      <c r="D1372" s="127"/>
      <c r="E1372" s="127"/>
      <c r="F1372" s="131"/>
      <c r="G1372" s="127"/>
      <c r="H1372" s="127"/>
      <c r="I1372" s="131"/>
      <c r="J1372" s="113"/>
    </row>
    <row r="1373" spans="2:10" ht="12.75" customHeight="1" x14ac:dyDescent="0.2">
      <c r="B1373" s="111"/>
      <c r="C1373" s="127" t="s">
        <v>421</v>
      </c>
      <c r="D1373" s="127"/>
      <c r="E1373" s="127"/>
      <c r="F1373" s="131">
        <f>'Total display'!I59</f>
        <v>0</v>
      </c>
      <c r="G1373" s="127"/>
      <c r="H1373" s="127"/>
      <c r="I1373" s="131"/>
      <c r="J1373" s="113"/>
    </row>
    <row r="1374" spans="2:10" ht="12.75" customHeight="1" x14ac:dyDescent="0.2">
      <c r="B1374" s="111"/>
      <c r="C1374" s="127" t="s">
        <v>450</v>
      </c>
      <c r="D1374" s="127"/>
      <c r="E1374" s="127"/>
      <c r="F1374" s="131">
        <f>'Total display'!J59</f>
        <v>0</v>
      </c>
      <c r="G1374" s="127"/>
      <c r="H1374" s="127"/>
      <c r="I1374" s="131"/>
      <c r="J1374" s="113"/>
    </row>
    <row r="1375" spans="2:10" ht="12.75" customHeight="1" x14ac:dyDescent="0.2">
      <c r="B1375" s="111"/>
      <c r="C1375" s="382" t="s">
        <v>1055</v>
      </c>
      <c r="D1375" s="128"/>
      <c r="E1375" s="127"/>
      <c r="F1375" s="131">
        <f>'Total display'!L59</f>
        <v>0</v>
      </c>
      <c r="G1375" s="127"/>
      <c r="H1375" s="127"/>
      <c r="I1375" s="131"/>
      <c r="J1375" s="113"/>
    </row>
    <row r="1376" spans="2:10" ht="12.75" customHeight="1" x14ac:dyDescent="0.2">
      <c r="B1376" s="111"/>
      <c r="C1376" s="382"/>
      <c r="D1376" s="384"/>
      <c r="E1376" s="385"/>
      <c r="F1376" s="132"/>
      <c r="G1376" s="135"/>
      <c r="H1376" s="135"/>
      <c r="I1376" s="133"/>
      <c r="J1376" s="113"/>
    </row>
    <row r="1377" spans="2:11" ht="12.75" customHeight="1" x14ac:dyDescent="0.2">
      <c r="B1377" s="111"/>
      <c r="C1377" s="1050" t="s">
        <v>83</v>
      </c>
      <c r="D1377" s="1051"/>
      <c r="E1377" s="1051"/>
      <c r="F1377" s="132">
        <f>SUM(F1367:F1375)</f>
        <v>0</v>
      </c>
      <c r="G1377" s="1052" t="s">
        <v>84</v>
      </c>
      <c r="H1377" s="1052"/>
      <c r="I1377" s="133">
        <f>SUM(I1367:I1375)</f>
        <v>0</v>
      </c>
      <c r="J1377" s="113"/>
    </row>
    <row r="1378" spans="2:11" ht="12.75" customHeight="1" x14ac:dyDescent="0.2">
      <c r="B1378" s="134"/>
      <c r="C1378" s="383"/>
      <c r="D1378" s="135"/>
      <c r="E1378" s="135"/>
      <c r="F1378" s="135"/>
      <c r="G1378" s="1057" t="s">
        <v>85</v>
      </c>
      <c r="H1378" s="1057"/>
      <c r="I1378" s="136">
        <f>F1377-I1377</f>
        <v>0</v>
      </c>
      <c r="J1378" s="137"/>
    </row>
    <row r="1379" spans="2:11" ht="12.75" customHeight="1" x14ac:dyDescent="0.2">
      <c r="B1379" s="111"/>
      <c r="C1379" s="112" t="s">
        <v>86</v>
      </c>
      <c r="D1379" s="112"/>
      <c r="E1379" s="112" t="s">
        <v>88</v>
      </c>
      <c r="F1379" s="112"/>
      <c r="G1379" s="112"/>
      <c r="H1379" s="112"/>
      <c r="I1379" s="112"/>
      <c r="J1379" s="113"/>
      <c r="K1379" s="487"/>
    </row>
    <row r="1380" spans="2:11" ht="12.75" customHeight="1" x14ac:dyDescent="0.2">
      <c r="B1380" s="111"/>
      <c r="C1380" s="112"/>
      <c r="D1380" s="112"/>
      <c r="E1380" s="112"/>
      <c r="F1380" s="112"/>
      <c r="G1380" s="112"/>
      <c r="H1380" s="112"/>
      <c r="I1380" s="112"/>
      <c r="J1380" s="113"/>
    </row>
    <row r="1381" spans="2:11" ht="12.75" customHeight="1" thickBot="1" x14ac:dyDescent="0.25">
      <c r="B1381" s="139"/>
      <c r="C1381" s="140"/>
      <c r="D1381" s="140"/>
      <c r="E1381" s="140"/>
      <c r="F1381" s="140"/>
      <c r="G1381" s="140"/>
      <c r="H1381" s="140"/>
      <c r="I1381" s="140"/>
      <c r="J1381" s="141"/>
    </row>
    <row r="1382" spans="2:11" ht="12.75" customHeight="1" x14ac:dyDescent="0.2">
      <c r="B1382" s="112"/>
      <c r="C1382" s="112"/>
      <c r="D1382" s="112"/>
      <c r="E1382" s="112"/>
      <c r="F1382" s="112"/>
      <c r="G1382" s="112"/>
      <c r="H1382" s="112"/>
      <c r="I1382" s="112"/>
      <c r="J1382" s="112"/>
    </row>
    <row r="1383" spans="2:11" ht="12.75" customHeight="1" x14ac:dyDescent="0.2">
      <c r="B1383" s="112"/>
      <c r="C1383" s="112"/>
      <c r="D1383" s="112"/>
      <c r="E1383" s="112"/>
      <c r="F1383" s="112"/>
      <c r="G1383" s="112"/>
      <c r="H1383" s="112"/>
      <c r="I1383" s="112"/>
      <c r="J1383" s="112"/>
    </row>
    <row r="1384" spans="2:11" ht="12.75" customHeight="1" x14ac:dyDescent="0.2">
      <c r="B1384" s="112"/>
      <c r="C1384" s="112"/>
      <c r="D1384" s="112"/>
      <c r="E1384" s="112"/>
      <c r="F1384" s="112"/>
      <c r="G1384" s="112"/>
      <c r="H1384" s="112"/>
      <c r="I1384" s="112"/>
      <c r="J1384" s="112"/>
    </row>
    <row r="1385" spans="2:11" ht="12.75" customHeight="1" x14ac:dyDescent="0.2">
      <c r="B1385" s="112"/>
      <c r="C1385" s="112"/>
      <c r="D1385" s="112"/>
      <c r="E1385" s="112"/>
      <c r="F1385" s="112"/>
      <c r="G1385" s="112"/>
      <c r="H1385" s="112"/>
      <c r="I1385" s="112"/>
      <c r="J1385" s="112"/>
    </row>
    <row r="1386" spans="2:11" ht="12.75" customHeight="1" x14ac:dyDescent="0.2">
      <c r="B1386" s="112"/>
      <c r="C1386" s="112"/>
      <c r="D1386" s="112"/>
      <c r="E1386" s="112"/>
      <c r="F1386" s="112"/>
      <c r="G1386" s="112"/>
      <c r="H1386" s="112"/>
      <c r="I1386" s="112"/>
      <c r="J1386" s="112"/>
    </row>
    <row r="1387" spans="2:11" ht="12.75" customHeight="1" x14ac:dyDescent="0.2">
      <c r="B1387" s="112"/>
      <c r="C1387" s="112"/>
      <c r="D1387" s="112"/>
      <c r="E1387" s="112"/>
      <c r="F1387" s="112"/>
      <c r="G1387" s="112"/>
      <c r="H1387" s="112"/>
      <c r="I1387" s="112"/>
      <c r="J1387" s="112"/>
    </row>
    <row r="1388" spans="2:11" ht="12.75" customHeight="1" x14ac:dyDescent="0.2">
      <c r="B1388" s="112"/>
      <c r="C1388" s="112"/>
      <c r="D1388" s="112"/>
      <c r="E1388" s="112"/>
      <c r="F1388" s="112"/>
      <c r="G1388" s="112"/>
      <c r="H1388" s="112"/>
      <c r="I1388" s="112"/>
      <c r="J1388" s="112"/>
    </row>
    <row r="1389" spans="2:11" ht="12.75" customHeight="1" x14ac:dyDescent="0.2">
      <c r="B1389" s="112"/>
      <c r="C1389" s="112"/>
      <c r="D1389" s="112"/>
      <c r="E1389" s="112"/>
      <c r="F1389" s="112"/>
      <c r="G1389" s="112"/>
      <c r="H1389" s="112"/>
      <c r="I1389" s="112"/>
      <c r="J1389" s="112"/>
    </row>
    <row r="1390" spans="2:11" ht="12.75" customHeight="1" x14ac:dyDescent="0.2">
      <c r="B1390" s="112"/>
      <c r="C1390" s="112"/>
      <c r="D1390" s="112"/>
      <c r="E1390" s="112"/>
      <c r="F1390" s="112"/>
      <c r="G1390" s="112"/>
      <c r="H1390" s="112"/>
      <c r="I1390" s="112"/>
      <c r="J1390" s="112"/>
    </row>
    <row r="1391" spans="2:11" ht="12.75" customHeight="1" x14ac:dyDescent="0.2">
      <c r="B1391" s="112"/>
      <c r="C1391" s="112"/>
      <c r="D1391" s="112"/>
      <c r="E1391" s="112"/>
      <c r="F1391" s="112"/>
      <c r="G1391" s="112"/>
      <c r="H1391" s="112"/>
      <c r="I1391" s="112"/>
      <c r="J1391" s="112"/>
    </row>
    <row r="1392" spans="2:11" ht="12.75" customHeight="1" thickBot="1" x14ac:dyDescent="0.25">
      <c r="B1392" s="112"/>
      <c r="C1392" s="112"/>
      <c r="D1392" s="112"/>
      <c r="E1392" s="112"/>
      <c r="F1392" s="112"/>
      <c r="G1392" s="112"/>
      <c r="H1392" s="112"/>
      <c r="I1392" s="112"/>
      <c r="J1392" s="112"/>
    </row>
    <row r="1393" spans="2:10" ht="12.75" customHeight="1" x14ac:dyDescent="0.2">
      <c r="B1393" s="108"/>
      <c r="C1393" s="109"/>
      <c r="D1393" s="109"/>
      <c r="E1393" s="109"/>
      <c r="F1393" s="109"/>
      <c r="G1393" s="109"/>
      <c r="H1393" s="109"/>
      <c r="I1393" s="109"/>
      <c r="J1393" s="110"/>
    </row>
    <row r="1394" spans="2:10" ht="12.75" customHeight="1" x14ac:dyDescent="0.2">
      <c r="B1394" s="111"/>
      <c r="C1394" s="112"/>
      <c r="D1394" s="112"/>
      <c r="E1394" s="112"/>
      <c r="F1394" s="112"/>
      <c r="G1394" s="112"/>
      <c r="H1394" s="112"/>
      <c r="I1394" s="112"/>
      <c r="J1394" s="113"/>
    </row>
    <row r="1395" spans="2:10" ht="12.75" customHeight="1" x14ac:dyDescent="0.25">
      <c r="B1395" s="111"/>
      <c r="C1395" s="1053" t="s">
        <v>77</v>
      </c>
      <c r="D1395" s="1053"/>
      <c r="E1395" s="1053"/>
      <c r="F1395" s="1053"/>
      <c r="G1395" s="1053"/>
      <c r="H1395" s="1053"/>
      <c r="I1395" s="1053"/>
      <c r="J1395" s="113"/>
    </row>
    <row r="1396" spans="2:10" ht="12.75" customHeight="1" x14ac:dyDescent="0.2">
      <c r="B1396" s="111"/>
      <c r="C1396" s="1054" t="s">
        <v>1991</v>
      </c>
      <c r="D1396" s="1054"/>
      <c r="E1396" s="1054"/>
      <c r="F1396" s="1054"/>
      <c r="G1396" s="1054"/>
      <c r="H1396" s="1054"/>
      <c r="I1396" s="1054"/>
      <c r="J1396" s="113"/>
    </row>
    <row r="1397" spans="2:10" ht="12.75" customHeight="1" x14ac:dyDescent="0.2">
      <c r="B1397" s="111"/>
      <c r="C1397" s="114"/>
      <c r="D1397" s="114"/>
      <c r="E1397" s="114"/>
      <c r="F1397" s="114"/>
      <c r="G1397" s="114"/>
      <c r="H1397" s="114"/>
      <c r="I1397" s="116"/>
      <c r="J1397" s="113"/>
    </row>
    <row r="1398" spans="2:10" ht="12.75" customHeight="1" x14ac:dyDescent="0.2">
      <c r="B1398" s="111"/>
      <c r="C1398" s="115" t="s">
        <v>82</v>
      </c>
      <c r="D1398" s="1063">
        <f>'Total display'!B62</f>
        <v>0</v>
      </c>
      <c r="E1398" s="1063"/>
      <c r="F1398" s="175"/>
      <c r="G1398" s="175"/>
      <c r="H1398" s="115" t="s">
        <v>81</v>
      </c>
      <c r="I1398" s="178">
        <f>'Total display'!C62</f>
        <v>0</v>
      </c>
      <c r="J1398" s="113"/>
    </row>
    <row r="1399" spans="2:10" ht="12.75" customHeight="1" x14ac:dyDescent="0.2">
      <c r="B1399" s="111"/>
      <c r="C1399" s="118" t="s">
        <v>78</v>
      </c>
      <c r="D1399" s="1063" t="s">
        <v>262</v>
      </c>
      <c r="E1399" s="1063"/>
      <c r="F1399" s="174"/>
      <c r="G1399" s="112"/>
      <c r="H1399" s="246" t="s">
        <v>479</v>
      </c>
      <c r="I1399" s="246" t="s">
        <v>330</v>
      </c>
      <c r="J1399" s="113"/>
    </row>
    <row r="1400" spans="2:10" ht="12.75" customHeight="1" thickBot="1" x14ac:dyDescent="0.25">
      <c r="B1400" s="111"/>
      <c r="C1400" s="120" t="s">
        <v>79</v>
      </c>
      <c r="D1400" s="170">
        <f>'Total display'!A62</f>
        <v>0</v>
      </c>
      <c r="E1400" s="169"/>
      <c r="F1400" s="149"/>
      <c r="G1400" s="112"/>
      <c r="H1400" s="120" t="s">
        <v>80</v>
      </c>
      <c r="I1400" s="164">
        <f>'Total display'!D62</f>
        <v>0</v>
      </c>
      <c r="J1400" s="113"/>
    </row>
    <row r="1401" spans="2:10" ht="12.75" customHeight="1" thickTop="1" thickBot="1" x14ac:dyDescent="0.25">
      <c r="B1401" s="111"/>
      <c r="C1401" s="123" t="s">
        <v>73</v>
      </c>
      <c r="D1401" s="124"/>
      <c r="E1401" s="124"/>
      <c r="F1401" s="125" t="s">
        <v>74</v>
      </c>
      <c r="G1401" s="124" t="s">
        <v>75</v>
      </c>
      <c r="H1401" s="124"/>
      <c r="I1401" s="125" t="s">
        <v>74</v>
      </c>
      <c r="J1401" s="113"/>
    </row>
    <row r="1402" spans="2:10" ht="12.75" customHeight="1" thickTop="1" x14ac:dyDescent="0.2">
      <c r="B1402" s="111"/>
      <c r="C1402" s="126"/>
      <c r="D1402" s="127" t="s">
        <v>201</v>
      </c>
      <c r="E1402" s="128" t="s">
        <v>117</v>
      </c>
      <c r="F1402" s="129"/>
      <c r="G1402" s="112"/>
      <c r="H1402" s="112"/>
      <c r="I1402" s="130"/>
      <c r="J1402" s="113"/>
    </row>
    <row r="1403" spans="2:10" ht="12.75" customHeight="1" x14ac:dyDescent="0.2">
      <c r="B1403" s="111"/>
      <c r="C1403" s="127" t="s">
        <v>40</v>
      </c>
      <c r="D1403" s="127"/>
      <c r="E1403" s="127"/>
      <c r="F1403" s="131">
        <f>'Total display'!E62</f>
        <v>0</v>
      </c>
      <c r="G1403" s="1056" t="s">
        <v>167</v>
      </c>
      <c r="H1403" s="1056"/>
      <c r="I1403" s="131">
        <f>'Total display'!S62</f>
        <v>0</v>
      </c>
      <c r="J1403" s="113"/>
    </row>
    <row r="1404" spans="2:10" ht="12.75" customHeight="1" x14ac:dyDescent="0.2">
      <c r="B1404" s="111"/>
      <c r="C1404" s="127" t="s">
        <v>67</v>
      </c>
      <c r="D1404" s="127"/>
      <c r="E1404" s="127"/>
      <c r="F1404" s="131">
        <f>'Total display'!H838</f>
        <v>0</v>
      </c>
      <c r="G1404" s="1056" t="s">
        <v>76</v>
      </c>
      <c r="H1404" s="1056"/>
      <c r="I1404" s="131">
        <f>'Total display'!T838</f>
        <v>0</v>
      </c>
      <c r="J1404" s="113"/>
    </row>
    <row r="1405" spans="2:10" ht="12.75" customHeight="1" x14ac:dyDescent="0.2">
      <c r="B1405" s="111"/>
      <c r="C1405" s="127"/>
      <c r="D1405" s="127"/>
      <c r="E1405" s="127"/>
      <c r="F1405" s="131">
        <v>0</v>
      </c>
      <c r="G1405" s="127"/>
      <c r="H1405" s="127"/>
      <c r="I1405" s="131"/>
      <c r="J1405" s="113"/>
    </row>
    <row r="1406" spans="2:10" ht="12.75" customHeight="1" x14ac:dyDescent="0.2">
      <c r="B1406" s="111"/>
      <c r="C1406" s="127" t="s">
        <v>69</v>
      </c>
      <c r="D1406" s="128">
        <f>'Ac Dtls'!D456</f>
        <v>0</v>
      </c>
      <c r="E1406" s="131">
        <f>'Ac Dtls'!E456</f>
        <v>0</v>
      </c>
      <c r="F1406" s="131">
        <f>'Total display'!M838</f>
        <v>0</v>
      </c>
      <c r="G1406" s="127"/>
      <c r="H1406" s="127"/>
      <c r="I1406" s="131"/>
      <c r="J1406" s="113"/>
    </row>
    <row r="1407" spans="2:10" ht="12.75" customHeight="1" x14ac:dyDescent="0.2">
      <c r="B1407" s="111"/>
      <c r="C1407" s="127" t="s">
        <v>70</v>
      </c>
      <c r="D1407" s="128">
        <f>'Ac Dtls'!G456</f>
        <v>0</v>
      </c>
      <c r="E1407" s="131">
        <f>'Ac Dtls'!H456</f>
        <v>0</v>
      </c>
      <c r="F1407" s="131">
        <f>'Total display'!O62</f>
        <v>0</v>
      </c>
      <c r="G1407" s="127"/>
      <c r="H1407" s="127"/>
      <c r="I1407" s="131"/>
      <c r="J1407" s="113"/>
    </row>
    <row r="1408" spans="2:10" ht="12.75" customHeight="1" x14ac:dyDescent="0.2">
      <c r="B1408" s="111"/>
      <c r="C1408" s="127" t="s">
        <v>71</v>
      </c>
      <c r="D1408" s="127"/>
      <c r="E1408" s="127"/>
      <c r="F1408" s="131">
        <f>'Total display'!P62</f>
        <v>0</v>
      </c>
      <c r="G1408" s="127"/>
      <c r="H1408" s="127"/>
      <c r="I1408" s="131"/>
      <c r="J1408" s="113"/>
    </row>
    <row r="1409" spans="2:11" ht="12.75" customHeight="1" x14ac:dyDescent="0.2">
      <c r="B1409" s="111"/>
      <c r="C1409" s="127" t="s">
        <v>965</v>
      </c>
      <c r="D1409" s="144"/>
      <c r="E1409" s="144"/>
      <c r="F1409" s="168">
        <f>'Total display'!L62</f>
        <v>0</v>
      </c>
      <c r="G1409" s="127"/>
      <c r="H1409" s="127"/>
      <c r="I1409" s="131"/>
      <c r="J1409" s="113"/>
    </row>
    <row r="1410" spans="2:11" ht="12.75" customHeight="1" x14ac:dyDescent="0.2">
      <c r="B1410" s="111"/>
      <c r="C1410" s="127"/>
      <c r="D1410" s="144"/>
      <c r="E1410" s="144"/>
      <c r="F1410" s="168"/>
      <c r="G1410" s="127"/>
      <c r="H1410" s="127"/>
      <c r="I1410" s="131"/>
      <c r="J1410" s="113"/>
    </row>
    <row r="1411" spans="2:11" ht="12.75" customHeight="1" x14ac:dyDescent="0.2">
      <c r="B1411" s="111"/>
      <c r="C1411" s="127"/>
      <c r="D1411" s="127"/>
      <c r="E1411" s="127"/>
      <c r="F1411" s="131"/>
      <c r="G1411" s="127"/>
      <c r="H1411" s="127"/>
      <c r="I1411" s="131"/>
      <c r="J1411" s="113"/>
    </row>
    <row r="1412" spans="2:11" ht="12.75" customHeight="1" x14ac:dyDescent="0.2">
      <c r="B1412" s="111"/>
      <c r="C1412" s="1050" t="s">
        <v>83</v>
      </c>
      <c r="D1412" s="1051"/>
      <c r="E1412" s="1051"/>
      <c r="F1412" s="132">
        <f>SUM(F1403:F1411)</f>
        <v>0</v>
      </c>
      <c r="G1412" s="1052" t="s">
        <v>84</v>
      </c>
      <c r="H1412" s="1052"/>
      <c r="I1412" s="133">
        <f>SUM(I1403:I1411)</f>
        <v>0</v>
      </c>
      <c r="J1412" s="113"/>
    </row>
    <row r="1413" spans="2:11" ht="12.75" customHeight="1" x14ac:dyDescent="0.2">
      <c r="B1413" s="134"/>
      <c r="C1413" s="135"/>
      <c r="D1413" s="135"/>
      <c r="E1413" s="135"/>
      <c r="F1413" s="135"/>
      <c r="G1413" s="1057" t="s">
        <v>85</v>
      </c>
      <c r="H1413" s="1057"/>
      <c r="I1413" s="136">
        <f>F1412-I1412</f>
        <v>0</v>
      </c>
      <c r="J1413" s="137"/>
    </row>
    <row r="1414" spans="2:11" ht="12.75" customHeight="1" x14ac:dyDescent="0.2">
      <c r="B1414" s="111"/>
      <c r="C1414" s="112" t="s">
        <v>86</v>
      </c>
      <c r="D1414" s="112"/>
      <c r="E1414" s="112" t="s">
        <v>88</v>
      </c>
      <c r="F1414" s="112"/>
      <c r="G1414" s="112"/>
      <c r="H1414" s="112"/>
      <c r="I1414" s="112"/>
      <c r="J1414" s="113"/>
    </row>
    <row r="1415" spans="2:11" ht="12.75" customHeight="1" x14ac:dyDescent="0.2">
      <c r="B1415" s="111"/>
      <c r="C1415" s="112"/>
      <c r="D1415" s="112"/>
      <c r="E1415" s="112"/>
      <c r="F1415" s="112"/>
      <c r="G1415" s="112"/>
      <c r="H1415" s="112"/>
      <c r="I1415" s="112"/>
      <c r="J1415" s="113"/>
    </row>
    <row r="1416" spans="2:11" ht="12.75" customHeight="1" thickBot="1" x14ac:dyDescent="0.25">
      <c r="B1416" s="139"/>
      <c r="C1416" s="140"/>
      <c r="D1416" s="140"/>
      <c r="E1416" s="140"/>
      <c r="F1416" s="140"/>
      <c r="G1416" s="140"/>
      <c r="H1416" s="140"/>
      <c r="I1416" s="140"/>
      <c r="J1416" s="141"/>
      <c r="K1416" s="56"/>
    </row>
    <row r="1417" spans="2:11" ht="12.75" customHeight="1" x14ac:dyDescent="0.2">
      <c r="B1417" s="112"/>
      <c r="C1417" s="112"/>
      <c r="D1417" s="112"/>
      <c r="E1417" s="112"/>
      <c r="F1417" s="112"/>
      <c r="G1417" s="112"/>
      <c r="H1417" s="112"/>
      <c r="I1417" s="112"/>
      <c r="J1417" s="112"/>
    </row>
    <row r="1418" spans="2:11" ht="12.75" customHeight="1" x14ac:dyDescent="0.2">
      <c r="B1418" s="112"/>
      <c r="C1418" s="112"/>
      <c r="D1418" s="112"/>
      <c r="E1418" s="112"/>
      <c r="F1418" s="112"/>
      <c r="G1418" s="112"/>
      <c r="H1418" s="112"/>
      <c r="I1418" s="112"/>
      <c r="J1418" s="112"/>
    </row>
    <row r="1419" spans="2:11" ht="12.75" customHeight="1" x14ac:dyDescent="0.2">
      <c r="B1419" s="112"/>
      <c r="C1419" s="112"/>
      <c r="D1419" s="112"/>
      <c r="E1419" s="112"/>
      <c r="F1419" s="112"/>
      <c r="G1419" s="112"/>
      <c r="H1419" s="112"/>
      <c r="I1419" s="112"/>
      <c r="J1419" s="112"/>
    </row>
    <row r="1420" spans="2:11" ht="12.75" customHeight="1" x14ac:dyDescent="0.2">
      <c r="B1420" s="112"/>
      <c r="C1420" s="112"/>
      <c r="D1420" s="112"/>
      <c r="E1420" s="112"/>
      <c r="F1420" s="112"/>
      <c r="G1420" s="112"/>
      <c r="H1420" s="112"/>
      <c r="I1420" s="112"/>
      <c r="J1420" s="112"/>
    </row>
    <row r="1421" spans="2:11" ht="12.75" customHeight="1" x14ac:dyDescent="0.2">
      <c r="B1421" s="112"/>
      <c r="C1421" s="112"/>
      <c r="D1421" s="112"/>
      <c r="E1421" s="112"/>
      <c r="F1421" s="112"/>
      <c r="G1421" s="112"/>
      <c r="H1421" s="112"/>
      <c r="I1421" s="112"/>
      <c r="J1421" s="112"/>
    </row>
    <row r="1422" spans="2:11" ht="12.75" customHeight="1" thickBot="1" x14ac:dyDescent="0.25">
      <c r="B1422" s="112"/>
      <c r="C1422" s="112"/>
      <c r="D1422" s="112"/>
      <c r="E1422" s="112"/>
      <c r="F1422" s="112"/>
      <c r="G1422" s="112"/>
      <c r="H1422" s="112"/>
      <c r="I1422" s="112"/>
      <c r="J1422" s="112"/>
    </row>
    <row r="1423" spans="2:11" ht="12.75" customHeight="1" x14ac:dyDescent="0.2">
      <c r="B1423" s="108"/>
      <c r="C1423" s="109"/>
      <c r="D1423" s="109"/>
      <c r="E1423" s="109"/>
      <c r="F1423" s="109"/>
      <c r="G1423" s="109"/>
      <c r="H1423" s="109"/>
      <c r="I1423" s="109"/>
      <c r="J1423" s="110"/>
    </row>
    <row r="1424" spans="2:11" ht="12.75" customHeight="1" x14ac:dyDescent="0.2">
      <c r="B1424" s="111"/>
      <c r="C1424" s="112"/>
      <c r="D1424" s="112"/>
      <c r="E1424" s="112"/>
      <c r="F1424" s="112"/>
      <c r="G1424" s="112"/>
      <c r="H1424" s="112"/>
      <c r="I1424" s="112"/>
      <c r="J1424" s="113"/>
    </row>
    <row r="1425" spans="2:10" ht="12.75" customHeight="1" x14ac:dyDescent="0.25">
      <c r="B1425" s="111"/>
      <c r="C1425" s="1053" t="s">
        <v>77</v>
      </c>
      <c r="D1425" s="1053"/>
      <c r="E1425" s="1053"/>
      <c r="F1425" s="1053"/>
      <c r="G1425" s="1053"/>
      <c r="H1425" s="1053"/>
      <c r="I1425" s="1053"/>
      <c r="J1425" s="113"/>
    </row>
    <row r="1426" spans="2:10" ht="12.75" customHeight="1" x14ac:dyDescent="0.2">
      <c r="B1426" s="111"/>
      <c r="C1426" s="1054" t="s">
        <v>2110</v>
      </c>
      <c r="D1426" s="1054"/>
      <c r="E1426" s="1054"/>
      <c r="F1426" s="1054"/>
      <c r="G1426" s="1054"/>
      <c r="H1426" s="1054"/>
      <c r="I1426" s="1054"/>
      <c r="J1426" s="113"/>
    </row>
    <row r="1427" spans="2:10" ht="12.75" customHeight="1" x14ac:dyDescent="0.2">
      <c r="B1427" s="111"/>
      <c r="C1427" s="114"/>
      <c r="D1427" s="114"/>
      <c r="E1427" s="114"/>
      <c r="F1427" s="114"/>
      <c r="G1427" s="114"/>
      <c r="H1427" s="114"/>
      <c r="I1427" s="116"/>
      <c r="J1427" s="113"/>
    </row>
    <row r="1428" spans="2:10" ht="12.75" customHeight="1" x14ac:dyDescent="0.2">
      <c r="B1428" s="111"/>
      <c r="C1428" s="115" t="s">
        <v>82</v>
      </c>
      <c r="D1428" s="1063">
        <f>'Total display'!B63</f>
        <v>0</v>
      </c>
      <c r="E1428" s="1063"/>
      <c r="F1428" s="1063"/>
      <c r="G1428" s="1063"/>
      <c r="H1428" s="115" t="s">
        <v>81</v>
      </c>
      <c r="I1428" s="178">
        <f>'Total display'!C63</f>
        <v>0</v>
      </c>
      <c r="J1428" s="113"/>
    </row>
    <row r="1429" spans="2:10" ht="12.75" customHeight="1" x14ac:dyDescent="0.2">
      <c r="B1429" s="111"/>
      <c r="C1429" s="118" t="s">
        <v>78</v>
      </c>
      <c r="D1429" s="1063" t="s">
        <v>92</v>
      </c>
      <c r="E1429" s="1063"/>
      <c r="F1429" s="174"/>
      <c r="G1429" s="112"/>
      <c r="H1429" s="252" t="s">
        <v>479</v>
      </c>
      <c r="I1429" s="252" t="s">
        <v>329</v>
      </c>
      <c r="J1429" s="113"/>
    </row>
    <row r="1430" spans="2:10" ht="12.75" customHeight="1" thickBot="1" x14ac:dyDescent="0.25">
      <c r="B1430" s="111"/>
      <c r="C1430" s="120" t="s">
        <v>79</v>
      </c>
      <c r="D1430" s="170">
        <f>'Total display'!A63</f>
        <v>0</v>
      </c>
      <c r="E1430" s="169"/>
      <c r="F1430" s="149"/>
      <c r="G1430" s="112"/>
      <c r="H1430" s="120" t="s">
        <v>80</v>
      </c>
      <c r="I1430" s="164">
        <f>'Total display'!D63</f>
        <v>0</v>
      </c>
      <c r="J1430" s="113"/>
    </row>
    <row r="1431" spans="2:10" ht="12.75" customHeight="1" thickTop="1" thickBot="1" x14ac:dyDescent="0.25">
      <c r="B1431" s="111"/>
      <c r="C1431" s="123" t="s">
        <v>73</v>
      </c>
      <c r="D1431" s="124"/>
      <c r="E1431" s="124"/>
      <c r="F1431" s="125" t="s">
        <v>74</v>
      </c>
      <c r="G1431" s="124" t="s">
        <v>75</v>
      </c>
      <c r="H1431" s="124"/>
      <c r="I1431" s="125" t="s">
        <v>74</v>
      </c>
      <c r="J1431" s="113"/>
    </row>
    <row r="1432" spans="2:10" ht="12.75" customHeight="1" thickTop="1" x14ac:dyDescent="0.2">
      <c r="B1432" s="111"/>
      <c r="C1432" s="126"/>
      <c r="D1432" s="127" t="s">
        <v>201</v>
      </c>
      <c r="E1432" s="128" t="s">
        <v>117</v>
      </c>
      <c r="F1432" s="129"/>
      <c r="G1432" s="112"/>
      <c r="H1432" s="112"/>
      <c r="I1432" s="130"/>
      <c r="J1432" s="113"/>
    </row>
    <row r="1433" spans="2:10" ht="12.75" customHeight="1" x14ac:dyDescent="0.2">
      <c r="B1433" s="111"/>
      <c r="C1433" s="127" t="s">
        <v>40</v>
      </c>
      <c r="D1433" s="127"/>
      <c r="E1433" s="127"/>
      <c r="F1433" s="131">
        <f>'Total display'!E63</f>
        <v>0</v>
      </c>
      <c r="G1433" s="1058" t="s">
        <v>1942</v>
      </c>
      <c r="H1433" s="1058"/>
      <c r="I1433" s="131">
        <f>'Total display'!R63</f>
        <v>0</v>
      </c>
      <c r="J1433" s="113"/>
    </row>
    <row r="1434" spans="2:10" ht="12.75" customHeight="1" x14ac:dyDescent="0.2">
      <c r="B1434" s="111"/>
      <c r="C1434" s="127" t="s">
        <v>67</v>
      </c>
      <c r="D1434" s="127"/>
      <c r="E1434" s="127"/>
      <c r="F1434" s="131">
        <f>'Total display'!H63</f>
        <v>0</v>
      </c>
      <c r="G1434" s="1056" t="s">
        <v>76</v>
      </c>
      <c r="H1434" s="1056"/>
      <c r="I1434" s="131">
        <f>'Total display'!T63</f>
        <v>0</v>
      </c>
      <c r="J1434" s="113"/>
    </row>
    <row r="1435" spans="2:10" ht="12.75" customHeight="1" x14ac:dyDescent="0.2">
      <c r="B1435" s="111"/>
      <c r="C1435" s="127" t="s">
        <v>69</v>
      </c>
      <c r="D1435" s="128">
        <f>'Ac Dtls'!D56</f>
        <v>0</v>
      </c>
      <c r="E1435" s="131">
        <f>'Ac Dtls'!E56</f>
        <v>1.8144246575342464</v>
      </c>
      <c r="F1435" s="131">
        <f>'Total display'!M63</f>
        <v>0</v>
      </c>
      <c r="G1435" s="127"/>
      <c r="H1435" s="127"/>
      <c r="I1435" s="352"/>
      <c r="J1435" s="113"/>
    </row>
    <row r="1436" spans="2:10" ht="12.75" customHeight="1" x14ac:dyDescent="0.2">
      <c r="B1436" s="111"/>
      <c r="C1436" s="127" t="s">
        <v>70</v>
      </c>
      <c r="D1436" s="128">
        <f>'Ac Dtls'!G56</f>
        <v>0</v>
      </c>
      <c r="E1436" s="131">
        <f>'Ac Dtls'!H56</f>
        <v>4</v>
      </c>
      <c r="F1436" s="131">
        <f>'Total display'!N63</f>
        <v>0</v>
      </c>
      <c r="G1436" s="127"/>
      <c r="H1436" s="127"/>
      <c r="I1436" s="131"/>
      <c r="J1436" s="113"/>
    </row>
    <row r="1437" spans="2:10" ht="12.75" customHeight="1" x14ac:dyDescent="0.2">
      <c r="B1437" s="111"/>
      <c r="C1437" s="127" t="s">
        <v>71</v>
      </c>
      <c r="D1437" s="127"/>
      <c r="E1437" s="127"/>
      <c r="F1437" s="131">
        <f>'Total display'!P63</f>
        <v>0</v>
      </c>
      <c r="G1437" s="127"/>
      <c r="H1437" s="127"/>
      <c r="I1437" s="131"/>
      <c r="J1437" s="113"/>
    </row>
    <row r="1438" spans="2:10" ht="12.75" customHeight="1" x14ac:dyDescent="0.2">
      <c r="B1438" s="111"/>
      <c r="C1438" s="127" t="s">
        <v>421</v>
      </c>
      <c r="D1438" s="144"/>
      <c r="E1438" s="144"/>
      <c r="F1438" s="131">
        <f>'Total display'!I63</f>
        <v>0</v>
      </c>
      <c r="G1438" s="127"/>
      <c r="H1438" s="127"/>
      <c r="I1438" s="131"/>
      <c r="J1438" s="113"/>
    </row>
    <row r="1439" spans="2:10" ht="12.75" customHeight="1" x14ac:dyDescent="0.2">
      <c r="B1439" s="111"/>
      <c r="C1439" s="127" t="s">
        <v>450</v>
      </c>
      <c r="D1439" s="127"/>
      <c r="E1439" s="127"/>
      <c r="F1439" s="131">
        <f>'Total display'!J63</f>
        <v>0</v>
      </c>
      <c r="G1439" s="127"/>
      <c r="H1439" s="127"/>
      <c r="I1439" s="131"/>
      <c r="J1439" s="113"/>
    </row>
    <row r="1440" spans="2:10" ht="12.75" customHeight="1" x14ac:dyDescent="0.2">
      <c r="B1440" s="111"/>
      <c r="C1440" s="127" t="s">
        <v>422</v>
      </c>
      <c r="D1440" s="127"/>
      <c r="E1440" s="127"/>
      <c r="F1440" s="131">
        <f>'Total display'!F63</f>
        <v>0</v>
      </c>
      <c r="G1440" s="127"/>
      <c r="H1440" s="127"/>
      <c r="I1440" s="131"/>
      <c r="J1440" s="113"/>
    </row>
    <row r="1441" spans="2:12" ht="12.75" customHeight="1" x14ac:dyDescent="0.2">
      <c r="B1441" s="111"/>
      <c r="C1441" s="382"/>
      <c r="D1441" s="128"/>
      <c r="E1441" s="127"/>
      <c r="F1441" s="131"/>
      <c r="G1441" s="127"/>
      <c r="H1441" s="127"/>
      <c r="I1441" s="131"/>
      <c r="J1441" s="113"/>
    </row>
    <row r="1442" spans="2:12" ht="12.75" customHeight="1" x14ac:dyDescent="0.2">
      <c r="B1442" s="111"/>
      <c r="C1442" s="382"/>
      <c r="D1442" s="384"/>
      <c r="E1442" s="385"/>
      <c r="F1442" s="132"/>
      <c r="G1442" s="135"/>
      <c r="H1442" s="135"/>
      <c r="I1442" s="133"/>
      <c r="J1442" s="113"/>
    </row>
    <row r="1443" spans="2:12" ht="12.75" customHeight="1" x14ac:dyDescent="0.2">
      <c r="B1443" s="111"/>
      <c r="C1443" s="1050" t="s">
        <v>83</v>
      </c>
      <c r="D1443" s="1051"/>
      <c r="E1443" s="1051"/>
      <c r="F1443" s="132">
        <f>SUM(F1433:F1441)</f>
        <v>0</v>
      </c>
      <c r="G1443" s="1052" t="s">
        <v>84</v>
      </c>
      <c r="H1443" s="1052"/>
      <c r="I1443" s="133">
        <f>SUM(I1433:I1441)</f>
        <v>0</v>
      </c>
      <c r="J1443" s="113"/>
    </row>
    <row r="1444" spans="2:12" ht="12.75" customHeight="1" x14ac:dyDescent="0.2">
      <c r="B1444" s="134"/>
      <c r="C1444" s="383"/>
      <c r="D1444" s="135"/>
      <c r="E1444" s="135"/>
      <c r="F1444" s="135"/>
      <c r="G1444" s="1057" t="s">
        <v>85</v>
      </c>
      <c r="H1444" s="1057"/>
      <c r="I1444" s="136">
        <f>F1443-I1443</f>
        <v>0</v>
      </c>
      <c r="J1444" s="137"/>
    </row>
    <row r="1445" spans="2:12" ht="12.75" customHeight="1" x14ac:dyDescent="0.2">
      <c r="B1445" s="111"/>
      <c r="C1445" s="112" t="s">
        <v>86</v>
      </c>
      <c r="D1445" s="112"/>
      <c r="E1445" s="112" t="s">
        <v>88</v>
      </c>
      <c r="F1445" s="112"/>
      <c r="G1445" s="112"/>
      <c r="H1445" s="112"/>
      <c r="I1445" s="112"/>
      <c r="J1445" s="113"/>
    </row>
    <row r="1446" spans="2:12" ht="12.75" customHeight="1" x14ac:dyDescent="0.2">
      <c r="B1446" s="111"/>
      <c r="C1446" s="112"/>
      <c r="D1446" s="112"/>
      <c r="E1446" s="112"/>
      <c r="F1446" s="112"/>
      <c r="G1446" s="112"/>
      <c r="H1446" s="112"/>
      <c r="I1446" s="112"/>
      <c r="J1446" s="113"/>
    </row>
    <row r="1447" spans="2:12" ht="12.75" customHeight="1" thickBot="1" x14ac:dyDescent="0.25">
      <c r="B1447" s="139"/>
      <c r="C1447" s="140"/>
      <c r="D1447" s="140"/>
      <c r="E1447" s="140"/>
      <c r="F1447" s="140"/>
      <c r="G1447" s="140"/>
      <c r="H1447" s="140"/>
      <c r="I1447" s="140"/>
      <c r="J1447" s="141"/>
      <c r="K1447" s="56"/>
      <c r="L1447" s="613"/>
    </row>
    <row r="1448" spans="2:12" ht="12.75" customHeight="1" x14ac:dyDescent="0.2">
      <c r="B1448" s="112"/>
      <c r="C1448" s="112"/>
      <c r="D1448" s="112"/>
      <c r="E1448" s="112"/>
      <c r="F1448" s="112"/>
      <c r="G1448" s="112"/>
      <c r="H1448" s="112"/>
      <c r="I1448" s="112"/>
      <c r="J1448" s="112"/>
      <c r="L1448" s="56"/>
    </row>
    <row r="1449" spans="2:12" ht="12.75" customHeight="1" x14ac:dyDescent="0.2">
      <c r="B1449" s="112"/>
      <c r="C1449" s="112"/>
      <c r="D1449" s="112"/>
      <c r="E1449" s="112"/>
      <c r="F1449" s="112"/>
      <c r="G1449" s="112"/>
      <c r="H1449" s="112"/>
      <c r="I1449" s="112"/>
      <c r="J1449" s="112"/>
    </row>
    <row r="1450" spans="2:12" ht="12.75" customHeight="1" x14ac:dyDescent="0.2">
      <c r="B1450" s="112"/>
      <c r="C1450" s="112"/>
      <c r="D1450" s="112"/>
      <c r="E1450" s="112"/>
      <c r="F1450" s="112"/>
      <c r="G1450" s="112"/>
      <c r="H1450" s="112"/>
      <c r="I1450" s="112"/>
      <c r="J1450" s="112"/>
    </row>
    <row r="1451" spans="2:12" ht="12.75" customHeight="1" x14ac:dyDescent="0.2">
      <c r="B1451" s="112"/>
      <c r="C1451" s="112"/>
      <c r="D1451" s="112"/>
      <c r="E1451" s="112"/>
      <c r="F1451" s="112"/>
      <c r="G1451" s="112"/>
      <c r="H1451" s="112"/>
      <c r="I1451" s="112"/>
      <c r="J1451" s="112"/>
    </row>
    <row r="1452" spans="2:12" ht="12.75" customHeight="1" x14ac:dyDescent="0.2">
      <c r="B1452" s="112"/>
      <c r="C1452" s="112"/>
      <c r="D1452" s="112"/>
      <c r="E1452" s="112"/>
      <c r="F1452" s="112"/>
      <c r="G1452" s="112"/>
      <c r="H1452" s="112"/>
      <c r="I1452" s="112"/>
      <c r="J1452" s="112"/>
    </row>
    <row r="1453" spans="2:12" ht="12.75" customHeight="1" x14ac:dyDescent="0.2">
      <c r="B1453" s="112"/>
      <c r="C1453" s="112"/>
      <c r="D1453" s="112"/>
      <c r="E1453" s="112"/>
      <c r="F1453" s="112"/>
      <c r="G1453" s="112"/>
      <c r="H1453" s="112"/>
      <c r="I1453" s="112"/>
      <c r="J1453" s="112"/>
    </row>
    <row r="1454" spans="2:12" ht="12.75" customHeight="1" thickBot="1" x14ac:dyDescent="0.25">
      <c r="B1454" s="112"/>
      <c r="C1454" s="112"/>
      <c r="D1454" s="112"/>
      <c r="E1454" s="112"/>
      <c r="F1454" s="112"/>
      <c r="G1454" s="112"/>
      <c r="H1454" s="112"/>
      <c r="I1454" s="112"/>
      <c r="J1454" s="112"/>
    </row>
    <row r="1455" spans="2:12" ht="12.75" customHeight="1" x14ac:dyDescent="0.2">
      <c r="B1455" s="108"/>
      <c r="C1455" s="109"/>
      <c r="D1455" s="109"/>
      <c r="E1455" s="109"/>
      <c r="F1455" s="109"/>
      <c r="G1455" s="109"/>
      <c r="H1455" s="109"/>
      <c r="I1455" s="109"/>
      <c r="J1455" s="110"/>
    </row>
    <row r="1456" spans="2:12" ht="12.75" customHeight="1" x14ac:dyDescent="0.2">
      <c r="B1456" s="111"/>
      <c r="C1456" s="112"/>
      <c r="D1456" s="112"/>
      <c r="E1456" s="112"/>
      <c r="F1456" s="112"/>
      <c r="G1456" s="112"/>
      <c r="H1456" s="112"/>
      <c r="I1456" s="112"/>
      <c r="J1456" s="113"/>
    </row>
    <row r="1457" spans="2:10" ht="12.75" customHeight="1" x14ac:dyDescent="0.25">
      <c r="B1457" s="111"/>
      <c r="C1457" s="1053" t="s">
        <v>77</v>
      </c>
      <c r="D1457" s="1053"/>
      <c r="E1457" s="1053"/>
      <c r="F1457" s="1053"/>
      <c r="G1457" s="1053"/>
      <c r="H1457" s="1053"/>
      <c r="I1457" s="1053"/>
      <c r="J1457" s="113"/>
    </row>
    <row r="1458" spans="2:10" ht="12.75" customHeight="1" x14ac:dyDescent="0.2">
      <c r="B1458" s="111"/>
      <c r="C1458" s="1054" t="s">
        <v>2110</v>
      </c>
      <c r="D1458" s="1054"/>
      <c r="E1458" s="1054"/>
      <c r="F1458" s="1054"/>
      <c r="G1458" s="1054"/>
      <c r="H1458" s="1054"/>
      <c r="I1458" s="1054"/>
      <c r="J1458" s="113"/>
    </row>
    <row r="1459" spans="2:10" ht="12.75" customHeight="1" x14ac:dyDescent="0.2">
      <c r="B1459" s="111"/>
      <c r="C1459" s="114"/>
      <c r="D1459" s="114"/>
      <c r="E1459" s="114"/>
      <c r="F1459" s="114"/>
      <c r="G1459" s="114"/>
      <c r="H1459" s="114"/>
      <c r="I1459" s="116"/>
      <c r="J1459" s="113"/>
    </row>
    <row r="1460" spans="2:10" ht="12.75" customHeight="1" x14ac:dyDescent="0.2">
      <c r="B1460" s="111"/>
      <c r="C1460" s="115" t="s">
        <v>82</v>
      </c>
      <c r="D1460" s="1055">
        <f>'Total display'!B64</f>
        <v>0</v>
      </c>
      <c r="E1460" s="1055"/>
      <c r="F1460" s="1055"/>
      <c r="G1460" s="1055"/>
      <c r="H1460" s="115" t="s">
        <v>81</v>
      </c>
      <c r="I1460" s="178">
        <f>'Total display'!C64</f>
        <v>0</v>
      </c>
      <c r="J1460" s="113"/>
    </row>
    <row r="1461" spans="2:10" ht="12.75" customHeight="1" x14ac:dyDescent="0.2">
      <c r="B1461" s="111"/>
      <c r="C1461" s="118" t="s">
        <v>78</v>
      </c>
      <c r="D1461" s="1055" t="s">
        <v>96</v>
      </c>
      <c r="E1461" s="1055"/>
      <c r="F1461" s="1055"/>
      <c r="G1461" s="112"/>
      <c r="H1461" s="252" t="s">
        <v>479</v>
      </c>
      <c r="I1461" s="252" t="s">
        <v>329</v>
      </c>
      <c r="J1461" s="113"/>
    </row>
    <row r="1462" spans="2:10" ht="12.75" customHeight="1" thickBot="1" x14ac:dyDescent="0.25">
      <c r="B1462" s="111"/>
      <c r="C1462" s="120" t="s">
        <v>79</v>
      </c>
      <c r="D1462" s="120">
        <f>'Total display'!A64</f>
        <v>0</v>
      </c>
      <c r="E1462" s="169"/>
      <c r="F1462" s="149"/>
      <c r="G1462" s="112"/>
      <c r="H1462" s="120" t="s">
        <v>80</v>
      </c>
      <c r="I1462" s="164">
        <f>'Total display'!D64</f>
        <v>0</v>
      </c>
      <c r="J1462" s="113"/>
    </row>
    <row r="1463" spans="2:10" ht="12.75" customHeight="1" thickTop="1" thickBot="1" x14ac:dyDescent="0.25">
      <c r="B1463" s="111"/>
      <c r="C1463" s="123" t="s">
        <v>73</v>
      </c>
      <c r="D1463" s="124"/>
      <c r="E1463" s="124"/>
      <c r="F1463" s="125" t="s">
        <v>74</v>
      </c>
      <c r="G1463" s="124" t="s">
        <v>75</v>
      </c>
      <c r="H1463" s="124"/>
      <c r="I1463" s="125" t="s">
        <v>74</v>
      </c>
      <c r="J1463" s="113"/>
    </row>
    <row r="1464" spans="2:10" ht="12.75" customHeight="1" thickTop="1" x14ac:dyDescent="0.2">
      <c r="B1464" s="111"/>
      <c r="C1464" s="126"/>
      <c r="D1464" s="127" t="s">
        <v>201</v>
      </c>
      <c r="E1464" s="128" t="s">
        <v>117</v>
      </c>
      <c r="F1464" s="129"/>
      <c r="G1464" s="112"/>
      <c r="H1464" s="112"/>
      <c r="I1464" s="130"/>
      <c r="J1464" s="113"/>
    </row>
    <row r="1465" spans="2:10" ht="12.75" customHeight="1" x14ac:dyDescent="0.2">
      <c r="B1465" s="111"/>
      <c r="C1465" s="127" t="s">
        <v>40</v>
      </c>
      <c r="D1465" s="127"/>
      <c r="E1465" s="127"/>
      <c r="F1465" s="131">
        <f>'Total display'!E64</f>
        <v>0</v>
      </c>
      <c r="G1465" s="1056"/>
      <c r="H1465" s="1056"/>
      <c r="I1465" s="131"/>
      <c r="J1465" s="113"/>
    </row>
    <row r="1466" spans="2:10" ht="12.75" customHeight="1" x14ac:dyDescent="0.2">
      <c r="B1466" s="111"/>
      <c r="C1466" s="127" t="s">
        <v>67</v>
      </c>
      <c r="D1466" s="127"/>
      <c r="E1466" s="127"/>
      <c r="F1466" s="131">
        <f>'Total display'!H1054</f>
        <v>0</v>
      </c>
      <c r="G1466" s="1056" t="s">
        <v>76</v>
      </c>
      <c r="H1466" s="1056"/>
      <c r="I1466" s="131">
        <f>'Total display'!T1054</f>
        <v>0</v>
      </c>
      <c r="J1466" s="113"/>
    </row>
    <row r="1467" spans="2:10" ht="12.75" customHeight="1" x14ac:dyDescent="0.2">
      <c r="B1467" s="111"/>
      <c r="C1467" s="127"/>
      <c r="D1467" s="127"/>
      <c r="E1467" s="127"/>
      <c r="F1467" s="131">
        <v>0</v>
      </c>
      <c r="G1467" s="127"/>
      <c r="H1467" s="127"/>
      <c r="I1467" s="131"/>
      <c r="J1467" s="113"/>
    </row>
    <row r="1468" spans="2:10" ht="12.75" customHeight="1" x14ac:dyDescent="0.2">
      <c r="B1468" s="111"/>
      <c r="C1468" s="127" t="s">
        <v>69</v>
      </c>
      <c r="D1468" s="128">
        <f>'Ac Dtls'!D672</f>
        <v>0</v>
      </c>
      <c r="E1468" s="131">
        <f>'Ac Dtls'!E672</f>
        <v>0</v>
      </c>
      <c r="F1468" s="131">
        <f>'Total display'!M64</f>
        <v>0</v>
      </c>
      <c r="G1468" s="127"/>
      <c r="H1468" s="127"/>
      <c r="I1468" s="131"/>
      <c r="J1468" s="113"/>
    </row>
    <row r="1469" spans="2:10" ht="12.75" customHeight="1" x14ac:dyDescent="0.2">
      <c r="B1469" s="111"/>
      <c r="C1469" s="127" t="s">
        <v>70</v>
      </c>
      <c r="D1469" s="128">
        <f>'Ac Dtls'!G672</f>
        <v>0</v>
      </c>
      <c r="E1469" s="131">
        <f>'Ac Dtls'!H672</f>
        <v>0</v>
      </c>
      <c r="F1469" s="131">
        <f>'Total display'!O64</f>
        <v>0</v>
      </c>
      <c r="G1469" s="127"/>
      <c r="H1469" s="127"/>
      <c r="I1469" s="131"/>
      <c r="J1469" s="113"/>
    </row>
    <row r="1470" spans="2:10" ht="12.75" customHeight="1" x14ac:dyDescent="0.2">
      <c r="B1470" s="111"/>
      <c r="C1470" s="127" t="s">
        <v>71</v>
      </c>
      <c r="D1470" s="127"/>
      <c r="E1470" s="127"/>
      <c r="F1470" s="131">
        <f>'Total display'!P64</f>
        <v>0</v>
      </c>
      <c r="G1470" s="127"/>
      <c r="H1470" s="127"/>
      <c r="I1470" s="131"/>
      <c r="J1470" s="113"/>
    </row>
    <row r="1471" spans="2:10" ht="12.75" customHeight="1" x14ac:dyDescent="0.2">
      <c r="B1471" s="111"/>
      <c r="C1471" s="127" t="s">
        <v>1686</v>
      </c>
      <c r="D1471" s="127"/>
      <c r="E1471" s="127"/>
      <c r="F1471" s="131"/>
      <c r="G1471" s="127"/>
      <c r="H1471" s="127"/>
      <c r="I1471" s="131"/>
      <c r="J1471" s="113"/>
    </row>
    <row r="1472" spans="2:10" ht="12.75" customHeight="1" x14ac:dyDescent="0.2">
      <c r="B1472" s="111"/>
      <c r="C1472" s="382" t="s">
        <v>1111</v>
      </c>
      <c r="D1472" s="144"/>
      <c r="E1472" s="144"/>
      <c r="F1472" s="168">
        <f>'Total display'!L64</f>
        <v>0</v>
      </c>
      <c r="G1472" s="127"/>
      <c r="H1472" s="127"/>
      <c r="I1472" s="131"/>
      <c r="J1472" s="113"/>
    </row>
    <row r="1473" spans="2:10" ht="12.75" customHeight="1" x14ac:dyDescent="0.2">
      <c r="B1473" s="111"/>
      <c r="C1473" s="127"/>
      <c r="D1473" s="127"/>
      <c r="E1473" s="127"/>
      <c r="F1473" s="131"/>
      <c r="G1473" s="127"/>
      <c r="H1473" s="127"/>
      <c r="I1473" s="131"/>
      <c r="J1473" s="113"/>
    </row>
    <row r="1474" spans="2:10" ht="12.75" customHeight="1" x14ac:dyDescent="0.2">
      <c r="B1474" s="111"/>
      <c r="C1474" s="1050" t="s">
        <v>83</v>
      </c>
      <c r="D1474" s="1051"/>
      <c r="E1474" s="1051"/>
      <c r="F1474" s="132">
        <f>SUM(F1465:F1473)</f>
        <v>0</v>
      </c>
      <c r="G1474" s="1052" t="s">
        <v>84</v>
      </c>
      <c r="H1474" s="1052"/>
      <c r="I1474" s="133">
        <f>SUM(I1465:I1473)</f>
        <v>0</v>
      </c>
      <c r="J1474" s="113"/>
    </row>
    <row r="1475" spans="2:10" ht="12.75" customHeight="1" x14ac:dyDescent="0.2">
      <c r="B1475" s="134"/>
      <c r="C1475" s="135"/>
      <c r="D1475" s="135"/>
      <c r="E1475" s="135"/>
      <c r="F1475" s="135"/>
      <c r="G1475" s="1057" t="s">
        <v>85</v>
      </c>
      <c r="H1475" s="1057"/>
      <c r="I1475" s="136">
        <f>F1474-I1474</f>
        <v>0</v>
      </c>
      <c r="J1475" s="137"/>
    </row>
    <row r="1476" spans="2:10" ht="12.75" customHeight="1" x14ac:dyDescent="0.2">
      <c r="B1476" s="111"/>
      <c r="C1476" s="112" t="s">
        <v>86</v>
      </c>
      <c r="D1476" s="112"/>
      <c r="E1476" s="112" t="s">
        <v>88</v>
      </c>
      <c r="F1476" s="112"/>
      <c r="G1476" s="112"/>
      <c r="H1476" s="112"/>
      <c r="I1476" s="112"/>
      <c r="J1476" s="113"/>
    </row>
    <row r="1477" spans="2:10" ht="12.75" customHeight="1" x14ac:dyDescent="0.2">
      <c r="B1477" s="111"/>
      <c r="C1477" s="112"/>
      <c r="D1477" s="112"/>
      <c r="E1477" s="112"/>
      <c r="F1477" s="112"/>
      <c r="G1477" s="112"/>
      <c r="H1477" s="112"/>
      <c r="I1477" s="112"/>
      <c r="J1477" s="113"/>
    </row>
    <row r="1478" spans="2:10" ht="12.75" customHeight="1" thickBot="1" x14ac:dyDescent="0.25">
      <c r="B1478" s="139"/>
      <c r="C1478" s="140"/>
      <c r="D1478" s="140"/>
      <c r="E1478" s="140"/>
      <c r="F1478" s="140"/>
      <c r="G1478" s="140"/>
      <c r="H1478" s="140"/>
      <c r="I1478" s="140"/>
      <c r="J1478" s="141"/>
    </row>
    <row r="1479" spans="2:10" ht="12.75" customHeight="1" thickBot="1" x14ac:dyDescent="0.25">
      <c r="B1479" s="112"/>
      <c r="C1479" s="112"/>
      <c r="D1479" s="112"/>
      <c r="E1479" s="112"/>
      <c r="F1479" s="112"/>
      <c r="G1479" s="112"/>
      <c r="H1479" s="112"/>
      <c r="I1479" s="112"/>
      <c r="J1479" s="112"/>
    </row>
    <row r="1480" spans="2:10" ht="12.75" customHeight="1" x14ac:dyDescent="0.2">
      <c r="B1480" s="108"/>
      <c r="C1480" s="109"/>
      <c r="D1480" s="109"/>
      <c r="E1480" s="109"/>
      <c r="F1480" s="109"/>
      <c r="G1480" s="109"/>
      <c r="H1480" s="109"/>
      <c r="I1480" s="109"/>
      <c r="J1480" s="110"/>
    </row>
    <row r="1481" spans="2:10" ht="12.75" customHeight="1" x14ac:dyDescent="0.2">
      <c r="B1481" s="111"/>
      <c r="C1481" s="112"/>
      <c r="D1481" s="112"/>
      <c r="E1481" s="112"/>
      <c r="F1481" s="112"/>
      <c r="G1481" s="112"/>
      <c r="H1481" s="112"/>
      <c r="I1481" s="112"/>
      <c r="J1481" s="113"/>
    </row>
    <row r="1482" spans="2:10" ht="12.75" customHeight="1" x14ac:dyDescent="0.25">
      <c r="B1482" s="111"/>
      <c r="C1482" s="1053" t="s">
        <v>77</v>
      </c>
      <c r="D1482" s="1053"/>
      <c r="E1482" s="1053"/>
      <c r="F1482" s="1053"/>
      <c r="G1482" s="1053"/>
      <c r="H1482" s="1053"/>
      <c r="I1482" s="1053"/>
      <c r="J1482" s="113"/>
    </row>
    <row r="1483" spans="2:10" ht="12.75" customHeight="1" x14ac:dyDescent="0.2">
      <c r="B1483" s="111"/>
      <c r="C1483" s="1054" t="str">
        <f>C1458</f>
        <v>PAY SLIP FOR THE MONTH OF JANUARY'2020</v>
      </c>
      <c r="D1483" s="1054"/>
      <c r="E1483" s="1054"/>
      <c r="F1483" s="1054"/>
      <c r="G1483" s="1054"/>
      <c r="H1483" s="1054"/>
      <c r="I1483" s="1054"/>
      <c r="J1483" s="113"/>
    </row>
    <row r="1484" spans="2:10" ht="12.75" customHeight="1" x14ac:dyDescent="0.2">
      <c r="B1484" s="111"/>
      <c r="C1484" s="114"/>
      <c r="D1484" s="114"/>
      <c r="E1484" s="114"/>
      <c r="F1484" s="114"/>
      <c r="G1484" s="114"/>
      <c r="H1484" s="114"/>
      <c r="I1484" s="116"/>
      <c r="J1484" s="113"/>
    </row>
    <row r="1485" spans="2:10" ht="12.75" customHeight="1" x14ac:dyDescent="0.2">
      <c r="B1485" s="111"/>
      <c r="C1485" s="115" t="s">
        <v>82</v>
      </c>
      <c r="D1485" s="1055">
        <f>'Total display'!B65</f>
        <v>0</v>
      </c>
      <c r="E1485" s="1055"/>
      <c r="F1485" s="1055"/>
      <c r="G1485" s="1055"/>
      <c r="H1485" s="115" t="s">
        <v>81</v>
      </c>
      <c r="I1485" s="178">
        <f>'Total display'!C65</f>
        <v>0</v>
      </c>
      <c r="J1485" s="113"/>
    </row>
    <row r="1486" spans="2:10" ht="12.75" customHeight="1" x14ac:dyDescent="0.2">
      <c r="B1486" s="111"/>
      <c r="C1486" s="118" t="s">
        <v>78</v>
      </c>
      <c r="D1486" s="1055" t="s">
        <v>92</v>
      </c>
      <c r="E1486" s="1055"/>
      <c r="F1486" s="1055"/>
      <c r="G1486" s="112"/>
      <c r="H1486" s="246" t="s">
        <v>479</v>
      </c>
      <c r="I1486" s="246" t="s">
        <v>330</v>
      </c>
      <c r="J1486" s="113"/>
    </row>
    <row r="1487" spans="2:10" ht="12.75" customHeight="1" thickBot="1" x14ac:dyDescent="0.25">
      <c r="B1487" s="111"/>
      <c r="C1487" s="120" t="s">
        <v>79</v>
      </c>
      <c r="D1487" s="120">
        <f>'Total display'!A65</f>
        <v>0</v>
      </c>
      <c r="E1487" s="169"/>
      <c r="F1487" s="149"/>
      <c r="G1487" s="112"/>
      <c r="H1487" s="120" t="s">
        <v>80</v>
      </c>
      <c r="I1487" s="164">
        <f>'Total display'!D65</f>
        <v>0</v>
      </c>
      <c r="J1487" s="113"/>
    </row>
    <row r="1488" spans="2:10" ht="12.75" customHeight="1" thickTop="1" thickBot="1" x14ac:dyDescent="0.25">
      <c r="B1488" s="111"/>
      <c r="C1488" s="123" t="s">
        <v>73</v>
      </c>
      <c r="D1488" s="124"/>
      <c r="E1488" s="124"/>
      <c r="F1488" s="125" t="s">
        <v>74</v>
      </c>
      <c r="G1488" s="124" t="s">
        <v>75</v>
      </c>
      <c r="H1488" s="124"/>
      <c r="I1488" s="125" t="s">
        <v>74</v>
      </c>
      <c r="J1488" s="113"/>
    </row>
    <row r="1489" spans="2:10" ht="12.75" customHeight="1" thickTop="1" x14ac:dyDescent="0.2">
      <c r="B1489" s="111"/>
      <c r="C1489" s="126"/>
      <c r="D1489" s="127" t="s">
        <v>201</v>
      </c>
      <c r="E1489" s="128" t="s">
        <v>117</v>
      </c>
      <c r="F1489" s="129"/>
      <c r="G1489" s="112"/>
      <c r="H1489" s="112"/>
      <c r="I1489" s="130"/>
      <c r="J1489" s="113"/>
    </row>
    <row r="1490" spans="2:10" ht="12.75" customHeight="1" x14ac:dyDescent="0.2">
      <c r="B1490" s="111"/>
      <c r="C1490" s="127" t="s">
        <v>40</v>
      </c>
      <c r="D1490" s="127"/>
      <c r="E1490" s="127"/>
      <c r="F1490" s="131">
        <f>'Total display'!E65</f>
        <v>0</v>
      </c>
      <c r="G1490" s="1058" t="s">
        <v>1942</v>
      </c>
      <c r="H1490" s="1058"/>
      <c r="I1490" s="131">
        <f>'Total display'!R65</f>
        <v>0</v>
      </c>
      <c r="J1490" s="113"/>
    </row>
    <row r="1491" spans="2:10" ht="12.75" customHeight="1" x14ac:dyDescent="0.2">
      <c r="B1491" s="111"/>
      <c r="C1491" s="127" t="s">
        <v>67</v>
      </c>
      <c r="D1491" s="127"/>
      <c r="E1491" s="127"/>
      <c r="F1491" s="131">
        <f>'Total display'!H65</f>
        <v>0</v>
      </c>
      <c r="G1491" s="1056" t="s">
        <v>76</v>
      </c>
      <c r="H1491" s="1056"/>
      <c r="I1491" s="131">
        <f>'Total display'!T65</f>
        <v>0</v>
      </c>
      <c r="J1491" s="113"/>
    </row>
    <row r="1492" spans="2:10" ht="12.75" customHeight="1" x14ac:dyDescent="0.2">
      <c r="B1492" s="111"/>
      <c r="C1492" s="127" t="s">
        <v>69</v>
      </c>
      <c r="D1492" s="128">
        <f>'Ac Dtls'!D58</f>
        <v>6</v>
      </c>
      <c r="E1492" s="131">
        <f>'Ac Dtls'!E58</f>
        <v>1.6767482876712327</v>
      </c>
      <c r="F1492" s="131">
        <f>'Total display'!M65</f>
        <v>0</v>
      </c>
      <c r="G1492" s="127"/>
      <c r="H1492" s="127"/>
      <c r="I1492" s="131"/>
      <c r="J1492" s="113"/>
    </row>
    <row r="1493" spans="2:10" ht="12.75" customHeight="1" x14ac:dyDescent="0.2">
      <c r="B1493" s="111"/>
      <c r="C1493" s="127" t="s">
        <v>70</v>
      </c>
      <c r="D1493" s="128">
        <f>'Ac Dtls'!G58</f>
        <v>0</v>
      </c>
      <c r="E1493" s="131">
        <f>'Ac Dtls'!H58</f>
        <v>4</v>
      </c>
      <c r="F1493" s="131">
        <f>'Total display'!N65</f>
        <v>0</v>
      </c>
      <c r="G1493" s="127"/>
      <c r="H1493" s="127"/>
      <c r="I1493" s="131"/>
      <c r="J1493" s="113"/>
    </row>
    <row r="1494" spans="2:10" ht="12.75" customHeight="1" x14ac:dyDescent="0.2">
      <c r="B1494" s="111"/>
      <c r="C1494" s="127" t="s">
        <v>71</v>
      </c>
      <c r="D1494" s="127"/>
      <c r="E1494" s="127"/>
      <c r="F1494" s="131">
        <f>'Total display'!P65</f>
        <v>0</v>
      </c>
      <c r="G1494" s="127"/>
      <c r="H1494" s="127"/>
      <c r="I1494" s="131"/>
      <c r="J1494" s="113"/>
    </row>
    <row r="1495" spans="2:10" ht="12.75" customHeight="1" x14ac:dyDescent="0.2">
      <c r="B1495" s="111"/>
      <c r="C1495" s="127" t="s">
        <v>422</v>
      </c>
      <c r="D1495" s="127"/>
      <c r="E1495" s="127"/>
      <c r="F1495" s="131">
        <f>'Total display'!F65</f>
        <v>0</v>
      </c>
      <c r="G1495" s="127"/>
      <c r="H1495" s="127"/>
      <c r="I1495" s="131"/>
      <c r="J1495" s="113"/>
    </row>
    <row r="1496" spans="2:10" ht="12.75" customHeight="1" x14ac:dyDescent="0.2">
      <c r="B1496" s="111"/>
      <c r="C1496" s="127" t="s">
        <v>421</v>
      </c>
      <c r="D1496" s="127"/>
      <c r="E1496" s="127"/>
      <c r="F1496" s="131">
        <f>'Total display'!I65</f>
        <v>0</v>
      </c>
      <c r="G1496" s="127"/>
      <c r="H1496" s="127"/>
      <c r="I1496" s="131"/>
      <c r="J1496" s="113"/>
    </row>
    <row r="1497" spans="2:10" ht="12.75" customHeight="1" x14ac:dyDescent="0.2">
      <c r="B1497" s="111"/>
      <c r="C1497" s="127" t="s">
        <v>450</v>
      </c>
      <c r="D1497" s="127"/>
      <c r="E1497" s="127"/>
      <c r="F1497" s="131">
        <f>'Total display'!J65</f>
        <v>0</v>
      </c>
      <c r="G1497" s="127"/>
      <c r="H1497" s="127"/>
      <c r="I1497" s="131"/>
      <c r="J1497" s="113"/>
    </row>
    <row r="1498" spans="2:10" ht="12.75" customHeight="1" x14ac:dyDescent="0.2">
      <c r="B1498" s="111"/>
      <c r="C1498" s="382" t="s">
        <v>1055</v>
      </c>
      <c r="D1498" s="128"/>
      <c r="E1498" s="127"/>
      <c r="F1498" s="131">
        <f>'Total display'!L65</f>
        <v>0</v>
      </c>
      <c r="G1498" s="127"/>
      <c r="H1498" s="127"/>
      <c r="I1498" s="131"/>
      <c r="J1498" s="113"/>
    </row>
    <row r="1499" spans="2:10" ht="12.75" customHeight="1" x14ac:dyDescent="0.2">
      <c r="B1499" s="111"/>
      <c r="C1499" s="1050" t="s">
        <v>83</v>
      </c>
      <c r="D1499" s="1051"/>
      <c r="E1499" s="1051"/>
      <c r="F1499" s="132">
        <f>SUM(F1490:F1498)</f>
        <v>0</v>
      </c>
      <c r="G1499" s="1052" t="s">
        <v>84</v>
      </c>
      <c r="H1499" s="1052"/>
      <c r="I1499" s="133">
        <f>SUM(I1490:I1498)</f>
        <v>0</v>
      </c>
      <c r="J1499" s="113"/>
    </row>
    <row r="1500" spans="2:10" ht="12.75" customHeight="1" x14ac:dyDescent="0.2">
      <c r="B1500" s="134"/>
      <c r="C1500" s="135"/>
      <c r="D1500" s="135"/>
      <c r="E1500" s="135"/>
      <c r="F1500" s="135"/>
      <c r="G1500" s="1057" t="s">
        <v>85</v>
      </c>
      <c r="H1500" s="1057"/>
      <c r="I1500" s="136">
        <f>F1499-I1499</f>
        <v>0</v>
      </c>
      <c r="J1500" s="137"/>
    </row>
    <row r="1501" spans="2:10" ht="12.75" customHeight="1" x14ac:dyDescent="0.2">
      <c r="B1501" s="111"/>
      <c r="C1501" s="112" t="s">
        <v>86</v>
      </c>
      <c r="D1501" s="112"/>
      <c r="E1501" s="112" t="s">
        <v>88</v>
      </c>
      <c r="F1501" s="112"/>
      <c r="G1501" s="112"/>
      <c r="H1501" s="112"/>
      <c r="I1501" s="112"/>
      <c r="J1501" s="113"/>
    </row>
    <row r="1502" spans="2:10" ht="12.75" customHeight="1" x14ac:dyDescent="0.2">
      <c r="B1502" s="111"/>
      <c r="C1502" s="112"/>
      <c r="D1502" s="112"/>
      <c r="E1502" s="112"/>
      <c r="F1502" s="112"/>
      <c r="G1502" s="112"/>
      <c r="H1502" s="112"/>
      <c r="I1502" s="112"/>
      <c r="J1502" s="113"/>
    </row>
    <row r="1503" spans="2:10" ht="12.75" customHeight="1" thickBot="1" x14ac:dyDescent="0.25">
      <c r="B1503" s="139"/>
      <c r="C1503" s="140"/>
      <c r="D1503" s="140"/>
      <c r="E1503" s="140"/>
      <c r="F1503" s="140"/>
      <c r="G1503" s="140"/>
      <c r="H1503" s="140"/>
      <c r="I1503" s="140"/>
      <c r="J1503" s="141"/>
    </row>
    <row r="1504" spans="2:10" ht="12.75" customHeight="1" x14ac:dyDescent="0.2">
      <c r="B1504" s="112"/>
      <c r="C1504" s="112"/>
      <c r="D1504" s="112"/>
      <c r="E1504" s="112"/>
      <c r="F1504" s="112"/>
      <c r="G1504" s="112"/>
      <c r="H1504" s="112"/>
      <c r="I1504" s="112"/>
      <c r="J1504" s="112"/>
    </row>
    <row r="1505" spans="2:10" ht="12.75" customHeight="1" x14ac:dyDescent="0.2">
      <c r="B1505" s="112"/>
      <c r="C1505" s="112"/>
      <c r="D1505" s="112"/>
      <c r="E1505" s="112"/>
      <c r="F1505" s="112"/>
      <c r="G1505" s="112"/>
      <c r="H1505" s="112"/>
      <c r="I1505" s="112"/>
      <c r="J1505" s="112"/>
    </row>
    <row r="1506" spans="2:10" ht="12.75" customHeight="1" x14ac:dyDescent="0.2">
      <c r="B1506" s="112"/>
      <c r="C1506" s="112"/>
      <c r="D1506" s="112"/>
      <c r="E1506" s="112"/>
      <c r="F1506" s="112"/>
      <c r="G1506" s="112"/>
      <c r="H1506" s="112"/>
      <c r="I1506" s="112"/>
      <c r="J1506" s="112"/>
    </row>
    <row r="1507" spans="2:10" ht="12.75" customHeight="1" x14ac:dyDescent="0.2">
      <c r="B1507" s="112"/>
      <c r="C1507" s="112"/>
      <c r="D1507" s="112"/>
      <c r="E1507" s="112"/>
      <c r="F1507" s="112"/>
      <c r="G1507" s="112"/>
      <c r="H1507" s="112"/>
      <c r="I1507" s="112"/>
      <c r="J1507" s="112"/>
    </row>
    <row r="1508" spans="2:10" ht="12.75" customHeight="1" thickBot="1" x14ac:dyDescent="0.25">
      <c r="B1508" s="112"/>
      <c r="C1508" s="112"/>
      <c r="D1508" s="112"/>
      <c r="E1508" s="112"/>
      <c r="F1508" s="112"/>
      <c r="G1508" s="112"/>
      <c r="H1508" s="112"/>
      <c r="I1508" s="112"/>
      <c r="J1508" s="112"/>
    </row>
    <row r="1509" spans="2:10" ht="12.75" customHeight="1" x14ac:dyDescent="0.2">
      <c r="B1509" s="108"/>
      <c r="C1509" s="109"/>
      <c r="D1509" s="109"/>
      <c r="E1509" s="109"/>
      <c r="F1509" s="109"/>
      <c r="G1509" s="109"/>
      <c r="H1509" s="109"/>
      <c r="I1509" s="109"/>
      <c r="J1509" s="110"/>
    </row>
    <row r="1510" spans="2:10" ht="12.75" customHeight="1" x14ac:dyDescent="0.2">
      <c r="B1510" s="111"/>
      <c r="C1510" s="112"/>
      <c r="D1510" s="112"/>
      <c r="E1510" s="112"/>
      <c r="F1510" s="112"/>
      <c r="G1510" s="112"/>
      <c r="H1510" s="112"/>
      <c r="I1510" s="112"/>
      <c r="J1510" s="113"/>
    </row>
    <row r="1511" spans="2:10" ht="12.75" customHeight="1" x14ac:dyDescent="0.25">
      <c r="B1511" s="111"/>
      <c r="C1511" s="1053" t="s">
        <v>77</v>
      </c>
      <c r="D1511" s="1053"/>
      <c r="E1511" s="1053"/>
      <c r="F1511" s="1053"/>
      <c r="G1511" s="1053"/>
      <c r="H1511" s="1053"/>
      <c r="I1511" s="1053"/>
      <c r="J1511" s="113"/>
    </row>
    <row r="1512" spans="2:10" ht="12.75" customHeight="1" x14ac:dyDescent="0.2">
      <c r="B1512" s="111"/>
      <c r="C1512" s="1054" t="str">
        <f>C1483</f>
        <v>PAY SLIP FOR THE MONTH OF JANUARY'2020</v>
      </c>
      <c r="D1512" s="1054"/>
      <c r="E1512" s="1054"/>
      <c r="F1512" s="1054"/>
      <c r="G1512" s="1054"/>
      <c r="H1512" s="1054"/>
      <c r="I1512" s="1054"/>
      <c r="J1512" s="113"/>
    </row>
    <row r="1513" spans="2:10" ht="12.75" customHeight="1" x14ac:dyDescent="0.2">
      <c r="B1513" s="111"/>
      <c r="C1513" s="114"/>
      <c r="D1513" s="114"/>
      <c r="E1513" s="114"/>
      <c r="F1513" s="114"/>
      <c r="G1513" s="114"/>
      <c r="H1513" s="114"/>
      <c r="I1513" s="116"/>
      <c r="J1513" s="113"/>
    </row>
    <row r="1514" spans="2:10" ht="12.75" customHeight="1" x14ac:dyDescent="0.2">
      <c r="B1514" s="111"/>
      <c r="C1514" s="115" t="s">
        <v>82</v>
      </c>
      <c r="D1514" s="1055">
        <f>'Total display'!B66</f>
        <v>0</v>
      </c>
      <c r="E1514" s="1055"/>
      <c r="F1514" s="1055"/>
      <c r="G1514" s="1055"/>
      <c r="H1514" s="115" t="s">
        <v>81</v>
      </c>
      <c r="I1514" s="178">
        <f>'Total display'!C66</f>
        <v>0</v>
      </c>
      <c r="J1514" s="113"/>
    </row>
    <row r="1515" spans="2:10" ht="12.75" customHeight="1" x14ac:dyDescent="0.2">
      <c r="B1515" s="111"/>
      <c r="C1515" s="118" t="s">
        <v>78</v>
      </c>
      <c r="D1515" s="1055" t="s">
        <v>168</v>
      </c>
      <c r="E1515" s="1055"/>
      <c r="F1515" s="1055"/>
      <c r="G1515" s="112"/>
      <c r="H1515" s="246" t="s">
        <v>479</v>
      </c>
      <c r="I1515" s="246" t="s">
        <v>330</v>
      </c>
      <c r="J1515" s="113"/>
    </row>
    <row r="1516" spans="2:10" ht="12.75" customHeight="1" thickBot="1" x14ac:dyDescent="0.25">
      <c r="B1516" s="111"/>
      <c r="C1516" s="120" t="s">
        <v>79</v>
      </c>
      <c r="D1516" s="120">
        <f>'Total display'!A66</f>
        <v>0</v>
      </c>
      <c r="E1516" s="169"/>
      <c r="F1516" s="149"/>
      <c r="G1516" s="112"/>
      <c r="H1516" s="120" t="s">
        <v>80</v>
      </c>
      <c r="I1516" s="164">
        <f>'Total display'!D66</f>
        <v>0</v>
      </c>
      <c r="J1516" s="113"/>
    </row>
    <row r="1517" spans="2:10" ht="12.75" customHeight="1" thickTop="1" thickBot="1" x14ac:dyDescent="0.25">
      <c r="B1517" s="111"/>
      <c r="C1517" s="123" t="s">
        <v>73</v>
      </c>
      <c r="D1517" s="124"/>
      <c r="E1517" s="124"/>
      <c r="F1517" s="125" t="s">
        <v>74</v>
      </c>
      <c r="G1517" s="124" t="s">
        <v>75</v>
      </c>
      <c r="H1517" s="124"/>
      <c r="I1517" s="125" t="s">
        <v>74</v>
      </c>
      <c r="J1517" s="113"/>
    </row>
    <row r="1518" spans="2:10" ht="12.75" customHeight="1" thickTop="1" x14ac:dyDescent="0.2">
      <c r="B1518" s="111"/>
      <c r="C1518" s="126"/>
      <c r="D1518" s="127" t="s">
        <v>201</v>
      </c>
      <c r="E1518" s="128" t="s">
        <v>117</v>
      </c>
      <c r="F1518" s="129"/>
      <c r="G1518" s="112"/>
      <c r="H1518" s="112"/>
      <c r="I1518" s="130"/>
      <c r="J1518" s="113"/>
    </row>
    <row r="1519" spans="2:10" ht="12.75" customHeight="1" x14ac:dyDescent="0.2">
      <c r="B1519" s="111"/>
      <c r="C1519" s="127" t="s">
        <v>40</v>
      </c>
      <c r="D1519" s="127"/>
      <c r="E1519" s="127"/>
      <c r="F1519" s="131">
        <f>'Total display'!E66</f>
        <v>0</v>
      </c>
      <c r="G1519" s="1058"/>
      <c r="H1519" s="1058"/>
      <c r="I1519" s="131">
        <f>'Total display'!R66</f>
        <v>0</v>
      </c>
      <c r="J1519" s="113"/>
    </row>
    <row r="1520" spans="2:10" ht="12.75" customHeight="1" x14ac:dyDescent="0.2">
      <c r="B1520" s="111"/>
      <c r="C1520" s="127" t="s">
        <v>67</v>
      </c>
      <c r="D1520" s="127"/>
      <c r="E1520" s="127"/>
      <c r="F1520" s="131">
        <f>'Total display'!H66</f>
        <v>0</v>
      </c>
      <c r="G1520" s="1056" t="s">
        <v>76</v>
      </c>
      <c r="H1520" s="1056"/>
      <c r="I1520" s="131">
        <f>'Total display'!T66</f>
        <v>0</v>
      </c>
      <c r="J1520" s="113"/>
    </row>
    <row r="1521" spans="2:10" ht="12.75" customHeight="1" x14ac:dyDescent="0.2">
      <c r="B1521" s="111"/>
      <c r="C1521" s="127" t="s">
        <v>69</v>
      </c>
      <c r="D1521" s="128">
        <f>'Ac Dtls'!D59</f>
        <v>4</v>
      </c>
      <c r="E1521" s="131">
        <f>'Ac Dtls'!E59</f>
        <v>1.8321986301369861</v>
      </c>
      <c r="F1521" s="131">
        <f>'Total display'!M66</f>
        <v>0</v>
      </c>
      <c r="G1521" s="127"/>
      <c r="H1521" s="127"/>
      <c r="I1521" s="352"/>
      <c r="J1521" s="113"/>
    </row>
    <row r="1522" spans="2:10" ht="12.75" customHeight="1" x14ac:dyDescent="0.2">
      <c r="B1522" s="111"/>
      <c r="C1522" s="127" t="s">
        <v>70</v>
      </c>
      <c r="D1522" s="128">
        <f>'Ac Dtls'!G59</f>
        <v>0</v>
      </c>
      <c r="E1522" s="131">
        <f>'Ac Dtls'!H59</f>
        <v>4</v>
      </c>
      <c r="F1522" s="131">
        <f>'Total display'!N66</f>
        <v>0</v>
      </c>
      <c r="G1522" s="127"/>
      <c r="H1522" s="127"/>
      <c r="I1522" s="131"/>
      <c r="J1522" s="113"/>
    </row>
    <row r="1523" spans="2:10" ht="12.75" customHeight="1" x14ac:dyDescent="0.2">
      <c r="B1523" s="111"/>
      <c r="C1523" s="127" t="s">
        <v>71</v>
      </c>
      <c r="D1523" s="127"/>
      <c r="E1523" s="127"/>
      <c r="F1523" s="131">
        <f>'Total display'!P66</f>
        <v>0</v>
      </c>
      <c r="G1523" s="127"/>
      <c r="H1523" s="127"/>
      <c r="I1523" s="131"/>
      <c r="J1523" s="113"/>
    </row>
    <row r="1524" spans="2:10" ht="12.75" customHeight="1" x14ac:dyDescent="0.2">
      <c r="B1524" s="111"/>
      <c r="C1524" s="182" t="s">
        <v>421</v>
      </c>
      <c r="D1524" s="144"/>
      <c r="E1524" s="144"/>
      <c r="F1524" s="183">
        <f>'Total display'!I66</f>
        <v>0</v>
      </c>
      <c r="G1524" s="127"/>
      <c r="H1524" s="127"/>
      <c r="I1524" s="131"/>
      <c r="J1524" s="113"/>
    </row>
    <row r="1525" spans="2:10" ht="12.75" customHeight="1" x14ac:dyDescent="0.2">
      <c r="B1525" s="111"/>
      <c r="C1525" s="127" t="s">
        <v>450</v>
      </c>
      <c r="D1525" s="127"/>
      <c r="E1525" s="127"/>
      <c r="F1525" s="131">
        <f>'Total display'!J66</f>
        <v>0</v>
      </c>
      <c r="G1525" s="127"/>
      <c r="H1525" s="127"/>
      <c r="I1525" s="131"/>
      <c r="J1525" s="113"/>
    </row>
    <row r="1526" spans="2:10" ht="12.75" customHeight="1" x14ac:dyDescent="0.2">
      <c r="B1526" s="111"/>
      <c r="C1526" s="127" t="s">
        <v>484</v>
      </c>
      <c r="D1526" s="127"/>
      <c r="E1526" s="127"/>
      <c r="F1526" s="131">
        <f>'Total display'!F66</f>
        <v>0</v>
      </c>
      <c r="G1526" s="127"/>
      <c r="H1526" s="127"/>
      <c r="I1526" s="131"/>
      <c r="J1526" s="113"/>
    </row>
    <row r="1527" spans="2:10" ht="12.75" customHeight="1" x14ac:dyDescent="0.2">
      <c r="B1527" s="111"/>
      <c r="C1527" s="382" t="s">
        <v>1055</v>
      </c>
      <c r="D1527" s="128"/>
      <c r="E1527" s="127"/>
      <c r="F1527" s="131">
        <f>'Total display'!L66</f>
        <v>0</v>
      </c>
      <c r="G1527" s="127"/>
      <c r="H1527" s="127"/>
      <c r="I1527" s="131"/>
      <c r="J1527" s="113"/>
    </row>
    <row r="1528" spans="2:10" ht="12.75" customHeight="1" x14ac:dyDescent="0.2">
      <c r="B1528" s="111"/>
      <c r="C1528" s="1050" t="s">
        <v>83</v>
      </c>
      <c r="D1528" s="1051"/>
      <c r="E1528" s="1051"/>
      <c r="F1528" s="132">
        <f>SUM(F1519:F1527)</f>
        <v>0</v>
      </c>
      <c r="G1528" s="1052" t="s">
        <v>84</v>
      </c>
      <c r="H1528" s="1052"/>
      <c r="I1528" s="133">
        <f>SUM(I1519:I1527)</f>
        <v>0</v>
      </c>
      <c r="J1528" s="113"/>
    </row>
    <row r="1529" spans="2:10" ht="12.75" customHeight="1" x14ac:dyDescent="0.2">
      <c r="B1529" s="134"/>
      <c r="C1529" s="383"/>
      <c r="D1529" s="135"/>
      <c r="E1529" s="135"/>
      <c r="F1529" s="135"/>
      <c r="G1529" s="1057" t="s">
        <v>85</v>
      </c>
      <c r="H1529" s="1057"/>
      <c r="I1529" s="136">
        <f>F1528-I1528</f>
        <v>0</v>
      </c>
      <c r="J1529" s="137"/>
    </row>
    <row r="1530" spans="2:10" ht="12.75" customHeight="1" x14ac:dyDescent="0.2">
      <c r="B1530" s="111"/>
      <c r="C1530" s="112" t="s">
        <v>86</v>
      </c>
      <c r="D1530" s="112"/>
      <c r="E1530" s="112" t="s">
        <v>88</v>
      </c>
      <c r="F1530" s="112"/>
      <c r="G1530" s="112"/>
      <c r="H1530" s="112"/>
      <c r="I1530" s="112"/>
      <c r="J1530" s="113"/>
    </row>
    <row r="1531" spans="2:10" ht="12.75" customHeight="1" x14ac:dyDescent="0.2">
      <c r="B1531" s="111"/>
      <c r="C1531" s="112"/>
      <c r="D1531" s="112"/>
      <c r="E1531" s="112"/>
      <c r="F1531" s="112"/>
      <c r="G1531" s="112"/>
      <c r="H1531" s="112"/>
      <c r="I1531" s="112"/>
      <c r="J1531" s="113"/>
    </row>
    <row r="1532" spans="2:10" ht="12.75" customHeight="1" thickBot="1" x14ac:dyDescent="0.25">
      <c r="B1532" s="139"/>
      <c r="C1532" s="140"/>
      <c r="D1532" s="140"/>
      <c r="E1532" s="140"/>
      <c r="F1532" s="140"/>
      <c r="G1532" s="140"/>
      <c r="H1532" s="140"/>
      <c r="I1532" s="140"/>
      <c r="J1532" s="141"/>
    </row>
    <row r="1533" spans="2:10" ht="12.75" customHeight="1" thickBot="1" x14ac:dyDescent="0.25">
      <c r="B1533" s="112"/>
      <c r="C1533" s="112"/>
      <c r="D1533" s="112"/>
      <c r="E1533" s="112"/>
      <c r="F1533" s="112"/>
      <c r="G1533" s="112"/>
      <c r="H1533" s="112"/>
      <c r="I1533" s="112"/>
      <c r="J1533" s="112"/>
    </row>
    <row r="1534" spans="2:10" ht="12.75" customHeight="1" x14ac:dyDescent="0.2">
      <c r="B1534" s="108"/>
      <c r="C1534" s="109"/>
      <c r="D1534" s="109"/>
      <c r="E1534" s="109"/>
      <c r="F1534" s="109"/>
      <c r="G1534" s="109"/>
      <c r="H1534" s="109"/>
      <c r="I1534" s="109"/>
      <c r="J1534" s="110"/>
    </row>
    <row r="1535" spans="2:10" ht="12.75" customHeight="1" x14ac:dyDescent="0.2">
      <c r="B1535" s="111"/>
      <c r="C1535" s="112"/>
      <c r="D1535" s="112"/>
      <c r="E1535" s="112"/>
      <c r="F1535" s="112"/>
      <c r="G1535" s="112"/>
      <c r="H1535" s="112"/>
      <c r="I1535" s="112"/>
      <c r="J1535" s="113"/>
    </row>
    <row r="1536" spans="2:10" ht="12.75" customHeight="1" x14ac:dyDescent="0.25">
      <c r="B1536" s="111"/>
      <c r="C1536" s="1053" t="s">
        <v>77</v>
      </c>
      <c r="D1536" s="1053"/>
      <c r="E1536" s="1053"/>
      <c r="F1536" s="1053"/>
      <c r="G1536" s="1053"/>
      <c r="H1536" s="1053"/>
      <c r="I1536" s="1053"/>
      <c r="J1536" s="113"/>
    </row>
    <row r="1537" spans="2:10" ht="12.75" customHeight="1" x14ac:dyDescent="0.2">
      <c r="B1537" s="111"/>
      <c r="C1537" s="1054" t="str">
        <f>C1512</f>
        <v>PAY SLIP FOR THE MONTH OF JANUARY'2020</v>
      </c>
      <c r="D1537" s="1054"/>
      <c r="E1537" s="1054"/>
      <c r="F1537" s="1054"/>
      <c r="G1537" s="1054"/>
      <c r="H1537" s="1054"/>
      <c r="I1537" s="1054"/>
      <c r="J1537" s="113"/>
    </row>
    <row r="1538" spans="2:10" ht="12.75" customHeight="1" x14ac:dyDescent="0.2">
      <c r="B1538" s="111"/>
      <c r="C1538" s="114"/>
      <c r="D1538" s="114"/>
      <c r="E1538" s="114"/>
      <c r="F1538" s="114"/>
      <c r="G1538" s="114"/>
      <c r="H1538" s="114"/>
      <c r="I1538" s="116"/>
      <c r="J1538" s="113"/>
    </row>
    <row r="1539" spans="2:10" ht="12.75" customHeight="1" x14ac:dyDescent="0.2">
      <c r="B1539" s="111"/>
      <c r="C1539" s="115" t="s">
        <v>82</v>
      </c>
      <c r="D1539" s="1055">
        <f>'Total display'!B67</f>
        <v>0</v>
      </c>
      <c r="E1539" s="1055"/>
      <c r="F1539" s="1055"/>
      <c r="G1539" s="1055"/>
      <c r="H1539" s="115" t="s">
        <v>81</v>
      </c>
      <c r="I1539" s="178">
        <f>'Total display'!C67</f>
        <v>0</v>
      </c>
      <c r="J1539" s="113"/>
    </row>
    <row r="1540" spans="2:10" ht="12.75" customHeight="1" x14ac:dyDescent="0.2">
      <c r="B1540" s="111"/>
      <c r="C1540" s="118" t="s">
        <v>78</v>
      </c>
      <c r="D1540" s="1055" t="s">
        <v>168</v>
      </c>
      <c r="E1540" s="1055"/>
      <c r="F1540" s="1055"/>
      <c r="G1540" s="112"/>
      <c r="H1540" s="252" t="s">
        <v>479</v>
      </c>
      <c r="I1540" s="252" t="s">
        <v>329</v>
      </c>
      <c r="J1540" s="113"/>
    </row>
    <row r="1541" spans="2:10" ht="12.75" customHeight="1" thickBot="1" x14ac:dyDescent="0.25">
      <c r="B1541" s="111"/>
      <c r="C1541" s="120" t="s">
        <v>79</v>
      </c>
      <c r="D1541" s="120">
        <f>'Total display'!A67</f>
        <v>0</v>
      </c>
      <c r="E1541" s="169"/>
      <c r="F1541" s="149"/>
      <c r="G1541" s="112"/>
      <c r="H1541" s="120" t="s">
        <v>80</v>
      </c>
      <c r="I1541" s="164">
        <f>'Total display'!D67</f>
        <v>0</v>
      </c>
      <c r="J1541" s="113"/>
    </row>
    <row r="1542" spans="2:10" ht="12.75" customHeight="1" thickTop="1" thickBot="1" x14ac:dyDescent="0.25">
      <c r="B1542" s="111"/>
      <c r="C1542" s="123" t="s">
        <v>73</v>
      </c>
      <c r="D1542" s="124"/>
      <c r="E1542" s="124"/>
      <c r="F1542" s="125" t="s">
        <v>74</v>
      </c>
      <c r="G1542" s="124" t="s">
        <v>75</v>
      </c>
      <c r="H1542" s="124"/>
      <c r="I1542" s="125" t="s">
        <v>74</v>
      </c>
      <c r="J1542" s="113"/>
    </row>
    <row r="1543" spans="2:10" ht="12.75" customHeight="1" thickTop="1" x14ac:dyDescent="0.2">
      <c r="B1543" s="111"/>
      <c r="C1543" s="126"/>
      <c r="D1543" s="127" t="s">
        <v>201</v>
      </c>
      <c r="E1543" s="128" t="s">
        <v>117</v>
      </c>
      <c r="F1543" s="129"/>
      <c r="G1543" s="112"/>
      <c r="H1543" s="112"/>
      <c r="I1543" s="130"/>
      <c r="J1543" s="113"/>
    </row>
    <row r="1544" spans="2:10" ht="12.75" customHeight="1" x14ac:dyDescent="0.2">
      <c r="B1544" s="111"/>
      <c r="C1544" s="127" t="s">
        <v>40</v>
      </c>
      <c r="D1544" s="127"/>
      <c r="E1544" s="127"/>
      <c r="F1544" s="131">
        <f>'Total display'!E67</f>
        <v>0</v>
      </c>
      <c r="G1544" s="1058"/>
      <c r="H1544" s="1058"/>
      <c r="I1544" s="424"/>
      <c r="J1544" s="113"/>
    </row>
    <row r="1545" spans="2:10" ht="12.75" customHeight="1" x14ac:dyDescent="0.2">
      <c r="B1545" s="111"/>
      <c r="C1545" s="127" t="s">
        <v>67</v>
      </c>
      <c r="D1545" s="127"/>
      <c r="E1545" s="127"/>
      <c r="F1545" s="131">
        <f>'Total display'!H67</f>
        <v>0</v>
      </c>
      <c r="G1545" s="1056" t="s">
        <v>76</v>
      </c>
      <c r="H1545" s="1056"/>
      <c r="I1545" s="131">
        <f>'Total display'!T67</f>
        <v>0</v>
      </c>
      <c r="J1545" s="113"/>
    </row>
    <row r="1546" spans="2:10" ht="12.75" customHeight="1" x14ac:dyDescent="0.2">
      <c r="B1546" s="111"/>
      <c r="C1546" s="127" t="s">
        <v>69</v>
      </c>
      <c r="D1546" s="128">
        <f>'Ac Dtls'!D60</f>
        <v>0</v>
      </c>
      <c r="E1546" s="131">
        <f>'Ac Dtls'!E60</f>
        <v>1.8321986301369861</v>
      </c>
      <c r="F1546" s="131">
        <f>'Total display'!M67</f>
        <v>0</v>
      </c>
      <c r="G1546" s="127"/>
      <c r="H1546" s="127"/>
      <c r="I1546" s="131"/>
      <c r="J1546" s="113"/>
    </row>
    <row r="1547" spans="2:10" ht="12.75" customHeight="1" x14ac:dyDescent="0.2">
      <c r="B1547" s="111"/>
      <c r="C1547" s="127" t="s">
        <v>70</v>
      </c>
      <c r="D1547" s="128">
        <f>'Ac Dtls'!G60</f>
        <v>0</v>
      </c>
      <c r="E1547" s="131">
        <f>'Ac Dtls'!H60</f>
        <v>4</v>
      </c>
      <c r="F1547" s="131">
        <f>'Total display'!N67</f>
        <v>0</v>
      </c>
      <c r="G1547" s="127"/>
      <c r="H1547" s="127"/>
      <c r="I1547" s="131"/>
      <c r="J1547" s="113"/>
    </row>
    <row r="1548" spans="2:10" ht="12.75" customHeight="1" x14ac:dyDescent="0.2">
      <c r="B1548" s="111"/>
      <c r="C1548" s="127" t="s">
        <v>71</v>
      </c>
      <c r="D1548" s="127"/>
      <c r="E1548" s="127"/>
      <c r="F1548" s="131">
        <f>'Total display'!P67</f>
        <v>0</v>
      </c>
      <c r="G1548" s="127"/>
      <c r="H1548" s="127"/>
      <c r="I1548" s="131"/>
      <c r="J1548" s="113"/>
    </row>
    <row r="1549" spans="2:10" ht="12.75" customHeight="1" x14ac:dyDescent="0.2">
      <c r="B1549" s="111"/>
      <c r="C1549" s="127" t="s">
        <v>422</v>
      </c>
      <c r="D1549" s="127"/>
      <c r="E1549" s="127"/>
      <c r="F1549" s="131">
        <f>'Total display'!F67</f>
        <v>0</v>
      </c>
      <c r="G1549" s="127"/>
      <c r="H1549" s="127"/>
      <c r="I1549" s="131"/>
      <c r="J1549" s="113"/>
    </row>
    <row r="1550" spans="2:10" ht="12.75" customHeight="1" x14ac:dyDescent="0.2">
      <c r="B1550" s="111"/>
      <c r="C1550" s="127" t="s">
        <v>421</v>
      </c>
      <c r="D1550" s="127"/>
      <c r="E1550" s="127"/>
      <c r="F1550" s="131">
        <f>'Total display'!I67</f>
        <v>0</v>
      </c>
      <c r="G1550" s="127"/>
      <c r="H1550" s="127"/>
      <c r="I1550" s="131"/>
      <c r="J1550" s="113"/>
    </row>
    <row r="1551" spans="2:10" ht="12.75" customHeight="1" x14ac:dyDescent="0.2">
      <c r="B1551" s="111"/>
      <c r="C1551" s="127" t="s">
        <v>450</v>
      </c>
      <c r="D1551" s="127"/>
      <c r="E1551" s="127"/>
      <c r="F1551" s="131">
        <f>'Total display'!J67</f>
        <v>0</v>
      </c>
      <c r="G1551" s="127"/>
      <c r="H1551" s="127"/>
      <c r="I1551" s="131"/>
      <c r="J1551" s="113"/>
    </row>
    <row r="1552" spans="2:10" ht="12.75" customHeight="1" x14ac:dyDescent="0.2">
      <c r="B1552" s="111"/>
      <c r="C1552" s="382" t="s">
        <v>1055</v>
      </c>
      <c r="D1552" s="128"/>
      <c r="E1552" s="127"/>
      <c r="F1552" s="131">
        <f>'Total display'!L67</f>
        <v>0</v>
      </c>
      <c r="G1552" s="127"/>
      <c r="H1552" s="127"/>
      <c r="I1552" s="131"/>
      <c r="J1552" s="113"/>
    </row>
    <row r="1553" spans="2:10" ht="12.75" customHeight="1" x14ac:dyDescent="0.2">
      <c r="B1553" s="111"/>
      <c r="C1553" s="382"/>
      <c r="D1553" s="384"/>
      <c r="E1553" s="385"/>
      <c r="F1553" s="132"/>
      <c r="G1553" s="135"/>
      <c r="H1553" s="135"/>
      <c r="I1553" s="133"/>
      <c r="J1553" s="113"/>
    </row>
    <row r="1554" spans="2:10" ht="12.75" customHeight="1" x14ac:dyDescent="0.2">
      <c r="B1554" s="111"/>
      <c r="C1554" s="1050" t="s">
        <v>83</v>
      </c>
      <c r="D1554" s="1051"/>
      <c r="E1554" s="1051"/>
      <c r="F1554" s="132">
        <f>SUM(F1544:F1552)</f>
        <v>0</v>
      </c>
      <c r="G1554" s="1052" t="s">
        <v>84</v>
      </c>
      <c r="H1554" s="1052"/>
      <c r="I1554" s="133">
        <f>SUM(I1544:I1552)</f>
        <v>0</v>
      </c>
      <c r="J1554" s="113"/>
    </row>
    <row r="1555" spans="2:10" ht="12.75" customHeight="1" x14ac:dyDescent="0.2">
      <c r="B1555" s="134"/>
      <c r="C1555" s="135"/>
      <c r="D1555" s="135"/>
      <c r="E1555" s="135"/>
      <c r="F1555" s="135"/>
      <c r="G1555" s="1057" t="s">
        <v>85</v>
      </c>
      <c r="H1555" s="1057"/>
      <c r="I1555" s="136">
        <f>F1554-I1554</f>
        <v>0</v>
      </c>
      <c r="J1555" s="137"/>
    </row>
    <row r="1556" spans="2:10" ht="12.75" customHeight="1" x14ac:dyDescent="0.2">
      <c r="B1556" s="111"/>
      <c r="C1556" s="112" t="s">
        <v>86</v>
      </c>
      <c r="D1556" s="112"/>
      <c r="E1556" s="112" t="s">
        <v>88</v>
      </c>
      <c r="F1556" s="112"/>
      <c r="G1556" s="112"/>
      <c r="H1556" s="112"/>
      <c r="I1556" s="112"/>
      <c r="J1556" s="113"/>
    </row>
    <row r="1557" spans="2:10" ht="12.75" customHeight="1" x14ac:dyDescent="0.2">
      <c r="B1557" s="111"/>
      <c r="C1557" s="112"/>
      <c r="D1557" s="112"/>
      <c r="E1557" s="112"/>
      <c r="F1557" s="112"/>
      <c r="G1557" s="112"/>
      <c r="H1557" s="112"/>
      <c r="I1557" s="112"/>
      <c r="J1557" s="113"/>
    </row>
    <row r="1558" spans="2:10" ht="12.75" customHeight="1" thickBot="1" x14ac:dyDescent="0.25">
      <c r="B1558" s="139"/>
      <c r="C1558" s="140"/>
      <c r="D1558" s="140"/>
      <c r="E1558" s="140"/>
      <c r="F1558" s="140"/>
      <c r="G1558" s="140"/>
      <c r="H1558" s="140"/>
      <c r="I1558" s="140"/>
      <c r="J1558" s="141"/>
    </row>
    <row r="1559" spans="2:10" ht="12.75" customHeight="1" x14ac:dyDescent="0.2">
      <c r="B1559" s="112"/>
      <c r="C1559" s="112"/>
      <c r="D1559" s="112"/>
      <c r="E1559" s="112"/>
      <c r="F1559" s="112"/>
      <c r="G1559" s="112"/>
      <c r="H1559" s="112"/>
      <c r="I1559" s="112"/>
      <c r="J1559" s="112"/>
    </row>
    <row r="1560" spans="2:10" ht="12.75" customHeight="1" x14ac:dyDescent="0.2">
      <c r="B1560" s="112"/>
      <c r="C1560" s="112"/>
      <c r="D1560" s="112"/>
      <c r="E1560" s="112"/>
      <c r="F1560" s="112"/>
      <c r="G1560" s="112"/>
      <c r="H1560" s="112"/>
      <c r="I1560" s="112"/>
      <c r="J1560" s="112"/>
    </row>
    <row r="1561" spans="2:10" ht="12.75" customHeight="1" x14ac:dyDescent="0.2">
      <c r="B1561" s="112"/>
      <c r="C1561" s="112"/>
      <c r="D1561" s="112"/>
      <c r="E1561" s="112"/>
      <c r="F1561" s="112"/>
      <c r="G1561" s="112"/>
      <c r="H1561" s="112"/>
      <c r="I1561" s="112"/>
      <c r="J1561" s="112"/>
    </row>
    <row r="1562" spans="2:10" ht="12.75" customHeight="1" x14ac:dyDescent="0.2">
      <c r="B1562" s="112"/>
      <c r="C1562" s="112"/>
      <c r="D1562" s="112"/>
      <c r="E1562" s="112"/>
      <c r="F1562" s="112"/>
      <c r="G1562" s="112"/>
      <c r="H1562" s="112"/>
      <c r="I1562" s="112"/>
      <c r="J1562" s="112"/>
    </row>
    <row r="1563" spans="2:10" ht="12.75" customHeight="1" thickBot="1" x14ac:dyDescent="0.25">
      <c r="B1563" s="112"/>
      <c r="C1563" s="112"/>
      <c r="D1563" s="112"/>
      <c r="E1563" s="112"/>
      <c r="F1563" s="112"/>
      <c r="G1563" s="112"/>
      <c r="H1563" s="112"/>
      <c r="I1563" s="112"/>
      <c r="J1563" s="112"/>
    </row>
    <row r="1564" spans="2:10" ht="12.75" customHeight="1" x14ac:dyDescent="0.2">
      <c r="B1564" s="108"/>
      <c r="C1564" s="109"/>
      <c r="D1564" s="109"/>
      <c r="E1564" s="109"/>
      <c r="F1564" s="109"/>
      <c r="G1564" s="109"/>
      <c r="H1564" s="109"/>
      <c r="I1564" s="109"/>
      <c r="J1564" s="110"/>
    </row>
    <row r="1565" spans="2:10" ht="12.75" customHeight="1" x14ac:dyDescent="0.2">
      <c r="B1565" s="111"/>
      <c r="C1565" s="112"/>
      <c r="D1565" s="112"/>
      <c r="E1565" s="112"/>
      <c r="F1565" s="112"/>
      <c r="G1565" s="112"/>
      <c r="H1565" s="112"/>
      <c r="I1565" s="112"/>
      <c r="J1565" s="113"/>
    </row>
    <row r="1566" spans="2:10" ht="12.75" customHeight="1" x14ac:dyDescent="0.25">
      <c r="B1566" s="111"/>
      <c r="C1566" s="1053" t="s">
        <v>77</v>
      </c>
      <c r="D1566" s="1053"/>
      <c r="E1566" s="1053"/>
      <c r="F1566" s="1053"/>
      <c r="G1566" s="1053"/>
      <c r="H1566" s="1053"/>
      <c r="I1566" s="1053"/>
      <c r="J1566" s="113"/>
    </row>
    <row r="1567" spans="2:10" ht="12.75" customHeight="1" x14ac:dyDescent="0.2">
      <c r="B1567" s="111"/>
      <c r="C1567" s="1054" t="s">
        <v>2110</v>
      </c>
      <c r="D1567" s="1054"/>
      <c r="E1567" s="1054"/>
      <c r="F1567" s="1054"/>
      <c r="G1567" s="1054"/>
      <c r="H1567" s="1054"/>
      <c r="I1567" s="1054"/>
      <c r="J1567" s="113"/>
    </row>
    <row r="1568" spans="2:10" ht="12.75" customHeight="1" x14ac:dyDescent="0.2">
      <c r="B1568" s="111"/>
      <c r="C1568" s="114"/>
      <c r="D1568" s="114"/>
      <c r="E1568" s="114"/>
      <c r="F1568" s="114"/>
      <c r="G1568" s="114"/>
      <c r="H1568" s="114"/>
      <c r="I1568" s="116"/>
      <c r="J1568" s="113"/>
    </row>
    <row r="1569" spans="2:10" ht="12.75" customHeight="1" x14ac:dyDescent="0.2">
      <c r="B1569" s="111"/>
      <c r="C1569" s="115" t="s">
        <v>82</v>
      </c>
      <c r="D1569" s="1055">
        <f>'Total display'!B68</f>
        <v>0</v>
      </c>
      <c r="E1569" s="1055"/>
      <c r="F1569" s="1055"/>
      <c r="G1569" s="1055"/>
      <c r="H1569" s="115" t="s">
        <v>81</v>
      </c>
      <c r="I1569" s="178">
        <f>'Total display'!C68</f>
        <v>0</v>
      </c>
      <c r="J1569" s="113"/>
    </row>
    <row r="1570" spans="2:10" ht="12.75" customHeight="1" x14ac:dyDescent="0.2">
      <c r="B1570" s="111"/>
      <c r="C1570" s="118" t="s">
        <v>78</v>
      </c>
      <c r="D1570" s="1055" t="s">
        <v>168</v>
      </c>
      <c r="E1570" s="1055"/>
      <c r="F1570" s="1055"/>
      <c r="G1570" s="112"/>
      <c r="H1570" s="252" t="s">
        <v>479</v>
      </c>
      <c r="I1570" s="252" t="s">
        <v>329</v>
      </c>
      <c r="J1570" s="113"/>
    </row>
    <row r="1571" spans="2:10" ht="12.75" customHeight="1" thickBot="1" x14ac:dyDescent="0.25">
      <c r="B1571" s="111"/>
      <c r="C1571" s="120" t="s">
        <v>79</v>
      </c>
      <c r="D1571" s="120">
        <f>'Total display'!A68</f>
        <v>0</v>
      </c>
      <c r="E1571" s="169"/>
      <c r="F1571" s="149"/>
      <c r="G1571" s="112"/>
      <c r="H1571" s="120" t="s">
        <v>80</v>
      </c>
      <c r="I1571" s="164">
        <f>'Total display'!D68</f>
        <v>0</v>
      </c>
      <c r="J1571" s="113"/>
    </row>
    <row r="1572" spans="2:10" ht="12.75" customHeight="1" thickTop="1" thickBot="1" x14ac:dyDescent="0.25">
      <c r="B1572" s="111"/>
      <c r="C1572" s="123" t="s">
        <v>73</v>
      </c>
      <c r="D1572" s="124"/>
      <c r="E1572" s="124"/>
      <c r="F1572" s="125" t="s">
        <v>74</v>
      </c>
      <c r="G1572" s="124" t="s">
        <v>75</v>
      </c>
      <c r="H1572" s="124"/>
      <c r="I1572" s="125" t="s">
        <v>74</v>
      </c>
      <c r="J1572" s="113"/>
    </row>
    <row r="1573" spans="2:10" ht="12.75" customHeight="1" thickTop="1" x14ac:dyDescent="0.2">
      <c r="B1573" s="111"/>
      <c r="C1573" s="126"/>
      <c r="D1573" s="127" t="s">
        <v>201</v>
      </c>
      <c r="E1573" s="128" t="s">
        <v>117</v>
      </c>
      <c r="F1573" s="129"/>
      <c r="G1573" s="112"/>
      <c r="H1573" s="112"/>
      <c r="I1573" s="130"/>
      <c r="J1573" s="113"/>
    </row>
    <row r="1574" spans="2:10" ht="12.75" customHeight="1" x14ac:dyDescent="0.2">
      <c r="B1574" s="111"/>
      <c r="C1574" s="127" t="s">
        <v>40</v>
      </c>
      <c r="D1574" s="127"/>
      <c r="E1574" s="127"/>
      <c r="F1574" s="131">
        <f>'Total display'!E68</f>
        <v>0</v>
      </c>
      <c r="G1574" s="1058" t="s">
        <v>1942</v>
      </c>
      <c r="H1574" s="1058"/>
      <c r="I1574" s="131">
        <f>'Total display'!R68</f>
        <v>0</v>
      </c>
      <c r="J1574" s="113"/>
    </row>
    <row r="1575" spans="2:10" ht="12.75" customHeight="1" x14ac:dyDescent="0.2">
      <c r="B1575" s="111"/>
      <c r="C1575" s="127" t="s">
        <v>67</v>
      </c>
      <c r="D1575" s="127"/>
      <c r="E1575" s="127"/>
      <c r="F1575" s="131">
        <f>'Total display'!H68</f>
        <v>0</v>
      </c>
      <c r="G1575" s="1056" t="s">
        <v>76</v>
      </c>
      <c r="H1575" s="1056"/>
      <c r="I1575" s="131">
        <f>'Total display'!T68</f>
        <v>0</v>
      </c>
      <c r="J1575" s="113"/>
    </row>
    <row r="1576" spans="2:10" ht="12.75" customHeight="1" x14ac:dyDescent="0.2">
      <c r="B1576" s="111"/>
      <c r="C1576" s="127" t="s">
        <v>69</v>
      </c>
      <c r="D1576" s="128">
        <f>'Ac Dtls'!D61</f>
        <v>2</v>
      </c>
      <c r="E1576" s="131">
        <f>'Ac Dtls'!E61</f>
        <v>1.7879126712328768</v>
      </c>
      <c r="F1576" s="131">
        <f>'Total display'!M68</f>
        <v>0</v>
      </c>
      <c r="G1576" s="127"/>
      <c r="H1576" s="127"/>
      <c r="I1576" s="352"/>
      <c r="J1576" s="113"/>
    </row>
    <row r="1577" spans="2:10" ht="12.75" customHeight="1" x14ac:dyDescent="0.2">
      <c r="B1577" s="111"/>
      <c r="C1577" s="127" t="s">
        <v>70</v>
      </c>
      <c r="D1577" s="128">
        <f>'Ac Dtls'!G61</f>
        <v>0</v>
      </c>
      <c r="E1577" s="131">
        <f>'Ac Dtls'!H61</f>
        <v>4</v>
      </c>
      <c r="F1577" s="131">
        <f>'Total display'!N68</f>
        <v>0</v>
      </c>
      <c r="G1577" s="127"/>
      <c r="H1577" s="127"/>
      <c r="I1577" s="131"/>
      <c r="J1577" s="113"/>
    </row>
    <row r="1578" spans="2:10" ht="12.75" customHeight="1" x14ac:dyDescent="0.2">
      <c r="B1578" s="111"/>
      <c r="C1578" s="127" t="s">
        <v>71</v>
      </c>
      <c r="D1578" s="127"/>
      <c r="E1578" s="127"/>
      <c r="F1578" s="131">
        <f>'Total display'!P68</f>
        <v>0</v>
      </c>
      <c r="G1578" s="127"/>
      <c r="H1578" s="127"/>
      <c r="I1578" s="131"/>
      <c r="J1578" s="113"/>
    </row>
    <row r="1579" spans="2:10" ht="12.75" customHeight="1" x14ac:dyDescent="0.2">
      <c r="B1579" s="111"/>
      <c r="C1579" s="127" t="s">
        <v>421</v>
      </c>
      <c r="D1579" s="127"/>
      <c r="E1579" s="127"/>
      <c r="F1579" s="131">
        <f>'Total display'!I68</f>
        <v>0</v>
      </c>
      <c r="G1579" s="127"/>
      <c r="H1579" s="127"/>
      <c r="I1579" s="131"/>
      <c r="J1579" s="113"/>
    </row>
    <row r="1580" spans="2:10" ht="12.75" customHeight="1" x14ac:dyDescent="0.2">
      <c r="B1580" s="111"/>
      <c r="C1580" s="127" t="s">
        <v>450</v>
      </c>
      <c r="D1580" s="127"/>
      <c r="E1580" s="127"/>
      <c r="F1580" s="131">
        <f>'Total display'!J68</f>
        <v>0</v>
      </c>
      <c r="G1580" s="127"/>
      <c r="H1580" s="127"/>
      <c r="I1580" s="131"/>
      <c r="J1580" s="113"/>
    </row>
    <row r="1581" spans="2:10" ht="12.75" customHeight="1" x14ac:dyDescent="0.2">
      <c r="B1581" s="111"/>
      <c r="C1581" s="127" t="s">
        <v>422</v>
      </c>
      <c r="D1581" s="127"/>
      <c r="E1581" s="127"/>
      <c r="F1581" s="131">
        <f>'Total display'!F68</f>
        <v>0</v>
      </c>
      <c r="G1581" s="127"/>
      <c r="H1581" s="127"/>
      <c r="I1581" s="131"/>
      <c r="J1581" s="113"/>
    </row>
    <row r="1582" spans="2:10" ht="12.75" customHeight="1" x14ac:dyDescent="0.2">
      <c r="B1582" s="111"/>
      <c r="C1582" s="127"/>
      <c r="D1582" s="127"/>
      <c r="E1582" s="127"/>
      <c r="F1582" s="131"/>
      <c r="G1582" s="127"/>
      <c r="H1582" s="127"/>
      <c r="I1582" s="131"/>
      <c r="J1582" s="113"/>
    </row>
    <row r="1583" spans="2:10" ht="12.75" customHeight="1" x14ac:dyDescent="0.2">
      <c r="B1583" s="111"/>
      <c r="C1583" s="382" t="s">
        <v>1055</v>
      </c>
      <c r="D1583" s="128"/>
      <c r="E1583" s="127"/>
      <c r="F1583" s="131">
        <f>'Total display'!L68</f>
        <v>0</v>
      </c>
      <c r="G1583" s="127"/>
      <c r="H1583" s="127"/>
      <c r="I1583" s="131"/>
      <c r="J1583" s="113"/>
    </row>
    <row r="1584" spans="2:10" ht="12.75" customHeight="1" x14ac:dyDescent="0.2">
      <c r="B1584" s="111"/>
      <c r="C1584" s="382"/>
      <c r="D1584" s="384"/>
      <c r="E1584" s="385"/>
      <c r="F1584" s="132"/>
      <c r="G1584" s="135"/>
      <c r="H1584" s="135"/>
      <c r="I1584" s="133"/>
      <c r="J1584" s="113"/>
    </row>
    <row r="1585" spans="2:11" ht="12.75" customHeight="1" x14ac:dyDescent="0.2">
      <c r="B1585" s="111"/>
      <c r="C1585" s="1050" t="s">
        <v>83</v>
      </c>
      <c r="D1585" s="1051"/>
      <c r="E1585" s="1051"/>
      <c r="F1585" s="132">
        <f>SUM(F1574:F1583)</f>
        <v>0</v>
      </c>
      <c r="G1585" s="1052" t="s">
        <v>84</v>
      </c>
      <c r="H1585" s="1052"/>
      <c r="I1585" s="133">
        <f>SUM(I1574:I1583)</f>
        <v>0</v>
      </c>
      <c r="J1585" s="113"/>
    </row>
    <row r="1586" spans="2:11" ht="12.75" customHeight="1" x14ac:dyDescent="0.2">
      <c r="B1586" s="134"/>
      <c r="C1586" s="383"/>
      <c r="D1586" s="135"/>
      <c r="E1586" s="135"/>
      <c r="F1586" s="135"/>
      <c r="G1586" s="1057" t="s">
        <v>85</v>
      </c>
      <c r="H1586" s="1057"/>
      <c r="I1586" s="136">
        <f>F1585-I1585</f>
        <v>0</v>
      </c>
      <c r="J1586" s="137"/>
    </row>
    <row r="1587" spans="2:11" ht="12.75" customHeight="1" x14ac:dyDescent="0.2">
      <c r="B1587" s="111"/>
      <c r="C1587" s="112" t="s">
        <v>86</v>
      </c>
      <c r="D1587" s="112"/>
      <c r="E1587" s="112" t="s">
        <v>88</v>
      </c>
      <c r="F1587" s="112"/>
      <c r="G1587" s="112"/>
      <c r="H1587" s="112"/>
      <c r="I1587" s="112"/>
      <c r="J1587" s="113"/>
    </row>
    <row r="1588" spans="2:11" ht="12.75" customHeight="1" x14ac:dyDescent="0.2">
      <c r="B1588" s="111"/>
      <c r="C1588" s="112"/>
      <c r="D1588" s="112"/>
      <c r="E1588" s="112"/>
      <c r="F1588" s="112"/>
      <c r="G1588" s="112"/>
      <c r="H1588" s="112"/>
      <c r="I1588" s="179"/>
      <c r="J1588" s="113"/>
    </row>
    <row r="1589" spans="2:11" ht="12.75" customHeight="1" thickBot="1" x14ac:dyDescent="0.25">
      <c r="B1589" s="139"/>
      <c r="C1589" s="140"/>
      <c r="D1589" s="140"/>
      <c r="E1589" s="140"/>
      <c r="F1589" s="140"/>
      <c r="G1589" s="140"/>
      <c r="H1589" s="140"/>
      <c r="I1589" s="140"/>
      <c r="J1589" s="141"/>
      <c r="K1589" s="56"/>
    </row>
    <row r="1590" spans="2:11" ht="12.75" customHeight="1" x14ac:dyDescent="0.2">
      <c r="B1590" s="112"/>
      <c r="C1590" s="112"/>
      <c r="D1590" s="112"/>
      <c r="E1590" s="112"/>
      <c r="F1590" s="112"/>
      <c r="G1590" s="112"/>
      <c r="H1590" s="112"/>
      <c r="I1590" s="112"/>
      <c r="J1590" s="112"/>
    </row>
    <row r="1591" spans="2:11" ht="12.75" customHeight="1" x14ac:dyDescent="0.2">
      <c r="B1591" s="112"/>
      <c r="C1591" s="112"/>
      <c r="D1591" s="112"/>
      <c r="E1591" s="112"/>
      <c r="F1591" s="112"/>
      <c r="G1591" s="112"/>
      <c r="H1591" s="112"/>
      <c r="I1591" s="112"/>
      <c r="J1591" s="112"/>
    </row>
    <row r="1592" spans="2:11" ht="12.75" customHeight="1" x14ac:dyDescent="0.2">
      <c r="B1592" s="112"/>
      <c r="C1592" s="112"/>
      <c r="D1592" s="112"/>
      <c r="E1592" s="112"/>
      <c r="F1592" s="112"/>
      <c r="G1592" s="112"/>
      <c r="H1592" s="112"/>
      <c r="I1592" s="112"/>
      <c r="J1592" s="112"/>
    </row>
    <row r="1593" spans="2:11" ht="12.75" customHeight="1" thickBot="1" x14ac:dyDescent="0.25">
      <c r="B1593" s="112"/>
      <c r="C1593" s="112"/>
      <c r="D1593" s="112"/>
      <c r="E1593" s="112"/>
      <c r="F1593" s="112"/>
      <c r="G1593" s="112"/>
      <c r="H1593" s="112"/>
      <c r="I1593" s="112"/>
      <c r="J1593" s="112"/>
    </row>
    <row r="1594" spans="2:11" ht="12.75" customHeight="1" x14ac:dyDescent="0.2">
      <c r="B1594" s="108"/>
      <c r="C1594" s="109"/>
      <c r="D1594" s="109"/>
      <c r="E1594" s="109"/>
      <c r="F1594" s="109"/>
      <c r="G1594" s="109"/>
      <c r="H1594" s="109"/>
      <c r="I1594" s="109"/>
      <c r="J1594" s="110"/>
    </row>
    <row r="1595" spans="2:11" ht="12.75" customHeight="1" x14ac:dyDescent="0.2">
      <c r="B1595" s="111"/>
      <c r="C1595" s="112"/>
      <c r="D1595" s="112"/>
      <c r="E1595" s="112"/>
      <c r="F1595" s="112"/>
      <c r="G1595" s="112"/>
      <c r="H1595" s="112"/>
      <c r="I1595" s="112"/>
      <c r="J1595" s="113"/>
    </row>
    <row r="1596" spans="2:11" ht="12.75" customHeight="1" x14ac:dyDescent="0.25">
      <c r="B1596" s="111"/>
      <c r="C1596" s="1053" t="s">
        <v>77</v>
      </c>
      <c r="D1596" s="1053"/>
      <c r="E1596" s="1053"/>
      <c r="F1596" s="1053"/>
      <c r="G1596" s="1053"/>
      <c r="H1596" s="1053"/>
      <c r="I1596" s="1053"/>
      <c r="J1596" s="113"/>
    </row>
    <row r="1597" spans="2:11" ht="12.75" customHeight="1" x14ac:dyDescent="0.2">
      <c r="B1597" s="111"/>
      <c r="C1597" s="1054" t="s">
        <v>2110</v>
      </c>
      <c r="D1597" s="1054"/>
      <c r="E1597" s="1054"/>
      <c r="F1597" s="1054"/>
      <c r="G1597" s="1054"/>
      <c r="H1597" s="1054"/>
      <c r="I1597" s="1054"/>
      <c r="J1597" s="113"/>
    </row>
    <row r="1598" spans="2:11" ht="12.75" customHeight="1" x14ac:dyDescent="0.2">
      <c r="B1598" s="111"/>
      <c r="C1598" s="114"/>
      <c r="D1598" s="114"/>
      <c r="E1598" s="114"/>
      <c r="F1598" s="114"/>
      <c r="G1598" s="114"/>
      <c r="H1598" s="114"/>
      <c r="I1598" s="116"/>
      <c r="J1598" s="113"/>
    </row>
    <row r="1599" spans="2:11" ht="12.75" customHeight="1" x14ac:dyDescent="0.2">
      <c r="B1599" s="111"/>
      <c r="C1599" s="115" t="s">
        <v>82</v>
      </c>
      <c r="D1599" s="1055" t="s">
        <v>283</v>
      </c>
      <c r="E1599" s="1055"/>
      <c r="F1599" s="1055"/>
      <c r="G1599" s="1055"/>
      <c r="H1599" s="115" t="s">
        <v>81</v>
      </c>
      <c r="I1599" s="178">
        <f>'Total display'!C70</f>
        <v>0</v>
      </c>
      <c r="J1599" s="113"/>
    </row>
    <row r="1600" spans="2:11" ht="12.75" customHeight="1" x14ac:dyDescent="0.2">
      <c r="B1600" s="111"/>
      <c r="C1600" s="118" t="s">
        <v>78</v>
      </c>
      <c r="D1600" s="1055" t="s">
        <v>168</v>
      </c>
      <c r="E1600" s="1055"/>
      <c r="F1600" s="1055"/>
      <c r="G1600" s="112"/>
      <c r="H1600" s="246" t="s">
        <v>479</v>
      </c>
      <c r="I1600" s="246" t="s">
        <v>330</v>
      </c>
      <c r="J1600" s="113"/>
    </row>
    <row r="1601" spans="2:10" ht="12.75" customHeight="1" thickBot="1" x14ac:dyDescent="0.25">
      <c r="B1601" s="111"/>
      <c r="C1601" s="120" t="s">
        <v>79</v>
      </c>
      <c r="D1601" s="120">
        <f>'Total display'!A70</f>
        <v>0</v>
      </c>
      <c r="E1601" s="169"/>
      <c r="F1601" s="149"/>
      <c r="G1601" s="112"/>
      <c r="H1601" s="120" t="s">
        <v>80</v>
      </c>
      <c r="I1601" s="164">
        <f>'Total display'!D70</f>
        <v>0</v>
      </c>
      <c r="J1601" s="113"/>
    </row>
    <row r="1602" spans="2:10" ht="12.75" customHeight="1" thickTop="1" thickBot="1" x14ac:dyDescent="0.25">
      <c r="B1602" s="111"/>
      <c r="C1602" s="123" t="s">
        <v>73</v>
      </c>
      <c r="D1602" s="124"/>
      <c r="E1602" s="124"/>
      <c r="F1602" s="125" t="s">
        <v>74</v>
      </c>
      <c r="G1602" s="124" t="s">
        <v>75</v>
      </c>
      <c r="H1602" s="124"/>
      <c r="I1602" s="125" t="s">
        <v>74</v>
      </c>
      <c r="J1602" s="113"/>
    </row>
    <row r="1603" spans="2:10" ht="12.75" customHeight="1" thickTop="1" x14ac:dyDescent="0.2">
      <c r="B1603" s="111"/>
      <c r="C1603" s="126"/>
      <c r="D1603" s="127" t="s">
        <v>201</v>
      </c>
      <c r="E1603" s="128" t="s">
        <v>117</v>
      </c>
      <c r="F1603" s="129"/>
      <c r="G1603" s="112"/>
      <c r="H1603" s="112"/>
      <c r="I1603" s="130"/>
      <c r="J1603" s="113"/>
    </row>
    <row r="1604" spans="2:10" ht="12.75" customHeight="1" x14ac:dyDescent="0.2">
      <c r="B1604" s="111"/>
      <c r="C1604" s="127" t="s">
        <v>40</v>
      </c>
      <c r="D1604" s="127"/>
      <c r="E1604" s="127"/>
      <c r="F1604" s="131">
        <f>'Total display'!E70</f>
        <v>0</v>
      </c>
      <c r="G1604" s="1058" t="s">
        <v>1942</v>
      </c>
      <c r="H1604" s="1058"/>
      <c r="I1604" s="131">
        <f>'Total display'!R70</f>
        <v>0</v>
      </c>
      <c r="J1604" s="113"/>
    </row>
    <row r="1605" spans="2:10" ht="12.75" customHeight="1" x14ac:dyDescent="0.2">
      <c r="B1605" s="111"/>
      <c r="C1605" s="127" t="s">
        <v>67</v>
      </c>
      <c r="D1605" s="127"/>
      <c r="E1605" s="127"/>
      <c r="F1605" s="131">
        <f>'Total display'!H70</f>
        <v>0</v>
      </c>
      <c r="G1605" s="1056" t="s">
        <v>76</v>
      </c>
      <c r="H1605" s="1056"/>
      <c r="I1605" s="131">
        <f>'Total display'!T70</f>
        <v>0</v>
      </c>
      <c r="J1605" s="113"/>
    </row>
    <row r="1606" spans="2:10" ht="12.75" customHeight="1" x14ac:dyDescent="0.2">
      <c r="B1606" s="111"/>
      <c r="C1606" s="127" t="s">
        <v>69</v>
      </c>
      <c r="D1606" s="128">
        <f>'Ac Dtls'!D63</f>
        <v>0</v>
      </c>
      <c r="E1606" s="131">
        <f>'Ac Dtls'!E63</f>
        <v>1.7059006849315068</v>
      </c>
      <c r="F1606" s="131">
        <f>'Total display'!M70</f>
        <v>0</v>
      </c>
      <c r="G1606" s="127"/>
      <c r="H1606" s="127"/>
      <c r="I1606" s="352"/>
      <c r="J1606" s="113"/>
    </row>
    <row r="1607" spans="2:10" ht="12.75" customHeight="1" x14ac:dyDescent="0.2">
      <c r="B1607" s="111"/>
      <c r="C1607" s="127" t="s">
        <v>70</v>
      </c>
      <c r="D1607" s="128">
        <f>'Ac Dtls'!G63</f>
        <v>0</v>
      </c>
      <c r="E1607" s="131">
        <f>'Ac Dtls'!H63</f>
        <v>4</v>
      </c>
      <c r="F1607" s="131">
        <f>'Total display'!N70</f>
        <v>0</v>
      </c>
      <c r="G1607" s="127"/>
      <c r="H1607" s="127"/>
      <c r="I1607" s="131"/>
      <c r="J1607" s="113"/>
    </row>
    <row r="1608" spans="2:10" ht="12.75" customHeight="1" x14ac:dyDescent="0.2">
      <c r="B1608" s="111"/>
      <c r="C1608" s="127" t="s">
        <v>71</v>
      </c>
      <c r="D1608" s="127"/>
      <c r="E1608" s="127"/>
      <c r="F1608" s="131">
        <f>'Total display'!P70</f>
        <v>0</v>
      </c>
      <c r="G1608" s="127"/>
      <c r="H1608" s="127"/>
      <c r="I1608" s="131"/>
      <c r="J1608" s="113"/>
    </row>
    <row r="1609" spans="2:10" ht="12.75" customHeight="1" x14ac:dyDescent="0.2">
      <c r="B1609" s="111"/>
      <c r="C1609" s="127" t="s">
        <v>422</v>
      </c>
      <c r="D1609" s="127"/>
      <c r="E1609" s="127"/>
      <c r="F1609" s="131">
        <f>'Total display'!F70</f>
        <v>0</v>
      </c>
      <c r="G1609" s="127"/>
      <c r="H1609" s="127"/>
      <c r="I1609" s="131"/>
      <c r="J1609" s="113"/>
    </row>
    <row r="1610" spans="2:10" ht="12.75" customHeight="1" x14ac:dyDescent="0.2">
      <c r="B1610" s="111"/>
      <c r="C1610" s="182" t="s">
        <v>421</v>
      </c>
      <c r="D1610" s="144"/>
      <c r="E1610" s="144"/>
      <c r="F1610" s="183">
        <f>'Total display'!I70</f>
        <v>0</v>
      </c>
      <c r="G1610" s="127"/>
      <c r="H1610" s="127"/>
      <c r="I1610" s="131"/>
      <c r="J1610" s="113"/>
    </row>
    <row r="1611" spans="2:10" ht="12.75" customHeight="1" x14ac:dyDescent="0.2">
      <c r="B1611" s="111"/>
      <c r="C1611" s="127" t="s">
        <v>450</v>
      </c>
      <c r="D1611" s="127"/>
      <c r="E1611" s="127"/>
      <c r="F1611" s="131">
        <f>'Total display'!J70</f>
        <v>0</v>
      </c>
      <c r="G1611" s="127"/>
      <c r="H1611" s="127"/>
      <c r="I1611" s="131"/>
      <c r="J1611" s="113"/>
    </row>
    <row r="1612" spans="2:10" ht="12.75" customHeight="1" x14ac:dyDescent="0.2">
      <c r="B1612" s="111"/>
      <c r="C1612" s="127"/>
      <c r="D1612" s="127"/>
      <c r="E1612" s="127"/>
      <c r="F1612" s="131"/>
      <c r="G1612" s="127"/>
      <c r="H1612" s="127"/>
      <c r="I1612" s="131"/>
      <c r="J1612" s="113"/>
    </row>
    <row r="1613" spans="2:10" ht="12.75" customHeight="1" x14ac:dyDescent="0.2">
      <c r="B1613" s="111"/>
      <c r="C1613" s="382" t="s">
        <v>1055</v>
      </c>
      <c r="D1613" s="128"/>
      <c r="E1613" s="127"/>
      <c r="F1613" s="131">
        <f>'Total display'!L70</f>
        <v>0</v>
      </c>
      <c r="G1613" s="127"/>
      <c r="H1613" s="127"/>
      <c r="I1613" s="131"/>
      <c r="J1613" s="113"/>
    </row>
    <row r="1614" spans="2:10" ht="12.75" customHeight="1" x14ac:dyDescent="0.2">
      <c r="B1614" s="111"/>
      <c r="C1614" s="382"/>
      <c r="D1614" s="384"/>
      <c r="E1614" s="385"/>
      <c r="F1614" s="132"/>
      <c r="G1614" s="135"/>
      <c r="H1614" s="135"/>
      <c r="I1614" s="133"/>
      <c r="J1614" s="113"/>
    </row>
    <row r="1615" spans="2:10" ht="12.75" customHeight="1" x14ac:dyDescent="0.2">
      <c r="B1615" s="111"/>
      <c r="C1615" s="1050" t="s">
        <v>83</v>
      </c>
      <c r="D1615" s="1051"/>
      <c r="E1615" s="1051"/>
      <c r="F1615" s="132">
        <f>SUM(F1604:F1613)</f>
        <v>0</v>
      </c>
      <c r="G1615" s="1052" t="s">
        <v>84</v>
      </c>
      <c r="H1615" s="1052"/>
      <c r="I1615" s="133">
        <f>SUM(I1604:I1613)</f>
        <v>0</v>
      </c>
      <c r="J1615" s="113"/>
    </row>
    <row r="1616" spans="2:10" ht="12.75" customHeight="1" x14ac:dyDescent="0.2">
      <c r="B1616" s="134"/>
      <c r="C1616" s="383"/>
      <c r="D1616" s="135"/>
      <c r="E1616" s="135"/>
      <c r="F1616" s="135"/>
      <c r="G1616" s="1057" t="s">
        <v>85</v>
      </c>
      <c r="H1616" s="1057"/>
      <c r="I1616" s="136">
        <f>F1615-I1615</f>
        <v>0</v>
      </c>
      <c r="J1616" s="137"/>
    </row>
    <row r="1617" spans="2:12" ht="12.75" customHeight="1" x14ac:dyDescent="0.2">
      <c r="B1617" s="111"/>
      <c r="C1617" s="112" t="s">
        <v>86</v>
      </c>
      <c r="D1617" s="112"/>
      <c r="E1617" s="112" t="s">
        <v>88</v>
      </c>
      <c r="F1617" s="112"/>
      <c r="G1617" s="112"/>
      <c r="H1617" s="112"/>
      <c r="I1617" s="112"/>
      <c r="J1617" s="113"/>
    </row>
    <row r="1618" spans="2:12" ht="12.75" customHeight="1" x14ac:dyDescent="0.2">
      <c r="B1618" s="111"/>
      <c r="C1618" s="112"/>
      <c r="D1618" s="112"/>
      <c r="E1618" s="112"/>
      <c r="F1618" s="112"/>
      <c r="G1618" s="112"/>
      <c r="H1618" s="112"/>
      <c r="I1618" s="112"/>
      <c r="J1618" s="113"/>
    </row>
    <row r="1619" spans="2:12" ht="12.75" customHeight="1" thickBot="1" x14ac:dyDescent="0.25">
      <c r="B1619" s="139"/>
      <c r="C1619" s="140"/>
      <c r="D1619" s="140"/>
      <c r="E1619" s="140"/>
      <c r="F1619" s="140"/>
      <c r="G1619" s="140"/>
      <c r="H1619" s="140"/>
      <c r="I1619" s="140"/>
      <c r="J1619" s="141"/>
      <c r="L1619" s="56"/>
    </row>
    <row r="1620" spans="2:12" ht="12.75" customHeight="1" thickBot="1" x14ac:dyDescent="0.25">
      <c r="B1620" s="112"/>
      <c r="C1620" s="112"/>
      <c r="D1620" s="112"/>
      <c r="E1620" s="112"/>
      <c r="F1620" s="112"/>
      <c r="G1620" s="112"/>
      <c r="H1620" s="112"/>
      <c r="I1620" s="112"/>
      <c r="J1620" s="112"/>
      <c r="L1620" s="56"/>
    </row>
    <row r="1621" spans="2:12" ht="12.75" customHeight="1" x14ac:dyDescent="0.2">
      <c r="B1621" s="108"/>
      <c r="C1621" s="109"/>
      <c r="D1621" s="109"/>
      <c r="E1621" s="109"/>
      <c r="F1621" s="109"/>
      <c r="G1621" s="109"/>
      <c r="H1621" s="109"/>
      <c r="I1621" s="109"/>
      <c r="J1621" s="110"/>
    </row>
    <row r="1622" spans="2:12" ht="12.75" customHeight="1" x14ac:dyDescent="0.2">
      <c r="B1622" s="111"/>
      <c r="C1622" s="112"/>
      <c r="D1622" s="112"/>
      <c r="E1622" s="112"/>
      <c r="F1622" s="112"/>
      <c r="G1622" s="112"/>
      <c r="H1622" s="112"/>
      <c r="I1622" s="112"/>
      <c r="J1622" s="113"/>
    </row>
    <row r="1623" spans="2:12" ht="12.75" customHeight="1" x14ac:dyDescent="0.25">
      <c r="B1623" s="111"/>
      <c r="C1623" s="1053" t="s">
        <v>77</v>
      </c>
      <c r="D1623" s="1053"/>
      <c r="E1623" s="1053"/>
      <c r="F1623" s="1053"/>
      <c r="G1623" s="1053"/>
      <c r="H1623" s="1053"/>
      <c r="I1623" s="1053"/>
      <c r="J1623" s="113"/>
    </row>
    <row r="1624" spans="2:12" ht="12.75" customHeight="1" x14ac:dyDescent="0.2">
      <c r="B1624" s="111"/>
      <c r="C1624" s="1054" t="str">
        <f>C1597</f>
        <v>PAY SLIP FOR THE MONTH OF JANUARY'2020</v>
      </c>
      <c r="D1624" s="1054"/>
      <c r="E1624" s="1054"/>
      <c r="F1624" s="1054"/>
      <c r="G1624" s="1054"/>
      <c r="H1624" s="1054"/>
      <c r="I1624" s="1054"/>
      <c r="J1624" s="113"/>
    </row>
    <row r="1625" spans="2:12" ht="12.75" customHeight="1" x14ac:dyDescent="0.2">
      <c r="B1625" s="111"/>
      <c r="C1625" s="114"/>
      <c r="D1625" s="114"/>
      <c r="E1625" s="114"/>
      <c r="F1625" s="114"/>
      <c r="G1625" s="114"/>
      <c r="H1625" s="114"/>
      <c r="I1625" s="116"/>
      <c r="J1625" s="113"/>
    </row>
    <row r="1626" spans="2:12" ht="12.75" customHeight="1" x14ac:dyDescent="0.2">
      <c r="B1626" s="111"/>
      <c r="C1626" s="115" t="s">
        <v>82</v>
      </c>
      <c r="D1626" s="1055">
        <f>'Total display'!B71</f>
        <v>0</v>
      </c>
      <c r="E1626" s="1055"/>
      <c r="F1626" s="1055"/>
      <c r="G1626" s="1055"/>
      <c r="H1626" s="115" t="s">
        <v>81</v>
      </c>
      <c r="I1626" s="178">
        <f>'Total display'!C71</f>
        <v>0</v>
      </c>
      <c r="J1626" s="113"/>
    </row>
    <row r="1627" spans="2:12" ht="12.75" customHeight="1" x14ac:dyDescent="0.2">
      <c r="B1627" s="111"/>
      <c r="C1627" s="118" t="s">
        <v>78</v>
      </c>
      <c r="D1627" s="1055" t="s">
        <v>92</v>
      </c>
      <c r="E1627" s="1055"/>
      <c r="F1627" s="1055"/>
      <c r="G1627" s="112"/>
      <c r="H1627" s="54" t="s">
        <v>479</v>
      </c>
      <c r="I1627" s="148"/>
      <c r="J1627" s="113"/>
    </row>
    <row r="1628" spans="2:12" ht="12.75" customHeight="1" thickBot="1" x14ac:dyDescent="0.25">
      <c r="B1628" s="111"/>
      <c r="C1628" s="120" t="s">
        <v>79</v>
      </c>
      <c r="D1628" s="120">
        <f>'Total display'!A71</f>
        <v>0</v>
      </c>
      <c r="E1628" s="169"/>
      <c r="F1628" s="149"/>
      <c r="G1628" s="112"/>
      <c r="H1628" s="120" t="s">
        <v>80</v>
      </c>
      <c r="I1628" s="164">
        <f>'Total display'!D71</f>
        <v>0</v>
      </c>
      <c r="J1628" s="113"/>
    </row>
    <row r="1629" spans="2:12" ht="12.75" customHeight="1" thickTop="1" thickBot="1" x14ac:dyDescent="0.25">
      <c r="B1629" s="111"/>
      <c r="C1629" s="123" t="s">
        <v>73</v>
      </c>
      <c r="D1629" s="124"/>
      <c r="E1629" s="124"/>
      <c r="F1629" s="125" t="s">
        <v>74</v>
      </c>
      <c r="G1629" s="124" t="s">
        <v>75</v>
      </c>
      <c r="H1629" s="124"/>
      <c r="I1629" s="125" t="s">
        <v>74</v>
      </c>
      <c r="J1629" s="113"/>
    </row>
    <row r="1630" spans="2:12" ht="12.75" customHeight="1" thickTop="1" x14ac:dyDescent="0.2">
      <c r="B1630" s="111"/>
      <c r="C1630" s="126"/>
      <c r="D1630" s="127" t="s">
        <v>201</v>
      </c>
      <c r="E1630" s="128" t="s">
        <v>117</v>
      </c>
      <c r="F1630" s="129"/>
      <c r="G1630" s="112"/>
      <c r="H1630" s="112"/>
      <c r="I1630" s="130"/>
      <c r="J1630" s="113"/>
    </row>
    <row r="1631" spans="2:12" ht="12.75" customHeight="1" x14ac:dyDescent="0.2">
      <c r="B1631" s="111"/>
      <c r="C1631" s="127" t="s">
        <v>40</v>
      </c>
      <c r="D1631" s="127"/>
      <c r="E1631" s="127"/>
      <c r="F1631" s="131">
        <f>'Total display'!E71</f>
        <v>0</v>
      </c>
      <c r="G1631" s="1058" t="s">
        <v>1942</v>
      </c>
      <c r="H1631" s="1058"/>
      <c r="I1631" s="424">
        <f>'Total display'!R71</f>
        <v>0</v>
      </c>
      <c r="J1631" s="113"/>
    </row>
    <row r="1632" spans="2:12" ht="12.75" customHeight="1" x14ac:dyDescent="0.2">
      <c r="B1632" s="111"/>
      <c r="C1632" s="127" t="s">
        <v>67</v>
      </c>
      <c r="D1632" s="127"/>
      <c r="E1632" s="127"/>
      <c r="F1632" s="131">
        <f>'Total display'!H71</f>
        <v>0</v>
      </c>
      <c r="G1632" s="1056" t="s">
        <v>76</v>
      </c>
      <c r="H1632" s="1056"/>
      <c r="I1632" s="131">
        <f>'Total display'!T71</f>
        <v>0</v>
      </c>
      <c r="J1632" s="113"/>
    </row>
    <row r="1633" spans="2:10" ht="12.75" customHeight="1" x14ac:dyDescent="0.2">
      <c r="B1633" s="111"/>
      <c r="C1633" s="127" t="s">
        <v>69</v>
      </c>
      <c r="D1633" s="128">
        <f>'Ac Dtls'!D64</f>
        <v>20</v>
      </c>
      <c r="E1633" s="131">
        <f>'Ac Dtls'!E64</f>
        <v>1.6646301369863015</v>
      </c>
      <c r="F1633" s="131">
        <f>'Total display'!M71</f>
        <v>0</v>
      </c>
      <c r="G1633" s="127"/>
      <c r="H1633" s="127"/>
      <c r="I1633" s="131"/>
      <c r="J1633" s="113"/>
    </row>
    <row r="1634" spans="2:10" ht="12.75" customHeight="1" x14ac:dyDescent="0.2">
      <c r="B1634" s="111"/>
      <c r="C1634" s="127" t="s">
        <v>70</v>
      </c>
      <c r="D1634" s="128">
        <f>'Ac Dtls'!G64</f>
        <v>0</v>
      </c>
      <c r="E1634" s="131">
        <v>2</v>
      </c>
      <c r="F1634" s="131">
        <f>'Total display'!N71</f>
        <v>0</v>
      </c>
      <c r="G1634" s="127"/>
      <c r="H1634" s="127"/>
      <c r="I1634" s="131"/>
      <c r="J1634" s="113"/>
    </row>
    <row r="1635" spans="2:10" ht="12.75" customHeight="1" x14ac:dyDescent="0.2">
      <c r="B1635" s="111"/>
      <c r="C1635" s="127" t="s">
        <v>71</v>
      </c>
      <c r="D1635" s="127"/>
      <c r="E1635" s="127"/>
      <c r="F1635" s="131">
        <f>'Total display'!P71</f>
        <v>0</v>
      </c>
      <c r="G1635" s="127"/>
      <c r="H1635" s="127"/>
      <c r="I1635" s="131"/>
      <c r="J1635" s="113"/>
    </row>
    <row r="1636" spans="2:10" ht="12.75" customHeight="1" x14ac:dyDescent="0.2">
      <c r="B1636" s="111"/>
      <c r="C1636" s="127" t="s">
        <v>422</v>
      </c>
      <c r="D1636" s="127"/>
      <c r="E1636" s="127"/>
      <c r="F1636" s="131">
        <f>'Total display'!F71</f>
        <v>0</v>
      </c>
      <c r="G1636" s="127"/>
      <c r="H1636" s="127"/>
      <c r="I1636" s="131"/>
      <c r="J1636" s="113"/>
    </row>
    <row r="1637" spans="2:10" ht="12.75" customHeight="1" x14ac:dyDescent="0.2">
      <c r="B1637" s="111"/>
      <c r="C1637" s="127" t="s">
        <v>421</v>
      </c>
      <c r="D1637" s="127"/>
      <c r="E1637" s="127"/>
      <c r="F1637" s="131">
        <f>'Total display'!I71</f>
        <v>0</v>
      </c>
      <c r="G1637" s="127"/>
      <c r="H1637" s="127"/>
      <c r="I1637" s="131"/>
      <c r="J1637" s="113"/>
    </row>
    <row r="1638" spans="2:10" ht="12.75" customHeight="1" x14ac:dyDescent="0.2">
      <c r="B1638" s="111"/>
      <c r="C1638" s="127" t="s">
        <v>450</v>
      </c>
      <c r="D1638" s="127"/>
      <c r="E1638" s="127"/>
      <c r="F1638" s="131">
        <f>'Total display'!J71</f>
        <v>0</v>
      </c>
      <c r="G1638" s="127"/>
      <c r="H1638" s="127"/>
      <c r="I1638" s="131"/>
      <c r="J1638" s="113"/>
    </row>
    <row r="1639" spans="2:10" ht="12.75" customHeight="1" x14ac:dyDescent="0.2">
      <c r="B1639" s="111"/>
      <c r="C1639" s="382" t="s">
        <v>1055</v>
      </c>
      <c r="D1639" s="128"/>
      <c r="E1639" s="127"/>
      <c r="F1639" s="131">
        <f>'Total display'!L71</f>
        <v>0</v>
      </c>
      <c r="G1639" s="127"/>
      <c r="H1639" s="127"/>
      <c r="I1639" s="131"/>
      <c r="J1639" s="113"/>
    </row>
    <row r="1640" spans="2:10" ht="12.75" customHeight="1" x14ac:dyDescent="0.2">
      <c r="B1640" s="111"/>
      <c r="C1640" s="382"/>
      <c r="D1640" s="384"/>
      <c r="E1640" s="385"/>
      <c r="F1640" s="132"/>
      <c r="G1640" s="135"/>
      <c r="H1640" s="135"/>
      <c r="I1640" s="133"/>
      <c r="J1640" s="113"/>
    </row>
    <row r="1641" spans="2:10" ht="12.75" customHeight="1" x14ac:dyDescent="0.2">
      <c r="B1641" s="111"/>
      <c r="C1641" s="1050" t="s">
        <v>83</v>
      </c>
      <c r="D1641" s="1051"/>
      <c r="E1641" s="1051"/>
      <c r="F1641" s="132">
        <f>SUM(F1631:F1639)</f>
        <v>0</v>
      </c>
      <c r="G1641" s="1052" t="s">
        <v>84</v>
      </c>
      <c r="H1641" s="1052"/>
      <c r="I1641" s="133">
        <f>SUM(I1631:I1639)</f>
        <v>0</v>
      </c>
      <c r="J1641" s="113"/>
    </row>
    <row r="1642" spans="2:10" ht="12.75" customHeight="1" x14ac:dyDescent="0.2">
      <c r="B1642" s="134"/>
      <c r="C1642" s="135"/>
      <c r="D1642" s="135"/>
      <c r="E1642" s="135"/>
      <c r="F1642" s="135"/>
      <c r="G1642" s="1057" t="s">
        <v>85</v>
      </c>
      <c r="H1642" s="1057"/>
      <c r="I1642" s="136">
        <f>F1641-I1641</f>
        <v>0</v>
      </c>
      <c r="J1642" s="137"/>
    </row>
    <row r="1643" spans="2:10" ht="12.75" customHeight="1" x14ac:dyDescent="0.2">
      <c r="B1643" s="111"/>
      <c r="C1643" s="112" t="s">
        <v>86</v>
      </c>
      <c r="D1643" s="112"/>
      <c r="E1643" s="112" t="s">
        <v>88</v>
      </c>
      <c r="F1643" s="112"/>
      <c r="G1643" s="112"/>
      <c r="H1643" s="112"/>
      <c r="I1643" s="112"/>
      <c r="J1643" s="113"/>
    </row>
    <row r="1644" spans="2:10" ht="12.75" customHeight="1" x14ac:dyDescent="0.2">
      <c r="B1644" s="111"/>
      <c r="C1644" s="112"/>
      <c r="D1644" s="112"/>
      <c r="E1644" s="112"/>
      <c r="F1644" s="112"/>
      <c r="G1644" s="112"/>
      <c r="H1644" s="112"/>
      <c r="I1644" s="112"/>
      <c r="J1644" s="113"/>
    </row>
    <row r="1645" spans="2:10" ht="12.75" customHeight="1" thickBot="1" x14ac:dyDescent="0.25">
      <c r="B1645" s="139"/>
      <c r="C1645" s="140"/>
      <c r="D1645" s="140"/>
      <c r="E1645" s="140"/>
      <c r="F1645" s="140"/>
      <c r="G1645" s="140"/>
      <c r="H1645" s="140"/>
      <c r="I1645" s="140"/>
      <c r="J1645" s="141"/>
    </row>
    <row r="1646" spans="2:10" ht="12.75" customHeight="1" x14ac:dyDescent="0.2">
      <c r="B1646" s="112"/>
      <c r="C1646" s="112"/>
      <c r="D1646" s="112"/>
      <c r="E1646" s="112"/>
      <c r="F1646" s="112"/>
      <c r="G1646" s="112"/>
      <c r="H1646" s="112"/>
      <c r="I1646" s="112"/>
      <c r="J1646" s="112"/>
    </row>
    <row r="1647" spans="2:10" ht="12.75" customHeight="1" x14ac:dyDescent="0.2">
      <c r="B1647" s="112"/>
      <c r="C1647" s="112"/>
      <c r="D1647" s="112"/>
      <c r="E1647" s="112"/>
      <c r="F1647" s="112"/>
      <c r="G1647" s="112"/>
      <c r="H1647" s="112"/>
      <c r="I1647" s="112"/>
      <c r="J1647" s="112"/>
    </row>
    <row r="1648" spans="2:10" ht="12.75" customHeight="1" x14ac:dyDescent="0.2">
      <c r="B1648" s="112"/>
      <c r="C1648" s="112"/>
      <c r="D1648" s="112"/>
      <c r="E1648" s="112"/>
      <c r="F1648" s="112"/>
      <c r="G1648" s="112"/>
      <c r="H1648" s="112"/>
      <c r="I1648" s="112"/>
      <c r="J1648" s="112"/>
    </row>
    <row r="1649" spans="2:10" ht="12.75" customHeight="1" x14ac:dyDescent="0.2">
      <c r="B1649" s="112"/>
      <c r="C1649" s="112"/>
      <c r="D1649" s="112"/>
      <c r="E1649" s="112"/>
      <c r="F1649" s="112"/>
      <c r="G1649" s="112"/>
      <c r="H1649" s="112"/>
      <c r="I1649" s="112"/>
      <c r="J1649" s="112"/>
    </row>
    <row r="1650" spans="2:10" ht="12.75" customHeight="1" thickBot="1" x14ac:dyDescent="0.25">
      <c r="B1650" s="112"/>
      <c r="C1650" s="112"/>
      <c r="D1650" s="112"/>
      <c r="E1650" s="112"/>
      <c r="F1650" s="112"/>
      <c r="G1650" s="112"/>
      <c r="H1650" s="112"/>
      <c r="I1650" s="112"/>
      <c r="J1650" s="112"/>
    </row>
    <row r="1651" spans="2:10" ht="12.75" customHeight="1" x14ac:dyDescent="0.2">
      <c r="B1651" s="108"/>
      <c r="C1651" s="109"/>
      <c r="D1651" s="109"/>
      <c r="E1651" s="109"/>
      <c r="F1651" s="109"/>
      <c r="G1651" s="109"/>
      <c r="H1651" s="109"/>
      <c r="I1651" s="109"/>
      <c r="J1651" s="110"/>
    </row>
    <row r="1652" spans="2:10" ht="12.75" customHeight="1" x14ac:dyDescent="0.2">
      <c r="B1652" s="111"/>
      <c r="C1652" s="112"/>
      <c r="D1652" s="112"/>
      <c r="E1652" s="112"/>
      <c r="F1652" s="112"/>
      <c r="G1652" s="112"/>
      <c r="H1652" s="112"/>
      <c r="I1652" s="112"/>
      <c r="J1652" s="113"/>
    </row>
    <row r="1653" spans="2:10" ht="12.75" customHeight="1" x14ac:dyDescent="0.25">
      <c r="B1653" s="111"/>
      <c r="C1653" s="1053" t="s">
        <v>77</v>
      </c>
      <c r="D1653" s="1053"/>
      <c r="E1653" s="1053"/>
      <c r="F1653" s="1053"/>
      <c r="G1653" s="1053"/>
      <c r="H1653" s="1053"/>
      <c r="I1653" s="1053"/>
      <c r="J1653" s="113"/>
    </row>
    <row r="1654" spans="2:10" ht="12.75" customHeight="1" x14ac:dyDescent="0.2">
      <c r="B1654" s="111"/>
      <c r="C1654" s="1054" t="s">
        <v>2110</v>
      </c>
      <c r="D1654" s="1054"/>
      <c r="E1654" s="1054"/>
      <c r="F1654" s="1054"/>
      <c r="G1654" s="1054"/>
      <c r="H1654" s="1054"/>
      <c r="I1654" s="1054"/>
      <c r="J1654" s="113"/>
    </row>
    <row r="1655" spans="2:10" ht="12.75" customHeight="1" x14ac:dyDescent="0.2">
      <c r="B1655" s="111"/>
      <c r="C1655" s="114"/>
      <c r="D1655" s="114"/>
      <c r="E1655" s="114"/>
      <c r="F1655" s="114"/>
      <c r="G1655" s="114"/>
      <c r="H1655" s="114"/>
      <c r="I1655" s="116"/>
      <c r="J1655" s="113"/>
    </row>
    <row r="1656" spans="2:10" ht="12.75" customHeight="1" x14ac:dyDescent="0.2">
      <c r="B1656" s="111"/>
      <c r="C1656" s="115" t="s">
        <v>82</v>
      </c>
      <c r="D1656" s="1055">
        <f>'Total display'!B72</f>
        <v>0</v>
      </c>
      <c r="E1656" s="1055"/>
      <c r="F1656" s="1055"/>
      <c r="G1656" s="1055"/>
      <c r="H1656" s="115" t="s">
        <v>81</v>
      </c>
      <c r="I1656" s="178">
        <v>355</v>
      </c>
      <c r="J1656" s="113"/>
    </row>
    <row r="1657" spans="2:10" ht="12.75" customHeight="1" x14ac:dyDescent="0.2">
      <c r="B1657" s="111"/>
      <c r="C1657" s="118" t="s">
        <v>78</v>
      </c>
      <c r="D1657" s="1055" t="s">
        <v>168</v>
      </c>
      <c r="E1657" s="1055"/>
      <c r="F1657" s="1055"/>
      <c r="G1657" s="112"/>
      <c r="H1657" s="246" t="s">
        <v>479</v>
      </c>
      <c r="I1657" s="246" t="s">
        <v>330</v>
      </c>
      <c r="J1657" s="113"/>
    </row>
    <row r="1658" spans="2:10" ht="12.75" customHeight="1" thickBot="1" x14ac:dyDescent="0.25">
      <c r="B1658" s="111"/>
      <c r="C1658" s="120" t="s">
        <v>79</v>
      </c>
      <c r="D1658" s="120">
        <f>'Total display'!A72</f>
        <v>0</v>
      </c>
      <c r="E1658" s="169"/>
      <c r="F1658" s="149"/>
      <c r="G1658" s="112"/>
      <c r="H1658" s="120" t="s">
        <v>80</v>
      </c>
      <c r="I1658" s="164">
        <f>'Total display'!D72</f>
        <v>0</v>
      </c>
      <c r="J1658" s="113"/>
    </row>
    <row r="1659" spans="2:10" ht="12.75" customHeight="1" thickTop="1" thickBot="1" x14ac:dyDescent="0.25">
      <c r="B1659" s="111"/>
      <c r="C1659" s="123" t="s">
        <v>73</v>
      </c>
      <c r="D1659" s="124"/>
      <c r="E1659" s="124"/>
      <c r="F1659" s="125" t="s">
        <v>74</v>
      </c>
      <c r="G1659" s="124" t="s">
        <v>75</v>
      </c>
      <c r="H1659" s="124"/>
      <c r="I1659" s="125" t="s">
        <v>74</v>
      </c>
      <c r="J1659" s="113"/>
    </row>
    <row r="1660" spans="2:10" ht="12.75" customHeight="1" thickTop="1" x14ac:dyDescent="0.2">
      <c r="B1660" s="111"/>
      <c r="C1660" s="126"/>
      <c r="D1660" s="127" t="s">
        <v>201</v>
      </c>
      <c r="E1660" s="128" t="s">
        <v>117</v>
      </c>
      <c r="F1660" s="129"/>
      <c r="G1660" s="112"/>
      <c r="H1660" s="112"/>
      <c r="I1660" s="130"/>
      <c r="J1660" s="113"/>
    </row>
    <row r="1661" spans="2:10" ht="12.75" customHeight="1" x14ac:dyDescent="0.2">
      <c r="B1661" s="111"/>
      <c r="C1661" s="127" t="s">
        <v>40</v>
      </c>
      <c r="D1661" s="127"/>
      <c r="E1661" s="127"/>
      <c r="F1661" s="131">
        <f>'Total display'!E72</f>
        <v>0</v>
      </c>
      <c r="G1661" s="1058" t="s">
        <v>1942</v>
      </c>
      <c r="H1661" s="1058"/>
      <c r="I1661" s="131">
        <f>'Total display'!R72</f>
        <v>0</v>
      </c>
      <c r="J1661" s="113"/>
    </row>
    <row r="1662" spans="2:10" ht="12.75" customHeight="1" x14ac:dyDescent="0.2">
      <c r="B1662" s="111"/>
      <c r="C1662" s="127" t="s">
        <v>67</v>
      </c>
      <c r="D1662" s="127"/>
      <c r="E1662" s="127"/>
      <c r="F1662" s="131">
        <f>'Total display'!H72</f>
        <v>0</v>
      </c>
      <c r="G1662" s="1056" t="s">
        <v>76</v>
      </c>
      <c r="H1662" s="1056"/>
      <c r="I1662" s="131">
        <f>'Total display'!T72</f>
        <v>0</v>
      </c>
      <c r="J1662" s="113"/>
    </row>
    <row r="1663" spans="2:10" ht="12.75" customHeight="1" x14ac:dyDescent="0.2">
      <c r="B1663" s="111"/>
      <c r="C1663" s="127" t="s">
        <v>69</v>
      </c>
      <c r="D1663" s="128">
        <f>'Ac Dtls'!D65</f>
        <v>0</v>
      </c>
      <c r="E1663" s="131">
        <f>'Ac Dtls'!E65</f>
        <v>1.7059006849315068</v>
      </c>
      <c r="F1663" s="131">
        <f>'Total display'!M72</f>
        <v>0</v>
      </c>
      <c r="G1663" s="127"/>
      <c r="H1663" s="127"/>
      <c r="I1663" s="131"/>
      <c r="J1663" s="113"/>
    </row>
    <row r="1664" spans="2:10" ht="12.75" customHeight="1" x14ac:dyDescent="0.2">
      <c r="B1664" s="111"/>
      <c r="C1664" s="127" t="s">
        <v>70</v>
      </c>
      <c r="D1664" s="128">
        <f>'Ac Dtls'!G65</f>
        <v>0</v>
      </c>
      <c r="E1664" s="131">
        <v>2</v>
      </c>
      <c r="F1664" s="131">
        <f>'Total display'!N72</f>
        <v>0</v>
      </c>
      <c r="G1664" s="127"/>
      <c r="H1664" s="127"/>
      <c r="I1664" s="131"/>
      <c r="J1664" s="113"/>
    </row>
    <row r="1665" spans="2:12" ht="12.75" customHeight="1" x14ac:dyDescent="0.2">
      <c r="B1665" s="111"/>
      <c r="C1665" s="127" t="s">
        <v>71</v>
      </c>
      <c r="D1665" s="127"/>
      <c r="E1665" s="127"/>
      <c r="F1665" s="131">
        <f>'Total display'!P72</f>
        <v>0</v>
      </c>
      <c r="G1665" s="127"/>
      <c r="H1665" s="127"/>
      <c r="I1665" s="131"/>
      <c r="J1665" s="113"/>
    </row>
    <row r="1666" spans="2:12" ht="12.75" customHeight="1" x14ac:dyDescent="0.2">
      <c r="B1666" s="111"/>
      <c r="C1666" s="182" t="s">
        <v>421</v>
      </c>
      <c r="D1666" s="144"/>
      <c r="E1666" s="144"/>
      <c r="F1666" s="183">
        <f>'Total display'!I72</f>
        <v>0</v>
      </c>
      <c r="G1666" s="127"/>
      <c r="H1666" s="127"/>
      <c r="I1666" s="131"/>
      <c r="J1666" s="113"/>
    </row>
    <row r="1667" spans="2:12" ht="12.75" customHeight="1" x14ac:dyDescent="0.2">
      <c r="B1667" s="111"/>
      <c r="C1667" s="127" t="s">
        <v>450</v>
      </c>
      <c r="D1667" s="127"/>
      <c r="E1667" s="127"/>
      <c r="F1667" s="131">
        <f>'Total display'!J72</f>
        <v>0</v>
      </c>
      <c r="G1667" s="127"/>
      <c r="H1667" s="127"/>
      <c r="I1667" s="131"/>
      <c r="J1667" s="113"/>
    </row>
    <row r="1668" spans="2:12" ht="12.75" customHeight="1" x14ac:dyDescent="0.2">
      <c r="B1668" s="111"/>
      <c r="C1668" s="127" t="s">
        <v>422</v>
      </c>
      <c r="D1668" s="127"/>
      <c r="E1668" s="127"/>
      <c r="F1668" s="131">
        <f>'Total display'!F72</f>
        <v>0</v>
      </c>
      <c r="G1668" s="127"/>
      <c r="H1668" s="127"/>
      <c r="I1668" s="131"/>
      <c r="J1668" s="113"/>
    </row>
    <row r="1669" spans="2:12" ht="12.75" customHeight="1" x14ac:dyDescent="0.2">
      <c r="B1669" s="111"/>
      <c r="C1669" s="382" t="s">
        <v>1112</v>
      </c>
      <c r="D1669" s="128"/>
      <c r="E1669" s="127"/>
      <c r="F1669" s="131">
        <f>'Total display'!L72</f>
        <v>0</v>
      </c>
      <c r="G1669" s="127"/>
      <c r="H1669" s="127"/>
      <c r="I1669" s="131"/>
      <c r="J1669" s="113"/>
    </row>
    <row r="1670" spans="2:12" ht="12.75" customHeight="1" x14ac:dyDescent="0.2">
      <c r="B1670" s="111"/>
      <c r="C1670" s="1050" t="s">
        <v>83</v>
      </c>
      <c r="D1670" s="1051"/>
      <c r="E1670" s="1051"/>
      <c r="F1670" s="132">
        <f>SUM(F1661:F1669)</f>
        <v>0</v>
      </c>
      <c r="G1670" s="1052" t="s">
        <v>84</v>
      </c>
      <c r="H1670" s="1052"/>
      <c r="I1670" s="133">
        <f>SUM(I1661:I1669)</f>
        <v>0</v>
      </c>
      <c r="J1670" s="113"/>
    </row>
    <row r="1671" spans="2:12" ht="12.75" customHeight="1" x14ac:dyDescent="0.2">
      <c r="B1671" s="134"/>
      <c r="C1671" s="135"/>
      <c r="D1671" s="135"/>
      <c r="E1671" s="135"/>
      <c r="F1671" s="135"/>
      <c r="G1671" s="1057" t="s">
        <v>85</v>
      </c>
      <c r="H1671" s="1057"/>
      <c r="I1671" s="136">
        <f>F1670-I1670</f>
        <v>0</v>
      </c>
      <c r="J1671" s="137"/>
    </row>
    <row r="1672" spans="2:12" ht="12.75" customHeight="1" x14ac:dyDescent="0.2">
      <c r="B1672" s="111"/>
      <c r="C1672" s="112" t="s">
        <v>86</v>
      </c>
      <c r="D1672" s="112"/>
      <c r="E1672" s="112" t="s">
        <v>88</v>
      </c>
      <c r="F1672" s="112"/>
      <c r="G1672" s="112"/>
      <c r="H1672" s="112"/>
      <c r="I1672" s="112"/>
      <c r="J1672" s="113"/>
    </row>
    <row r="1673" spans="2:12" ht="12.75" customHeight="1" x14ac:dyDescent="0.2">
      <c r="B1673" s="111"/>
      <c r="C1673" s="112"/>
      <c r="D1673" s="112"/>
      <c r="E1673" s="112"/>
      <c r="F1673" s="112"/>
      <c r="G1673" s="112"/>
      <c r="H1673" s="112"/>
      <c r="I1673" s="112"/>
      <c r="J1673" s="113"/>
      <c r="L1673" s="56"/>
    </row>
    <row r="1674" spans="2:12" ht="12.75" customHeight="1" thickBot="1" x14ac:dyDescent="0.25">
      <c r="B1674" s="139"/>
      <c r="C1674" s="140"/>
      <c r="D1674" s="140"/>
      <c r="E1674" s="140"/>
      <c r="F1674" s="140"/>
      <c r="G1674" s="140"/>
      <c r="H1674" s="140"/>
      <c r="I1674" s="140"/>
      <c r="J1674" s="141"/>
    </row>
    <row r="1675" spans="2:12" ht="12.75" customHeight="1" x14ac:dyDescent="0.2">
      <c r="B1675" s="112"/>
      <c r="C1675" s="112"/>
      <c r="D1675" s="112"/>
      <c r="E1675" s="112"/>
      <c r="F1675" s="112"/>
      <c r="G1675" s="112"/>
      <c r="H1675" s="112"/>
      <c r="I1675" s="112"/>
      <c r="J1675" s="112"/>
    </row>
    <row r="1676" spans="2:12" ht="12.75" customHeight="1" x14ac:dyDescent="0.2">
      <c r="B1676" s="112"/>
      <c r="C1676" s="112"/>
      <c r="D1676" s="112"/>
      <c r="E1676" s="112"/>
      <c r="F1676" s="112"/>
      <c r="G1676" s="112"/>
      <c r="H1676" s="112"/>
      <c r="I1676" s="112"/>
      <c r="J1676" s="112"/>
    </row>
    <row r="1677" spans="2:12" ht="12.75" customHeight="1" x14ac:dyDescent="0.2">
      <c r="B1677" s="112"/>
      <c r="C1677" s="112"/>
      <c r="D1677" s="112"/>
      <c r="E1677" s="112"/>
      <c r="F1677" s="112"/>
      <c r="G1677" s="112"/>
      <c r="H1677" s="112"/>
      <c r="I1677" s="112"/>
      <c r="J1677" s="112"/>
    </row>
    <row r="1678" spans="2:12" ht="12.75" customHeight="1" thickBot="1" x14ac:dyDescent="0.25">
      <c r="B1678" s="112"/>
      <c r="C1678" s="112"/>
      <c r="D1678" s="112"/>
      <c r="E1678" s="112"/>
      <c r="F1678" s="112"/>
      <c r="G1678" s="112"/>
      <c r="H1678" s="112"/>
      <c r="I1678" s="112"/>
      <c r="J1678" s="112"/>
    </row>
    <row r="1679" spans="2:12" ht="12.75" customHeight="1" x14ac:dyDescent="0.2">
      <c r="B1679" s="108"/>
      <c r="C1679" s="109"/>
      <c r="D1679" s="109"/>
      <c r="E1679" s="109"/>
      <c r="F1679" s="109"/>
      <c r="G1679" s="109"/>
      <c r="H1679" s="109"/>
      <c r="I1679" s="109"/>
      <c r="J1679" s="110"/>
    </row>
    <row r="1680" spans="2:12" ht="12.75" customHeight="1" x14ac:dyDescent="0.2">
      <c r="B1680" s="111"/>
      <c r="C1680" s="112"/>
      <c r="D1680" s="112"/>
      <c r="E1680" s="112"/>
      <c r="F1680" s="112"/>
      <c r="G1680" s="112"/>
      <c r="H1680" s="112"/>
      <c r="I1680" s="112"/>
      <c r="J1680" s="113"/>
    </row>
    <row r="1681" spans="2:10" ht="12.75" customHeight="1" x14ac:dyDescent="0.25">
      <c r="B1681" s="111"/>
      <c r="C1681" s="1053" t="s">
        <v>77</v>
      </c>
      <c r="D1681" s="1053"/>
      <c r="E1681" s="1053"/>
      <c r="F1681" s="1053"/>
      <c r="G1681" s="1053"/>
      <c r="H1681" s="1053"/>
      <c r="I1681" s="1053"/>
      <c r="J1681" s="113"/>
    </row>
    <row r="1682" spans="2:10" ht="12.75" customHeight="1" x14ac:dyDescent="0.2">
      <c r="B1682" s="111"/>
      <c r="C1682" s="1054" t="str">
        <f>C1654</f>
        <v>PAY SLIP FOR THE MONTH OF JANUARY'2020</v>
      </c>
      <c r="D1682" s="1054"/>
      <c r="E1682" s="1054"/>
      <c r="F1682" s="1054"/>
      <c r="G1682" s="1054"/>
      <c r="H1682" s="1054"/>
      <c r="I1682" s="1054"/>
      <c r="J1682" s="113"/>
    </row>
    <row r="1683" spans="2:10" ht="12.75" customHeight="1" x14ac:dyDescent="0.2">
      <c r="B1683" s="111"/>
      <c r="C1683" s="114"/>
      <c r="D1683" s="114"/>
      <c r="E1683" s="114"/>
      <c r="F1683" s="114"/>
      <c r="G1683" s="114"/>
      <c r="H1683" s="114"/>
      <c r="I1683" s="116"/>
      <c r="J1683" s="113"/>
    </row>
    <row r="1684" spans="2:10" ht="12.75" customHeight="1" x14ac:dyDescent="0.2">
      <c r="B1684" s="111"/>
      <c r="C1684" s="115" t="s">
        <v>82</v>
      </c>
      <c r="D1684" s="1055">
        <f>'Total display'!B69</f>
        <v>0</v>
      </c>
      <c r="E1684" s="1055"/>
      <c r="F1684" s="1055"/>
      <c r="G1684" s="1055"/>
      <c r="H1684" s="115" t="s">
        <v>81</v>
      </c>
      <c r="I1684" s="178">
        <v>347</v>
      </c>
      <c r="J1684" s="113"/>
    </row>
    <row r="1685" spans="2:10" ht="12.75" customHeight="1" x14ac:dyDescent="0.2">
      <c r="B1685" s="111"/>
      <c r="C1685" s="118" t="s">
        <v>78</v>
      </c>
      <c r="D1685" s="1055" t="s">
        <v>92</v>
      </c>
      <c r="E1685" s="1055"/>
      <c r="F1685" s="1055"/>
      <c r="G1685" s="112"/>
      <c r="H1685" s="246" t="s">
        <v>479</v>
      </c>
      <c r="I1685" s="246" t="s">
        <v>330</v>
      </c>
      <c r="J1685" s="113"/>
    </row>
    <row r="1686" spans="2:10" ht="12.75" customHeight="1" thickBot="1" x14ac:dyDescent="0.25">
      <c r="B1686" s="111"/>
      <c r="C1686" s="120" t="s">
        <v>79</v>
      </c>
      <c r="D1686" s="120">
        <f>'Total display'!A69</f>
        <v>0</v>
      </c>
      <c r="E1686" s="169"/>
      <c r="F1686" s="149"/>
      <c r="G1686" s="112"/>
      <c r="H1686" s="120" t="s">
        <v>80</v>
      </c>
      <c r="I1686" s="164">
        <f>'Total display'!D69</f>
        <v>0</v>
      </c>
      <c r="J1686" s="113"/>
    </row>
    <row r="1687" spans="2:10" ht="12.75" customHeight="1" thickTop="1" thickBot="1" x14ac:dyDescent="0.25">
      <c r="B1687" s="111"/>
      <c r="C1687" s="123" t="s">
        <v>73</v>
      </c>
      <c r="D1687" s="124"/>
      <c r="E1687" s="124"/>
      <c r="F1687" s="125" t="s">
        <v>74</v>
      </c>
      <c r="G1687" s="124" t="s">
        <v>75</v>
      </c>
      <c r="H1687" s="124"/>
      <c r="I1687" s="125" t="s">
        <v>74</v>
      </c>
      <c r="J1687" s="113"/>
    </row>
    <row r="1688" spans="2:10" ht="12.75" customHeight="1" thickTop="1" x14ac:dyDescent="0.2">
      <c r="B1688" s="111"/>
      <c r="C1688" s="126"/>
      <c r="D1688" s="127" t="s">
        <v>201</v>
      </c>
      <c r="E1688" s="128" t="s">
        <v>117</v>
      </c>
      <c r="F1688" s="129"/>
      <c r="G1688" s="112"/>
      <c r="H1688" s="112"/>
      <c r="I1688" s="130"/>
      <c r="J1688" s="113"/>
    </row>
    <row r="1689" spans="2:10" ht="12.75" customHeight="1" x14ac:dyDescent="0.2">
      <c r="B1689" s="111"/>
      <c r="C1689" s="127" t="s">
        <v>40</v>
      </c>
      <c r="D1689" s="127"/>
      <c r="E1689" s="127"/>
      <c r="F1689" s="131">
        <f>'Total display'!E69</f>
        <v>0</v>
      </c>
      <c r="G1689" s="1058" t="s">
        <v>1942</v>
      </c>
      <c r="H1689" s="1058"/>
      <c r="I1689" s="131">
        <f>'Total display'!R69</f>
        <v>0</v>
      </c>
      <c r="J1689" s="113"/>
    </row>
    <row r="1690" spans="2:10" ht="12.75" customHeight="1" x14ac:dyDescent="0.2">
      <c r="B1690" s="111"/>
      <c r="C1690" s="127" t="s">
        <v>67</v>
      </c>
      <c r="D1690" s="127"/>
      <c r="E1690" s="127"/>
      <c r="F1690" s="131">
        <f>'Total display'!H69</f>
        <v>0</v>
      </c>
      <c r="G1690" s="1056" t="s">
        <v>76</v>
      </c>
      <c r="H1690" s="1056"/>
      <c r="I1690" s="131">
        <f>'Total display'!T69</f>
        <v>0</v>
      </c>
      <c r="J1690" s="113"/>
    </row>
    <row r="1691" spans="2:10" ht="12.75" customHeight="1" x14ac:dyDescent="0.2">
      <c r="B1691" s="111"/>
      <c r="C1691" s="127" t="s">
        <v>69</v>
      </c>
      <c r="D1691" s="128">
        <f>'Ac Dtls'!D62</f>
        <v>4</v>
      </c>
      <c r="E1691" s="131">
        <f>'Ac Dtls'!E62</f>
        <v>1.7059006849315068</v>
      </c>
      <c r="F1691" s="131">
        <f>'Total display'!M69</f>
        <v>0</v>
      </c>
      <c r="G1691" s="127"/>
      <c r="H1691" s="127"/>
      <c r="I1691" s="131"/>
      <c r="J1691" s="113"/>
    </row>
    <row r="1692" spans="2:10" ht="12.75" customHeight="1" x14ac:dyDescent="0.2">
      <c r="B1692" s="111"/>
      <c r="C1692" s="127" t="s">
        <v>70</v>
      </c>
      <c r="D1692" s="128">
        <f>'Ac Dtls'!G62</f>
        <v>0</v>
      </c>
      <c r="E1692" s="131">
        <v>2</v>
      </c>
      <c r="F1692" s="131">
        <f>'Total display'!N69</f>
        <v>0</v>
      </c>
      <c r="G1692" s="127"/>
      <c r="H1692" s="127"/>
      <c r="I1692" s="131"/>
      <c r="J1692" s="113"/>
    </row>
    <row r="1693" spans="2:10" ht="12.75" customHeight="1" x14ac:dyDescent="0.2">
      <c r="B1693" s="111"/>
      <c r="C1693" s="127" t="s">
        <v>71</v>
      </c>
      <c r="D1693" s="127"/>
      <c r="E1693" s="127"/>
      <c r="F1693" s="131">
        <f>'Total display'!P69</f>
        <v>0</v>
      </c>
      <c r="G1693" s="127"/>
      <c r="H1693" s="127"/>
      <c r="I1693" s="131"/>
      <c r="J1693" s="113"/>
    </row>
    <row r="1694" spans="2:10" ht="12.75" customHeight="1" x14ac:dyDescent="0.2">
      <c r="B1694" s="111"/>
      <c r="C1694" s="127" t="s">
        <v>422</v>
      </c>
      <c r="D1694" s="127"/>
      <c r="E1694" s="127"/>
      <c r="F1694" s="131">
        <f>'Total display'!F69</f>
        <v>0</v>
      </c>
      <c r="G1694" s="127"/>
      <c r="H1694" s="127"/>
      <c r="I1694" s="131"/>
      <c r="J1694" s="113"/>
    </row>
    <row r="1695" spans="2:10" ht="12.75" customHeight="1" x14ac:dyDescent="0.2">
      <c r="B1695" s="111"/>
      <c r="C1695" s="127" t="s">
        <v>421</v>
      </c>
      <c r="D1695" s="127"/>
      <c r="E1695" s="127"/>
      <c r="F1695" s="131">
        <f>'Total display'!I69</f>
        <v>0</v>
      </c>
      <c r="G1695" s="127"/>
      <c r="H1695" s="127"/>
      <c r="I1695" s="131"/>
      <c r="J1695" s="113"/>
    </row>
    <row r="1696" spans="2:10" ht="12.75" customHeight="1" x14ac:dyDescent="0.2">
      <c r="B1696" s="111"/>
      <c r="C1696" s="127" t="s">
        <v>450</v>
      </c>
      <c r="D1696" s="127"/>
      <c r="E1696" s="127"/>
      <c r="F1696" s="131">
        <f>'Total display'!J69</f>
        <v>0</v>
      </c>
      <c r="G1696" s="127"/>
      <c r="H1696" s="127"/>
      <c r="I1696" s="131"/>
      <c r="J1696" s="113"/>
    </row>
    <row r="1697" spans="2:10" ht="12.75" customHeight="1" x14ac:dyDescent="0.2">
      <c r="B1697" s="111"/>
      <c r="C1697" s="382" t="s">
        <v>1055</v>
      </c>
      <c r="D1697" s="128"/>
      <c r="E1697" s="127"/>
      <c r="F1697" s="131">
        <f>'Total display'!L69</f>
        <v>0</v>
      </c>
      <c r="G1697" s="127"/>
      <c r="H1697" s="127"/>
      <c r="I1697" s="131"/>
      <c r="J1697" s="113"/>
    </row>
    <row r="1698" spans="2:10" ht="12.75" customHeight="1" x14ac:dyDescent="0.2">
      <c r="B1698" s="111"/>
      <c r="C1698" s="382"/>
      <c r="D1698" s="384"/>
      <c r="E1698" s="385"/>
      <c r="F1698" s="132"/>
      <c r="G1698" s="135"/>
      <c r="H1698" s="135"/>
      <c r="I1698" s="133"/>
      <c r="J1698" s="113"/>
    </row>
    <row r="1699" spans="2:10" ht="12.75" customHeight="1" x14ac:dyDescent="0.2">
      <c r="B1699" s="111"/>
      <c r="C1699" s="1050" t="s">
        <v>83</v>
      </c>
      <c r="D1699" s="1051"/>
      <c r="E1699" s="1051"/>
      <c r="F1699" s="132">
        <f>SUM(F1689:F1697)</f>
        <v>0</v>
      </c>
      <c r="G1699" s="1052" t="s">
        <v>84</v>
      </c>
      <c r="H1699" s="1052"/>
      <c r="I1699" s="133">
        <f>SUM(I1689:I1697)</f>
        <v>0</v>
      </c>
      <c r="J1699" s="113"/>
    </row>
    <row r="1700" spans="2:10" ht="12.75" customHeight="1" x14ac:dyDescent="0.2">
      <c r="B1700" s="134"/>
      <c r="C1700" s="135"/>
      <c r="D1700" s="135"/>
      <c r="E1700" s="135"/>
      <c r="F1700" s="135"/>
      <c r="G1700" s="1057" t="s">
        <v>85</v>
      </c>
      <c r="H1700" s="1057"/>
      <c r="I1700" s="136">
        <f>F1699-I1699</f>
        <v>0</v>
      </c>
      <c r="J1700" s="137"/>
    </row>
    <row r="1701" spans="2:10" ht="12.75" customHeight="1" x14ac:dyDescent="0.2">
      <c r="B1701" s="111"/>
      <c r="C1701" s="112" t="s">
        <v>86</v>
      </c>
      <c r="D1701" s="112"/>
      <c r="E1701" s="112" t="s">
        <v>88</v>
      </c>
      <c r="F1701" s="112"/>
      <c r="G1701" s="112"/>
      <c r="H1701" s="112"/>
      <c r="I1701" s="112"/>
      <c r="J1701" s="113"/>
    </row>
    <row r="1702" spans="2:10" ht="12.75" customHeight="1" x14ac:dyDescent="0.2">
      <c r="B1702" s="111"/>
      <c r="C1702" s="112"/>
      <c r="D1702" s="112"/>
      <c r="E1702" s="112"/>
      <c r="F1702" s="112"/>
      <c r="G1702" s="112"/>
      <c r="H1702" s="112"/>
      <c r="I1702" s="112"/>
      <c r="J1702" s="113"/>
    </row>
    <row r="1703" spans="2:10" ht="12.75" customHeight="1" thickBot="1" x14ac:dyDescent="0.25">
      <c r="B1703" s="139"/>
      <c r="C1703" s="140"/>
      <c r="D1703" s="140"/>
      <c r="E1703" s="140"/>
      <c r="F1703" s="140"/>
      <c r="G1703" s="140"/>
      <c r="H1703" s="140"/>
      <c r="I1703" s="140"/>
      <c r="J1703" s="141"/>
    </row>
    <row r="1704" spans="2:10" ht="12.75" customHeight="1" x14ac:dyDescent="0.2">
      <c r="B1704" s="112"/>
      <c r="C1704" s="112"/>
      <c r="D1704" s="112"/>
      <c r="E1704" s="112"/>
      <c r="F1704" s="112"/>
      <c r="G1704" s="112"/>
      <c r="H1704" s="112"/>
      <c r="I1704" s="112"/>
      <c r="J1704" s="112"/>
    </row>
    <row r="1705" spans="2:10" ht="12.75" customHeight="1" x14ac:dyDescent="0.2">
      <c r="B1705" s="112"/>
      <c r="C1705" s="112"/>
      <c r="D1705" s="112"/>
      <c r="E1705" s="112"/>
      <c r="F1705" s="112"/>
      <c r="G1705" s="112"/>
      <c r="H1705" s="112"/>
      <c r="I1705" s="112"/>
      <c r="J1705" s="112"/>
    </row>
    <row r="1706" spans="2:10" ht="12.75" customHeight="1" thickBot="1" x14ac:dyDescent="0.25">
      <c r="B1706" s="112"/>
      <c r="C1706" s="112"/>
      <c r="D1706" s="112"/>
      <c r="E1706" s="112"/>
      <c r="F1706" s="112"/>
      <c r="G1706" s="112"/>
      <c r="H1706" s="112"/>
      <c r="I1706" s="112"/>
      <c r="J1706" s="112"/>
    </row>
    <row r="1707" spans="2:10" ht="12.75" customHeight="1" x14ac:dyDescent="0.2">
      <c r="B1707" s="108"/>
      <c r="C1707" s="109"/>
      <c r="D1707" s="109"/>
      <c r="E1707" s="109"/>
      <c r="F1707" s="109"/>
      <c r="G1707" s="109"/>
      <c r="H1707" s="109"/>
      <c r="I1707" s="109"/>
      <c r="J1707" s="110"/>
    </row>
    <row r="1708" spans="2:10" ht="12.75" customHeight="1" x14ac:dyDescent="0.2">
      <c r="B1708" s="111"/>
      <c r="C1708" s="112"/>
      <c r="D1708" s="112"/>
      <c r="E1708" s="112"/>
      <c r="F1708" s="112"/>
      <c r="G1708" s="112"/>
      <c r="H1708" s="112"/>
      <c r="I1708" s="112"/>
      <c r="J1708" s="113"/>
    </row>
    <row r="1709" spans="2:10" ht="12.75" customHeight="1" x14ac:dyDescent="0.25">
      <c r="B1709" s="111"/>
      <c r="C1709" s="1053" t="s">
        <v>77</v>
      </c>
      <c r="D1709" s="1053"/>
      <c r="E1709" s="1053"/>
      <c r="F1709" s="1053"/>
      <c r="G1709" s="1053"/>
      <c r="H1709" s="1053"/>
      <c r="I1709" s="1053"/>
      <c r="J1709" s="113"/>
    </row>
    <row r="1710" spans="2:10" ht="12.75" customHeight="1" x14ac:dyDescent="0.2">
      <c r="B1710" s="111"/>
      <c r="C1710" s="1054" t="s">
        <v>1162</v>
      </c>
      <c r="D1710" s="1054"/>
      <c r="E1710" s="1054"/>
      <c r="F1710" s="1054"/>
      <c r="G1710" s="1054"/>
      <c r="H1710" s="1054"/>
      <c r="I1710" s="1054"/>
      <c r="J1710" s="113"/>
    </row>
    <row r="1711" spans="2:10" ht="12.75" customHeight="1" x14ac:dyDescent="0.2">
      <c r="B1711" s="111"/>
      <c r="C1711" s="114"/>
      <c r="D1711" s="114"/>
      <c r="E1711" s="114"/>
      <c r="F1711" s="114"/>
      <c r="G1711" s="114"/>
      <c r="H1711" s="114"/>
      <c r="I1711" s="116"/>
      <c r="J1711" s="113"/>
    </row>
    <row r="1712" spans="2:10" ht="12.75" customHeight="1" x14ac:dyDescent="0.2">
      <c r="B1712" s="111"/>
      <c r="C1712" s="115" t="s">
        <v>82</v>
      </c>
      <c r="D1712" s="1055">
        <f>'Total display'!B73</f>
        <v>0</v>
      </c>
      <c r="E1712" s="1055"/>
      <c r="F1712" s="1055"/>
      <c r="G1712" s="1055"/>
      <c r="H1712" s="115" t="s">
        <v>81</v>
      </c>
      <c r="I1712" s="178">
        <v>357</v>
      </c>
      <c r="J1712" s="113"/>
    </row>
    <row r="1713" spans="2:10" ht="12.75" customHeight="1" x14ac:dyDescent="0.2">
      <c r="B1713" s="111"/>
      <c r="C1713" s="118" t="s">
        <v>78</v>
      </c>
      <c r="D1713" s="1055" t="s">
        <v>168</v>
      </c>
      <c r="E1713" s="1055"/>
      <c r="F1713" s="1055"/>
      <c r="G1713" s="112"/>
      <c r="H1713" s="252" t="s">
        <v>479</v>
      </c>
      <c r="I1713" s="252" t="s">
        <v>329</v>
      </c>
      <c r="J1713" s="113"/>
    </row>
    <row r="1714" spans="2:10" ht="12.75" customHeight="1" thickBot="1" x14ac:dyDescent="0.25">
      <c r="B1714" s="111"/>
      <c r="C1714" s="120" t="s">
        <v>79</v>
      </c>
      <c r="D1714" s="120">
        <f>'Total display'!A73</f>
        <v>0</v>
      </c>
      <c r="E1714" s="169"/>
      <c r="F1714" s="149"/>
      <c r="G1714" s="112"/>
      <c r="H1714" s="120" t="s">
        <v>80</v>
      </c>
      <c r="I1714" s="164">
        <f>'Total display'!D73</f>
        <v>0</v>
      </c>
      <c r="J1714" s="113"/>
    </row>
    <row r="1715" spans="2:10" ht="12.75" customHeight="1" thickTop="1" thickBot="1" x14ac:dyDescent="0.25">
      <c r="B1715" s="111"/>
      <c r="C1715" s="123" t="s">
        <v>73</v>
      </c>
      <c r="D1715" s="124"/>
      <c r="E1715" s="124"/>
      <c r="F1715" s="125" t="s">
        <v>74</v>
      </c>
      <c r="G1715" s="124" t="s">
        <v>75</v>
      </c>
      <c r="H1715" s="124"/>
      <c r="I1715" s="125" t="s">
        <v>74</v>
      </c>
      <c r="J1715" s="113"/>
    </row>
    <row r="1716" spans="2:10" ht="12.75" customHeight="1" thickTop="1" x14ac:dyDescent="0.2">
      <c r="B1716" s="111"/>
      <c r="C1716" s="126"/>
      <c r="D1716" s="127" t="s">
        <v>201</v>
      </c>
      <c r="E1716" s="128" t="s">
        <v>117</v>
      </c>
      <c r="F1716" s="129"/>
      <c r="G1716" s="112"/>
      <c r="H1716" s="112"/>
      <c r="I1716" s="130"/>
      <c r="J1716" s="113"/>
    </row>
    <row r="1717" spans="2:10" ht="12.75" customHeight="1" x14ac:dyDescent="0.2">
      <c r="B1717" s="111"/>
      <c r="C1717" s="127" t="s">
        <v>40</v>
      </c>
      <c r="D1717" s="127"/>
      <c r="E1717" s="127"/>
      <c r="F1717" s="131">
        <f>'Total display'!E73</f>
        <v>0</v>
      </c>
      <c r="G1717" s="1058" t="s">
        <v>1942</v>
      </c>
      <c r="H1717" s="1058"/>
      <c r="I1717" s="191">
        <f>'Total display'!R73</f>
        <v>0</v>
      </c>
      <c r="J1717" s="113"/>
    </row>
    <row r="1718" spans="2:10" ht="12.75" customHeight="1" x14ac:dyDescent="0.2">
      <c r="B1718" s="111"/>
      <c r="C1718" s="127" t="s">
        <v>67</v>
      </c>
      <c r="D1718" s="127"/>
      <c r="E1718" s="127"/>
      <c r="F1718" s="131">
        <f>'Total display'!H73</f>
        <v>0</v>
      </c>
      <c r="G1718" s="1056" t="s">
        <v>76</v>
      </c>
      <c r="H1718" s="1056"/>
      <c r="I1718" s="131">
        <f>'Total display'!T73</f>
        <v>0</v>
      </c>
      <c r="J1718" s="113"/>
    </row>
    <row r="1719" spans="2:10" ht="12.75" customHeight="1" x14ac:dyDescent="0.2">
      <c r="B1719" s="111"/>
      <c r="C1719" s="127" t="s">
        <v>69</v>
      </c>
      <c r="D1719" s="128">
        <f>'Ac Dtls'!D66</f>
        <v>0</v>
      </c>
      <c r="E1719" s="131">
        <f>'Ac Dtls'!E66</f>
        <v>1.8321986301369861</v>
      </c>
      <c r="F1719" s="131">
        <f>'Total display'!M73</f>
        <v>0</v>
      </c>
      <c r="G1719" s="127"/>
      <c r="H1719" s="127"/>
      <c r="I1719" s="131"/>
      <c r="J1719" s="113"/>
    </row>
    <row r="1720" spans="2:10" ht="12.75" customHeight="1" x14ac:dyDescent="0.2">
      <c r="B1720" s="111"/>
      <c r="C1720" s="127" t="s">
        <v>70</v>
      </c>
      <c r="D1720" s="128">
        <f>'Ac Dtls'!G66</f>
        <v>0</v>
      </c>
      <c r="E1720" s="131">
        <f>'Ac Dtls'!H66</f>
        <v>4</v>
      </c>
      <c r="F1720" s="131">
        <f>'Total display'!N73</f>
        <v>0</v>
      </c>
      <c r="G1720" s="127"/>
      <c r="H1720" s="127"/>
      <c r="I1720" s="131"/>
      <c r="J1720" s="113"/>
    </row>
    <row r="1721" spans="2:10" ht="12.75" customHeight="1" x14ac:dyDescent="0.2">
      <c r="B1721" s="111"/>
      <c r="C1721" s="127" t="s">
        <v>71</v>
      </c>
      <c r="D1721" s="127"/>
      <c r="E1721" s="127"/>
      <c r="F1721" s="131">
        <f>'Total display'!P73</f>
        <v>0</v>
      </c>
      <c r="G1721" s="127"/>
      <c r="H1721" s="127"/>
      <c r="I1721" s="131"/>
      <c r="J1721" s="113"/>
    </row>
    <row r="1722" spans="2:10" ht="12.75" customHeight="1" x14ac:dyDescent="0.2">
      <c r="B1722" s="111"/>
      <c r="C1722" s="127" t="s">
        <v>422</v>
      </c>
      <c r="D1722" s="127"/>
      <c r="E1722" s="127"/>
      <c r="F1722" s="131">
        <f>'Total display'!F73</f>
        <v>0</v>
      </c>
      <c r="G1722" s="127"/>
      <c r="H1722" s="127"/>
      <c r="I1722" s="131"/>
      <c r="J1722" s="113"/>
    </row>
    <row r="1723" spans="2:10" ht="12.75" customHeight="1" x14ac:dyDescent="0.2">
      <c r="B1723" s="111"/>
      <c r="C1723" s="127" t="s">
        <v>421</v>
      </c>
      <c r="D1723" s="127"/>
      <c r="E1723" s="127"/>
      <c r="F1723" s="131">
        <f>'Total display'!I73</f>
        <v>0</v>
      </c>
      <c r="G1723" s="127"/>
      <c r="H1723" s="127"/>
      <c r="I1723" s="131"/>
      <c r="J1723" s="113"/>
    </row>
    <row r="1724" spans="2:10" ht="12.75" customHeight="1" x14ac:dyDescent="0.2">
      <c r="B1724" s="111"/>
      <c r="C1724" s="127" t="s">
        <v>450</v>
      </c>
      <c r="D1724" s="127"/>
      <c r="E1724" s="127"/>
      <c r="F1724" s="131">
        <f>'Total display'!J73</f>
        <v>0</v>
      </c>
      <c r="G1724" s="127"/>
      <c r="H1724" s="127"/>
      <c r="I1724" s="131"/>
      <c r="J1724" s="113"/>
    </row>
    <row r="1725" spans="2:10" ht="12.75" customHeight="1" x14ac:dyDescent="0.2">
      <c r="B1725" s="111"/>
      <c r="C1725" s="382"/>
      <c r="D1725" s="128"/>
      <c r="E1725" s="127"/>
      <c r="F1725" s="131">
        <f>'Total display'!L73</f>
        <v>0</v>
      </c>
      <c r="G1725" s="127"/>
      <c r="H1725" s="127"/>
      <c r="I1725" s="131"/>
      <c r="J1725" s="113"/>
    </row>
    <row r="1726" spans="2:10" ht="12.75" customHeight="1" x14ac:dyDescent="0.2">
      <c r="B1726" s="111"/>
      <c r="C1726" s="382"/>
      <c r="D1726" s="384"/>
      <c r="E1726" s="385"/>
      <c r="F1726" s="132"/>
      <c r="G1726" s="135"/>
      <c r="H1726" s="135"/>
      <c r="I1726" s="133"/>
      <c r="J1726" s="113"/>
    </row>
    <row r="1727" spans="2:10" ht="12.75" customHeight="1" x14ac:dyDescent="0.2">
      <c r="B1727" s="111"/>
      <c r="C1727" s="1050" t="s">
        <v>83</v>
      </c>
      <c r="D1727" s="1051"/>
      <c r="E1727" s="1051"/>
      <c r="F1727" s="132">
        <f>SUM(F1717:F1725)</f>
        <v>0</v>
      </c>
      <c r="G1727" s="1052" t="s">
        <v>84</v>
      </c>
      <c r="H1727" s="1052"/>
      <c r="I1727" s="133">
        <f>SUM(I1717:I1725)</f>
        <v>0</v>
      </c>
      <c r="J1727" s="113"/>
    </row>
    <row r="1728" spans="2:10" ht="12.75" customHeight="1" x14ac:dyDescent="0.2">
      <c r="B1728" s="134"/>
      <c r="C1728" s="135"/>
      <c r="D1728" s="135"/>
      <c r="E1728" s="135"/>
      <c r="F1728" s="135"/>
      <c r="G1728" s="1057" t="s">
        <v>85</v>
      </c>
      <c r="H1728" s="1057"/>
      <c r="I1728" s="136">
        <f>F1727-I1727</f>
        <v>0</v>
      </c>
      <c r="J1728" s="137"/>
    </row>
    <row r="1729" spans="2:10" ht="12.75" customHeight="1" x14ac:dyDescent="0.2">
      <c r="B1729" s="111"/>
      <c r="C1729" s="112" t="s">
        <v>86</v>
      </c>
      <c r="D1729" s="112"/>
      <c r="E1729" s="112" t="s">
        <v>88</v>
      </c>
      <c r="F1729" s="112"/>
      <c r="G1729" s="112"/>
      <c r="H1729" s="112"/>
      <c r="I1729" s="112"/>
      <c r="J1729" s="113"/>
    </row>
    <row r="1730" spans="2:10" ht="12.75" customHeight="1" x14ac:dyDescent="0.2">
      <c r="B1730" s="111"/>
      <c r="C1730" s="112"/>
      <c r="D1730" s="112"/>
      <c r="E1730" s="112"/>
      <c r="F1730" s="112"/>
      <c r="G1730" s="112"/>
      <c r="H1730" s="112"/>
      <c r="I1730" s="112"/>
      <c r="J1730" s="113"/>
    </row>
    <row r="1731" spans="2:10" ht="12.75" customHeight="1" thickBot="1" x14ac:dyDescent="0.25">
      <c r="B1731" s="139"/>
      <c r="C1731" s="140"/>
      <c r="D1731" s="140"/>
      <c r="E1731" s="140"/>
      <c r="F1731" s="140"/>
      <c r="G1731" s="140"/>
      <c r="H1731" s="140"/>
      <c r="I1731" s="140"/>
      <c r="J1731" s="141"/>
    </row>
    <row r="1732" spans="2:10" ht="12.75" customHeight="1" thickBot="1" x14ac:dyDescent="0.25">
      <c r="B1732" s="112"/>
      <c r="C1732" s="112"/>
      <c r="D1732" s="112"/>
      <c r="E1732" s="112"/>
      <c r="F1732" s="112"/>
      <c r="G1732" s="112"/>
      <c r="H1732" s="112"/>
      <c r="I1732" s="112"/>
      <c r="J1732" s="112"/>
    </row>
    <row r="1733" spans="2:10" ht="12.75" customHeight="1" x14ac:dyDescent="0.2">
      <c r="B1733" s="108"/>
      <c r="C1733" s="109"/>
      <c r="D1733" s="109"/>
      <c r="E1733" s="109"/>
      <c r="F1733" s="109"/>
      <c r="G1733" s="109"/>
      <c r="H1733" s="109"/>
      <c r="I1733" s="109"/>
      <c r="J1733" s="110"/>
    </row>
    <row r="1734" spans="2:10" ht="12.75" customHeight="1" x14ac:dyDescent="0.2">
      <c r="B1734" s="111"/>
      <c r="C1734" s="112"/>
      <c r="D1734" s="112"/>
      <c r="E1734" s="112"/>
      <c r="F1734" s="112"/>
      <c r="G1734" s="112"/>
      <c r="H1734" s="112"/>
      <c r="I1734" s="112"/>
      <c r="J1734" s="113"/>
    </row>
    <row r="1735" spans="2:10" ht="12.75" customHeight="1" x14ac:dyDescent="0.25">
      <c r="B1735" s="111"/>
      <c r="C1735" s="1053" t="s">
        <v>77</v>
      </c>
      <c r="D1735" s="1053"/>
      <c r="E1735" s="1053"/>
      <c r="F1735" s="1053"/>
      <c r="G1735" s="1053"/>
      <c r="H1735" s="1053"/>
      <c r="I1735" s="1053"/>
      <c r="J1735" s="113"/>
    </row>
    <row r="1736" spans="2:10" ht="12.75" customHeight="1" x14ac:dyDescent="0.2">
      <c r="B1736" s="111"/>
      <c r="C1736" s="1054" t="str">
        <f>C1710</f>
        <v>PAY SLIP FOR THE MONTH OF NVOEMBER 2017</v>
      </c>
      <c r="D1736" s="1054"/>
      <c r="E1736" s="1054"/>
      <c r="F1736" s="1054"/>
      <c r="G1736" s="1054"/>
      <c r="H1736" s="1054"/>
      <c r="I1736" s="1054"/>
      <c r="J1736" s="113"/>
    </row>
    <row r="1737" spans="2:10" ht="12.75" customHeight="1" x14ac:dyDescent="0.2">
      <c r="B1737" s="111"/>
      <c r="C1737" s="114"/>
      <c r="D1737" s="114"/>
      <c r="E1737" s="114"/>
      <c r="F1737" s="114"/>
      <c r="G1737" s="114"/>
      <c r="H1737" s="114"/>
      <c r="I1737" s="116"/>
      <c r="J1737" s="113"/>
    </row>
    <row r="1738" spans="2:10" ht="12.75" customHeight="1" x14ac:dyDescent="0.2">
      <c r="B1738" s="111"/>
      <c r="C1738" s="115" t="s">
        <v>82</v>
      </c>
      <c r="D1738" s="1055">
        <f>'Total display'!B74</f>
        <v>0</v>
      </c>
      <c r="E1738" s="1055"/>
      <c r="F1738" s="1055"/>
      <c r="G1738" s="1055"/>
      <c r="H1738" s="115" t="s">
        <v>81</v>
      </c>
      <c r="I1738" s="176">
        <f>'Total display'!C74</f>
        <v>0</v>
      </c>
      <c r="J1738" s="113"/>
    </row>
    <row r="1739" spans="2:10" ht="12.75" customHeight="1" x14ac:dyDescent="0.2">
      <c r="B1739" s="111"/>
      <c r="C1739" s="118" t="s">
        <v>78</v>
      </c>
      <c r="D1739" s="1055" t="s">
        <v>92</v>
      </c>
      <c r="E1739" s="1055"/>
      <c r="F1739" s="1055"/>
      <c r="G1739" s="112"/>
      <c r="H1739" s="252" t="s">
        <v>479</v>
      </c>
      <c r="I1739" s="252" t="s">
        <v>329</v>
      </c>
      <c r="J1739" s="113"/>
    </row>
    <row r="1740" spans="2:10" ht="12.75" customHeight="1" thickBot="1" x14ac:dyDescent="0.25">
      <c r="B1740" s="111"/>
      <c r="C1740" s="120" t="s">
        <v>79</v>
      </c>
      <c r="D1740" s="120">
        <f>'Total display'!A74</f>
        <v>0</v>
      </c>
      <c r="E1740" s="169"/>
      <c r="F1740" s="149"/>
      <c r="G1740" s="112"/>
      <c r="H1740" s="120" t="s">
        <v>80</v>
      </c>
      <c r="I1740" s="177">
        <f>'Total display'!D74</f>
        <v>0</v>
      </c>
      <c r="J1740" s="113"/>
    </row>
    <row r="1741" spans="2:10" ht="12.75" customHeight="1" thickTop="1" thickBot="1" x14ac:dyDescent="0.25">
      <c r="B1741" s="111"/>
      <c r="C1741" s="123" t="s">
        <v>73</v>
      </c>
      <c r="D1741" s="124"/>
      <c r="E1741" s="124"/>
      <c r="F1741" s="125" t="s">
        <v>74</v>
      </c>
      <c r="G1741" s="124" t="s">
        <v>75</v>
      </c>
      <c r="H1741" s="124"/>
      <c r="I1741" s="125" t="s">
        <v>74</v>
      </c>
      <c r="J1741" s="113"/>
    </row>
    <row r="1742" spans="2:10" ht="12.75" customHeight="1" thickTop="1" x14ac:dyDescent="0.2">
      <c r="B1742" s="111"/>
      <c r="C1742" s="126"/>
      <c r="D1742" s="127" t="s">
        <v>201</v>
      </c>
      <c r="E1742" s="128" t="s">
        <v>117</v>
      </c>
      <c r="F1742" s="129"/>
      <c r="G1742" s="112"/>
      <c r="H1742" s="112"/>
      <c r="I1742" s="130"/>
      <c r="J1742" s="113"/>
    </row>
    <row r="1743" spans="2:10" ht="12.75" customHeight="1" x14ac:dyDescent="0.2">
      <c r="B1743" s="111"/>
      <c r="C1743" s="127" t="s">
        <v>40</v>
      </c>
      <c r="D1743" s="127"/>
      <c r="E1743" s="127"/>
      <c r="F1743" s="131">
        <f>'Total display'!E74</f>
        <v>0</v>
      </c>
      <c r="G1743" s="1058" t="s">
        <v>1942</v>
      </c>
      <c r="H1743" s="1058"/>
      <c r="I1743" s="424">
        <f>'Total display'!R74</f>
        <v>0</v>
      </c>
      <c r="J1743" s="113"/>
    </row>
    <row r="1744" spans="2:10" ht="12.75" customHeight="1" x14ac:dyDescent="0.2">
      <c r="B1744" s="111"/>
      <c r="C1744" s="127" t="s">
        <v>67</v>
      </c>
      <c r="D1744" s="127"/>
      <c r="E1744" s="127"/>
      <c r="F1744" s="131">
        <f>'Total display'!H74</f>
        <v>0</v>
      </c>
      <c r="G1744" s="1056" t="s">
        <v>76</v>
      </c>
      <c r="H1744" s="1056"/>
      <c r="I1744" s="131">
        <f>'Total display'!T74</f>
        <v>0</v>
      </c>
      <c r="J1744" s="113"/>
    </row>
    <row r="1745" spans="2:11" ht="12.75" customHeight="1" x14ac:dyDescent="0.2">
      <c r="B1745" s="111"/>
      <c r="C1745" s="127" t="s">
        <v>69</v>
      </c>
      <c r="D1745" s="128">
        <f>'Ac Dtls'!D67</f>
        <v>0</v>
      </c>
      <c r="E1745" s="131">
        <f>'Ac Dtls'!E67</f>
        <v>1.6281780821917806</v>
      </c>
      <c r="F1745" s="131">
        <f>'Total display'!M74</f>
        <v>0</v>
      </c>
      <c r="G1745" s="162"/>
      <c r="H1745" s="127"/>
      <c r="I1745" s="131"/>
      <c r="J1745" s="113"/>
    </row>
    <row r="1746" spans="2:11" ht="12.75" customHeight="1" x14ac:dyDescent="0.2">
      <c r="B1746" s="111"/>
      <c r="C1746" s="127" t="s">
        <v>70</v>
      </c>
      <c r="D1746" s="128">
        <f>'Ac Dtls'!G67</f>
        <v>0</v>
      </c>
      <c r="E1746" s="131">
        <f>'Ac Dtls'!H67</f>
        <v>2</v>
      </c>
      <c r="F1746" s="131">
        <f>'Total display'!N74</f>
        <v>0</v>
      </c>
      <c r="G1746" s="127"/>
      <c r="H1746" s="127"/>
      <c r="I1746" s="131"/>
      <c r="J1746" s="113"/>
    </row>
    <row r="1747" spans="2:11" ht="12.75" customHeight="1" x14ac:dyDescent="0.2">
      <c r="B1747" s="111"/>
      <c r="C1747" s="127" t="s">
        <v>71</v>
      </c>
      <c r="D1747" s="127"/>
      <c r="E1747" s="127"/>
      <c r="F1747" s="131">
        <f>'Total display'!P74</f>
        <v>0</v>
      </c>
      <c r="G1747" s="127"/>
      <c r="H1747" s="127"/>
      <c r="I1747" s="131"/>
      <c r="J1747" s="113"/>
    </row>
    <row r="1748" spans="2:11" ht="12.75" customHeight="1" x14ac:dyDescent="0.2">
      <c r="B1748" s="111"/>
      <c r="C1748" s="127" t="s">
        <v>421</v>
      </c>
      <c r="D1748" s="127"/>
      <c r="E1748" s="127"/>
      <c r="F1748" s="131">
        <f>'Total display'!I74</f>
        <v>0</v>
      </c>
      <c r="G1748" s="127"/>
      <c r="H1748" s="127"/>
      <c r="I1748" s="131"/>
      <c r="J1748" s="113"/>
    </row>
    <row r="1749" spans="2:11" ht="12.75" customHeight="1" x14ac:dyDescent="0.2">
      <c r="B1749" s="111"/>
      <c r="C1749" s="127" t="s">
        <v>450</v>
      </c>
      <c r="D1749" s="127"/>
      <c r="E1749" s="127"/>
      <c r="F1749" s="131">
        <f>'Total display'!J74</f>
        <v>0</v>
      </c>
      <c r="G1749" s="127"/>
      <c r="H1749" s="127"/>
      <c r="I1749" s="131"/>
      <c r="J1749" s="113"/>
    </row>
    <row r="1750" spans="2:11" ht="12.75" customHeight="1" x14ac:dyDescent="0.2">
      <c r="B1750" s="111"/>
      <c r="C1750" s="382" t="s">
        <v>1055</v>
      </c>
      <c r="D1750" s="128"/>
      <c r="E1750" s="127"/>
      <c r="F1750" s="131">
        <f>'Total display'!L74</f>
        <v>0</v>
      </c>
      <c r="G1750" s="127"/>
      <c r="H1750" s="127"/>
      <c r="I1750" s="131"/>
      <c r="J1750" s="113"/>
    </row>
    <row r="1751" spans="2:11" ht="12.75" customHeight="1" x14ac:dyDescent="0.2">
      <c r="B1751" s="111"/>
      <c r="C1751" s="1050" t="s">
        <v>83</v>
      </c>
      <c r="D1751" s="1051"/>
      <c r="E1751" s="1051"/>
      <c r="F1751" s="132">
        <f>SUM(F1743:F1750)</f>
        <v>0</v>
      </c>
      <c r="G1751" s="1052" t="s">
        <v>84</v>
      </c>
      <c r="H1751" s="1052"/>
      <c r="I1751" s="133">
        <f>SUM(I1743:I1750)</f>
        <v>0</v>
      </c>
      <c r="J1751" s="113"/>
    </row>
    <row r="1752" spans="2:11" ht="12.75" customHeight="1" x14ac:dyDescent="0.2">
      <c r="B1752" s="134"/>
      <c r="C1752" s="135"/>
      <c r="D1752" s="135"/>
      <c r="E1752" s="135"/>
      <c r="F1752" s="135"/>
      <c r="G1752" s="1057" t="s">
        <v>85</v>
      </c>
      <c r="H1752" s="1057"/>
      <c r="I1752" s="136">
        <f>F1751-I1751</f>
        <v>0</v>
      </c>
      <c r="J1752" s="137"/>
    </row>
    <row r="1753" spans="2:11" ht="12.75" customHeight="1" x14ac:dyDescent="0.2">
      <c r="B1753" s="111"/>
      <c r="C1753" s="112" t="s">
        <v>86</v>
      </c>
      <c r="D1753" s="112"/>
      <c r="E1753" s="112" t="s">
        <v>88</v>
      </c>
      <c r="F1753" s="112"/>
      <c r="G1753" s="112"/>
      <c r="H1753" s="112"/>
      <c r="I1753" s="112"/>
      <c r="J1753" s="113"/>
    </row>
    <row r="1754" spans="2:11" ht="12.75" customHeight="1" x14ac:dyDescent="0.2">
      <c r="B1754" s="111"/>
      <c r="C1754" s="112"/>
      <c r="D1754" s="112"/>
      <c r="E1754" s="112"/>
      <c r="F1754" s="112"/>
      <c r="G1754" s="112"/>
      <c r="H1754" s="112"/>
      <c r="I1754" s="112"/>
      <c r="J1754" s="113"/>
    </row>
    <row r="1755" spans="2:11" ht="12.75" customHeight="1" thickBot="1" x14ac:dyDescent="0.25">
      <c r="B1755" s="139"/>
      <c r="C1755" s="140"/>
      <c r="D1755" s="140"/>
      <c r="E1755" s="140"/>
      <c r="F1755" s="140"/>
      <c r="G1755" s="140"/>
      <c r="H1755" s="140"/>
      <c r="I1755" s="140"/>
      <c r="J1755" s="141"/>
      <c r="K1755" s="56"/>
    </row>
    <row r="1756" spans="2:11" ht="12.75" customHeight="1" x14ac:dyDescent="0.2">
      <c r="B1756" s="112"/>
      <c r="C1756" s="112"/>
      <c r="D1756" s="112"/>
      <c r="E1756" s="112"/>
      <c r="F1756" s="112"/>
      <c r="G1756" s="112"/>
      <c r="H1756" s="112"/>
      <c r="I1756" s="112"/>
      <c r="J1756" s="112"/>
    </row>
    <row r="1757" spans="2:11" ht="12.75" customHeight="1" x14ac:dyDescent="0.2">
      <c r="B1757" s="112"/>
      <c r="C1757" s="112"/>
      <c r="D1757" s="112"/>
      <c r="E1757" s="112"/>
      <c r="F1757" s="112"/>
      <c r="G1757" s="112"/>
      <c r="H1757" s="112"/>
      <c r="I1757" s="112"/>
      <c r="J1757" s="112"/>
    </row>
    <row r="1758" spans="2:11" ht="12.75" customHeight="1" x14ac:dyDescent="0.2">
      <c r="B1758" s="112"/>
      <c r="C1758" s="112"/>
      <c r="D1758" s="112"/>
      <c r="E1758" s="112"/>
      <c r="F1758" s="112"/>
      <c r="G1758" s="112"/>
      <c r="H1758" s="112"/>
      <c r="I1758" s="112"/>
      <c r="J1758" s="112"/>
    </row>
    <row r="1759" spans="2:11" ht="12.75" customHeight="1" x14ac:dyDescent="0.2">
      <c r="B1759" s="112"/>
      <c r="C1759" s="112"/>
      <c r="D1759" s="112"/>
      <c r="E1759" s="112"/>
      <c r="F1759" s="112"/>
      <c r="G1759" s="112"/>
      <c r="H1759" s="112"/>
      <c r="I1759" s="112"/>
      <c r="J1759" s="112"/>
    </row>
    <row r="1760" spans="2:11" ht="12.75" customHeight="1" x14ac:dyDescent="0.2">
      <c r="B1760" s="112"/>
      <c r="C1760" s="112"/>
      <c r="D1760" s="112"/>
      <c r="E1760" s="112"/>
      <c r="F1760" s="112"/>
      <c r="G1760" s="112"/>
      <c r="H1760" s="112"/>
      <c r="I1760" s="112"/>
      <c r="J1760" s="112"/>
    </row>
    <row r="1761" spans="2:10" ht="12.75" customHeight="1" thickBot="1" x14ac:dyDescent="0.25">
      <c r="B1761" s="112"/>
      <c r="C1761" s="112"/>
      <c r="D1761" s="112"/>
      <c r="E1761" s="112"/>
      <c r="F1761" s="112"/>
      <c r="G1761" s="112"/>
      <c r="H1761" s="112"/>
      <c r="I1761" s="112"/>
      <c r="J1761" s="112"/>
    </row>
    <row r="1762" spans="2:10" ht="12.75" customHeight="1" x14ac:dyDescent="0.2">
      <c r="B1762" s="108" t="s">
        <v>143</v>
      </c>
      <c r="C1762" s="109"/>
      <c r="D1762" s="109"/>
      <c r="E1762" s="109"/>
      <c r="F1762" s="109"/>
      <c r="G1762" s="109"/>
      <c r="H1762" s="109"/>
      <c r="I1762" s="109"/>
      <c r="J1762" s="110"/>
    </row>
    <row r="1763" spans="2:10" ht="12.75" customHeight="1" x14ac:dyDescent="0.2">
      <c r="B1763" s="111"/>
      <c r="C1763" s="112"/>
      <c r="D1763" s="112"/>
      <c r="E1763" s="112"/>
      <c r="F1763" s="112"/>
      <c r="G1763" s="112"/>
      <c r="H1763" s="112"/>
      <c r="I1763" s="112"/>
      <c r="J1763" s="113"/>
    </row>
    <row r="1764" spans="2:10" ht="12.75" customHeight="1" x14ac:dyDescent="0.25">
      <c r="B1764" s="111"/>
      <c r="C1764" s="1053" t="s">
        <v>77</v>
      </c>
      <c r="D1764" s="1053"/>
      <c r="E1764" s="1053"/>
      <c r="F1764" s="1053"/>
      <c r="G1764" s="1053"/>
      <c r="H1764" s="1053"/>
      <c r="I1764" s="1053"/>
      <c r="J1764" s="113"/>
    </row>
    <row r="1765" spans="2:10" ht="12.75" customHeight="1" x14ac:dyDescent="0.2">
      <c r="B1765" s="111"/>
      <c r="C1765" s="1054" t="s">
        <v>2110</v>
      </c>
      <c r="D1765" s="1054"/>
      <c r="E1765" s="1054"/>
      <c r="F1765" s="1054"/>
      <c r="G1765" s="1054"/>
      <c r="H1765" s="1054"/>
      <c r="I1765" s="1054"/>
      <c r="J1765" s="113"/>
    </row>
    <row r="1766" spans="2:10" ht="12.75" customHeight="1" x14ac:dyDescent="0.2">
      <c r="B1766" s="111"/>
      <c r="C1766" s="114"/>
      <c r="D1766" s="114"/>
      <c r="E1766" s="114"/>
      <c r="F1766" s="114"/>
      <c r="G1766" s="114"/>
      <c r="H1766" s="114"/>
      <c r="I1766" s="116"/>
      <c r="J1766" s="113"/>
    </row>
    <row r="1767" spans="2:10" ht="12.75" customHeight="1" x14ac:dyDescent="0.2">
      <c r="B1767" s="111"/>
      <c r="C1767" s="115" t="s">
        <v>82</v>
      </c>
      <c r="D1767" s="1055">
        <f>'Total display'!B78</f>
        <v>0</v>
      </c>
      <c r="E1767" s="1055"/>
      <c r="F1767" s="1055"/>
      <c r="G1767" s="1055"/>
      <c r="H1767" s="115" t="s">
        <v>81</v>
      </c>
      <c r="I1767" s="178">
        <f>'Total display'!C78</f>
        <v>0</v>
      </c>
      <c r="J1767" s="113"/>
    </row>
    <row r="1768" spans="2:10" ht="12.75" customHeight="1" x14ac:dyDescent="0.2">
      <c r="B1768" s="111"/>
      <c r="C1768" s="118" t="s">
        <v>78</v>
      </c>
      <c r="D1768" s="1055" t="s">
        <v>168</v>
      </c>
      <c r="E1768" s="1055"/>
      <c r="F1768" s="1055"/>
      <c r="G1768" s="112"/>
      <c r="H1768" s="246" t="s">
        <v>479</v>
      </c>
      <c r="I1768" s="246" t="s">
        <v>330</v>
      </c>
      <c r="J1768" s="113"/>
    </row>
    <row r="1769" spans="2:10" ht="12.75" customHeight="1" thickBot="1" x14ac:dyDescent="0.25">
      <c r="B1769" s="111"/>
      <c r="C1769" s="120" t="s">
        <v>79</v>
      </c>
      <c r="D1769" s="120">
        <f>'Total display'!A78</f>
        <v>0</v>
      </c>
      <c r="E1769" s="169"/>
      <c r="F1769" s="149"/>
      <c r="G1769" s="112"/>
      <c r="H1769" s="120" t="s">
        <v>80</v>
      </c>
      <c r="I1769" s="164">
        <f>'Total display'!D78</f>
        <v>0</v>
      </c>
      <c r="J1769" s="113"/>
    </row>
    <row r="1770" spans="2:10" ht="12.75" customHeight="1" thickTop="1" thickBot="1" x14ac:dyDescent="0.25">
      <c r="B1770" s="111"/>
      <c r="C1770" s="123" t="s">
        <v>73</v>
      </c>
      <c r="D1770" s="124"/>
      <c r="E1770" s="124"/>
      <c r="F1770" s="125" t="s">
        <v>74</v>
      </c>
      <c r="G1770" s="124" t="s">
        <v>75</v>
      </c>
      <c r="H1770" s="124"/>
      <c r="I1770" s="125" t="s">
        <v>74</v>
      </c>
      <c r="J1770" s="113"/>
    </row>
    <row r="1771" spans="2:10" ht="12.75" customHeight="1" thickTop="1" x14ac:dyDescent="0.2">
      <c r="B1771" s="111"/>
      <c r="C1771" s="126"/>
      <c r="D1771" s="127" t="s">
        <v>201</v>
      </c>
      <c r="E1771" s="128" t="s">
        <v>117</v>
      </c>
      <c r="F1771" s="129"/>
      <c r="G1771" s="112"/>
      <c r="H1771" s="112"/>
      <c r="I1771" s="130"/>
      <c r="J1771" s="113"/>
    </row>
    <row r="1772" spans="2:10" ht="12.75" customHeight="1" x14ac:dyDescent="0.2">
      <c r="B1772" s="111"/>
      <c r="C1772" s="127" t="s">
        <v>40</v>
      </c>
      <c r="D1772" s="127"/>
      <c r="E1772" s="127"/>
      <c r="F1772" s="131">
        <f>'Total display'!E78</f>
        <v>0</v>
      </c>
      <c r="G1772" s="1058"/>
      <c r="H1772" s="1058"/>
      <c r="I1772" s="131">
        <f>'Total display'!R78</f>
        <v>0</v>
      </c>
      <c r="J1772" s="113"/>
    </row>
    <row r="1773" spans="2:10" ht="12.75" customHeight="1" x14ac:dyDescent="0.2">
      <c r="B1773" s="111"/>
      <c r="C1773" s="127" t="s">
        <v>67</v>
      </c>
      <c r="D1773" s="127"/>
      <c r="E1773" s="127"/>
      <c r="F1773" s="131">
        <f>'Total display'!H78</f>
        <v>0</v>
      </c>
      <c r="G1773" s="1056" t="s">
        <v>76</v>
      </c>
      <c r="H1773" s="1056"/>
      <c r="I1773" s="131">
        <f>'Total display'!T78</f>
        <v>0</v>
      </c>
      <c r="J1773" s="113"/>
    </row>
    <row r="1774" spans="2:10" ht="12.75" customHeight="1" x14ac:dyDescent="0.2">
      <c r="B1774" s="111"/>
      <c r="C1774" s="127" t="s">
        <v>69</v>
      </c>
      <c r="D1774" s="128">
        <f>'Ac Dtls'!D69</f>
        <v>0</v>
      </c>
      <c r="E1774" s="131">
        <f>'Ac Dtls'!E69</f>
        <v>1.7788613013698631</v>
      </c>
      <c r="F1774" s="131">
        <f>'Total display'!M78</f>
        <v>0</v>
      </c>
      <c r="G1774" s="127"/>
      <c r="H1774" s="127"/>
      <c r="I1774" s="352"/>
      <c r="J1774" s="113"/>
    </row>
    <row r="1775" spans="2:10" ht="12.75" customHeight="1" x14ac:dyDescent="0.2">
      <c r="B1775" s="111"/>
      <c r="C1775" s="127" t="s">
        <v>70</v>
      </c>
      <c r="D1775" s="128">
        <f>'Ac Dtls'!G69</f>
        <v>0</v>
      </c>
      <c r="E1775" s="131">
        <f>'Ac Dtls'!H69</f>
        <v>4</v>
      </c>
      <c r="F1775" s="131">
        <f>'Total display'!N78</f>
        <v>0</v>
      </c>
      <c r="G1775" s="127"/>
      <c r="H1775" s="127"/>
      <c r="I1775" s="131"/>
      <c r="J1775" s="113"/>
    </row>
    <row r="1776" spans="2:10" ht="12.75" customHeight="1" x14ac:dyDescent="0.2">
      <c r="B1776" s="111"/>
      <c r="C1776" s="127" t="s">
        <v>71</v>
      </c>
      <c r="D1776" s="127"/>
      <c r="E1776" s="127"/>
      <c r="F1776" s="131">
        <f>'Total display'!P78</f>
        <v>0</v>
      </c>
      <c r="G1776" s="127"/>
      <c r="H1776" s="127"/>
      <c r="I1776" s="131"/>
      <c r="J1776" s="113"/>
    </row>
    <row r="1777" spans="2:10" ht="12.75" customHeight="1" x14ac:dyDescent="0.2">
      <c r="B1777" s="111"/>
      <c r="C1777" s="127" t="s">
        <v>422</v>
      </c>
      <c r="D1777" s="127"/>
      <c r="E1777" s="127"/>
      <c r="F1777" s="131">
        <f>'Total display'!F78</f>
        <v>0</v>
      </c>
      <c r="G1777" s="127"/>
      <c r="H1777" s="127"/>
      <c r="I1777" s="131"/>
      <c r="J1777" s="113"/>
    </row>
    <row r="1778" spans="2:10" ht="12.75" customHeight="1" x14ac:dyDescent="0.2">
      <c r="B1778" s="111"/>
      <c r="C1778" s="127" t="s">
        <v>421</v>
      </c>
      <c r="D1778" s="127"/>
      <c r="E1778" s="127"/>
      <c r="F1778" s="131">
        <f>'Total display'!I78</f>
        <v>0</v>
      </c>
      <c r="G1778" s="127"/>
      <c r="H1778" s="127"/>
      <c r="I1778" s="131"/>
      <c r="J1778" s="113"/>
    </row>
    <row r="1779" spans="2:10" ht="12.75" customHeight="1" x14ac:dyDescent="0.2">
      <c r="B1779" s="111"/>
      <c r="C1779" s="127" t="s">
        <v>450</v>
      </c>
      <c r="D1779" s="127"/>
      <c r="E1779" s="127"/>
      <c r="F1779" s="131">
        <f>'Total display'!J78</f>
        <v>0</v>
      </c>
      <c r="G1779" s="127"/>
      <c r="H1779" s="127"/>
      <c r="I1779" s="131"/>
      <c r="J1779" s="113"/>
    </row>
    <row r="1780" spans="2:10" ht="12.75" customHeight="1" x14ac:dyDescent="0.2">
      <c r="B1780" s="111"/>
      <c r="C1780" s="382" t="s">
        <v>1055</v>
      </c>
      <c r="D1780" s="128"/>
      <c r="E1780" s="127"/>
      <c r="F1780" s="131">
        <f>'Total display'!L78</f>
        <v>0</v>
      </c>
      <c r="G1780" s="127"/>
      <c r="H1780" s="127"/>
      <c r="I1780" s="131"/>
      <c r="J1780" s="113"/>
    </row>
    <row r="1781" spans="2:10" ht="12.75" customHeight="1" x14ac:dyDescent="0.2">
      <c r="B1781" s="111"/>
      <c r="C1781" s="1050" t="s">
        <v>83</v>
      </c>
      <c r="D1781" s="1051"/>
      <c r="E1781" s="1051"/>
      <c r="F1781" s="132">
        <f>SUM(F1772:F1780)</f>
        <v>0</v>
      </c>
      <c r="G1781" s="1052" t="s">
        <v>84</v>
      </c>
      <c r="H1781" s="1052"/>
      <c r="I1781" s="133">
        <f>SUM(I1772:I1780)</f>
        <v>0</v>
      </c>
      <c r="J1781" s="113"/>
    </row>
    <row r="1782" spans="2:10" ht="12.75" customHeight="1" x14ac:dyDescent="0.2">
      <c r="B1782" s="134"/>
      <c r="C1782" s="383"/>
      <c r="D1782" s="135"/>
      <c r="E1782" s="135"/>
      <c r="F1782" s="135"/>
      <c r="G1782" s="1057" t="s">
        <v>85</v>
      </c>
      <c r="H1782" s="1057"/>
      <c r="I1782" s="136">
        <f>F1781-I1781</f>
        <v>0</v>
      </c>
      <c r="J1782" s="137"/>
    </row>
    <row r="1783" spans="2:10" ht="12.75" customHeight="1" x14ac:dyDescent="0.2">
      <c r="B1783" s="111"/>
      <c r="C1783" s="112" t="s">
        <v>86</v>
      </c>
      <c r="D1783" s="112"/>
      <c r="E1783" s="112" t="s">
        <v>88</v>
      </c>
      <c r="F1783" s="112"/>
      <c r="G1783" s="112"/>
      <c r="H1783" s="112"/>
      <c r="I1783" s="112"/>
      <c r="J1783" s="113"/>
    </row>
    <row r="1784" spans="2:10" ht="12.75" customHeight="1" x14ac:dyDescent="0.2">
      <c r="B1784" s="111"/>
      <c r="C1784" s="112"/>
      <c r="D1784" s="112"/>
      <c r="E1784" s="112"/>
      <c r="F1784" s="112"/>
      <c r="G1784" s="112"/>
      <c r="H1784" s="112"/>
      <c r="I1784" s="112"/>
      <c r="J1784" s="113"/>
    </row>
    <row r="1785" spans="2:10" ht="12.75" customHeight="1" thickBot="1" x14ac:dyDescent="0.25">
      <c r="B1785" s="139"/>
      <c r="C1785" s="140"/>
      <c r="D1785" s="140"/>
      <c r="E1785" s="140"/>
      <c r="F1785" s="140"/>
      <c r="G1785" s="140"/>
      <c r="H1785" s="140"/>
      <c r="I1785" s="140"/>
      <c r="J1785" s="141"/>
    </row>
    <row r="1786" spans="2:10" ht="12.75" customHeight="1" x14ac:dyDescent="0.2">
      <c r="B1786" s="112"/>
      <c r="C1786" s="112"/>
      <c r="D1786" s="112"/>
      <c r="E1786" s="112"/>
      <c r="F1786" s="112"/>
      <c r="G1786" s="112"/>
      <c r="H1786" s="112"/>
      <c r="I1786" s="112"/>
      <c r="J1786" s="112"/>
    </row>
    <row r="1787" spans="2:10" ht="12.75" customHeight="1" x14ac:dyDescent="0.2">
      <c r="B1787" s="112"/>
      <c r="C1787" s="112"/>
      <c r="D1787" s="112"/>
      <c r="E1787" s="112"/>
      <c r="F1787" s="112"/>
      <c r="G1787" s="112"/>
      <c r="H1787" s="112"/>
      <c r="I1787" s="112"/>
      <c r="J1787" s="112"/>
    </row>
    <row r="1788" spans="2:10" ht="12.75" customHeight="1" x14ac:dyDescent="0.2">
      <c r="B1788" s="112"/>
      <c r="C1788" s="112"/>
      <c r="D1788" s="112"/>
      <c r="E1788" s="112"/>
      <c r="F1788" s="112"/>
      <c r="G1788" s="112"/>
      <c r="H1788" s="112"/>
      <c r="I1788" s="112"/>
      <c r="J1788" s="112"/>
    </row>
    <row r="1789" spans="2:10" ht="12.75" customHeight="1" x14ac:dyDescent="0.2">
      <c r="B1789" s="112"/>
      <c r="C1789" s="112"/>
      <c r="D1789" s="112"/>
      <c r="E1789" s="112"/>
      <c r="F1789" s="112"/>
      <c r="G1789" s="112"/>
      <c r="H1789" s="112"/>
      <c r="I1789" s="112"/>
      <c r="J1789" s="112"/>
    </row>
    <row r="1790" spans="2:10" ht="12.75" customHeight="1" x14ac:dyDescent="0.2">
      <c r="B1790" s="112"/>
      <c r="C1790" s="112"/>
      <c r="D1790" s="112"/>
      <c r="E1790" s="112"/>
      <c r="F1790" s="112"/>
      <c r="G1790" s="112"/>
      <c r="H1790" s="112"/>
      <c r="I1790" s="112"/>
      <c r="J1790" s="112"/>
    </row>
    <row r="1791" spans="2:10" ht="12.75" customHeight="1" thickBot="1" x14ac:dyDescent="0.25">
      <c r="B1791" s="112"/>
      <c r="C1791" s="112"/>
      <c r="D1791" s="112"/>
      <c r="E1791" s="112"/>
      <c r="F1791" s="112"/>
      <c r="G1791" s="112"/>
      <c r="H1791" s="112"/>
      <c r="I1791" s="112"/>
      <c r="J1791" s="112"/>
    </row>
    <row r="1792" spans="2:10" ht="12.75" customHeight="1" x14ac:dyDescent="0.2">
      <c r="B1792" s="108" t="s">
        <v>143</v>
      </c>
      <c r="C1792" s="109"/>
      <c r="D1792" s="109"/>
      <c r="E1792" s="109"/>
      <c r="F1792" s="109"/>
      <c r="G1792" s="109"/>
      <c r="H1792" s="109"/>
      <c r="I1792" s="109"/>
      <c r="J1792" s="110"/>
    </row>
    <row r="1793" spans="2:10" ht="12.75" customHeight="1" x14ac:dyDescent="0.2">
      <c r="B1793" s="111"/>
      <c r="C1793" s="112"/>
      <c r="D1793" s="112"/>
      <c r="E1793" s="112"/>
      <c r="F1793" s="112"/>
      <c r="G1793" s="112"/>
      <c r="H1793" s="112"/>
      <c r="I1793" s="112"/>
      <c r="J1793" s="113"/>
    </row>
    <row r="1794" spans="2:10" ht="12.75" customHeight="1" x14ac:dyDescent="0.25">
      <c r="B1794" s="111"/>
      <c r="C1794" s="1053" t="s">
        <v>77</v>
      </c>
      <c r="D1794" s="1053"/>
      <c r="E1794" s="1053"/>
      <c r="F1794" s="1053"/>
      <c r="G1794" s="1053"/>
      <c r="H1794" s="1053"/>
      <c r="I1794" s="1053"/>
      <c r="J1794" s="113"/>
    </row>
    <row r="1795" spans="2:10" ht="12.75" customHeight="1" x14ac:dyDescent="0.2">
      <c r="B1795" s="111"/>
      <c r="C1795" s="1054" t="s">
        <v>2110</v>
      </c>
      <c r="D1795" s="1054"/>
      <c r="E1795" s="1054"/>
      <c r="F1795" s="1054"/>
      <c r="G1795" s="1054"/>
      <c r="H1795" s="1054"/>
      <c r="I1795" s="1054"/>
      <c r="J1795" s="113"/>
    </row>
    <row r="1796" spans="2:10" ht="12.75" customHeight="1" x14ac:dyDescent="0.2">
      <c r="B1796" s="111"/>
      <c r="C1796" s="114"/>
      <c r="D1796" s="114"/>
      <c r="E1796" s="114"/>
      <c r="F1796" s="114"/>
      <c r="G1796" s="114"/>
      <c r="H1796" s="114"/>
      <c r="I1796" s="116"/>
      <c r="J1796" s="113"/>
    </row>
    <row r="1797" spans="2:10" ht="12.75" customHeight="1" x14ac:dyDescent="0.2">
      <c r="B1797" s="111"/>
      <c r="C1797" s="115" t="s">
        <v>82</v>
      </c>
      <c r="D1797" s="1063">
        <f>'Total display'!B77</f>
        <v>0</v>
      </c>
      <c r="E1797" s="1063"/>
      <c r="F1797" s="1063"/>
      <c r="G1797" s="1063"/>
      <c r="H1797" s="115" t="s">
        <v>81</v>
      </c>
      <c r="I1797" s="178">
        <f>'Total display'!C77</f>
        <v>0</v>
      </c>
      <c r="J1797" s="113"/>
    </row>
    <row r="1798" spans="2:10" ht="12.75" customHeight="1" x14ac:dyDescent="0.2">
      <c r="B1798" s="111"/>
      <c r="C1798" s="118" t="s">
        <v>78</v>
      </c>
      <c r="D1798" s="1063" t="s">
        <v>168</v>
      </c>
      <c r="E1798" s="1063"/>
      <c r="F1798" s="1063"/>
      <c r="G1798" s="112"/>
      <c r="H1798" s="252" t="s">
        <v>479</v>
      </c>
      <c r="I1798" s="252" t="s">
        <v>329</v>
      </c>
      <c r="J1798" s="113"/>
    </row>
    <row r="1799" spans="2:10" ht="12.75" customHeight="1" thickBot="1" x14ac:dyDescent="0.25">
      <c r="B1799" s="111"/>
      <c r="C1799" s="120" t="s">
        <v>79</v>
      </c>
      <c r="D1799" s="170">
        <f>'Total display'!A77</f>
        <v>0</v>
      </c>
      <c r="E1799" s="169"/>
      <c r="F1799" s="149"/>
      <c r="G1799" s="112"/>
      <c r="H1799" s="120" t="s">
        <v>80</v>
      </c>
      <c r="I1799" s="164">
        <f>'Total display'!D77</f>
        <v>0</v>
      </c>
      <c r="J1799" s="113"/>
    </row>
    <row r="1800" spans="2:10" ht="12.75" customHeight="1" thickTop="1" thickBot="1" x14ac:dyDescent="0.25">
      <c r="B1800" s="111"/>
      <c r="C1800" s="123" t="s">
        <v>73</v>
      </c>
      <c r="D1800" s="124"/>
      <c r="E1800" s="124"/>
      <c r="F1800" s="125" t="s">
        <v>74</v>
      </c>
      <c r="G1800" s="124" t="s">
        <v>75</v>
      </c>
      <c r="H1800" s="124"/>
      <c r="I1800" s="125" t="s">
        <v>74</v>
      </c>
      <c r="J1800" s="113"/>
    </row>
    <row r="1801" spans="2:10" ht="12.75" customHeight="1" thickTop="1" x14ac:dyDescent="0.2">
      <c r="B1801" s="111"/>
      <c r="C1801" s="126"/>
      <c r="D1801" s="127" t="s">
        <v>201</v>
      </c>
      <c r="E1801" s="128" t="s">
        <v>117</v>
      </c>
      <c r="F1801" s="129"/>
      <c r="G1801" s="112"/>
      <c r="H1801" s="112"/>
      <c r="I1801" s="130"/>
      <c r="J1801" s="113"/>
    </row>
    <row r="1802" spans="2:10" ht="12.75" customHeight="1" x14ac:dyDescent="0.2">
      <c r="B1802" s="111"/>
      <c r="C1802" s="127" t="s">
        <v>40</v>
      </c>
      <c r="D1802" s="127"/>
      <c r="E1802" s="127"/>
      <c r="F1802" s="131">
        <f>'Total display'!E77</f>
        <v>0</v>
      </c>
      <c r="G1802" s="1058" t="s">
        <v>1942</v>
      </c>
      <c r="H1802" s="1058"/>
      <c r="I1802" s="131">
        <f>'Total display'!R77</f>
        <v>0</v>
      </c>
      <c r="J1802" s="113"/>
    </row>
    <row r="1803" spans="2:10" ht="12.75" customHeight="1" x14ac:dyDescent="0.2">
      <c r="B1803" s="111"/>
      <c r="C1803" s="127" t="s">
        <v>67</v>
      </c>
      <c r="D1803" s="127"/>
      <c r="E1803" s="127"/>
      <c r="F1803" s="131">
        <f>'Total display'!H77</f>
        <v>0</v>
      </c>
      <c r="G1803" s="1056" t="s">
        <v>76</v>
      </c>
      <c r="H1803" s="1056"/>
      <c r="I1803" s="131">
        <f>'Total display'!T77</f>
        <v>0</v>
      </c>
      <c r="J1803" s="113"/>
    </row>
    <row r="1804" spans="2:10" ht="12.75" customHeight="1" x14ac:dyDescent="0.2">
      <c r="B1804" s="111"/>
      <c r="C1804" s="127" t="s">
        <v>69</v>
      </c>
      <c r="D1804" s="128">
        <f>'Ac Dtls'!D68</f>
        <v>0</v>
      </c>
      <c r="E1804" s="131">
        <f>'Ac Dtls'!E68</f>
        <v>1.8320000000000001</v>
      </c>
      <c r="F1804" s="131">
        <f>'Total display'!M77</f>
        <v>0</v>
      </c>
      <c r="G1804" s="127"/>
      <c r="H1804" s="127"/>
      <c r="I1804" s="131"/>
      <c r="J1804" s="113"/>
    </row>
    <row r="1805" spans="2:10" ht="12.75" customHeight="1" x14ac:dyDescent="0.2">
      <c r="B1805" s="111"/>
      <c r="C1805" s="127" t="s">
        <v>70</v>
      </c>
      <c r="D1805" s="128">
        <f>'Ac Dtls'!G68</f>
        <v>0</v>
      </c>
      <c r="E1805" s="131">
        <f>'Ac Dtls'!H68</f>
        <v>4</v>
      </c>
      <c r="F1805" s="131">
        <f>'Total display'!N77</f>
        <v>0</v>
      </c>
      <c r="G1805" s="127"/>
      <c r="H1805" s="127"/>
      <c r="I1805" s="131"/>
      <c r="J1805" s="113"/>
    </row>
    <row r="1806" spans="2:10" ht="12.75" customHeight="1" x14ac:dyDescent="0.2">
      <c r="B1806" s="111"/>
      <c r="C1806" s="127" t="s">
        <v>71</v>
      </c>
      <c r="D1806" s="127"/>
      <c r="E1806" s="127"/>
      <c r="F1806" s="131">
        <f>'Total display'!P77</f>
        <v>0</v>
      </c>
      <c r="G1806" s="127"/>
      <c r="H1806" s="127"/>
      <c r="I1806" s="131"/>
      <c r="J1806" s="113"/>
    </row>
    <row r="1807" spans="2:10" ht="12.75" customHeight="1" x14ac:dyDescent="0.2">
      <c r="B1807" s="111"/>
      <c r="C1807" s="127" t="s">
        <v>422</v>
      </c>
      <c r="D1807" s="127"/>
      <c r="E1807" s="127"/>
      <c r="F1807" s="131">
        <f>'Total display'!F77</f>
        <v>0</v>
      </c>
      <c r="G1807" s="127"/>
      <c r="H1807" s="127"/>
      <c r="I1807" s="131"/>
      <c r="J1807" s="113"/>
    </row>
    <row r="1808" spans="2:10" ht="12.75" customHeight="1" x14ac:dyDescent="0.2">
      <c r="B1808" s="111"/>
      <c r="C1808" s="127" t="s">
        <v>421</v>
      </c>
      <c r="D1808" s="127"/>
      <c r="E1808" s="127"/>
      <c r="F1808" s="131">
        <f>'Total display'!I77</f>
        <v>0</v>
      </c>
      <c r="G1808" s="127"/>
      <c r="H1808" s="127"/>
      <c r="I1808" s="131"/>
      <c r="J1808" s="113"/>
    </row>
    <row r="1809" spans="2:12" ht="12.75" customHeight="1" x14ac:dyDescent="0.2">
      <c r="B1809" s="111"/>
      <c r="C1809" s="127" t="s">
        <v>450</v>
      </c>
      <c r="D1809" s="127"/>
      <c r="E1809" s="127"/>
      <c r="F1809" s="131">
        <f>'Total display'!J77</f>
        <v>0</v>
      </c>
      <c r="G1809" s="127"/>
      <c r="H1809" s="127"/>
      <c r="I1809" s="131"/>
      <c r="J1809" s="113"/>
    </row>
    <row r="1810" spans="2:12" ht="12.75" customHeight="1" x14ac:dyDescent="0.2">
      <c r="B1810" s="111"/>
      <c r="C1810" s="382" t="s">
        <v>1055</v>
      </c>
      <c r="D1810" s="128"/>
      <c r="E1810" s="127"/>
      <c r="F1810" s="131">
        <f>'Total display'!L77</f>
        <v>0</v>
      </c>
      <c r="G1810" s="127"/>
      <c r="H1810" s="127"/>
      <c r="I1810" s="131"/>
      <c r="J1810" s="113"/>
    </row>
    <row r="1811" spans="2:12" ht="12.75" customHeight="1" x14ac:dyDescent="0.2">
      <c r="B1811" s="111"/>
      <c r="C1811" s="382"/>
      <c r="D1811" s="384"/>
      <c r="E1811" s="385"/>
      <c r="F1811" s="132"/>
      <c r="G1811" s="135"/>
      <c r="H1811" s="135"/>
      <c r="I1811" s="133"/>
      <c r="J1811" s="113"/>
    </row>
    <row r="1812" spans="2:12" ht="12.75" customHeight="1" x14ac:dyDescent="0.2">
      <c r="B1812" s="111"/>
      <c r="C1812" s="1050" t="s">
        <v>83</v>
      </c>
      <c r="D1812" s="1051"/>
      <c r="E1812" s="1051"/>
      <c r="F1812" s="132">
        <f>SUM(F1802:F1810)</f>
        <v>0</v>
      </c>
      <c r="G1812" s="1052" t="s">
        <v>84</v>
      </c>
      <c r="H1812" s="1052"/>
      <c r="I1812" s="133">
        <f>SUM(I1802:I1810)</f>
        <v>0</v>
      </c>
      <c r="J1812" s="113"/>
    </row>
    <row r="1813" spans="2:12" ht="12.75" customHeight="1" x14ac:dyDescent="0.2">
      <c r="B1813" s="134"/>
      <c r="C1813" s="135"/>
      <c r="D1813" s="135"/>
      <c r="E1813" s="135"/>
      <c r="F1813" s="135"/>
      <c r="G1813" s="1057" t="s">
        <v>85</v>
      </c>
      <c r="H1813" s="1057"/>
      <c r="I1813" s="136">
        <f>F1812-I1812</f>
        <v>0</v>
      </c>
      <c r="J1813" s="137"/>
    </row>
    <row r="1814" spans="2:12" ht="12.75" customHeight="1" x14ac:dyDescent="0.2">
      <c r="B1814" s="111"/>
      <c r="C1814" s="112" t="s">
        <v>86</v>
      </c>
      <c r="D1814" s="112"/>
      <c r="E1814" s="112" t="s">
        <v>88</v>
      </c>
      <c r="F1814" s="112"/>
      <c r="G1814" s="112"/>
      <c r="H1814" s="112"/>
      <c r="I1814" s="112"/>
      <c r="J1814" s="113"/>
    </row>
    <row r="1815" spans="2:12" ht="12.75" customHeight="1" x14ac:dyDescent="0.2">
      <c r="B1815" s="111"/>
      <c r="C1815" s="439"/>
      <c r="D1815" s="112"/>
      <c r="E1815" s="112"/>
      <c r="F1815" s="112"/>
      <c r="G1815" s="112"/>
      <c r="H1815" s="112"/>
      <c r="I1815" s="112"/>
      <c r="J1815" s="113"/>
    </row>
    <row r="1816" spans="2:12" ht="12.75" customHeight="1" thickBot="1" x14ac:dyDescent="0.25">
      <c r="B1816" s="139"/>
      <c r="C1816" s="140"/>
      <c r="D1816" s="140"/>
      <c r="E1816" s="140"/>
      <c r="F1816" s="140"/>
      <c r="G1816" s="140"/>
      <c r="H1816" s="140"/>
      <c r="I1816" s="140"/>
      <c r="J1816" s="141"/>
    </row>
    <row r="1817" spans="2:12" ht="12.75" customHeight="1" x14ac:dyDescent="0.2">
      <c r="B1817" s="112"/>
      <c r="C1817" s="112"/>
      <c r="D1817" s="112"/>
      <c r="E1817" s="112"/>
      <c r="F1817" s="112"/>
      <c r="G1817" s="112"/>
      <c r="H1817" s="112"/>
      <c r="I1817" s="112"/>
      <c r="J1817" s="112"/>
    </row>
    <row r="1818" spans="2:12" ht="12.75" customHeight="1" x14ac:dyDescent="0.2">
      <c r="B1818" s="112"/>
      <c r="C1818" s="112"/>
      <c r="D1818" s="112"/>
      <c r="E1818" s="112"/>
      <c r="F1818" s="112"/>
      <c r="G1818" s="112"/>
      <c r="H1818" s="112"/>
      <c r="I1818" s="112"/>
      <c r="J1818" s="112"/>
    </row>
    <row r="1819" spans="2:12" ht="12.75" customHeight="1" x14ac:dyDescent="0.2">
      <c r="B1819" s="112"/>
      <c r="C1819" s="112"/>
      <c r="D1819" s="112"/>
      <c r="E1819" s="112"/>
      <c r="F1819" s="112"/>
      <c r="G1819" s="112"/>
      <c r="H1819" s="112"/>
      <c r="I1819" s="112"/>
      <c r="J1819" s="112"/>
    </row>
    <row r="1820" spans="2:12" ht="12.75" customHeight="1" x14ac:dyDescent="0.2">
      <c r="B1820" s="112"/>
      <c r="C1820" s="112"/>
      <c r="D1820" s="112"/>
      <c r="E1820" s="112"/>
      <c r="F1820" s="112"/>
      <c r="G1820" s="112"/>
      <c r="H1820" s="112"/>
      <c r="I1820" s="112"/>
      <c r="J1820" s="112"/>
      <c r="L1820" s="56"/>
    </row>
    <row r="1821" spans="2:12" ht="12.75" customHeight="1" thickBot="1" x14ac:dyDescent="0.25">
      <c r="B1821" s="112"/>
      <c r="C1821" s="112"/>
      <c r="D1821" s="112"/>
      <c r="E1821" s="112"/>
      <c r="F1821" s="112"/>
      <c r="G1821" s="112"/>
      <c r="H1821" s="112"/>
      <c r="I1821" s="112"/>
      <c r="J1821" s="112"/>
    </row>
    <row r="1822" spans="2:12" ht="12.75" customHeight="1" x14ac:dyDescent="0.2">
      <c r="B1822" s="108" t="s">
        <v>143</v>
      </c>
      <c r="C1822" s="109"/>
      <c r="D1822" s="109"/>
      <c r="E1822" s="109"/>
      <c r="F1822" s="109"/>
      <c r="G1822" s="109"/>
      <c r="H1822" s="109"/>
      <c r="I1822" s="109"/>
      <c r="J1822" s="110"/>
    </row>
    <row r="1823" spans="2:12" ht="12.75" customHeight="1" x14ac:dyDescent="0.2">
      <c r="B1823" s="111"/>
      <c r="C1823" s="112"/>
      <c r="D1823" s="112"/>
      <c r="E1823" s="112"/>
      <c r="F1823" s="112"/>
      <c r="G1823" s="112"/>
      <c r="H1823" s="112"/>
      <c r="I1823" s="112"/>
      <c r="J1823" s="113"/>
    </row>
    <row r="1824" spans="2:12" ht="12.75" customHeight="1" x14ac:dyDescent="0.25">
      <c r="B1824" s="111"/>
      <c r="C1824" s="1053" t="s">
        <v>77</v>
      </c>
      <c r="D1824" s="1053"/>
      <c r="E1824" s="1053"/>
      <c r="F1824" s="1053"/>
      <c r="G1824" s="1053"/>
      <c r="H1824" s="1053"/>
      <c r="I1824" s="1053"/>
      <c r="J1824" s="113"/>
    </row>
    <row r="1825" spans="2:10" ht="12.75" customHeight="1" x14ac:dyDescent="0.2">
      <c r="B1825" s="111"/>
      <c r="C1825" s="1054" t="s">
        <v>2110</v>
      </c>
      <c r="D1825" s="1054"/>
      <c r="E1825" s="1054"/>
      <c r="F1825" s="1054"/>
      <c r="G1825" s="1054"/>
      <c r="H1825" s="1054"/>
      <c r="I1825" s="1054"/>
      <c r="J1825" s="113"/>
    </row>
    <row r="1826" spans="2:10" ht="12.75" customHeight="1" x14ac:dyDescent="0.2">
      <c r="B1826" s="111"/>
      <c r="C1826" s="114"/>
      <c r="D1826" s="114"/>
      <c r="E1826" s="114"/>
      <c r="F1826" s="114"/>
      <c r="G1826" s="114"/>
      <c r="H1826" s="114"/>
      <c r="I1826" s="116"/>
      <c r="J1826" s="113"/>
    </row>
    <row r="1827" spans="2:10" ht="12.75" customHeight="1" x14ac:dyDescent="0.2">
      <c r="B1827" s="111"/>
      <c r="C1827" s="115" t="s">
        <v>82</v>
      </c>
      <c r="D1827" s="1063">
        <f>'Total display'!B79</f>
        <v>0</v>
      </c>
      <c r="E1827" s="1063"/>
      <c r="F1827" s="1063"/>
      <c r="G1827" s="1063"/>
      <c r="H1827" s="115" t="s">
        <v>81</v>
      </c>
      <c r="I1827" s="178">
        <f>'Total display'!C79</f>
        <v>0</v>
      </c>
      <c r="J1827" s="113"/>
    </row>
    <row r="1828" spans="2:10" ht="12.75" customHeight="1" x14ac:dyDescent="0.2">
      <c r="B1828" s="111"/>
      <c r="C1828" s="118" t="s">
        <v>78</v>
      </c>
      <c r="D1828" s="1063" t="s">
        <v>92</v>
      </c>
      <c r="E1828" s="1063"/>
      <c r="F1828" s="1063"/>
      <c r="G1828" s="112"/>
      <c r="H1828" s="246" t="s">
        <v>479</v>
      </c>
      <c r="I1828" s="246" t="s">
        <v>330</v>
      </c>
      <c r="J1828" s="113"/>
    </row>
    <row r="1829" spans="2:10" ht="12.75" customHeight="1" thickBot="1" x14ac:dyDescent="0.25">
      <c r="B1829" s="111"/>
      <c r="C1829" s="120" t="s">
        <v>79</v>
      </c>
      <c r="D1829" s="170">
        <f>'Total display'!A79</f>
        <v>0</v>
      </c>
      <c r="E1829" s="169"/>
      <c r="F1829" s="149"/>
      <c r="G1829" s="112"/>
      <c r="H1829" s="120" t="s">
        <v>80</v>
      </c>
      <c r="I1829" s="164">
        <f>'Total display'!D79</f>
        <v>0</v>
      </c>
      <c r="J1829" s="113"/>
    </row>
    <row r="1830" spans="2:10" ht="12.75" customHeight="1" thickTop="1" thickBot="1" x14ac:dyDescent="0.25">
      <c r="B1830" s="111"/>
      <c r="C1830" s="123" t="s">
        <v>73</v>
      </c>
      <c r="D1830" s="124"/>
      <c r="E1830" s="124"/>
      <c r="F1830" s="125" t="s">
        <v>74</v>
      </c>
      <c r="G1830" s="124" t="s">
        <v>75</v>
      </c>
      <c r="H1830" s="124"/>
      <c r="I1830" s="125" t="s">
        <v>74</v>
      </c>
      <c r="J1830" s="113"/>
    </row>
    <row r="1831" spans="2:10" ht="12.75" customHeight="1" thickTop="1" x14ac:dyDescent="0.2">
      <c r="B1831" s="111"/>
      <c r="C1831" s="126"/>
      <c r="D1831" s="127" t="s">
        <v>201</v>
      </c>
      <c r="E1831" s="128" t="s">
        <v>117</v>
      </c>
      <c r="F1831" s="129"/>
      <c r="G1831" s="112"/>
      <c r="H1831" s="112"/>
      <c r="I1831" s="130"/>
      <c r="J1831" s="113"/>
    </row>
    <row r="1832" spans="2:10" ht="12.75" customHeight="1" x14ac:dyDescent="0.2">
      <c r="B1832" s="111"/>
      <c r="C1832" s="127" t="s">
        <v>40</v>
      </c>
      <c r="D1832" s="127"/>
      <c r="E1832" s="127"/>
      <c r="F1832" s="131">
        <f>'Total display'!E79</f>
        <v>0</v>
      </c>
      <c r="G1832" s="1058" t="s">
        <v>1942</v>
      </c>
      <c r="H1832" s="1058"/>
      <c r="I1832" s="131">
        <f>'Total display'!R79</f>
        <v>0</v>
      </c>
      <c r="J1832" s="113"/>
    </row>
    <row r="1833" spans="2:10" ht="12.75" customHeight="1" x14ac:dyDescent="0.2">
      <c r="B1833" s="111"/>
      <c r="C1833" s="127" t="s">
        <v>67</v>
      </c>
      <c r="D1833" s="127"/>
      <c r="E1833" s="127"/>
      <c r="F1833" s="131">
        <f>'Total display'!H79</f>
        <v>0</v>
      </c>
      <c r="G1833" s="1056" t="s">
        <v>76</v>
      </c>
      <c r="H1833" s="1056"/>
      <c r="I1833" s="131">
        <f>'Total display'!T79</f>
        <v>0</v>
      </c>
      <c r="J1833" s="113"/>
    </row>
    <row r="1834" spans="2:10" ht="12.75" customHeight="1" x14ac:dyDescent="0.2">
      <c r="B1834" s="111"/>
      <c r="C1834" s="127" t="s">
        <v>69</v>
      </c>
      <c r="D1834" s="128">
        <f>'Ac Dtls'!D70</f>
        <v>20</v>
      </c>
      <c r="E1834" s="131">
        <f>'Ac Dtls'!E70</f>
        <v>1.7059006849315068</v>
      </c>
      <c r="F1834" s="131">
        <f>'Total display'!M79</f>
        <v>0</v>
      </c>
      <c r="G1834" s="127"/>
      <c r="H1834" s="127"/>
      <c r="I1834" s="352"/>
      <c r="J1834" s="113"/>
    </row>
    <row r="1835" spans="2:10" ht="12.75" customHeight="1" x14ac:dyDescent="0.2">
      <c r="B1835" s="111"/>
      <c r="C1835" s="127" t="s">
        <v>70</v>
      </c>
      <c r="D1835" s="128">
        <f>'Ac Dtls'!G70</f>
        <v>0</v>
      </c>
      <c r="E1835" s="131">
        <f>'Ac Dtls'!H70</f>
        <v>2</v>
      </c>
      <c r="F1835" s="131">
        <f>'Total display'!N79</f>
        <v>0</v>
      </c>
      <c r="G1835" s="127"/>
      <c r="H1835" s="127"/>
      <c r="I1835" s="131"/>
      <c r="J1835" s="113"/>
    </row>
    <row r="1836" spans="2:10" ht="12.75" customHeight="1" x14ac:dyDescent="0.2">
      <c r="B1836" s="111"/>
      <c r="C1836" s="127" t="s">
        <v>71</v>
      </c>
      <c r="D1836" s="127"/>
      <c r="E1836" s="127"/>
      <c r="F1836" s="131">
        <f>'Total display'!P79</f>
        <v>0</v>
      </c>
      <c r="G1836" s="127"/>
      <c r="H1836" s="127"/>
      <c r="I1836" s="131"/>
      <c r="J1836" s="113"/>
    </row>
    <row r="1837" spans="2:10" ht="12.75" customHeight="1" x14ac:dyDescent="0.2">
      <c r="B1837" s="111"/>
      <c r="C1837" s="127" t="s">
        <v>422</v>
      </c>
      <c r="D1837" s="127"/>
      <c r="E1837" s="127"/>
      <c r="F1837" s="131">
        <f>'Total display'!F79</f>
        <v>0</v>
      </c>
      <c r="G1837" s="127"/>
      <c r="H1837" s="127"/>
      <c r="I1837" s="131"/>
      <c r="J1837" s="113"/>
    </row>
    <row r="1838" spans="2:10" ht="12.75" customHeight="1" x14ac:dyDescent="0.2">
      <c r="B1838" s="111"/>
      <c r="C1838" s="182" t="s">
        <v>421</v>
      </c>
      <c r="D1838" s="182"/>
      <c r="E1838" s="182"/>
      <c r="F1838" s="183">
        <f>'Total display'!I79</f>
        <v>0</v>
      </c>
      <c r="G1838" s="127"/>
      <c r="H1838" s="127"/>
      <c r="I1838" s="131"/>
      <c r="J1838" s="113"/>
    </row>
    <row r="1839" spans="2:10" ht="12.75" customHeight="1" x14ac:dyDescent="0.2">
      <c r="B1839" s="111"/>
      <c r="C1839" s="127" t="s">
        <v>450</v>
      </c>
      <c r="D1839" s="127"/>
      <c r="E1839" s="127"/>
      <c r="F1839" s="131">
        <f>'Total display'!J79</f>
        <v>0</v>
      </c>
      <c r="G1839" s="127"/>
      <c r="H1839" s="127"/>
      <c r="I1839" s="131"/>
      <c r="J1839" s="113"/>
    </row>
    <row r="1840" spans="2:10" ht="12.75" customHeight="1" x14ac:dyDescent="0.2">
      <c r="B1840" s="111"/>
      <c r="C1840" s="382" t="s">
        <v>951</v>
      </c>
      <c r="D1840" s="128"/>
      <c r="E1840" s="127"/>
      <c r="F1840" s="131">
        <f>'Total display'!L79</f>
        <v>0</v>
      </c>
      <c r="G1840" s="127"/>
      <c r="H1840" s="127"/>
      <c r="I1840" s="131"/>
      <c r="J1840" s="113"/>
    </row>
    <row r="1841" spans="2:10" ht="12.75" customHeight="1" x14ac:dyDescent="0.2">
      <c r="B1841" s="111"/>
      <c r="C1841" s="1050" t="s">
        <v>83</v>
      </c>
      <c r="D1841" s="1051"/>
      <c r="E1841" s="1051"/>
      <c r="F1841" s="132">
        <f>SUM(F1832:F1840)</f>
        <v>0</v>
      </c>
      <c r="G1841" s="1052" t="s">
        <v>84</v>
      </c>
      <c r="H1841" s="1052"/>
      <c r="I1841" s="133">
        <f>SUM(I1832:I1840)</f>
        <v>0</v>
      </c>
      <c r="J1841" s="113"/>
    </row>
    <row r="1842" spans="2:10" ht="12.75" customHeight="1" x14ac:dyDescent="0.2">
      <c r="B1842" s="134"/>
      <c r="C1842" s="383"/>
      <c r="D1842" s="135"/>
      <c r="E1842" s="135"/>
      <c r="F1842" s="135"/>
      <c r="G1842" s="1057" t="s">
        <v>85</v>
      </c>
      <c r="H1842" s="1057"/>
      <c r="I1842" s="136">
        <f>F1841-I1841</f>
        <v>0</v>
      </c>
      <c r="J1842" s="137"/>
    </row>
    <row r="1843" spans="2:10" ht="12.75" customHeight="1" x14ac:dyDescent="0.2">
      <c r="B1843" s="111"/>
      <c r="C1843" s="112" t="s">
        <v>86</v>
      </c>
      <c r="D1843" s="112"/>
      <c r="E1843" s="112" t="s">
        <v>88</v>
      </c>
      <c r="F1843" s="112"/>
      <c r="G1843" s="112"/>
      <c r="H1843" s="112"/>
      <c r="I1843" s="112"/>
      <c r="J1843" s="113"/>
    </row>
    <row r="1844" spans="2:10" ht="12.75" customHeight="1" x14ac:dyDescent="0.2">
      <c r="B1844" s="111"/>
      <c r="C1844" s="112"/>
      <c r="D1844" s="112"/>
      <c r="E1844" s="112"/>
      <c r="F1844" s="112"/>
      <c r="G1844" s="112"/>
      <c r="H1844" s="112"/>
      <c r="I1844" s="112"/>
      <c r="J1844" s="113"/>
    </row>
    <row r="1845" spans="2:10" ht="12.75" customHeight="1" thickBot="1" x14ac:dyDescent="0.25">
      <c r="B1845" s="139"/>
      <c r="C1845" s="140"/>
      <c r="D1845" s="140"/>
      <c r="E1845" s="140"/>
      <c r="F1845" s="140"/>
      <c r="G1845" s="140"/>
      <c r="H1845" s="140"/>
      <c r="I1845" s="140"/>
      <c r="J1845" s="141"/>
    </row>
    <row r="1846" spans="2:10" ht="12.75" customHeight="1" thickBot="1" x14ac:dyDescent="0.25">
      <c r="B1846" s="112"/>
      <c r="C1846" s="112"/>
      <c r="D1846" s="112"/>
      <c r="E1846" s="112"/>
      <c r="F1846" s="112"/>
      <c r="G1846" s="112"/>
      <c r="H1846" s="112"/>
      <c r="I1846" s="112"/>
      <c r="J1846" s="112"/>
    </row>
    <row r="1847" spans="2:10" ht="12.75" customHeight="1" x14ac:dyDescent="0.2">
      <c r="B1847" s="108" t="s">
        <v>143</v>
      </c>
      <c r="C1847" s="109"/>
      <c r="D1847" s="109"/>
      <c r="E1847" s="109"/>
      <c r="F1847" s="109"/>
      <c r="G1847" s="109"/>
      <c r="H1847" s="109"/>
      <c r="I1847" s="109"/>
      <c r="J1847" s="110"/>
    </row>
    <row r="1848" spans="2:10" ht="12.75" customHeight="1" x14ac:dyDescent="0.2">
      <c r="B1848" s="111"/>
      <c r="C1848" s="112"/>
      <c r="D1848" s="112"/>
      <c r="E1848" s="112"/>
      <c r="F1848" s="112"/>
      <c r="G1848" s="112"/>
      <c r="H1848" s="112"/>
      <c r="I1848" s="112"/>
      <c r="J1848" s="113"/>
    </row>
    <row r="1849" spans="2:10" ht="12.75" customHeight="1" x14ac:dyDescent="0.25">
      <c r="B1849" s="111"/>
      <c r="C1849" s="1053" t="s">
        <v>77</v>
      </c>
      <c r="D1849" s="1053"/>
      <c r="E1849" s="1053"/>
      <c r="F1849" s="1053"/>
      <c r="G1849" s="1053"/>
      <c r="H1849" s="1053"/>
      <c r="I1849" s="1053"/>
      <c r="J1849" s="113"/>
    </row>
    <row r="1850" spans="2:10" ht="12.75" customHeight="1" x14ac:dyDescent="0.2">
      <c r="B1850" s="111"/>
      <c r="C1850" s="1054" t="str">
        <f>C1825</f>
        <v>PAY SLIP FOR THE MONTH OF JANUARY'2020</v>
      </c>
      <c r="D1850" s="1054"/>
      <c r="E1850" s="1054"/>
      <c r="F1850" s="1054"/>
      <c r="G1850" s="1054"/>
      <c r="H1850" s="1054"/>
      <c r="I1850" s="1054"/>
      <c r="J1850" s="113"/>
    </row>
    <row r="1851" spans="2:10" ht="12.75" customHeight="1" x14ac:dyDescent="0.2">
      <c r="B1851" s="111"/>
      <c r="C1851" s="114"/>
      <c r="D1851" s="114"/>
      <c r="E1851" s="114"/>
      <c r="F1851" s="114"/>
      <c r="G1851" s="114"/>
      <c r="H1851" s="114"/>
      <c r="I1851" s="116"/>
      <c r="J1851" s="113"/>
    </row>
    <row r="1852" spans="2:10" ht="12.75" customHeight="1" x14ac:dyDescent="0.2">
      <c r="B1852" s="111"/>
      <c r="C1852" s="115" t="s">
        <v>82</v>
      </c>
      <c r="D1852" s="1055">
        <f>'Total display'!B80</f>
        <v>0</v>
      </c>
      <c r="E1852" s="1055"/>
      <c r="F1852" s="1055"/>
      <c r="G1852" s="1055"/>
      <c r="H1852" s="115" t="s">
        <v>81</v>
      </c>
      <c r="I1852" s="178">
        <f>'Total display'!C80</f>
        <v>0</v>
      </c>
      <c r="J1852" s="113"/>
    </row>
    <row r="1853" spans="2:10" ht="12.75" customHeight="1" x14ac:dyDescent="0.2">
      <c r="B1853" s="111"/>
      <c r="C1853" s="118" t="s">
        <v>78</v>
      </c>
      <c r="D1853" s="1055" t="s">
        <v>168</v>
      </c>
      <c r="E1853" s="1055"/>
      <c r="F1853" s="1055"/>
      <c r="G1853" s="112"/>
      <c r="H1853" s="246" t="s">
        <v>479</v>
      </c>
      <c r="I1853" s="246" t="s">
        <v>330</v>
      </c>
      <c r="J1853" s="113"/>
    </row>
    <row r="1854" spans="2:10" ht="12.75" customHeight="1" thickBot="1" x14ac:dyDescent="0.25">
      <c r="B1854" s="111"/>
      <c r="C1854" s="120" t="s">
        <v>79</v>
      </c>
      <c r="D1854" s="120">
        <f>'Total display'!A80</f>
        <v>0</v>
      </c>
      <c r="E1854" s="169"/>
      <c r="F1854" s="149"/>
      <c r="G1854" s="112"/>
      <c r="H1854" s="120" t="s">
        <v>80</v>
      </c>
      <c r="I1854" s="164">
        <f>'Total display'!D80</f>
        <v>0</v>
      </c>
      <c r="J1854" s="113"/>
    </row>
    <row r="1855" spans="2:10" ht="12.75" customHeight="1" thickTop="1" thickBot="1" x14ac:dyDescent="0.25">
      <c r="B1855" s="111"/>
      <c r="C1855" s="123" t="s">
        <v>73</v>
      </c>
      <c r="D1855" s="124"/>
      <c r="E1855" s="124"/>
      <c r="F1855" s="125" t="s">
        <v>74</v>
      </c>
      <c r="G1855" s="124" t="s">
        <v>75</v>
      </c>
      <c r="H1855" s="124"/>
      <c r="I1855" s="125" t="s">
        <v>74</v>
      </c>
      <c r="J1855" s="113"/>
    </row>
    <row r="1856" spans="2:10" ht="12.75" customHeight="1" thickTop="1" x14ac:dyDescent="0.2">
      <c r="B1856" s="111"/>
      <c r="C1856" s="126"/>
      <c r="D1856" s="127" t="s">
        <v>201</v>
      </c>
      <c r="E1856" s="128" t="s">
        <v>117</v>
      </c>
      <c r="F1856" s="129"/>
      <c r="G1856" s="112"/>
      <c r="H1856" s="112"/>
      <c r="I1856" s="130"/>
      <c r="J1856" s="113"/>
    </row>
    <row r="1857" spans="2:10" ht="12.75" customHeight="1" x14ac:dyDescent="0.2">
      <c r="B1857" s="111"/>
      <c r="C1857" s="127" t="s">
        <v>40</v>
      </c>
      <c r="D1857" s="127"/>
      <c r="E1857" s="127"/>
      <c r="F1857" s="131">
        <f>'Total display'!E80</f>
        <v>0</v>
      </c>
      <c r="G1857" s="1058" t="s">
        <v>1942</v>
      </c>
      <c r="H1857" s="1058"/>
      <c r="I1857" s="131">
        <f>'Total display'!R80</f>
        <v>0</v>
      </c>
      <c r="J1857" s="113"/>
    </row>
    <row r="1858" spans="2:10" ht="12.75" customHeight="1" x14ac:dyDescent="0.2">
      <c r="B1858" s="111"/>
      <c r="C1858" s="127" t="s">
        <v>67</v>
      </c>
      <c r="D1858" s="127"/>
      <c r="E1858" s="127"/>
      <c r="F1858" s="131">
        <f>'Total display'!H80</f>
        <v>0</v>
      </c>
      <c r="G1858" s="1056" t="s">
        <v>76</v>
      </c>
      <c r="H1858" s="1056"/>
      <c r="I1858" s="131">
        <f>'Total display'!T80</f>
        <v>0</v>
      </c>
      <c r="J1858" s="113"/>
    </row>
    <row r="1859" spans="2:10" ht="12.75" customHeight="1" x14ac:dyDescent="0.2">
      <c r="B1859" s="111"/>
      <c r="C1859" s="127" t="s">
        <v>69</v>
      </c>
      <c r="D1859" s="128">
        <f>'Ac Dtls'!D71</f>
        <v>0</v>
      </c>
      <c r="E1859" s="131">
        <f>'Ac Dtls'!E71</f>
        <v>1.8321986301369861</v>
      </c>
      <c r="F1859" s="131">
        <f>'Total display'!M80</f>
        <v>0</v>
      </c>
      <c r="G1859" s="127"/>
      <c r="H1859" s="127"/>
      <c r="I1859" s="131"/>
      <c r="J1859" s="113"/>
    </row>
    <row r="1860" spans="2:10" ht="12.75" customHeight="1" x14ac:dyDescent="0.2">
      <c r="B1860" s="111"/>
      <c r="C1860" s="127" t="s">
        <v>70</v>
      </c>
      <c r="D1860" s="128">
        <f>'Ac Dtls'!G71</f>
        <v>0</v>
      </c>
      <c r="E1860" s="131">
        <f>'Ac Dtls'!H71</f>
        <v>4</v>
      </c>
      <c r="F1860" s="131">
        <f>'Total display'!N80</f>
        <v>0</v>
      </c>
      <c r="G1860" s="127"/>
      <c r="H1860" s="127"/>
      <c r="I1860" s="131"/>
      <c r="J1860" s="113"/>
    </row>
    <row r="1861" spans="2:10" ht="12.75" customHeight="1" x14ac:dyDescent="0.2">
      <c r="B1861" s="111"/>
      <c r="C1861" s="127" t="s">
        <v>422</v>
      </c>
      <c r="D1861" s="127"/>
      <c r="E1861" s="127"/>
      <c r="F1861" s="131">
        <f>'Total display'!F80</f>
        <v>0</v>
      </c>
      <c r="G1861" s="127"/>
      <c r="H1861" s="127"/>
      <c r="I1861" s="131"/>
      <c r="J1861" s="113"/>
    </row>
    <row r="1862" spans="2:10" ht="12.75" customHeight="1" x14ac:dyDescent="0.2">
      <c r="B1862" s="111"/>
      <c r="C1862" s="127" t="s">
        <v>421</v>
      </c>
      <c r="D1862" s="127"/>
      <c r="E1862" s="127"/>
      <c r="F1862" s="131">
        <f>'Total display'!I80</f>
        <v>0</v>
      </c>
      <c r="G1862" s="127"/>
      <c r="H1862" s="127"/>
      <c r="I1862" s="131"/>
      <c r="J1862" s="113"/>
    </row>
    <row r="1863" spans="2:10" ht="12.75" customHeight="1" x14ac:dyDescent="0.2">
      <c r="B1863" s="111"/>
      <c r="C1863" s="127" t="s">
        <v>450</v>
      </c>
      <c r="D1863" s="127"/>
      <c r="E1863" s="127"/>
      <c r="F1863" s="131">
        <f>'Total display'!J80</f>
        <v>0</v>
      </c>
      <c r="G1863" s="127"/>
      <c r="H1863" s="127"/>
      <c r="I1863" s="131"/>
      <c r="J1863" s="113"/>
    </row>
    <row r="1864" spans="2:10" ht="12.75" customHeight="1" x14ac:dyDescent="0.2">
      <c r="B1864" s="111"/>
      <c r="C1864" s="127" t="s">
        <v>71</v>
      </c>
      <c r="D1864" s="127"/>
      <c r="E1864" s="127"/>
      <c r="F1864" s="131">
        <f>'Total display'!P80</f>
        <v>0</v>
      </c>
      <c r="G1864" s="127"/>
      <c r="H1864" s="127"/>
      <c r="I1864" s="131"/>
      <c r="J1864" s="113"/>
    </row>
    <row r="1865" spans="2:10" ht="12.75" customHeight="1" x14ac:dyDescent="0.2">
      <c r="B1865" s="111"/>
      <c r="C1865" s="382" t="s">
        <v>951</v>
      </c>
      <c r="D1865" s="128"/>
      <c r="E1865" s="127"/>
      <c r="F1865" s="131">
        <f>'Total display'!L80</f>
        <v>0</v>
      </c>
      <c r="G1865" s="127"/>
      <c r="H1865" s="127"/>
      <c r="I1865" s="131"/>
      <c r="J1865" s="113"/>
    </row>
    <row r="1866" spans="2:10" ht="12.75" customHeight="1" x14ac:dyDescent="0.2">
      <c r="B1866" s="111"/>
      <c r="C1866" s="1050" t="s">
        <v>83</v>
      </c>
      <c r="D1866" s="1051"/>
      <c r="E1866" s="1051"/>
      <c r="F1866" s="132">
        <f>SUM(F1857:F1865)</f>
        <v>0</v>
      </c>
      <c r="G1866" s="1052" t="s">
        <v>84</v>
      </c>
      <c r="H1866" s="1052"/>
      <c r="I1866" s="133">
        <f>SUM(I1857:I1865)</f>
        <v>0</v>
      </c>
      <c r="J1866" s="113"/>
    </row>
    <row r="1867" spans="2:10" ht="12.75" customHeight="1" x14ac:dyDescent="0.2">
      <c r="B1867" s="134"/>
      <c r="C1867" s="135"/>
      <c r="D1867" s="135"/>
      <c r="E1867" s="135"/>
      <c r="F1867" s="135"/>
      <c r="G1867" s="1057" t="s">
        <v>85</v>
      </c>
      <c r="H1867" s="1057"/>
      <c r="I1867" s="136">
        <f>F1866-I1866</f>
        <v>0</v>
      </c>
      <c r="J1867" s="137"/>
    </row>
    <row r="1868" spans="2:10" ht="12.75" customHeight="1" x14ac:dyDescent="0.2">
      <c r="B1868" s="111"/>
      <c r="C1868" s="112" t="s">
        <v>86</v>
      </c>
      <c r="D1868" s="112"/>
      <c r="E1868" s="112" t="s">
        <v>88</v>
      </c>
      <c r="F1868" s="112"/>
      <c r="G1868" s="112"/>
      <c r="H1868" s="112"/>
      <c r="I1868" s="112"/>
      <c r="J1868" s="113"/>
    </row>
    <row r="1869" spans="2:10" ht="12.75" customHeight="1" x14ac:dyDescent="0.2">
      <c r="B1869" s="111"/>
      <c r="C1869" s="112"/>
      <c r="D1869" s="112"/>
      <c r="E1869" s="112"/>
      <c r="F1869" s="112"/>
      <c r="G1869" s="112"/>
      <c r="H1869" s="112"/>
      <c r="I1869" s="179"/>
      <c r="J1869" s="113"/>
    </row>
    <row r="1870" spans="2:10" ht="12.75" customHeight="1" thickBot="1" x14ac:dyDescent="0.25">
      <c r="B1870" s="139"/>
      <c r="C1870" s="140"/>
      <c r="D1870" s="140"/>
      <c r="E1870" s="140"/>
      <c r="F1870" s="140"/>
      <c r="G1870" s="140"/>
      <c r="H1870" s="140"/>
      <c r="I1870" s="140"/>
      <c r="J1870" s="141"/>
    </row>
    <row r="1871" spans="2:10" ht="12.75" customHeight="1" x14ac:dyDescent="0.2">
      <c r="B1871" s="112"/>
      <c r="C1871" s="112"/>
      <c r="D1871" s="112"/>
      <c r="E1871" s="112"/>
      <c r="F1871" s="112"/>
      <c r="G1871" s="112"/>
      <c r="H1871" s="112"/>
      <c r="I1871" s="112"/>
      <c r="J1871" s="112"/>
    </row>
    <row r="1872" spans="2:10" ht="12.75" customHeight="1" x14ac:dyDescent="0.2">
      <c r="B1872" s="112"/>
      <c r="C1872" s="112"/>
      <c r="D1872" s="112"/>
      <c r="E1872" s="112"/>
      <c r="F1872" s="112"/>
      <c r="G1872" s="112"/>
      <c r="H1872" s="112"/>
      <c r="I1872" s="112"/>
      <c r="J1872" s="112"/>
    </row>
    <row r="1873" spans="2:10" ht="12.75" customHeight="1" x14ac:dyDescent="0.2">
      <c r="B1873" s="112"/>
      <c r="C1873" s="112"/>
      <c r="D1873" s="112"/>
      <c r="E1873" s="112"/>
      <c r="F1873" s="112"/>
      <c r="G1873" s="112"/>
      <c r="H1873" s="112"/>
      <c r="I1873" s="112"/>
      <c r="J1873" s="112"/>
    </row>
    <row r="1874" spans="2:10" ht="12.75" customHeight="1" x14ac:dyDescent="0.2">
      <c r="B1874" s="112"/>
      <c r="C1874" s="112"/>
      <c r="D1874" s="112"/>
      <c r="E1874" s="112"/>
      <c r="F1874" s="112"/>
      <c r="G1874" s="112"/>
      <c r="H1874" s="112"/>
      <c r="I1874" s="112"/>
      <c r="J1874" s="112"/>
    </row>
    <row r="1875" spans="2:10" ht="12.75" customHeight="1" thickBot="1" x14ac:dyDescent="0.25">
      <c r="B1875" s="112"/>
      <c r="C1875" s="112"/>
      <c r="D1875" s="112"/>
      <c r="E1875" s="112"/>
      <c r="F1875" s="112"/>
      <c r="G1875" s="112"/>
      <c r="H1875" s="112"/>
      <c r="I1875" s="112"/>
      <c r="J1875" s="112"/>
    </row>
    <row r="1876" spans="2:10" ht="12.75" customHeight="1" x14ac:dyDescent="0.2">
      <c r="B1876" s="108" t="s">
        <v>143</v>
      </c>
      <c r="C1876" s="109"/>
      <c r="D1876" s="109"/>
      <c r="E1876" s="109"/>
      <c r="F1876" s="109"/>
      <c r="G1876" s="109"/>
      <c r="H1876" s="109"/>
      <c r="I1876" s="109"/>
      <c r="J1876" s="110"/>
    </row>
    <row r="1877" spans="2:10" ht="12.75" customHeight="1" x14ac:dyDescent="0.2">
      <c r="B1877" s="111"/>
      <c r="C1877" s="112"/>
      <c r="D1877" s="112"/>
      <c r="E1877" s="112"/>
      <c r="F1877" s="112"/>
      <c r="G1877" s="112"/>
      <c r="H1877" s="112"/>
      <c r="I1877" s="112"/>
      <c r="J1877" s="113"/>
    </row>
    <row r="1878" spans="2:10" ht="12.75" customHeight="1" x14ac:dyDescent="0.25">
      <c r="B1878" s="111"/>
      <c r="C1878" s="1053" t="s">
        <v>77</v>
      </c>
      <c r="D1878" s="1053"/>
      <c r="E1878" s="1053"/>
      <c r="F1878" s="1053"/>
      <c r="G1878" s="1053"/>
      <c r="H1878" s="1053"/>
      <c r="I1878" s="1053"/>
      <c r="J1878" s="113"/>
    </row>
    <row r="1879" spans="2:10" ht="12.75" customHeight="1" x14ac:dyDescent="0.2">
      <c r="B1879" s="111"/>
      <c r="C1879" s="1054" t="str">
        <f>C1850</f>
        <v>PAY SLIP FOR THE MONTH OF JANUARY'2020</v>
      </c>
      <c r="D1879" s="1054"/>
      <c r="E1879" s="1054"/>
      <c r="F1879" s="1054"/>
      <c r="G1879" s="1054"/>
      <c r="H1879" s="1054"/>
      <c r="I1879" s="1054"/>
      <c r="J1879" s="113"/>
    </row>
    <row r="1880" spans="2:10" ht="12.75" customHeight="1" x14ac:dyDescent="0.2">
      <c r="B1880" s="111"/>
      <c r="C1880" s="114"/>
      <c r="D1880" s="114"/>
      <c r="E1880" s="114"/>
      <c r="F1880" s="114"/>
      <c r="G1880" s="114"/>
      <c r="H1880" s="114"/>
      <c r="I1880" s="116"/>
      <c r="J1880" s="113"/>
    </row>
    <row r="1881" spans="2:10" ht="12.75" customHeight="1" x14ac:dyDescent="0.2">
      <c r="B1881" s="111"/>
      <c r="C1881" s="115" t="s">
        <v>82</v>
      </c>
      <c r="D1881" s="1055">
        <f>'Total display'!B81</f>
        <v>0</v>
      </c>
      <c r="E1881" s="1055"/>
      <c r="F1881" s="1055"/>
      <c r="G1881" s="1055"/>
      <c r="H1881" s="115" t="s">
        <v>81</v>
      </c>
      <c r="I1881" s="178">
        <f>'Total display'!C81</f>
        <v>0</v>
      </c>
      <c r="J1881" s="113"/>
    </row>
    <row r="1882" spans="2:10" ht="12.75" customHeight="1" x14ac:dyDescent="0.2">
      <c r="B1882" s="111"/>
      <c r="C1882" s="118" t="s">
        <v>78</v>
      </c>
      <c r="D1882" s="1055" t="s">
        <v>168</v>
      </c>
      <c r="E1882" s="1055"/>
      <c r="F1882" s="1055"/>
      <c r="G1882" s="112"/>
      <c r="H1882" s="246" t="s">
        <v>479</v>
      </c>
      <c r="I1882" s="246" t="s">
        <v>330</v>
      </c>
      <c r="J1882" s="113"/>
    </row>
    <row r="1883" spans="2:10" ht="12.75" customHeight="1" thickBot="1" x14ac:dyDescent="0.25">
      <c r="B1883" s="111"/>
      <c r="C1883" s="120" t="s">
        <v>79</v>
      </c>
      <c r="D1883" s="120">
        <f>'Total display'!A81</f>
        <v>0</v>
      </c>
      <c r="E1883" s="169"/>
      <c r="F1883" s="149"/>
      <c r="G1883" s="112"/>
      <c r="H1883" s="120" t="s">
        <v>80</v>
      </c>
      <c r="I1883" s="164">
        <f>'Total display'!D81</f>
        <v>0</v>
      </c>
      <c r="J1883" s="113"/>
    </row>
    <row r="1884" spans="2:10" ht="12.75" customHeight="1" thickTop="1" thickBot="1" x14ac:dyDescent="0.25">
      <c r="B1884" s="111"/>
      <c r="C1884" s="123" t="s">
        <v>73</v>
      </c>
      <c r="D1884" s="124"/>
      <c r="E1884" s="124"/>
      <c r="F1884" s="125" t="s">
        <v>74</v>
      </c>
      <c r="G1884" s="124" t="s">
        <v>75</v>
      </c>
      <c r="H1884" s="124"/>
      <c r="I1884" s="125" t="s">
        <v>74</v>
      </c>
      <c r="J1884" s="113"/>
    </row>
    <row r="1885" spans="2:10" ht="12.75" customHeight="1" thickTop="1" x14ac:dyDescent="0.2">
      <c r="B1885" s="111"/>
      <c r="C1885" s="126"/>
      <c r="D1885" s="127" t="s">
        <v>201</v>
      </c>
      <c r="E1885" s="128" t="s">
        <v>117</v>
      </c>
      <c r="F1885" s="129"/>
      <c r="G1885" s="112"/>
      <c r="H1885" s="112"/>
      <c r="I1885" s="130"/>
      <c r="J1885" s="113"/>
    </row>
    <row r="1886" spans="2:10" ht="12.75" customHeight="1" x14ac:dyDescent="0.2">
      <c r="B1886" s="111"/>
      <c r="C1886" s="127" t="s">
        <v>40</v>
      </c>
      <c r="D1886" s="127"/>
      <c r="E1886" s="127"/>
      <c r="F1886" s="131">
        <f>'Total display'!E81</f>
        <v>0</v>
      </c>
      <c r="G1886" s="1058" t="s">
        <v>1942</v>
      </c>
      <c r="H1886" s="1058"/>
      <c r="I1886" s="131">
        <f>'Total display'!R81</f>
        <v>0</v>
      </c>
      <c r="J1886" s="113"/>
    </row>
    <row r="1887" spans="2:10" ht="12.75" customHeight="1" x14ac:dyDescent="0.2">
      <c r="B1887" s="111"/>
      <c r="C1887" s="127" t="s">
        <v>67</v>
      </c>
      <c r="D1887" s="127"/>
      <c r="E1887" s="127"/>
      <c r="F1887" s="131">
        <f>'Total display'!H81</f>
        <v>0</v>
      </c>
      <c r="G1887" s="1056" t="s">
        <v>76</v>
      </c>
      <c r="H1887" s="1056"/>
      <c r="I1887" s="131">
        <f>'Total display'!T81</f>
        <v>0</v>
      </c>
      <c r="J1887" s="113"/>
    </row>
    <row r="1888" spans="2:10" ht="12.75" customHeight="1" x14ac:dyDescent="0.2">
      <c r="B1888" s="111"/>
      <c r="C1888" s="127" t="s">
        <v>69</v>
      </c>
      <c r="D1888" s="128">
        <f>'Ac Dtls'!D72</f>
        <v>0</v>
      </c>
      <c r="E1888" s="131">
        <f>'Ac Dtls'!E72</f>
        <v>1.8321986301369861</v>
      </c>
      <c r="F1888" s="131">
        <f>'Total display'!M81</f>
        <v>0</v>
      </c>
      <c r="G1888" s="127"/>
      <c r="H1888" s="127"/>
      <c r="I1888" s="131"/>
      <c r="J1888" s="113"/>
    </row>
    <row r="1889" spans="2:10" ht="12.75" customHeight="1" x14ac:dyDescent="0.2">
      <c r="B1889" s="111"/>
      <c r="C1889" s="127" t="s">
        <v>70</v>
      </c>
      <c r="D1889" s="128">
        <f>'Ac Dtls'!G72</f>
        <v>0</v>
      </c>
      <c r="E1889" s="131">
        <f>'Ac Dtls'!H72</f>
        <v>4</v>
      </c>
      <c r="F1889" s="131">
        <f>'Total display'!N81</f>
        <v>0</v>
      </c>
      <c r="G1889" s="127"/>
      <c r="H1889" s="127"/>
      <c r="I1889" s="131"/>
      <c r="J1889" s="113"/>
    </row>
    <row r="1890" spans="2:10" ht="12.75" customHeight="1" x14ac:dyDescent="0.2">
      <c r="B1890" s="111"/>
      <c r="C1890" s="127" t="s">
        <v>422</v>
      </c>
      <c r="D1890" s="127"/>
      <c r="E1890" s="127"/>
      <c r="F1890" s="131">
        <f>'Total display'!F81</f>
        <v>0</v>
      </c>
      <c r="G1890" s="127"/>
      <c r="H1890" s="127"/>
      <c r="I1890" s="131"/>
      <c r="J1890" s="113"/>
    </row>
    <row r="1891" spans="2:10" ht="12.75" customHeight="1" x14ac:dyDescent="0.2">
      <c r="B1891" s="111"/>
      <c r="C1891" s="127" t="s">
        <v>71</v>
      </c>
      <c r="D1891" s="127"/>
      <c r="E1891" s="127"/>
      <c r="F1891" s="131">
        <f>'Total display'!P81</f>
        <v>0</v>
      </c>
      <c r="G1891" s="127"/>
      <c r="H1891" s="127"/>
      <c r="I1891" s="131"/>
      <c r="J1891" s="113"/>
    </row>
    <row r="1892" spans="2:10" ht="12.75" customHeight="1" x14ac:dyDescent="0.2">
      <c r="B1892" s="111"/>
      <c r="C1892" s="127" t="s">
        <v>421</v>
      </c>
      <c r="D1892" s="127"/>
      <c r="E1892" s="127"/>
      <c r="F1892" s="131">
        <f>'Total display'!I81</f>
        <v>0</v>
      </c>
      <c r="G1892" s="127"/>
      <c r="H1892" s="127"/>
      <c r="I1892" s="131"/>
      <c r="J1892" s="113"/>
    </row>
    <row r="1893" spans="2:10" ht="12.75" customHeight="1" x14ac:dyDescent="0.2">
      <c r="B1893" s="111"/>
      <c r="C1893" s="127" t="s">
        <v>450</v>
      </c>
      <c r="D1893" s="127"/>
      <c r="E1893" s="127"/>
      <c r="F1893" s="131">
        <f>'Total display'!J81</f>
        <v>0</v>
      </c>
      <c r="G1893" s="127"/>
      <c r="H1893" s="127"/>
      <c r="I1893" s="131"/>
      <c r="J1893" s="113"/>
    </row>
    <row r="1894" spans="2:10" ht="12.75" customHeight="1" x14ac:dyDescent="0.2">
      <c r="B1894" s="111"/>
      <c r="C1894" s="382" t="s">
        <v>951</v>
      </c>
      <c r="D1894" s="128"/>
      <c r="E1894" s="127"/>
      <c r="F1894" s="131">
        <f>'Total display'!L81</f>
        <v>0</v>
      </c>
      <c r="G1894" s="127"/>
      <c r="H1894" s="127"/>
      <c r="I1894" s="131"/>
      <c r="J1894" s="113"/>
    </row>
    <row r="1895" spans="2:10" ht="12.75" customHeight="1" x14ac:dyDescent="0.2">
      <c r="B1895" s="111"/>
      <c r="C1895" s="1050" t="s">
        <v>83</v>
      </c>
      <c r="D1895" s="1051"/>
      <c r="E1895" s="1051"/>
      <c r="F1895" s="132">
        <f>SUM(F1886:F1894)</f>
        <v>0</v>
      </c>
      <c r="G1895" s="1052" t="s">
        <v>84</v>
      </c>
      <c r="H1895" s="1052"/>
      <c r="I1895" s="133">
        <f>SUM(I1886:I1894)</f>
        <v>0</v>
      </c>
      <c r="J1895" s="113"/>
    </row>
    <row r="1896" spans="2:10" ht="12.75" customHeight="1" x14ac:dyDescent="0.2">
      <c r="B1896" s="134"/>
      <c r="C1896" s="383"/>
      <c r="D1896" s="135"/>
      <c r="E1896" s="135"/>
      <c r="F1896" s="135"/>
      <c r="G1896" s="1057" t="s">
        <v>85</v>
      </c>
      <c r="H1896" s="1057"/>
      <c r="I1896" s="136">
        <f>F1895-I1895</f>
        <v>0</v>
      </c>
      <c r="J1896" s="137"/>
    </row>
    <row r="1897" spans="2:10" ht="12.75" customHeight="1" x14ac:dyDescent="0.2">
      <c r="B1897" s="111"/>
      <c r="C1897" s="112" t="s">
        <v>86</v>
      </c>
      <c r="D1897" s="112"/>
      <c r="E1897" s="112" t="s">
        <v>88</v>
      </c>
      <c r="F1897" s="112"/>
      <c r="G1897" s="112"/>
      <c r="H1897" s="112"/>
      <c r="I1897" s="112"/>
      <c r="J1897" s="113"/>
    </row>
    <row r="1898" spans="2:10" ht="12.75" customHeight="1" x14ac:dyDescent="0.2">
      <c r="B1898" s="111"/>
      <c r="C1898" s="112"/>
      <c r="D1898" s="112"/>
      <c r="E1898" s="112"/>
      <c r="F1898" s="112"/>
      <c r="G1898" s="112"/>
      <c r="H1898" s="112"/>
      <c r="I1898" s="112"/>
      <c r="J1898" s="113"/>
    </row>
    <row r="1899" spans="2:10" ht="12.75" customHeight="1" thickBot="1" x14ac:dyDescent="0.25">
      <c r="B1899" s="139"/>
      <c r="C1899" s="140"/>
      <c r="D1899" s="140"/>
      <c r="E1899" s="140"/>
      <c r="F1899" s="140"/>
      <c r="G1899" s="140"/>
      <c r="H1899" s="140"/>
      <c r="I1899" s="140"/>
      <c r="J1899" s="141"/>
    </row>
    <row r="1900" spans="2:10" ht="12.75" customHeight="1" x14ac:dyDescent="0.2">
      <c r="B1900" s="112"/>
      <c r="C1900" s="112"/>
      <c r="D1900" s="112"/>
      <c r="E1900" s="112"/>
      <c r="F1900" s="112"/>
      <c r="G1900" s="112"/>
      <c r="H1900" s="112"/>
      <c r="I1900" s="112"/>
      <c r="J1900" s="112"/>
    </row>
    <row r="1901" spans="2:10" ht="12.75" customHeight="1" x14ac:dyDescent="0.2">
      <c r="B1901" s="112"/>
      <c r="C1901" s="112"/>
      <c r="D1901" s="112"/>
      <c r="E1901" s="112"/>
      <c r="F1901" s="112"/>
      <c r="G1901" s="112"/>
      <c r="H1901" s="112"/>
      <c r="I1901" s="112"/>
      <c r="J1901" s="112"/>
    </row>
    <row r="1902" spans="2:10" ht="12.75" customHeight="1" x14ac:dyDescent="0.2">
      <c r="B1902" s="112"/>
      <c r="C1902" s="112"/>
      <c r="D1902" s="112"/>
      <c r="E1902" s="112"/>
      <c r="F1902" s="112"/>
      <c r="G1902" s="112"/>
      <c r="H1902" s="112"/>
      <c r="I1902" s="112"/>
      <c r="J1902" s="112"/>
    </row>
    <row r="1903" spans="2:10" ht="12.75" customHeight="1" thickBot="1" x14ac:dyDescent="0.25">
      <c r="B1903" s="112"/>
      <c r="C1903" s="112"/>
      <c r="D1903" s="112"/>
      <c r="E1903" s="112"/>
      <c r="F1903" s="112"/>
      <c r="G1903" s="112"/>
      <c r="H1903" s="112"/>
      <c r="I1903" s="112"/>
      <c r="J1903" s="112"/>
    </row>
    <row r="1904" spans="2:10" ht="12.75" customHeight="1" x14ac:dyDescent="0.2">
      <c r="B1904" s="108"/>
      <c r="C1904" s="109"/>
      <c r="D1904" s="109"/>
      <c r="E1904" s="109"/>
      <c r="F1904" s="109"/>
      <c r="G1904" s="109"/>
      <c r="H1904" s="109"/>
      <c r="I1904" s="109"/>
      <c r="J1904" s="110"/>
    </row>
    <row r="1905" spans="2:10" ht="12.75" customHeight="1" x14ac:dyDescent="0.2">
      <c r="B1905" s="111"/>
      <c r="C1905" s="112"/>
      <c r="D1905" s="112"/>
      <c r="E1905" s="112"/>
      <c r="F1905" s="112"/>
      <c r="G1905" s="112"/>
      <c r="H1905" s="112"/>
      <c r="I1905" s="112"/>
      <c r="J1905" s="113"/>
    </row>
    <row r="1906" spans="2:10" ht="12.75" customHeight="1" x14ac:dyDescent="0.25">
      <c r="B1906" s="111"/>
      <c r="C1906" s="1053" t="s">
        <v>77</v>
      </c>
      <c r="D1906" s="1053"/>
      <c r="E1906" s="1053"/>
      <c r="F1906" s="1053"/>
      <c r="G1906" s="1053"/>
      <c r="H1906" s="1053"/>
      <c r="I1906" s="1053"/>
      <c r="J1906" s="113"/>
    </row>
    <row r="1907" spans="2:10" ht="12.75" customHeight="1" x14ac:dyDescent="0.2">
      <c r="B1907" s="111"/>
      <c r="C1907" s="1054" t="s">
        <v>2110</v>
      </c>
      <c r="D1907" s="1054"/>
      <c r="E1907" s="1054"/>
      <c r="F1907" s="1054"/>
      <c r="G1907" s="1054"/>
      <c r="H1907" s="1054"/>
      <c r="I1907" s="1054"/>
      <c r="J1907" s="113"/>
    </row>
    <row r="1908" spans="2:10" ht="12.75" customHeight="1" x14ac:dyDescent="0.2">
      <c r="B1908" s="111"/>
      <c r="C1908" s="114"/>
      <c r="D1908" s="114"/>
      <c r="E1908" s="114"/>
      <c r="F1908" s="114"/>
      <c r="G1908" s="114"/>
      <c r="H1908" s="114"/>
      <c r="I1908" s="116"/>
      <c r="J1908" s="113"/>
    </row>
    <row r="1909" spans="2:10" ht="12.75" customHeight="1" x14ac:dyDescent="0.2">
      <c r="B1909" s="111"/>
      <c r="C1909" s="115" t="s">
        <v>82</v>
      </c>
      <c r="D1909" s="1055">
        <f>'Total display'!B83</f>
        <v>0</v>
      </c>
      <c r="E1909" s="1055"/>
      <c r="F1909" s="1055"/>
      <c r="G1909" s="1055"/>
      <c r="H1909" s="115" t="s">
        <v>81</v>
      </c>
      <c r="I1909" s="178">
        <f>'Total display'!C83</f>
        <v>0</v>
      </c>
      <c r="J1909" s="113"/>
    </row>
    <row r="1910" spans="2:10" ht="12.75" customHeight="1" x14ac:dyDescent="0.2">
      <c r="B1910" s="111"/>
      <c r="C1910" s="118" t="s">
        <v>78</v>
      </c>
      <c r="D1910" s="1055" t="s">
        <v>168</v>
      </c>
      <c r="E1910" s="1055"/>
      <c r="F1910" s="1055"/>
      <c r="G1910" s="112"/>
      <c r="H1910" s="246" t="s">
        <v>479</v>
      </c>
      <c r="I1910" s="246" t="s">
        <v>330</v>
      </c>
      <c r="J1910" s="113"/>
    </row>
    <row r="1911" spans="2:10" ht="12.75" customHeight="1" thickBot="1" x14ac:dyDescent="0.25">
      <c r="B1911" s="111"/>
      <c r="C1911" s="120" t="s">
        <v>79</v>
      </c>
      <c r="D1911" s="120">
        <f>'Total display'!A83</f>
        <v>0</v>
      </c>
      <c r="E1911" s="169"/>
      <c r="F1911" s="149"/>
      <c r="G1911" s="112"/>
      <c r="H1911" s="120" t="s">
        <v>80</v>
      </c>
      <c r="I1911" s="164">
        <f>'Total display'!D83</f>
        <v>0</v>
      </c>
      <c r="J1911" s="113"/>
    </row>
    <row r="1912" spans="2:10" ht="12.75" customHeight="1" thickTop="1" thickBot="1" x14ac:dyDescent="0.25">
      <c r="B1912" s="111"/>
      <c r="C1912" s="123" t="s">
        <v>73</v>
      </c>
      <c r="D1912" s="124"/>
      <c r="E1912" s="124"/>
      <c r="F1912" s="125" t="s">
        <v>74</v>
      </c>
      <c r="G1912" s="124" t="s">
        <v>75</v>
      </c>
      <c r="H1912" s="124"/>
      <c r="I1912" s="125" t="s">
        <v>74</v>
      </c>
      <c r="J1912" s="113"/>
    </row>
    <row r="1913" spans="2:10" ht="12.75" customHeight="1" thickTop="1" x14ac:dyDescent="0.2">
      <c r="B1913" s="111"/>
      <c r="C1913" s="126"/>
      <c r="D1913" s="127" t="s">
        <v>201</v>
      </c>
      <c r="E1913" s="128" t="s">
        <v>117</v>
      </c>
      <c r="F1913" s="129"/>
      <c r="G1913" s="112"/>
      <c r="H1913" s="112"/>
      <c r="I1913" s="130"/>
      <c r="J1913" s="113"/>
    </row>
    <row r="1914" spans="2:10" ht="12.75" customHeight="1" x14ac:dyDescent="0.2">
      <c r="B1914" s="111"/>
      <c r="C1914" s="127" t="s">
        <v>40</v>
      </c>
      <c r="D1914" s="127"/>
      <c r="E1914" s="127"/>
      <c r="F1914" s="131">
        <f>'Total display'!E83</f>
        <v>0</v>
      </c>
      <c r="G1914" s="1058" t="s">
        <v>1942</v>
      </c>
      <c r="H1914" s="1058"/>
      <c r="I1914" s="131">
        <f>'Total display'!R83</f>
        <v>0</v>
      </c>
      <c r="J1914" s="113"/>
    </row>
    <row r="1915" spans="2:10" ht="12.75" customHeight="1" x14ac:dyDescent="0.2">
      <c r="B1915" s="111"/>
      <c r="C1915" s="127" t="s">
        <v>67</v>
      </c>
      <c r="D1915" s="127"/>
      <c r="E1915" s="127"/>
      <c r="F1915" s="131">
        <f>'Total display'!H83</f>
        <v>0</v>
      </c>
      <c r="G1915" s="1056" t="s">
        <v>76</v>
      </c>
      <c r="H1915" s="1056"/>
      <c r="I1915" s="131">
        <f>'Total display'!T83</f>
        <v>0</v>
      </c>
      <c r="J1915" s="113"/>
    </row>
    <row r="1916" spans="2:10" ht="12.75" customHeight="1" x14ac:dyDescent="0.2">
      <c r="B1916" s="111"/>
      <c r="C1916" s="127" t="s">
        <v>69</v>
      </c>
      <c r="D1916" s="128">
        <f>'Ac Dtls'!D73</f>
        <v>3</v>
      </c>
      <c r="E1916" s="131">
        <f>'Ac Dtls'!E73</f>
        <v>1.7965941780821917</v>
      </c>
      <c r="F1916" s="131">
        <f>'Total display'!M83</f>
        <v>0</v>
      </c>
      <c r="G1916" s="127"/>
      <c r="H1916" s="127"/>
      <c r="I1916" s="352"/>
      <c r="J1916" s="113"/>
    </row>
    <row r="1917" spans="2:10" ht="12.75" customHeight="1" x14ac:dyDescent="0.2">
      <c r="B1917" s="111"/>
      <c r="C1917" s="127" t="s">
        <v>70</v>
      </c>
      <c r="D1917" s="128">
        <f>'Ac Dtls'!G73</f>
        <v>0</v>
      </c>
      <c r="E1917" s="131">
        <f>'Ac Dtls'!H73</f>
        <v>4</v>
      </c>
      <c r="F1917" s="131">
        <f>'Total display'!N83</f>
        <v>0</v>
      </c>
      <c r="G1917" s="127"/>
      <c r="H1917" s="127"/>
      <c r="I1917" s="131"/>
      <c r="J1917" s="113"/>
    </row>
    <row r="1918" spans="2:10" ht="12.75" customHeight="1" x14ac:dyDescent="0.2">
      <c r="B1918" s="111"/>
      <c r="C1918" s="127" t="s">
        <v>71</v>
      </c>
      <c r="D1918" s="127"/>
      <c r="E1918" s="127"/>
      <c r="F1918" s="131">
        <f>'Total display'!P83</f>
        <v>0</v>
      </c>
      <c r="G1918" s="127"/>
      <c r="H1918" s="127"/>
      <c r="I1918" s="131"/>
      <c r="J1918" s="113"/>
    </row>
    <row r="1919" spans="2:10" ht="12.75" customHeight="1" x14ac:dyDescent="0.2">
      <c r="B1919" s="111"/>
      <c r="C1919" s="127" t="s">
        <v>422</v>
      </c>
      <c r="D1919" s="144"/>
      <c r="E1919" s="144"/>
      <c r="F1919" s="131">
        <f>'Total display'!F83</f>
        <v>0</v>
      </c>
      <c r="G1919" s="127"/>
      <c r="H1919" s="127"/>
      <c r="I1919" s="131"/>
      <c r="J1919" s="113"/>
    </row>
    <row r="1920" spans="2:10" ht="12.75" customHeight="1" x14ac:dyDescent="0.2">
      <c r="B1920" s="111"/>
      <c r="C1920" s="127" t="s">
        <v>421</v>
      </c>
      <c r="D1920" s="144"/>
      <c r="E1920" s="144"/>
      <c r="F1920" s="131">
        <f>'Total display'!I83</f>
        <v>0</v>
      </c>
      <c r="G1920" s="127"/>
      <c r="H1920" s="127"/>
      <c r="I1920" s="131"/>
      <c r="J1920" s="113"/>
    </row>
    <row r="1921" spans="2:10" ht="12.75" customHeight="1" x14ac:dyDescent="0.2">
      <c r="B1921" s="111"/>
      <c r="C1921" s="127" t="s">
        <v>450</v>
      </c>
      <c r="D1921" s="144"/>
      <c r="E1921" s="144"/>
      <c r="F1921" s="131">
        <f>'Total display'!J83</f>
        <v>0</v>
      </c>
      <c r="G1921" s="127"/>
      <c r="H1921" s="127"/>
      <c r="I1921" s="131"/>
      <c r="J1921" s="113"/>
    </row>
    <row r="1922" spans="2:10" ht="12.75" customHeight="1" x14ac:dyDescent="0.2">
      <c r="B1922" s="111"/>
      <c r="C1922" s="382" t="s">
        <v>1055</v>
      </c>
      <c r="D1922" s="128"/>
      <c r="E1922" s="127"/>
      <c r="F1922" s="131">
        <f>'Total display'!L83</f>
        <v>0</v>
      </c>
      <c r="G1922" s="127"/>
      <c r="H1922" s="127"/>
      <c r="I1922" s="131"/>
      <c r="J1922" s="113"/>
    </row>
    <row r="1923" spans="2:10" ht="12.75" customHeight="1" x14ac:dyDescent="0.2">
      <c r="B1923" s="111"/>
      <c r="C1923" s="382" t="s">
        <v>1741</v>
      </c>
      <c r="D1923" s="764"/>
      <c r="E1923" s="127"/>
      <c r="F1923" s="131">
        <f>'Total display'!O83</f>
        <v>0</v>
      </c>
      <c r="G1923" s="135"/>
      <c r="H1923" s="135"/>
      <c r="I1923" s="133"/>
      <c r="J1923" s="113"/>
    </row>
    <row r="1924" spans="2:10" ht="12.75" customHeight="1" x14ac:dyDescent="0.2">
      <c r="B1924" s="111"/>
      <c r="C1924" s="1050" t="s">
        <v>83</v>
      </c>
      <c r="D1924" s="1051"/>
      <c r="E1924" s="1051"/>
      <c r="F1924" s="132">
        <f>SUM(F1914:F1923)</f>
        <v>0</v>
      </c>
      <c r="G1924" s="1052" t="s">
        <v>84</v>
      </c>
      <c r="H1924" s="1052"/>
      <c r="I1924" s="133">
        <f>SUM(I1914:I1922)</f>
        <v>0</v>
      </c>
      <c r="J1924" s="113"/>
    </row>
    <row r="1925" spans="2:10" ht="12.75" customHeight="1" x14ac:dyDescent="0.2">
      <c r="B1925" s="134"/>
      <c r="C1925" s="383"/>
      <c r="D1925" s="135"/>
      <c r="E1925" s="135"/>
      <c r="F1925" s="135"/>
      <c r="G1925" s="1057" t="s">
        <v>85</v>
      </c>
      <c r="H1925" s="1057"/>
      <c r="I1925" s="136">
        <f>F1924-I1924</f>
        <v>0</v>
      </c>
      <c r="J1925" s="137"/>
    </row>
    <row r="1926" spans="2:10" ht="12.75" customHeight="1" x14ac:dyDescent="0.2">
      <c r="B1926" s="111"/>
      <c r="C1926" s="112" t="s">
        <v>86</v>
      </c>
      <c r="D1926" s="112"/>
      <c r="E1926" s="112" t="s">
        <v>88</v>
      </c>
      <c r="F1926" s="112"/>
      <c r="G1926" s="112"/>
      <c r="H1926" s="112"/>
      <c r="I1926" s="112"/>
      <c r="J1926" s="113"/>
    </row>
    <row r="1927" spans="2:10" ht="12.75" customHeight="1" x14ac:dyDescent="0.2">
      <c r="B1927" s="111"/>
      <c r="C1927" s="112"/>
      <c r="D1927" s="112"/>
      <c r="E1927" s="112"/>
      <c r="F1927" s="112"/>
      <c r="G1927" s="112"/>
      <c r="H1927" s="112"/>
      <c r="I1927" s="112"/>
      <c r="J1927" s="113"/>
    </row>
    <row r="1928" spans="2:10" ht="12.75" customHeight="1" thickBot="1" x14ac:dyDescent="0.25">
      <c r="B1928" s="139"/>
      <c r="C1928" s="140"/>
      <c r="D1928" s="140"/>
      <c r="E1928" s="140"/>
      <c r="F1928" s="140"/>
      <c r="G1928" s="140"/>
      <c r="H1928" s="140"/>
      <c r="I1928" s="140"/>
      <c r="J1928" s="141"/>
    </row>
    <row r="1929" spans="2:10" ht="12.75" customHeight="1" x14ac:dyDescent="0.2">
      <c r="B1929" s="112"/>
      <c r="C1929" s="112"/>
      <c r="D1929" s="112"/>
      <c r="E1929" s="112"/>
      <c r="F1929" s="112"/>
      <c r="G1929" s="112"/>
      <c r="H1929" s="112"/>
      <c r="I1929" s="112"/>
      <c r="J1929" s="112"/>
    </row>
    <row r="1930" spans="2:10" ht="12.75" customHeight="1" x14ac:dyDescent="0.2">
      <c r="B1930" s="112"/>
      <c r="C1930" s="112"/>
      <c r="D1930" s="112"/>
      <c r="E1930" s="112"/>
      <c r="F1930" s="112"/>
      <c r="G1930" s="112"/>
      <c r="H1930" s="112"/>
      <c r="I1930" s="112"/>
      <c r="J1930" s="112"/>
    </row>
    <row r="1931" spans="2:10" ht="12.75" customHeight="1" x14ac:dyDescent="0.2">
      <c r="B1931" s="112"/>
      <c r="C1931" s="112"/>
      <c r="D1931" s="112"/>
      <c r="E1931" s="112"/>
      <c r="F1931" s="112"/>
      <c r="G1931" s="112"/>
      <c r="H1931" s="112"/>
      <c r="I1931" s="112"/>
      <c r="J1931" s="112"/>
    </row>
    <row r="1932" spans="2:10" ht="12.75" customHeight="1" thickBot="1" x14ac:dyDescent="0.25">
      <c r="B1932" s="112"/>
      <c r="C1932" s="112"/>
      <c r="D1932" s="112"/>
      <c r="E1932" s="112"/>
      <c r="F1932" s="112"/>
      <c r="G1932" s="112"/>
      <c r="H1932" s="112"/>
      <c r="I1932" s="112"/>
      <c r="J1932" s="112"/>
    </row>
    <row r="1933" spans="2:10" ht="12.75" customHeight="1" x14ac:dyDescent="0.2">
      <c r="B1933" s="108" t="s">
        <v>143</v>
      </c>
      <c r="C1933" s="109"/>
      <c r="D1933" s="109"/>
      <c r="E1933" s="109"/>
      <c r="F1933" s="109"/>
      <c r="G1933" s="109"/>
      <c r="H1933" s="109"/>
      <c r="I1933" s="109"/>
      <c r="J1933" s="110"/>
    </row>
    <row r="1934" spans="2:10" ht="12.75" customHeight="1" x14ac:dyDescent="0.2">
      <c r="B1934" s="111"/>
      <c r="C1934" s="112"/>
      <c r="D1934" s="112"/>
      <c r="E1934" s="112"/>
      <c r="F1934" s="112"/>
      <c r="G1934" s="112"/>
      <c r="H1934" s="112"/>
      <c r="I1934" s="112"/>
      <c r="J1934" s="113"/>
    </row>
    <row r="1935" spans="2:10" ht="12.75" customHeight="1" x14ac:dyDescent="0.25">
      <c r="B1935" s="111"/>
      <c r="C1935" s="1053" t="s">
        <v>77</v>
      </c>
      <c r="D1935" s="1053"/>
      <c r="E1935" s="1053"/>
      <c r="F1935" s="1053"/>
      <c r="G1935" s="1053"/>
      <c r="H1935" s="1053"/>
      <c r="I1935" s="1053"/>
      <c r="J1935" s="113"/>
    </row>
    <row r="1936" spans="2:10" ht="12.75" customHeight="1" x14ac:dyDescent="0.2">
      <c r="B1936" s="111"/>
      <c r="C1936" s="1054" t="s">
        <v>2110</v>
      </c>
      <c r="D1936" s="1054"/>
      <c r="E1936" s="1054"/>
      <c r="F1936" s="1054"/>
      <c r="G1936" s="1054"/>
      <c r="H1936" s="1054"/>
      <c r="I1936" s="1054"/>
      <c r="J1936" s="113"/>
    </row>
    <row r="1937" spans="2:10" ht="12.75" customHeight="1" x14ac:dyDescent="0.2">
      <c r="B1937" s="111"/>
      <c r="C1937" s="114"/>
      <c r="D1937" s="114"/>
      <c r="E1937" s="114"/>
      <c r="F1937" s="114"/>
      <c r="G1937" s="114"/>
      <c r="H1937" s="114"/>
      <c r="I1937" s="116"/>
      <c r="J1937" s="113"/>
    </row>
    <row r="1938" spans="2:10" ht="12.75" customHeight="1" x14ac:dyDescent="0.2">
      <c r="B1938" s="111"/>
      <c r="C1938" s="115" t="s">
        <v>82</v>
      </c>
      <c r="D1938" s="1055">
        <f>'Total display'!B84</f>
        <v>0</v>
      </c>
      <c r="E1938" s="1055"/>
      <c r="F1938" s="1055"/>
      <c r="G1938" s="1055"/>
      <c r="H1938" s="115" t="s">
        <v>81</v>
      </c>
      <c r="I1938" s="178">
        <f>'Total display'!C84</f>
        <v>0</v>
      </c>
      <c r="J1938" s="113"/>
    </row>
    <row r="1939" spans="2:10" ht="12.75" customHeight="1" x14ac:dyDescent="0.2">
      <c r="B1939" s="111"/>
      <c r="C1939" s="118" t="s">
        <v>78</v>
      </c>
      <c r="D1939" s="1055" t="s">
        <v>168</v>
      </c>
      <c r="E1939" s="1055"/>
      <c r="F1939" s="1055"/>
      <c r="G1939" s="112"/>
      <c r="H1939" s="246" t="s">
        <v>479</v>
      </c>
      <c r="I1939" s="246" t="s">
        <v>330</v>
      </c>
      <c r="J1939" s="113"/>
    </row>
    <row r="1940" spans="2:10" ht="12.75" customHeight="1" thickBot="1" x14ac:dyDescent="0.25">
      <c r="B1940" s="111"/>
      <c r="C1940" s="120" t="s">
        <v>79</v>
      </c>
      <c r="D1940" s="120">
        <f>'Total display'!A84</f>
        <v>0</v>
      </c>
      <c r="E1940" s="169"/>
      <c r="F1940" s="149"/>
      <c r="G1940" s="112"/>
      <c r="H1940" s="120" t="s">
        <v>80</v>
      </c>
      <c r="I1940" s="164">
        <f>'Total display'!D84</f>
        <v>0</v>
      </c>
      <c r="J1940" s="113"/>
    </row>
    <row r="1941" spans="2:10" ht="12.75" customHeight="1" thickTop="1" thickBot="1" x14ac:dyDescent="0.25">
      <c r="B1941" s="111"/>
      <c r="C1941" s="123" t="s">
        <v>73</v>
      </c>
      <c r="D1941" s="124"/>
      <c r="E1941" s="124"/>
      <c r="F1941" s="125" t="s">
        <v>74</v>
      </c>
      <c r="G1941" s="124" t="s">
        <v>75</v>
      </c>
      <c r="H1941" s="124"/>
      <c r="I1941" s="125" t="s">
        <v>74</v>
      </c>
      <c r="J1941" s="113"/>
    </row>
    <row r="1942" spans="2:10" ht="12.75" customHeight="1" thickTop="1" x14ac:dyDescent="0.2">
      <c r="B1942" s="111"/>
      <c r="C1942" s="126"/>
      <c r="D1942" s="127" t="s">
        <v>201</v>
      </c>
      <c r="E1942" s="128" t="s">
        <v>117</v>
      </c>
      <c r="F1942" s="129"/>
      <c r="G1942" s="112"/>
      <c r="H1942" s="112"/>
      <c r="I1942" s="130"/>
      <c r="J1942" s="113"/>
    </row>
    <row r="1943" spans="2:10" ht="12.75" customHeight="1" x14ac:dyDescent="0.2">
      <c r="B1943" s="111"/>
      <c r="C1943" s="127" t="s">
        <v>40</v>
      </c>
      <c r="D1943" s="127"/>
      <c r="E1943" s="127"/>
      <c r="F1943" s="131">
        <f>'Total display'!E84</f>
        <v>0</v>
      </c>
      <c r="G1943" s="1058" t="s">
        <v>1942</v>
      </c>
      <c r="H1943" s="1058"/>
      <c r="I1943" s="131">
        <f>'Total display'!R84</f>
        <v>0</v>
      </c>
      <c r="J1943" s="113"/>
    </row>
    <row r="1944" spans="2:10" ht="12.75" customHeight="1" x14ac:dyDescent="0.2">
      <c r="B1944" s="111"/>
      <c r="C1944" s="127" t="s">
        <v>67</v>
      </c>
      <c r="D1944" s="127"/>
      <c r="E1944" s="127"/>
      <c r="F1944" s="131">
        <f>'Total display'!H84</f>
        <v>0</v>
      </c>
      <c r="G1944" s="1056" t="s">
        <v>76</v>
      </c>
      <c r="H1944" s="1056"/>
      <c r="I1944" s="131">
        <f>'Total display'!T84</f>
        <v>0</v>
      </c>
      <c r="J1944" s="113"/>
    </row>
    <row r="1945" spans="2:10" ht="12.75" customHeight="1" x14ac:dyDescent="0.2">
      <c r="B1945" s="111"/>
      <c r="C1945" s="127" t="s">
        <v>69</v>
      </c>
      <c r="D1945" s="128">
        <f>'Ac Dtls'!D74</f>
        <v>4</v>
      </c>
      <c r="E1945" s="131">
        <f>'Ac Dtls'!E74</f>
        <v>1.8321986301369861</v>
      </c>
      <c r="F1945" s="131">
        <f>'Total display'!M84</f>
        <v>0</v>
      </c>
      <c r="G1945" s="127"/>
      <c r="H1945" s="127"/>
      <c r="I1945" s="352"/>
      <c r="J1945" s="113"/>
    </row>
    <row r="1946" spans="2:10" ht="12.75" customHeight="1" x14ac:dyDescent="0.2">
      <c r="B1946" s="111"/>
      <c r="C1946" s="127" t="s">
        <v>70</v>
      </c>
      <c r="D1946" s="128">
        <f>'Ac Dtls'!G74</f>
        <v>0</v>
      </c>
      <c r="E1946" s="131">
        <f>'Ac Dtls'!H74</f>
        <v>4</v>
      </c>
      <c r="F1946" s="131">
        <f>'Total display'!N84</f>
        <v>0</v>
      </c>
      <c r="G1946" s="127"/>
      <c r="H1946" s="127"/>
      <c r="I1946" s="131"/>
      <c r="J1946" s="113"/>
    </row>
    <row r="1947" spans="2:10" ht="12.75" customHeight="1" x14ac:dyDescent="0.2">
      <c r="B1947" s="111"/>
      <c r="C1947" s="127" t="s">
        <v>71</v>
      </c>
      <c r="D1947" s="127"/>
      <c r="E1947" s="127"/>
      <c r="F1947" s="131">
        <f>'Total display'!P84</f>
        <v>0</v>
      </c>
      <c r="G1947" s="127"/>
      <c r="H1947" s="127"/>
      <c r="I1947" s="131"/>
      <c r="J1947" s="113"/>
    </row>
    <row r="1948" spans="2:10" ht="12.75" customHeight="1" x14ac:dyDescent="0.2">
      <c r="B1948" s="111"/>
      <c r="C1948" s="127" t="s">
        <v>422</v>
      </c>
      <c r="D1948" s="127"/>
      <c r="E1948" s="127"/>
      <c r="F1948" s="131">
        <f>'Total display'!F84</f>
        <v>0</v>
      </c>
      <c r="G1948" s="127"/>
      <c r="H1948" s="127"/>
      <c r="I1948" s="131"/>
      <c r="J1948" s="113"/>
    </row>
    <row r="1949" spans="2:10" ht="12.75" customHeight="1" x14ac:dyDescent="0.2">
      <c r="B1949" s="111"/>
      <c r="C1949" s="127" t="s">
        <v>421</v>
      </c>
      <c r="D1949" s="127"/>
      <c r="E1949" s="127"/>
      <c r="F1949" s="131">
        <f>'Total display'!I84</f>
        <v>0</v>
      </c>
      <c r="G1949" s="127"/>
      <c r="H1949" s="127"/>
      <c r="I1949" s="131"/>
      <c r="J1949" s="113"/>
    </row>
    <row r="1950" spans="2:10" ht="12.75" customHeight="1" x14ac:dyDescent="0.2">
      <c r="B1950" s="111"/>
      <c r="C1950" s="127" t="s">
        <v>450</v>
      </c>
      <c r="D1950" s="127"/>
      <c r="E1950" s="127"/>
      <c r="F1950" s="131">
        <f>'Total display'!J84</f>
        <v>0</v>
      </c>
      <c r="G1950" s="127"/>
      <c r="H1950" s="127"/>
      <c r="I1950" s="131"/>
      <c r="J1950" s="113"/>
    </row>
    <row r="1951" spans="2:10" ht="12.75" customHeight="1" x14ac:dyDescent="0.2">
      <c r="B1951" s="111"/>
      <c r="C1951" s="382" t="s">
        <v>1055</v>
      </c>
      <c r="D1951" s="128"/>
      <c r="E1951" s="127"/>
      <c r="F1951" s="131">
        <f>'Total display'!L84</f>
        <v>0</v>
      </c>
      <c r="G1951" s="127"/>
      <c r="H1951" s="127"/>
      <c r="I1951" s="131"/>
      <c r="J1951" s="113"/>
    </row>
    <row r="1952" spans="2:10" ht="12.75" customHeight="1" x14ac:dyDescent="0.2">
      <c r="B1952" s="111"/>
      <c r="C1952" s="382"/>
      <c r="D1952" s="384"/>
      <c r="E1952" s="385"/>
      <c r="F1952" s="132"/>
      <c r="G1952" s="135"/>
      <c r="H1952" s="135"/>
      <c r="I1952" s="133"/>
      <c r="J1952" s="113"/>
    </row>
    <row r="1953" spans="2:11" ht="12.75" customHeight="1" x14ac:dyDescent="0.2">
      <c r="B1953" s="111"/>
      <c r="C1953" s="1050" t="s">
        <v>83</v>
      </c>
      <c r="D1953" s="1051"/>
      <c r="E1953" s="1051"/>
      <c r="F1953" s="132">
        <f>SUM(F1943:F1951)</f>
        <v>0</v>
      </c>
      <c r="G1953" s="1052" t="s">
        <v>84</v>
      </c>
      <c r="H1953" s="1052"/>
      <c r="I1953" s="133">
        <f>SUM(I1943:I1951)</f>
        <v>0</v>
      </c>
      <c r="J1953" s="113"/>
    </row>
    <row r="1954" spans="2:11" ht="12.75" customHeight="1" x14ac:dyDescent="0.2">
      <c r="B1954" s="134"/>
      <c r="C1954" s="383"/>
      <c r="D1954" s="135"/>
      <c r="E1954" s="135"/>
      <c r="F1954" s="135"/>
      <c r="G1954" s="1057" t="s">
        <v>85</v>
      </c>
      <c r="H1954" s="1057"/>
      <c r="I1954" s="136">
        <f>F1953-I1953</f>
        <v>0</v>
      </c>
      <c r="J1954" s="137"/>
    </row>
    <row r="1955" spans="2:11" ht="12.75" customHeight="1" x14ac:dyDescent="0.2">
      <c r="B1955" s="111"/>
      <c r="C1955" s="112" t="s">
        <v>86</v>
      </c>
      <c r="D1955" s="112"/>
      <c r="E1955" s="112" t="s">
        <v>88</v>
      </c>
      <c r="F1955" s="112"/>
      <c r="G1955" s="112"/>
      <c r="H1955" s="112"/>
      <c r="I1955" s="112"/>
      <c r="J1955" s="113"/>
    </row>
    <row r="1956" spans="2:11" ht="12.75" customHeight="1" x14ac:dyDescent="0.2">
      <c r="B1956" s="111"/>
      <c r="C1956" s="112"/>
      <c r="D1956" s="112"/>
      <c r="E1956" s="112"/>
      <c r="F1956" s="112"/>
      <c r="G1956" s="112"/>
      <c r="H1956" s="112"/>
      <c r="I1956" s="112"/>
      <c r="J1956" s="113"/>
    </row>
    <row r="1957" spans="2:11" ht="12.75" customHeight="1" thickBot="1" x14ac:dyDescent="0.25">
      <c r="B1957" s="139"/>
      <c r="C1957" s="140"/>
      <c r="D1957" s="140"/>
      <c r="E1957" s="140"/>
      <c r="F1957" s="140"/>
      <c r="G1957" s="140"/>
      <c r="H1957" s="140"/>
      <c r="I1957" s="140"/>
      <c r="J1957" s="141"/>
    </row>
    <row r="1958" spans="2:11" ht="12.75" customHeight="1" x14ac:dyDescent="0.2">
      <c r="B1958" s="112"/>
      <c r="C1958" s="112"/>
      <c r="D1958" s="112"/>
      <c r="E1958" s="112"/>
      <c r="F1958" s="112"/>
      <c r="G1958" s="112"/>
      <c r="H1958" s="112"/>
      <c r="I1958" s="112"/>
      <c r="J1958" s="112"/>
    </row>
    <row r="1959" spans="2:11" ht="12.75" customHeight="1" thickBot="1" x14ac:dyDescent="0.25">
      <c r="B1959" s="112"/>
      <c r="C1959" s="112"/>
      <c r="D1959" s="112"/>
      <c r="E1959" s="112"/>
      <c r="F1959" s="112"/>
      <c r="G1959" s="112"/>
      <c r="H1959" s="112"/>
      <c r="I1959" s="112"/>
      <c r="J1959" s="112"/>
      <c r="K1959" s="96"/>
    </row>
    <row r="1960" spans="2:11" ht="12.75" customHeight="1" x14ac:dyDescent="0.2">
      <c r="B1960" s="108" t="s">
        <v>143</v>
      </c>
      <c r="C1960" s="109"/>
      <c r="D1960" s="109"/>
      <c r="E1960" s="109"/>
      <c r="F1960" s="109"/>
      <c r="G1960" s="109"/>
      <c r="H1960" s="109"/>
      <c r="I1960" s="109"/>
      <c r="J1960" s="110"/>
    </row>
    <row r="1961" spans="2:11" ht="12.75" customHeight="1" x14ac:dyDescent="0.2">
      <c r="B1961" s="111"/>
      <c r="C1961" s="112"/>
      <c r="D1961" s="112"/>
      <c r="E1961" s="112"/>
      <c r="F1961" s="112"/>
      <c r="G1961" s="112"/>
      <c r="H1961" s="112"/>
      <c r="I1961" s="112"/>
      <c r="J1961" s="113"/>
    </row>
    <row r="1962" spans="2:11" ht="12.75" customHeight="1" x14ac:dyDescent="0.25">
      <c r="B1962" s="111"/>
      <c r="C1962" s="1053" t="s">
        <v>77</v>
      </c>
      <c r="D1962" s="1053"/>
      <c r="E1962" s="1053"/>
      <c r="F1962" s="1053"/>
      <c r="G1962" s="1053"/>
      <c r="H1962" s="1053"/>
      <c r="I1962" s="1053"/>
      <c r="J1962" s="113"/>
    </row>
    <row r="1963" spans="2:11" ht="12.75" customHeight="1" x14ac:dyDescent="0.2">
      <c r="B1963" s="111"/>
      <c r="C1963" s="1054" t="s">
        <v>2110</v>
      </c>
      <c r="D1963" s="1054"/>
      <c r="E1963" s="1054"/>
      <c r="F1963" s="1054"/>
      <c r="G1963" s="1054"/>
      <c r="H1963" s="1054"/>
      <c r="I1963" s="1054"/>
      <c r="J1963" s="113"/>
    </row>
    <row r="1964" spans="2:11" ht="12.75" customHeight="1" x14ac:dyDescent="0.2">
      <c r="B1964" s="111"/>
      <c r="C1964" s="114"/>
      <c r="D1964" s="114"/>
      <c r="E1964" s="114"/>
      <c r="F1964" s="114"/>
      <c r="G1964" s="114"/>
      <c r="H1964" s="114"/>
      <c r="I1964" s="116"/>
      <c r="J1964" s="113"/>
    </row>
    <row r="1965" spans="2:11" ht="12.75" customHeight="1" x14ac:dyDescent="0.2">
      <c r="B1965" s="111"/>
      <c r="C1965" s="115" t="s">
        <v>82</v>
      </c>
      <c r="D1965" s="1055">
        <f>'Total display'!B85</f>
        <v>0</v>
      </c>
      <c r="E1965" s="1055"/>
      <c r="F1965" s="1055"/>
      <c r="G1965" s="1055"/>
      <c r="H1965" s="115" t="s">
        <v>81</v>
      </c>
      <c r="I1965" s="178">
        <f>'Total display'!C85</f>
        <v>0</v>
      </c>
      <c r="J1965" s="113"/>
    </row>
    <row r="1966" spans="2:11" ht="12.75" customHeight="1" x14ac:dyDescent="0.2">
      <c r="B1966" s="111"/>
      <c r="C1966" s="118" t="s">
        <v>78</v>
      </c>
      <c r="D1966" s="1055" t="s">
        <v>168</v>
      </c>
      <c r="E1966" s="1055"/>
      <c r="F1966" s="1055"/>
      <c r="G1966" s="112"/>
      <c r="H1966" s="246" t="s">
        <v>479</v>
      </c>
      <c r="I1966" s="246" t="s">
        <v>330</v>
      </c>
      <c r="J1966" s="113"/>
    </row>
    <row r="1967" spans="2:11" ht="12.75" customHeight="1" thickBot="1" x14ac:dyDescent="0.25">
      <c r="B1967" s="111"/>
      <c r="C1967" s="120" t="s">
        <v>79</v>
      </c>
      <c r="D1967" s="120">
        <f>'Total display'!A85</f>
        <v>0</v>
      </c>
      <c r="E1967" s="169"/>
      <c r="F1967" s="149"/>
      <c r="G1967" s="112"/>
      <c r="H1967" s="120" t="s">
        <v>80</v>
      </c>
      <c r="I1967" s="164">
        <f>'Total display'!D85</f>
        <v>0</v>
      </c>
      <c r="J1967" s="113"/>
    </row>
    <row r="1968" spans="2:11" ht="12.75" customHeight="1" thickTop="1" thickBot="1" x14ac:dyDescent="0.25">
      <c r="B1968" s="111"/>
      <c r="C1968" s="123" t="s">
        <v>73</v>
      </c>
      <c r="D1968" s="124"/>
      <c r="E1968" s="124"/>
      <c r="F1968" s="125" t="s">
        <v>74</v>
      </c>
      <c r="G1968" s="124" t="s">
        <v>75</v>
      </c>
      <c r="H1968" s="124"/>
      <c r="I1968" s="125" t="s">
        <v>74</v>
      </c>
      <c r="J1968" s="113"/>
    </row>
    <row r="1969" spans="2:10" ht="12.75" customHeight="1" thickTop="1" x14ac:dyDescent="0.2">
      <c r="B1969" s="111"/>
      <c r="C1969" s="126"/>
      <c r="D1969" s="127" t="s">
        <v>201</v>
      </c>
      <c r="E1969" s="128" t="s">
        <v>117</v>
      </c>
      <c r="F1969" s="129"/>
      <c r="G1969" s="112"/>
      <c r="H1969" s="112"/>
      <c r="I1969" s="130"/>
      <c r="J1969" s="113"/>
    </row>
    <row r="1970" spans="2:10" ht="12.75" customHeight="1" x14ac:dyDescent="0.2">
      <c r="B1970" s="111"/>
      <c r="C1970" s="127" t="s">
        <v>40</v>
      </c>
      <c r="D1970" s="127"/>
      <c r="E1970" s="127"/>
      <c r="F1970" s="131">
        <f>'Total display'!E85</f>
        <v>0</v>
      </c>
      <c r="G1970" s="1058" t="s">
        <v>1942</v>
      </c>
      <c r="H1970" s="1058"/>
      <c r="I1970" s="131">
        <f>'Total display'!R85</f>
        <v>0</v>
      </c>
      <c r="J1970" s="113"/>
    </row>
    <row r="1971" spans="2:10" ht="12.75" customHeight="1" x14ac:dyDescent="0.2">
      <c r="B1971" s="111"/>
      <c r="C1971" s="127" t="s">
        <v>67</v>
      </c>
      <c r="D1971" s="127"/>
      <c r="E1971" s="127"/>
      <c r="F1971" s="131">
        <f>'Total display'!H85</f>
        <v>0</v>
      </c>
      <c r="G1971" s="1056" t="s">
        <v>76</v>
      </c>
      <c r="H1971" s="1056"/>
      <c r="I1971" s="131">
        <f>'Total display'!T85</f>
        <v>0</v>
      </c>
      <c r="J1971" s="113"/>
    </row>
    <row r="1972" spans="2:10" ht="12.75" customHeight="1" x14ac:dyDescent="0.2">
      <c r="B1972" s="111"/>
      <c r="C1972" s="127" t="s">
        <v>69</v>
      </c>
      <c r="D1972" s="128">
        <f>'Ac Dtls'!D76</f>
        <v>0</v>
      </c>
      <c r="E1972" s="131">
        <f>'Ac Dtls'!E76</f>
        <v>1.8321986301369861</v>
      </c>
      <c r="F1972" s="131">
        <f>'Total display'!M85</f>
        <v>0</v>
      </c>
      <c r="G1972" s="127"/>
      <c r="H1972" s="127"/>
      <c r="I1972" s="131"/>
      <c r="J1972" s="113"/>
    </row>
    <row r="1973" spans="2:10" ht="12.75" customHeight="1" x14ac:dyDescent="0.2">
      <c r="B1973" s="111"/>
      <c r="C1973" s="127" t="s">
        <v>70</v>
      </c>
      <c r="D1973" s="128">
        <f>'Ac Dtls'!G76</f>
        <v>0</v>
      </c>
      <c r="E1973" s="131">
        <f>'Ac Dtls'!H76</f>
        <v>4</v>
      </c>
      <c r="F1973" s="131">
        <f>'Total display'!N85</f>
        <v>0</v>
      </c>
      <c r="G1973" s="127"/>
      <c r="H1973" s="127"/>
      <c r="I1973" s="131"/>
      <c r="J1973" s="113"/>
    </row>
    <row r="1974" spans="2:10" ht="12.75" customHeight="1" x14ac:dyDescent="0.2">
      <c r="B1974" s="111"/>
      <c r="C1974" s="127" t="s">
        <v>71</v>
      </c>
      <c r="D1974" s="127"/>
      <c r="E1974" s="127"/>
      <c r="F1974" s="131">
        <f>'Total display'!P85</f>
        <v>0</v>
      </c>
      <c r="G1974" s="127"/>
      <c r="H1974" s="127"/>
      <c r="I1974" s="131"/>
      <c r="J1974" s="113"/>
    </row>
    <row r="1975" spans="2:10" ht="12.75" customHeight="1" x14ac:dyDescent="0.2">
      <c r="B1975" s="111"/>
      <c r="C1975" s="127" t="s">
        <v>425</v>
      </c>
      <c r="D1975" s="127"/>
      <c r="E1975" s="127"/>
      <c r="F1975" s="131">
        <f>'Total display'!F85</f>
        <v>0</v>
      </c>
      <c r="G1975" s="127"/>
      <c r="H1975" s="127"/>
      <c r="I1975" s="131"/>
      <c r="J1975" s="113"/>
    </row>
    <row r="1976" spans="2:10" ht="12.75" customHeight="1" x14ac:dyDescent="0.2">
      <c r="B1976" s="111"/>
      <c r="C1976" s="127" t="s">
        <v>421</v>
      </c>
      <c r="D1976" s="127"/>
      <c r="E1976" s="127"/>
      <c r="F1976" s="131">
        <f>'Total display'!I85</f>
        <v>0</v>
      </c>
      <c r="G1976" s="127"/>
      <c r="H1976" s="127"/>
      <c r="I1976" s="131"/>
      <c r="J1976" s="113"/>
    </row>
    <row r="1977" spans="2:10" ht="12.75" customHeight="1" x14ac:dyDescent="0.2">
      <c r="B1977" s="111"/>
      <c r="C1977" s="127" t="s">
        <v>450</v>
      </c>
      <c r="D1977" s="127"/>
      <c r="E1977" s="127"/>
      <c r="F1977" s="131">
        <f>'Total display'!J85</f>
        <v>0</v>
      </c>
      <c r="G1977" s="127"/>
      <c r="H1977" s="127"/>
      <c r="I1977" s="131"/>
      <c r="J1977" s="113"/>
    </row>
    <row r="1978" spans="2:10" ht="12.75" customHeight="1" x14ac:dyDescent="0.2">
      <c r="B1978" s="111"/>
      <c r="C1978" s="382" t="s">
        <v>1055</v>
      </c>
      <c r="D1978" s="128"/>
      <c r="E1978" s="127"/>
      <c r="F1978" s="131">
        <f>'Total display'!L85</f>
        <v>0</v>
      </c>
      <c r="G1978" s="127"/>
      <c r="H1978" s="127"/>
      <c r="I1978" s="131"/>
      <c r="J1978" s="113"/>
    </row>
    <row r="1979" spans="2:10" ht="12.75" customHeight="1" x14ac:dyDescent="0.2">
      <c r="B1979" s="111"/>
      <c r="C1979" s="1050" t="s">
        <v>83</v>
      </c>
      <c r="D1979" s="1051"/>
      <c r="E1979" s="1051"/>
      <c r="F1979" s="132">
        <f>SUM(F1970:F1978)</f>
        <v>0</v>
      </c>
      <c r="G1979" s="1052" t="s">
        <v>84</v>
      </c>
      <c r="H1979" s="1052"/>
      <c r="I1979" s="133">
        <f>SUM(I1970:I1978)</f>
        <v>0</v>
      </c>
      <c r="J1979" s="113"/>
    </row>
    <row r="1980" spans="2:10" ht="12.75" customHeight="1" x14ac:dyDescent="0.2">
      <c r="B1980" s="134"/>
      <c r="C1980" s="135"/>
      <c r="D1980" s="135"/>
      <c r="E1980" s="135"/>
      <c r="F1980" s="135"/>
      <c r="G1980" s="1057" t="s">
        <v>85</v>
      </c>
      <c r="H1980" s="1057"/>
      <c r="I1980" s="136">
        <f>F1979-I1979</f>
        <v>0</v>
      </c>
      <c r="J1980" s="137"/>
    </row>
    <row r="1981" spans="2:10" ht="12.75" customHeight="1" x14ac:dyDescent="0.2">
      <c r="B1981" s="111"/>
      <c r="C1981" s="112" t="s">
        <v>86</v>
      </c>
      <c r="D1981" s="112"/>
      <c r="E1981" s="112" t="s">
        <v>88</v>
      </c>
      <c r="F1981" s="112"/>
      <c r="G1981" s="112"/>
      <c r="H1981" s="112"/>
      <c r="I1981" s="112"/>
      <c r="J1981" s="113"/>
    </row>
    <row r="1982" spans="2:10" ht="12.75" customHeight="1" x14ac:dyDescent="0.2">
      <c r="B1982" s="111"/>
      <c r="C1982" s="112"/>
      <c r="D1982" s="112"/>
      <c r="E1982" s="112"/>
      <c r="F1982" s="112"/>
      <c r="G1982" s="112"/>
      <c r="H1982" s="112"/>
      <c r="I1982" s="112"/>
      <c r="J1982" s="113"/>
    </row>
    <row r="1983" spans="2:10" ht="12.75" customHeight="1" thickBot="1" x14ac:dyDescent="0.25">
      <c r="B1983" s="139"/>
      <c r="C1983" s="140"/>
      <c r="D1983" s="140"/>
      <c r="E1983" s="140"/>
      <c r="F1983" s="140"/>
      <c r="G1983" s="140"/>
      <c r="H1983" s="140"/>
      <c r="I1983" s="140"/>
      <c r="J1983" s="141"/>
    </row>
    <row r="1984" spans="2:10" ht="12.75" customHeight="1" x14ac:dyDescent="0.2">
      <c r="B1984" s="112"/>
      <c r="C1984" s="112"/>
      <c r="D1984" s="112"/>
      <c r="E1984" s="112"/>
      <c r="F1984" s="112"/>
      <c r="G1984" s="112"/>
      <c r="H1984" s="112"/>
      <c r="I1984" s="112"/>
      <c r="J1984" s="112"/>
    </row>
    <row r="1985" spans="2:10" ht="12.75" customHeight="1" x14ac:dyDescent="0.2">
      <c r="B1985" s="112"/>
      <c r="C1985" s="112"/>
      <c r="D1985" s="112"/>
      <c r="E1985" s="112"/>
      <c r="F1985" s="112"/>
      <c r="G1985" s="112"/>
      <c r="H1985" s="112"/>
      <c r="I1985" s="112"/>
      <c r="J1985" s="112"/>
    </row>
    <row r="1986" spans="2:10" ht="12.75" customHeight="1" x14ac:dyDescent="0.2"/>
    <row r="1987" spans="2:10" ht="12.75" customHeight="1" x14ac:dyDescent="0.2"/>
    <row r="1988" spans="2:10" ht="12.75" customHeight="1" x14ac:dyDescent="0.2"/>
    <row r="1989" spans="2:10" ht="12.75" customHeight="1" thickBot="1" x14ac:dyDescent="0.25">
      <c r="B1989" s="112"/>
      <c r="C1989" s="112"/>
      <c r="D1989" s="112"/>
      <c r="E1989" s="112"/>
      <c r="F1989" s="112"/>
      <c r="G1989" s="112"/>
      <c r="H1989" s="112"/>
      <c r="I1989" s="112"/>
      <c r="J1989" s="112"/>
    </row>
    <row r="1990" spans="2:10" ht="12.75" customHeight="1" x14ac:dyDescent="0.2">
      <c r="B1990" s="108" t="s">
        <v>143</v>
      </c>
      <c r="C1990" s="109"/>
      <c r="D1990" s="109"/>
      <c r="E1990" s="109"/>
      <c r="F1990" s="109"/>
      <c r="G1990" s="109"/>
      <c r="H1990" s="109"/>
      <c r="I1990" s="109"/>
      <c r="J1990" s="110"/>
    </row>
    <row r="1991" spans="2:10" ht="12.75" customHeight="1" x14ac:dyDescent="0.2">
      <c r="B1991" s="111"/>
      <c r="C1991" s="112"/>
      <c r="D1991" s="112"/>
      <c r="E1991" s="112"/>
      <c r="F1991" s="112"/>
      <c r="G1991" s="112"/>
      <c r="H1991" s="112"/>
      <c r="I1991" s="112"/>
      <c r="J1991" s="113"/>
    </row>
    <row r="1992" spans="2:10" ht="12.75" customHeight="1" x14ac:dyDescent="0.25">
      <c r="B1992" s="111"/>
      <c r="C1992" s="1053" t="s">
        <v>77</v>
      </c>
      <c r="D1992" s="1053"/>
      <c r="E1992" s="1053"/>
      <c r="F1992" s="1053"/>
      <c r="G1992" s="1053"/>
      <c r="H1992" s="1053"/>
      <c r="I1992" s="1053"/>
      <c r="J1992" s="113"/>
    </row>
    <row r="1993" spans="2:10" ht="12.75" customHeight="1" x14ac:dyDescent="0.2">
      <c r="B1993" s="111"/>
      <c r="C1993" s="1054" t="s">
        <v>2110</v>
      </c>
      <c r="D1993" s="1054"/>
      <c r="E1993" s="1054"/>
      <c r="F1993" s="1054"/>
      <c r="G1993" s="1054"/>
      <c r="H1993" s="1054"/>
      <c r="I1993" s="1054"/>
      <c r="J1993" s="113"/>
    </row>
    <row r="1994" spans="2:10" ht="12.75" customHeight="1" x14ac:dyDescent="0.2">
      <c r="B1994" s="111"/>
      <c r="C1994" s="114"/>
      <c r="D1994" s="114"/>
      <c r="E1994" s="114"/>
      <c r="F1994" s="114"/>
      <c r="G1994" s="114"/>
      <c r="H1994" s="114"/>
      <c r="I1994" s="116"/>
      <c r="J1994" s="113"/>
    </row>
    <row r="1995" spans="2:10" ht="12.75" customHeight="1" x14ac:dyDescent="0.2">
      <c r="B1995" s="111"/>
      <c r="C1995" s="115" t="s">
        <v>82</v>
      </c>
      <c r="D1995" s="1055">
        <f>'Total display'!B86</f>
        <v>0</v>
      </c>
      <c r="E1995" s="1055"/>
      <c r="F1995" s="1055"/>
      <c r="G1995" s="1055"/>
      <c r="H1995" s="115" t="s">
        <v>81</v>
      </c>
      <c r="I1995" s="178">
        <f>'Total display'!C86</f>
        <v>0</v>
      </c>
      <c r="J1995" s="113"/>
    </row>
    <row r="1996" spans="2:10" ht="12.75" customHeight="1" x14ac:dyDescent="0.2">
      <c r="B1996" s="111"/>
      <c r="C1996" s="118" t="s">
        <v>78</v>
      </c>
      <c r="D1996" s="1055" t="s">
        <v>168</v>
      </c>
      <c r="E1996" s="1055"/>
      <c r="F1996" s="1055"/>
      <c r="G1996" s="112"/>
      <c r="H1996" s="246" t="s">
        <v>479</v>
      </c>
      <c r="I1996" s="246" t="s">
        <v>330</v>
      </c>
      <c r="J1996" s="113"/>
    </row>
    <row r="1997" spans="2:10" ht="12.75" customHeight="1" thickBot="1" x14ac:dyDescent="0.25">
      <c r="B1997" s="111"/>
      <c r="C1997" s="120" t="s">
        <v>79</v>
      </c>
      <c r="D1997" s="120">
        <f>'Total display'!A86</f>
        <v>0</v>
      </c>
      <c r="E1997" s="169"/>
      <c r="F1997" s="149"/>
      <c r="G1997" s="112"/>
      <c r="H1997" s="120" t="s">
        <v>80</v>
      </c>
      <c r="I1997" s="164">
        <f>'Total display'!D86</f>
        <v>0</v>
      </c>
      <c r="J1997" s="113"/>
    </row>
    <row r="1998" spans="2:10" ht="12.75" customHeight="1" thickTop="1" thickBot="1" x14ac:dyDescent="0.25">
      <c r="B1998" s="111"/>
      <c r="C1998" s="123" t="s">
        <v>73</v>
      </c>
      <c r="D1998" s="124"/>
      <c r="E1998" s="124"/>
      <c r="F1998" s="125" t="s">
        <v>74</v>
      </c>
      <c r="G1998" s="124" t="s">
        <v>75</v>
      </c>
      <c r="H1998" s="124"/>
      <c r="I1998" s="125" t="s">
        <v>74</v>
      </c>
      <c r="J1998" s="113"/>
    </row>
    <row r="1999" spans="2:10" ht="12.75" customHeight="1" thickTop="1" x14ac:dyDescent="0.2">
      <c r="B1999" s="111"/>
      <c r="C1999" s="126"/>
      <c r="D1999" s="127" t="s">
        <v>201</v>
      </c>
      <c r="E1999" s="128" t="s">
        <v>117</v>
      </c>
      <c r="F1999" s="129"/>
      <c r="G1999" s="112"/>
      <c r="H1999" s="112"/>
      <c r="I1999" s="130"/>
      <c r="J1999" s="113"/>
    </row>
    <row r="2000" spans="2:10" ht="12.75" customHeight="1" x14ac:dyDescent="0.2">
      <c r="B2000" s="111"/>
      <c r="C2000" s="127" t="s">
        <v>40</v>
      </c>
      <c r="D2000" s="127"/>
      <c r="E2000" s="127"/>
      <c r="F2000" s="131">
        <f>'Total display'!E86</f>
        <v>0</v>
      </c>
      <c r="G2000" s="1058" t="s">
        <v>1943</v>
      </c>
      <c r="H2000" s="1058"/>
      <c r="I2000" s="131">
        <f>'Total display'!R86</f>
        <v>0</v>
      </c>
      <c r="J2000" s="113"/>
    </row>
    <row r="2001" spans="2:11" ht="12.75" customHeight="1" x14ac:dyDescent="0.2">
      <c r="B2001" s="111"/>
      <c r="C2001" s="127" t="s">
        <v>67</v>
      </c>
      <c r="D2001" s="127"/>
      <c r="E2001" s="127"/>
      <c r="F2001" s="131">
        <f>'Total display'!H86</f>
        <v>0</v>
      </c>
      <c r="G2001" s="1056" t="s">
        <v>76</v>
      </c>
      <c r="H2001" s="1056"/>
      <c r="I2001" s="131">
        <f>'Total display'!T86</f>
        <v>0</v>
      </c>
      <c r="J2001" s="113"/>
    </row>
    <row r="2002" spans="2:11" ht="12.75" customHeight="1" x14ac:dyDescent="0.2">
      <c r="B2002" s="111"/>
      <c r="C2002" s="127" t="s">
        <v>69</v>
      </c>
      <c r="D2002" s="128">
        <f>'Ac Dtls'!D77</f>
        <v>0</v>
      </c>
      <c r="E2002" s="131">
        <f>'Ac Dtls'!E77</f>
        <v>1.8321986301369861</v>
      </c>
      <c r="F2002" s="131">
        <f>'Total display'!M86</f>
        <v>0</v>
      </c>
      <c r="G2002" s="127"/>
      <c r="H2002" s="127"/>
      <c r="I2002" s="131"/>
      <c r="J2002" s="113"/>
    </row>
    <row r="2003" spans="2:11" ht="12.75" customHeight="1" x14ac:dyDescent="0.2">
      <c r="B2003" s="111"/>
      <c r="C2003" s="127" t="s">
        <v>70</v>
      </c>
      <c r="D2003" s="128">
        <f>'Ac Dtls'!G77</f>
        <v>0</v>
      </c>
      <c r="E2003" s="131">
        <f>'Ac Dtls'!H77</f>
        <v>4</v>
      </c>
      <c r="F2003" s="131">
        <f>'Total display'!N86</f>
        <v>0</v>
      </c>
      <c r="G2003" s="127"/>
      <c r="H2003" s="127"/>
      <c r="I2003" s="131"/>
      <c r="J2003" s="113"/>
    </row>
    <row r="2004" spans="2:11" ht="12.75" customHeight="1" x14ac:dyDescent="0.2">
      <c r="B2004" s="111"/>
      <c r="C2004" s="127" t="s">
        <v>71</v>
      </c>
      <c r="D2004" s="127"/>
      <c r="E2004" s="127"/>
      <c r="F2004" s="131">
        <f>'Total display'!P86</f>
        <v>0</v>
      </c>
      <c r="G2004" s="127"/>
      <c r="H2004" s="127"/>
      <c r="I2004" s="131"/>
      <c r="J2004" s="113"/>
    </row>
    <row r="2005" spans="2:11" ht="12.75" customHeight="1" x14ac:dyDescent="0.2">
      <c r="B2005" s="111"/>
      <c r="C2005" s="127" t="s">
        <v>422</v>
      </c>
      <c r="D2005" s="127"/>
      <c r="E2005" s="127"/>
      <c r="F2005" s="131">
        <f>'Total display'!F86</f>
        <v>0</v>
      </c>
      <c r="G2005" s="127"/>
      <c r="H2005" s="127"/>
      <c r="I2005" s="131"/>
      <c r="J2005" s="113"/>
    </row>
    <row r="2006" spans="2:11" ht="12.75" customHeight="1" x14ac:dyDescent="0.2">
      <c r="B2006" s="111"/>
      <c r="C2006" s="127" t="s">
        <v>421</v>
      </c>
      <c r="D2006" s="127"/>
      <c r="E2006" s="127"/>
      <c r="F2006" s="131">
        <f>'Total display'!I86</f>
        <v>0</v>
      </c>
      <c r="G2006" s="127"/>
      <c r="H2006" s="127"/>
      <c r="I2006" s="131"/>
      <c r="J2006" s="113"/>
    </row>
    <row r="2007" spans="2:11" ht="12.75" customHeight="1" x14ac:dyDescent="0.2">
      <c r="B2007" s="111"/>
      <c r="C2007" s="127" t="s">
        <v>450</v>
      </c>
      <c r="D2007" s="127"/>
      <c r="E2007" s="127"/>
      <c r="F2007" s="131">
        <f>'Total display'!J86</f>
        <v>0</v>
      </c>
      <c r="G2007" s="127"/>
      <c r="H2007" s="127"/>
      <c r="I2007" s="131"/>
      <c r="J2007" s="113"/>
    </row>
    <row r="2008" spans="2:11" ht="12.75" customHeight="1" x14ac:dyDescent="0.2">
      <c r="B2008" s="111"/>
      <c r="C2008" s="382" t="s">
        <v>1055</v>
      </c>
      <c r="D2008" s="128"/>
      <c r="E2008" s="127"/>
      <c r="F2008" s="131">
        <f>'Total display'!L86</f>
        <v>0</v>
      </c>
      <c r="G2008" s="127"/>
      <c r="H2008" s="127"/>
      <c r="I2008" s="131"/>
      <c r="J2008" s="113"/>
    </row>
    <row r="2009" spans="2:11" ht="12.75" customHeight="1" x14ac:dyDescent="0.2">
      <c r="B2009" s="111"/>
      <c r="C2009" s="382"/>
      <c r="D2009" s="384"/>
      <c r="E2009" s="385"/>
      <c r="F2009" s="132"/>
      <c r="G2009" s="135"/>
      <c r="H2009" s="135"/>
      <c r="I2009" s="133"/>
      <c r="J2009" s="113"/>
    </row>
    <row r="2010" spans="2:11" ht="12.75" customHeight="1" x14ac:dyDescent="0.2">
      <c r="B2010" s="111"/>
      <c r="C2010" s="1050" t="s">
        <v>83</v>
      </c>
      <c r="D2010" s="1051"/>
      <c r="E2010" s="1051"/>
      <c r="F2010" s="132">
        <f>SUM(F2000:F2008)</f>
        <v>0</v>
      </c>
      <c r="G2010" s="1052" t="s">
        <v>84</v>
      </c>
      <c r="H2010" s="1052"/>
      <c r="I2010" s="133">
        <f>SUM(I2000:I2008)</f>
        <v>0</v>
      </c>
      <c r="J2010" s="113"/>
    </row>
    <row r="2011" spans="2:11" ht="12.75" customHeight="1" x14ac:dyDescent="0.2">
      <c r="B2011" s="134"/>
      <c r="C2011" s="135"/>
      <c r="D2011" s="135"/>
      <c r="E2011" s="135"/>
      <c r="F2011" s="135"/>
      <c r="G2011" s="1057" t="s">
        <v>85</v>
      </c>
      <c r="H2011" s="1057"/>
      <c r="I2011" s="136">
        <f>F2010-I2010</f>
        <v>0</v>
      </c>
      <c r="J2011" s="137"/>
    </row>
    <row r="2012" spans="2:11" ht="12.75" customHeight="1" x14ac:dyDescent="0.2">
      <c r="B2012" s="111"/>
      <c r="C2012" s="112" t="s">
        <v>86</v>
      </c>
      <c r="D2012" s="112"/>
      <c r="E2012" s="112" t="s">
        <v>88</v>
      </c>
      <c r="F2012" s="112"/>
      <c r="G2012" s="112"/>
      <c r="H2012" s="112"/>
      <c r="I2012" s="112"/>
      <c r="J2012" s="113"/>
    </row>
    <row r="2013" spans="2:11" ht="12.75" customHeight="1" x14ac:dyDescent="0.2">
      <c r="B2013" s="111"/>
      <c r="C2013" s="112"/>
      <c r="D2013" s="112"/>
      <c r="E2013" s="112"/>
      <c r="F2013" s="112"/>
      <c r="G2013" s="112"/>
      <c r="H2013" s="112"/>
      <c r="I2013" s="112"/>
      <c r="J2013" s="113"/>
    </row>
    <row r="2014" spans="2:11" ht="12.75" customHeight="1" thickBot="1" x14ac:dyDescent="0.25">
      <c r="B2014" s="139"/>
      <c r="C2014" s="140"/>
      <c r="D2014" s="140"/>
      <c r="E2014" s="140"/>
      <c r="F2014" s="140"/>
      <c r="G2014" s="140"/>
      <c r="H2014" s="140"/>
      <c r="I2014" s="140"/>
      <c r="J2014" s="141"/>
      <c r="K2014" s="56"/>
    </row>
    <row r="2015" spans="2:11" ht="12.75" customHeight="1" x14ac:dyDescent="0.2">
      <c r="B2015" s="112"/>
      <c r="C2015" s="112"/>
      <c r="D2015" s="112"/>
      <c r="E2015" s="112"/>
      <c r="F2015" s="112"/>
      <c r="G2015" s="112"/>
      <c r="H2015" s="112"/>
      <c r="I2015" s="112"/>
      <c r="J2015" s="112"/>
    </row>
    <row r="2016" spans="2:11" ht="12.75" customHeight="1" x14ac:dyDescent="0.2">
      <c r="B2016" s="112"/>
      <c r="C2016" s="112"/>
      <c r="D2016" s="112"/>
      <c r="E2016" s="112"/>
      <c r="F2016" s="112"/>
      <c r="G2016" s="112"/>
      <c r="H2016" s="112"/>
      <c r="I2016" s="112"/>
      <c r="J2016" s="112"/>
    </row>
    <row r="2017" spans="2:10" ht="12.75" customHeight="1" x14ac:dyDescent="0.2">
      <c r="B2017" s="112"/>
      <c r="C2017" s="112"/>
      <c r="D2017" s="112"/>
      <c r="E2017" s="112"/>
      <c r="F2017" s="112"/>
      <c r="G2017" s="112"/>
      <c r="H2017" s="112"/>
      <c r="I2017" s="112"/>
      <c r="J2017" s="112"/>
    </row>
    <row r="2018" spans="2:10" ht="12.75" customHeight="1" x14ac:dyDescent="0.2">
      <c r="B2018" s="112"/>
      <c r="C2018" s="112"/>
      <c r="D2018" s="112"/>
      <c r="E2018" s="112"/>
      <c r="F2018" s="112"/>
      <c r="G2018" s="112"/>
      <c r="H2018" s="112"/>
      <c r="I2018" s="112"/>
      <c r="J2018" s="112"/>
    </row>
    <row r="2019" spans="2:10" ht="12.75" customHeight="1" thickBot="1" x14ac:dyDescent="0.25">
      <c r="B2019" s="112"/>
      <c r="C2019" s="112"/>
      <c r="D2019" s="112"/>
      <c r="E2019" s="112"/>
      <c r="F2019" s="112"/>
      <c r="G2019" s="112"/>
      <c r="H2019" s="112"/>
      <c r="I2019" s="112"/>
      <c r="J2019" s="112"/>
    </row>
    <row r="2020" spans="2:10" ht="12.75" customHeight="1" x14ac:dyDescent="0.2">
      <c r="B2020" s="108" t="s">
        <v>143</v>
      </c>
      <c r="C2020" s="109"/>
      <c r="D2020" s="109"/>
      <c r="E2020" s="109"/>
      <c r="F2020" s="109"/>
      <c r="G2020" s="109"/>
      <c r="H2020" s="109"/>
      <c r="I2020" s="109"/>
      <c r="J2020" s="110"/>
    </row>
    <row r="2021" spans="2:10" ht="12.75" customHeight="1" x14ac:dyDescent="0.2">
      <c r="B2021" s="111"/>
      <c r="C2021" s="112"/>
      <c r="D2021" s="112"/>
      <c r="E2021" s="112"/>
      <c r="F2021" s="112"/>
      <c r="G2021" s="112"/>
      <c r="H2021" s="112"/>
      <c r="I2021" s="112"/>
      <c r="J2021" s="113"/>
    </row>
    <row r="2022" spans="2:10" ht="12.75" customHeight="1" x14ac:dyDescent="0.25">
      <c r="B2022" s="111"/>
      <c r="C2022" s="1053" t="s">
        <v>77</v>
      </c>
      <c r="D2022" s="1053"/>
      <c r="E2022" s="1053"/>
      <c r="F2022" s="1053"/>
      <c r="G2022" s="1053"/>
      <c r="H2022" s="1053"/>
      <c r="I2022" s="1053"/>
      <c r="J2022" s="113"/>
    </row>
    <row r="2023" spans="2:10" ht="12.75" customHeight="1" x14ac:dyDescent="0.2">
      <c r="B2023" s="111"/>
      <c r="C2023" s="1054" t="s">
        <v>2110</v>
      </c>
      <c r="D2023" s="1054"/>
      <c r="E2023" s="1054"/>
      <c r="F2023" s="1054"/>
      <c r="G2023" s="1054"/>
      <c r="H2023" s="1054"/>
      <c r="I2023" s="1054"/>
      <c r="J2023" s="113"/>
    </row>
    <row r="2024" spans="2:10" ht="12.75" customHeight="1" x14ac:dyDescent="0.2">
      <c r="B2024" s="111"/>
      <c r="C2024" s="114"/>
      <c r="D2024" s="114"/>
      <c r="E2024" s="114"/>
      <c r="F2024" s="114"/>
      <c r="G2024" s="114"/>
      <c r="H2024" s="114"/>
      <c r="I2024" s="116"/>
      <c r="J2024" s="113"/>
    </row>
    <row r="2025" spans="2:10" ht="12.75" customHeight="1" x14ac:dyDescent="0.2">
      <c r="B2025" s="111"/>
      <c r="C2025" s="115" t="s">
        <v>82</v>
      </c>
      <c r="D2025" s="1055">
        <f>'Total display'!B87</f>
        <v>0</v>
      </c>
      <c r="E2025" s="1055"/>
      <c r="F2025" s="1055"/>
      <c r="G2025" s="1055"/>
      <c r="H2025" s="115" t="s">
        <v>81</v>
      </c>
      <c r="I2025" s="178">
        <f>'Total display'!C87</f>
        <v>0</v>
      </c>
      <c r="J2025" s="113"/>
    </row>
    <row r="2026" spans="2:10" ht="12.75" customHeight="1" x14ac:dyDescent="0.2">
      <c r="B2026" s="111"/>
      <c r="C2026" s="118" t="s">
        <v>78</v>
      </c>
      <c r="D2026" s="1055" t="s">
        <v>92</v>
      </c>
      <c r="E2026" s="1055"/>
      <c r="F2026" s="1055"/>
      <c r="G2026" s="112"/>
      <c r="H2026" s="252" t="s">
        <v>479</v>
      </c>
      <c r="I2026" s="252" t="s">
        <v>329</v>
      </c>
      <c r="J2026" s="113"/>
    </row>
    <row r="2027" spans="2:10" ht="12.75" customHeight="1" thickBot="1" x14ac:dyDescent="0.25">
      <c r="B2027" s="111"/>
      <c r="C2027" s="120" t="s">
        <v>79</v>
      </c>
      <c r="D2027" s="120">
        <f>'Total display'!A87</f>
        <v>0</v>
      </c>
      <c r="E2027" s="169"/>
      <c r="F2027" s="149"/>
      <c r="G2027" s="112"/>
      <c r="H2027" s="120" t="s">
        <v>80</v>
      </c>
      <c r="I2027" s="164">
        <f>'Total display'!D87</f>
        <v>0</v>
      </c>
      <c r="J2027" s="113"/>
    </row>
    <row r="2028" spans="2:10" ht="12.75" customHeight="1" thickTop="1" thickBot="1" x14ac:dyDescent="0.25">
      <c r="B2028" s="111"/>
      <c r="C2028" s="123" t="s">
        <v>73</v>
      </c>
      <c r="D2028" s="124"/>
      <c r="E2028" s="124"/>
      <c r="F2028" s="125" t="s">
        <v>74</v>
      </c>
      <c r="G2028" s="124" t="s">
        <v>75</v>
      </c>
      <c r="H2028" s="124"/>
      <c r="I2028" s="125" t="s">
        <v>74</v>
      </c>
      <c r="J2028" s="113"/>
    </row>
    <row r="2029" spans="2:10" ht="12.75" customHeight="1" thickTop="1" x14ac:dyDescent="0.2">
      <c r="B2029" s="111"/>
      <c r="C2029" s="126"/>
      <c r="D2029" s="127" t="s">
        <v>201</v>
      </c>
      <c r="E2029" s="128" t="s">
        <v>117</v>
      </c>
      <c r="F2029" s="129"/>
      <c r="G2029" s="112"/>
      <c r="H2029" s="112"/>
      <c r="I2029" s="130"/>
      <c r="J2029" s="113"/>
    </row>
    <row r="2030" spans="2:10" ht="12.75" customHeight="1" x14ac:dyDescent="0.2">
      <c r="B2030" s="111"/>
      <c r="C2030" s="127" t="s">
        <v>40</v>
      </c>
      <c r="D2030" s="127"/>
      <c r="E2030" s="127"/>
      <c r="F2030" s="131">
        <f>'Total display'!E87</f>
        <v>0</v>
      </c>
      <c r="G2030" s="1058" t="s">
        <v>1943</v>
      </c>
      <c r="H2030" s="1058"/>
      <c r="I2030" s="131">
        <f>'Total display'!R87</f>
        <v>0</v>
      </c>
      <c r="J2030" s="113"/>
    </row>
    <row r="2031" spans="2:10" ht="12.75" customHeight="1" x14ac:dyDescent="0.2">
      <c r="B2031" s="111"/>
      <c r="C2031" s="127" t="s">
        <v>67</v>
      </c>
      <c r="D2031" s="127"/>
      <c r="E2031" s="127"/>
      <c r="F2031" s="131">
        <f>'Total display'!H87</f>
        <v>0</v>
      </c>
      <c r="G2031" s="1056" t="s">
        <v>76</v>
      </c>
      <c r="H2031" s="1056"/>
      <c r="I2031" s="131">
        <f>'Total display'!T87</f>
        <v>0</v>
      </c>
      <c r="J2031" s="113"/>
    </row>
    <row r="2032" spans="2:10" ht="12.75" customHeight="1" x14ac:dyDescent="0.2">
      <c r="B2032" s="111"/>
      <c r="C2032" s="127" t="s">
        <v>69</v>
      </c>
      <c r="D2032" s="128">
        <f>'Ac Dtls'!D78</f>
        <v>0</v>
      </c>
      <c r="E2032" s="131">
        <f>'Ac Dtls'!E78</f>
        <v>1.7059006849315068</v>
      </c>
      <c r="F2032" s="131">
        <f>'Total display'!M87</f>
        <v>0</v>
      </c>
      <c r="G2032" s="127"/>
      <c r="H2032" s="127"/>
      <c r="I2032" s="131"/>
      <c r="J2032" s="113"/>
    </row>
    <row r="2033" spans="2:10" ht="12.75" customHeight="1" x14ac:dyDescent="0.2">
      <c r="B2033" s="111"/>
      <c r="C2033" s="127" t="s">
        <v>70</v>
      </c>
      <c r="D2033" s="128">
        <f>'Ac Dtls'!G78</f>
        <v>0</v>
      </c>
      <c r="E2033" s="131">
        <f>'Ac Dtls'!H78</f>
        <v>3</v>
      </c>
      <c r="F2033" s="131">
        <f>'Total display'!N87</f>
        <v>0</v>
      </c>
      <c r="G2033" s="127"/>
      <c r="H2033" s="127"/>
      <c r="I2033" s="131"/>
      <c r="J2033" s="113"/>
    </row>
    <row r="2034" spans="2:10" ht="12.75" customHeight="1" x14ac:dyDescent="0.2">
      <c r="B2034" s="111"/>
      <c r="C2034" s="127" t="s">
        <v>71</v>
      </c>
      <c r="D2034" s="127"/>
      <c r="E2034" s="127"/>
      <c r="F2034" s="131">
        <f>'Total display'!P87</f>
        <v>0</v>
      </c>
      <c r="G2034" s="127"/>
      <c r="H2034" s="127"/>
      <c r="I2034" s="131"/>
      <c r="J2034" s="113"/>
    </row>
    <row r="2035" spans="2:10" ht="12.75" customHeight="1" x14ac:dyDescent="0.2">
      <c r="B2035" s="111"/>
      <c r="C2035" s="127" t="s">
        <v>422</v>
      </c>
      <c r="D2035" s="127"/>
      <c r="E2035" s="127"/>
      <c r="F2035" s="131">
        <f>'Total display'!F87</f>
        <v>0</v>
      </c>
      <c r="G2035" s="127"/>
      <c r="H2035" s="127"/>
      <c r="I2035" s="131"/>
      <c r="J2035" s="113"/>
    </row>
    <row r="2036" spans="2:10" ht="12.75" customHeight="1" x14ac:dyDescent="0.2">
      <c r="B2036" s="111"/>
      <c r="C2036" s="127" t="s">
        <v>421</v>
      </c>
      <c r="D2036" s="127"/>
      <c r="E2036" s="127"/>
      <c r="F2036" s="131">
        <f>'Total display'!I87</f>
        <v>0</v>
      </c>
      <c r="G2036" s="127"/>
      <c r="H2036" s="127"/>
      <c r="I2036" s="131"/>
      <c r="J2036" s="113"/>
    </row>
    <row r="2037" spans="2:10" ht="12.75" customHeight="1" x14ac:dyDescent="0.2">
      <c r="B2037" s="111"/>
      <c r="C2037" s="127" t="s">
        <v>450</v>
      </c>
      <c r="D2037" s="127"/>
      <c r="E2037" s="127"/>
      <c r="F2037" s="131">
        <f>'Total display'!J87</f>
        <v>0</v>
      </c>
      <c r="G2037" s="127"/>
      <c r="H2037" s="127"/>
      <c r="I2037" s="131"/>
      <c r="J2037" s="113"/>
    </row>
    <row r="2038" spans="2:10" ht="12.75" customHeight="1" x14ac:dyDescent="0.2">
      <c r="B2038" s="111"/>
      <c r="C2038" s="382" t="s">
        <v>1055</v>
      </c>
      <c r="D2038" s="128"/>
      <c r="E2038" s="127"/>
      <c r="F2038" s="131">
        <f>'Total display'!L87</f>
        <v>0</v>
      </c>
      <c r="G2038" s="127"/>
      <c r="H2038" s="127"/>
      <c r="I2038" s="131"/>
      <c r="J2038" s="113"/>
    </row>
    <row r="2039" spans="2:10" ht="12.75" customHeight="1" x14ac:dyDescent="0.2">
      <c r="B2039" s="111"/>
      <c r="C2039" s="382"/>
      <c r="D2039" s="384"/>
      <c r="E2039" s="385"/>
      <c r="F2039" s="132"/>
      <c r="G2039" s="135"/>
      <c r="H2039" s="135"/>
      <c r="I2039" s="133"/>
      <c r="J2039" s="113"/>
    </row>
    <row r="2040" spans="2:10" ht="12.75" customHeight="1" x14ac:dyDescent="0.2">
      <c r="B2040" s="111"/>
      <c r="C2040" s="1050" t="s">
        <v>83</v>
      </c>
      <c r="D2040" s="1051"/>
      <c r="E2040" s="1051"/>
      <c r="F2040" s="132">
        <f>SUM(F2030:F2038)</f>
        <v>0</v>
      </c>
      <c r="G2040" s="1052" t="s">
        <v>84</v>
      </c>
      <c r="H2040" s="1052"/>
      <c r="I2040" s="133">
        <f>SUM(I2030:I2038)</f>
        <v>0</v>
      </c>
      <c r="J2040" s="113"/>
    </row>
    <row r="2041" spans="2:10" ht="12.75" customHeight="1" x14ac:dyDescent="0.2">
      <c r="B2041" s="134"/>
      <c r="C2041" s="135"/>
      <c r="D2041" s="135"/>
      <c r="E2041" s="135"/>
      <c r="F2041" s="135"/>
      <c r="G2041" s="1057" t="s">
        <v>85</v>
      </c>
      <c r="H2041" s="1057"/>
      <c r="I2041" s="136">
        <f>F2040-I2040</f>
        <v>0</v>
      </c>
      <c r="J2041" s="137"/>
    </row>
    <row r="2042" spans="2:10" ht="12.75" customHeight="1" x14ac:dyDescent="0.2">
      <c r="B2042" s="111"/>
      <c r="C2042" s="112" t="s">
        <v>86</v>
      </c>
      <c r="D2042" s="112"/>
      <c r="E2042" s="112" t="s">
        <v>88</v>
      </c>
      <c r="F2042" s="112"/>
      <c r="G2042" s="112"/>
      <c r="H2042" s="112"/>
      <c r="I2042" s="112"/>
      <c r="J2042" s="113"/>
    </row>
    <row r="2043" spans="2:10" ht="12.75" customHeight="1" x14ac:dyDescent="0.2">
      <c r="B2043" s="111"/>
      <c r="C2043" s="112"/>
      <c r="D2043" s="112"/>
      <c r="E2043" s="112"/>
      <c r="F2043" s="112"/>
      <c r="G2043" s="112"/>
      <c r="H2043" s="112"/>
      <c r="I2043" s="112"/>
      <c r="J2043" s="113"/>
    </row>
    <row r="2044" spans="2:10" ht="12.75" customHeight="1" thickBot="1" x14ac:dyDescent="0.25">
      <c r="B2044" s="139"/>
      <c r="C2044" s="140"/>
      <c r="D2044" s="140"/>
      <c r="E2044" s="140"/>
      <c r="F2044" s="140"/>
      <c r="G2044" s="140"/>
      <c r="H2044" s="140"/>
      <c r="I2044" s="140"/>
      <c r="J2044" s="141"/>
    </row>
    <row r="2045" spans="2:10" ht="12.75" customHeight="1" x14ac:dyDescent="0.2">
      <c r="B2045" s="112"/>
      <c r="C2045" s="112"/>
      <c r="D2045" s="112"/>
      <c r="E2045" s="112"/>
      <c r="F2045" s="112"/>
      <c r="G2045" s="112"/>
      <c r="H2045" s="112"/>
      <c r="I2045" s="112"/>
      <c r="J2045" s="112"/>
    </row>
    <row r="2046" spans="2:10" ht="12.75" customHeight="1" x14ac:dyDescent="0.2">
      <c r="B2046" s="112"/>
      <c r="C2046" s="112"/>
      <c r="D2046" s="112"/>
      <c r="E2046" s="112"/>
      <c r="F2046" s="112"/>
      <c r="G2046" s="112"/>
      <c r="H2046" s="112"/>
      <c r="I2046" s="112"/>
      <c r="J2046" s="112"/>
    </row>
    <row r="2047" spans="2:10" ht="12.75" customHeight="1" x14ac:dyDescent="0.2">
      <c r="B2047" s="112"/>
      <c r="C2047" s="112"/>
      <c r="D2047" s="112"/>
      <c r="E2047" s="112"/>
      <c r="F2047" s="112"/>
      <c r="G2047" s="112"/>
      <c r="H2047" s="112"/>
      <c r="I2047" s="112"/>
      <c r="J2047" s="112"/>
    </row>
    <row r="2048" spans="2:10" ht="12.75" customHeight="1" x14ac:dyDescent="0.2">
      <c r="B2048" s="112"/>
      <c r="C2048" s="112"/>
      <c r="D2048" s="112"/>
      <c r="E2048" s="112"/>
      <c r="F2048" s="112"/>
      <c r="G2048" s="112"/>
      <c r="H2048" s="112"/>
      <c r="I2048" s="112"/>
      <c r="J2048" s="112"/>
    </row>
    <row r="2049" spans="2:10" ht="12.75" customHeight="1" x14ac:dyDescent="0.2">
      <c r="B2049" s="112"/>
      <c r="C2049" s="112"/>
      <c r="D2049" s="112"/>
      <c r="E2049" s="112"/>
      <c r="F2049" s="112"/>
      <c r="G2049" s="112"/>
      <c r="H2049" s="112"/>
      <c r="I2049" s="112"/>
      <c r="J2049" s="112"/>
    </row>
    <row r="2050" spans="2:10" ht="12.75" customHeight="1" x14ac:dyDescent="0.2">
      <c r="B2050" s="112"/>
      <c r="C2050" s="112"/>
      <c r="D2050" s="112"/>
      <c r="E2050" s="112"/>
      <c r="F2050" s="112"/>
      <c r="G2050" s="112"/>
      <c r="H2050" s="112"/>
      <c r="I2050" s="112"/>
      <c r="J2050" s="112"/>
    </row>
    <row r="2051" spans="2:10" ht="12.75" customHeight="1" thickBot="1" x14ac:dyDescent="0.25">
      <c r="B2051" s="112"/>
      <c r="C2051" s="112"/>
      <c r="D2051" s="112"/>
      <c r="E2051" s="112"/>
      <c r="F2051" s="112"/>
      <c r="G2051" s="112"/>
      <c r="H2051" s="112"/>
      <c r="I2051" s="112"/>
      <c r="J2051" s="112"/>
    </row>
    <row r="2052" spans="2:10" ht="12.75" customHeight="1" x14ac:dyDescent="0.2">
      <c r="B2052" s="108" t="s">
        <v>143</v>
      </c>
      <c r="C2052" s="109"/>
      <c r="D2052" s="109"/>
      <c r="E2052" s="109"/>
      <c r="F2052" s="109"/>
      <c r="G2052" s="109"/>
      <c r="H2052" s="109"/>
      <c r="I2052" s="109"/>
      <c r="J2052" s="110"/>
    </row>
    <row r="2053" spans="2:10" ht="12.75" customHeight="1" x14ac:dyDescent="0.2">
      <c r="B2053" s="111"/>
      <c r="C2053" s="112"/>
      <c r="D2053" s="112"/>
      <c r="E2053" s="112"/>
      <c r="F2053" s="112"/>
      <c r="G2053" s="112"/>
      <c r="H2053" s="112"/>
      <c r="I2053" s="112"/>
      <c r="J2053" s="113"/>
    </row>
    <row r="2054" spans="2:10" ht="12.75" customHeight="1" x14ac:dyDescent="0.25">
      <c r="B2054" s="111"/>
      <c r="C2054" s="1053" t="s">
        <v>77</v>
      </c>
      <c r="D2054" s="1053"/>
      <c r="E2054" s="1053"/>
      <c r="F2054" s="1053"/>
      <c r="G2054" s="1053"/>
      <c r="H2054" s="1053"/>
      <c r="I2054" s="1053"/>
      <c r="J2054" s="113"/>
    </row>
    <row r="2055" spans="2:10" ht="12.75" customHeight="1" x14ac:dyDescent="0.2">
      <c r="B2055" s="111"/>
      <c r="C2055" s="1054" t="s">
        <v>2110</v>
      </c>
      <c r="D2055" s="1054"/>
      <c r="E2055" s="1054"/>
      <c r="F2055" s="1054"/>
      <c r="G2055" s="1054"/>
      <c r="H2055" s="1054"/>
      <c r="I2055" s="1054"/>
      <c r="J2055" s="113"/>
    </row>
    <row r="2056" spans="2:10" ht="12.75" customHeight="1" x14ac:dyDescent="0.2">
      <c r="B2056" s="111"/>
      <c r="C2056" s="114"/>
      <c r="D2056" s="114"/>
      <c r="E2056" s="114"/>
      <c r="F2056" s="114"/>
      <c r="G2056" s="114"/>
      <c r="H2056" s="114"/>
      <c r="I2056" s="116"/>
      <c r="J2056" s="113"/>
    </row>
    <row r="2057" spans="2:10" ht="12.75" customHeight="1" x14ac:dyDescent="0.2">
      <c r="B2057" s="111"/>
      <c r="C2057" s="115" t="s">
        <v>82</v>
      </c>
      <c r="D2057" s="1055">
        <f>'Total display'!B88</f>
        <v>0</v>
      </c>
      <c r="E2057" s="1055"/>
      <c r="F2057" s="1055"/>
      <c r="G2057" s="1055"/>
      <c r="H2057" s="115" t="s">
        <v>81</v>
      </c>
      <c r="I2057" s="178">
        <f>'Total display'!C88</f>
        <v>0</v>
      </c>
      <c r="J2057" s="113"/>
    </row>
    <row r="2058" spans="2:10" ht="12.75" customHeight="1" x14ac:dyDescent="0.2">
      <c r="B2058" s="111"/>
      <c r="C2058" s="118" t="s">
        <v>78</v>
      </c>
      <c r="D2058" s="1055" t="s">
        <v>168</v>
      </c>
      <c r="E2058" s="1055"/>
      <c r="F2058" s="1055"/>
      <c r="G2058" s="112"/>
      <c r="H2058" s="246" t="s">
        <v>479</v>
      </c>
      <c r="I2058" s="246" t="s">
        <v>330</v>
      </c>
      <c r="J2058" s="113"/>
    </row>
    <row r="2059" spans="2:10" ht="12.75" customHeight="1" thickBot="1" x14ac:dyDescent="0.25">
      <c r="B2059" s="111"/>
      <c r="C2059" s="120" t="s">
        <v>79</v>
      </c>
      <c r="D2059" s="120">
        <f>'Total display'!A88</f>
        <v>0</v>
      </c>
      <c r="E2059" s="169"/>
      <c r="F2059" s="149"/>
      <c r="G2059" s="112"/>
      <c r="H2059" s="120" t="s">
        <v>80</v>
      </c>
      <c r="I2059" s="164">
        <f>'Total display'!D88</f>
        <v>0</v>
      </c>
      <c r="J2059" s="113"/>
    </row>
    <row r="2060" spans="2:10" ht="12.75" customHeight="1" thickTop="1" thickBot="1" x14ac:dyDescent="0.25">
      <c r="B2060" s="111"/>
      <c r="C2060" s="123" t="s">
        <v>73</v>
      </c>
      <c r="D2060" s="124"/>
      <c r="E2060" s="124"/>
      <c r="F2060" s="125" t="s">
        <v>74</v>
      </c>
      <c r="G2060" s="124" t="s">
        <v>75</v>
      </c>
      <c r="H2060" s="124"/>
      <c r="I2060" s="125" t="s">
        <v>74</v>
      </c>
      <c r="J2060" s="113"/>
    </row>
    <row r="2061" spans="2:10" ht="12.75" customHeight="1" thickTop="1" x14ac:dyDescent="0.2">
      <c r="B2061" s="111"/>
      <c r="C2061" s="126"/>
      <c r="D2061" s="127" t="s">
        <v>201</v>
      </c>
      <c r="E2061" s="128" t="s">
        <v>117</v>
      </c>
      <c r="F2061" s="129"/>
      <c r="G2061" s="112"/>
      <c r="H2061" s="112"/>
      <c r="I2061" s="130"/>
      <c r="J2061" s="113"/>
    </row>
    <row r="2062" spans="2:10" ht="12.75" customHeight="1" x14ac:dyDescent="0.2">
      <c r="B2062" s="111"/>
      <c r="C2062" s="127" t="s">
        <v>40</v>
      </c>
      <c r="D2062" s="127"/>
      <c r="E2062" s="127"/>
      <c r="F2062" s="131">
        <f>'Total display'!E88</f>
        <v>0</v>
      </c>
      <c r="G2062" s="1058"/>
      <c r="H2062" s="1058"/>
      <c r="I2062" s="131">
        <f>'Total display'!R88</f>
        <v>0</v>
      </c>
      <c r="J2062" s="113"/>
    </row>
    <row r="2063" spans="2:10" ht="12.75" customHeight="1" x14ac:dyDescent="0.2">
      <c r="B2063" s="111"/>
      <c r="C2063" s="127" t="s">
        <v>67</v>
      </c>
      <c r="D2063" s="127"/>
      <c r="E2063" s="127"/>
      <c r="F2063" s="131">
        <f>'Total display'!H88</f>
        <v>0</v>
      </c>
      <c r="G2063" s="1056" t="s">
        <v>76</v>
      </c>
      <c r="H2063" s="1056"/>
      <c r="I2063" s="131">
        <f>'Total display'!T88</f>
        <v>0</v>
      </c>
      <c r="J2063" s="113"/>
    </row>
    <row r="2064" spans="2:10" ht="12.75" customHeight="1" x14ac:dyDescent="0.2">
      <c r="B2064" s="111"/>
      <c r="C2064" s="127" t="s">
        <v>69</v>
      </c>
      <c r="D2064" s="128">
        <f>'Ac Dtls'!D79</f>
        <v>2</v>
      </c>
      <c r="E2064" s="131">
        <f>'Ac Dtls'!E79</f>
        <v>1.8321986301369861</v>
      </c>
      <c r="F2064" s="131">
        <f>'Total display'!M88</f>
        <v>0</v>
      </c>
      <c r="G2064" s="127"/>
      <c r="H2064" s="127"/>
      <c r="I2064" s="131"/>
      <c r="J2064" s="113"/>
    </row>
    <row r="2065" spans="2:10" ht="12.75" customHeight="1" x14ac:dyDescent="0.2">
      <c r="B2065" s="111"/>
      <c r="C2065" s="127" t="s">
        <v>70</v>
      </c>
      <c r="D2065" s="128">
        <f>'Ac Dtls'!G79</f>
        <v>0</v>
      </c>
      <c r="E2065" s="131">
        <f>'Ac Dtls'!H79</f>
        <v>4</v>
      </c>
      <c r="F2065" s="131">
        <f>'Total display'!N88</f>
        <v>0</v>
      </c>
      <c r="G2065" s="127"/>
      <c r="H2065" s="127"/>
      <c r="I2065" s="131"/>
      <c r="J2065" s="113"/>
    </row>
    <row r="2066" spans="2:10" ht="12.75" customHeight="1" x14ac:dyDescent="0.2">
      <c r="B2066" s="111"/>
      <c r="C2066" s="127" t="s">
        <v>71</v>
      </c>
      <c r="D2066" s="127"/>
      <c r="E2066" s="127"/>
      <c r="F2066" s="131">
        <f>'Total display'!P88</f>
        <v>0</v>
      </c>
      <c r="G2066" s="127"/>
      <c r="H2066" s="127"/>
      <c r="I2066" s="131"/>
      <c r="J2066" s="113"/>
    </row>
    <row r="2067" spans="2:10" ht="12.75" customHeight="1" x14ac:dyDescent="0.2">
      <c r="B2067" s="111"/>
      <c r="C2067" s="127" t="s">
        <v>424</v>
      </c>
      <c r="D2067" s="127"/>
      <c r="E2067" s="127"/>
      <c r="F2067" s="131">
        <f>'Total display'!F88</f>
        <v>0</v>
      </c>
      <c r="G2067" s="127"/>
      <c r="H2067" s="127"/>
      <c r="I2067" s="131"/>
      <c r="J2067" s="113"/>
    </row>
    <row r="2068" spans="2:10" ht="12.75" customHeight="1" x14ac:dyDescent="0.2">
      <c r="B2068" s="111"/>
      <c r="C2068" s="127" t="s">
        <v>421</v>
      </c>
      <c r="D2068" s="127"/>
      <c r="E2068" s="127"/>
      <c r="F2068" s="131">
        <f>'Total display'!I88</f>
        <v>0</v>
      </c>
      <c r="G2068" s="127"/>
      <c r="H2068" s="127"/>
      <c r="I2068" s="131"/>
      <c r="J2068" s="113"/>
    </row>
    <row r="2069" spans="2:10" ht="12.75" customHeight="1" x14ac:dyDescent="0.2">
      <c r="B2069" s="111"/>
      <c r="C2069" s="127" t="s">
        <v>450</v>
      </c>
      <c r="D2069" s="127"/>
      <c r="E2069" s="127"/>
      <c r="F2069" s="131">
        <f>'Total display'!J88</f>
        <v>0</v>
      </c>
      <c r="G2069" s="127"/>
      <c r="H2069" s="127"/>
      <c r="I2069" s="131"/>
      <c r="J2069" s="113"/>
    </row>
    <row r="2070" spans="2:10" ht="12.75" customHeight="1" x14ac:dyDescent="0.2">
      <c r="B2070" s="111"/>
      <c r="C2070" s="382" t="s">
        <v>1055</v>
      </c>
      <c r="D2070" s="128"/>
      <c r="E2070" s="127"/>
      <c r="F2070" s="131">
        <f>'Total display'!L88</f>
        <v>0</v>
      </c>
      <c r="G2070" s="127"/>
      <c r="H2070" s="127"/>
      <c r="I2070" s="131"/>
      <c r="J2070" s="113"/>
    </row>
    <row r="2071" spans="2:10" ht="12.75" customHeight="1" x14ac:dyDescent="0.2">
      <c r="B2071" s="111"/>
      <c r="C2071" s="1050" t="s">
        <v>83</v>
      </c>
      <c r="D2071" s="1051"/>
      <c r="E2071" s="1051"/>
      <c r="F2071" s="132">
        <f>SUM(F2062:F2070)</f>
        <v>0</v>
      </c>
      <c r="G2071" s="1052" t="s">
        <v>84</v>
      </c>
      <c r="H2071" s="1052"/>
      <c r="I2071" s="133">
        <f>SUM(I2062:I2070)</f>
        <v>0</v>
      </c>
      <c r="J2071" s="113"/>
    </row>
    <row r="2072" spans="2:10" ht="12.75" customHeight="1" x14ac:dyDescent="0.2">
      <c r="B2072" s="134"/>
      <c r="C2072" s="135"/>
      <c r="D2072" s="135"/>
      <c r="E2072" s="135"/>
      <c r="F2072" s="135"/>
      <c r="G2072" s="1057" t="s">
        <v>85</v>
      </c>
      <c r="H2072" s="1057"/>
      <c r="I2072" s="136">
        <f>F2071-I2071</f>
        <v>0</v>
      </c>
      <c r="J2072" s="137"/>
    </row>
    <row r="2073" spans="2:10" ht="12.75" customHeight="1" x14ac:dyDescent="0.2">
      <c r="B2073" s="111"/>
      <c r="C2073" s="112" t="s">
        <v>86</v>
      </c>
      <c r="D2073" s="112"/>
      <c r="E2073" s="112" t="s">
        <v>88</v>
      </c>
      <c r="F2073" s="112"/>
      <c r="G2073" s="112"/>
      <c r="H2073" s="112"/>
      <c r="I2073" s="112"/>
      <c r="J2073" s="113"/>
    </row>
    <row r="2074" spans="2:10" ht="12.75" customHeight="1" x14ac:dyDescent="0.2">
      <c r="B2074" s="111"/>
      <c r="C2074" s="112"/>
      <c r="D2074" s="112"/>
      <c r="E2074" s="112"/>
      <c r="F2074" s="112"/>
      <c r="G2074" s="112"/>
      <c r="H2074" s="112"/>
      <c r="I2074" s="112"/>
      <c r="J2074" s="113"/>
    </row>
    <row r="2075" spans="2:10" ht="12.75" customHeight="1" thickBot="1" x14ac:dyDescent="0.25">
      <c r="B2075" s="139"/>
      <c r="C2075" s="140"/>
      <c r="D2075" s="140"/>
      <c r="E2075" s="140"/>
      <c r="F2075" s="140"/>
      <c r="G2075" s="140"/>
      <c r="H2075" s="140"/>
      <c r="I2075" s="140"/>
      <c r="J2075" s="141"/>
    </row>
    <row r="2076" spans="2:10" ht="12.75" customHeight="1" thickBot="1" x14ac:dyDescent="0.25">
      <c r="B2076" s="112"/>
      <c r="C2076" s="112"/>
      <c r="D2076" s="112"/>
      <c r="E2076" s="112"/>
      <c r="F2076" s="112"/>
      <c r="G2076" s="112"/>
      <c r="H2076" s="112"/>
      <c r="I2076" s="112"/>
      <c r="J2076" s="112"/>
    </row>
    <row r="2077" spans="2:10" ht="12.75" customHeight="1" x14ac:dyDescent="0.2">
      <c r="B2077" s="108" t="s">
        <v>143</v>
      </c>
      <c r="C2077" s="109"/>
      <c r="D2077" s="109"/>
      <c r="E2077" s="109"/>
      <c r="F2077" s="109"/>
      <c r="G2077" s="109"/>
      <c r="H2077" s="109"/>
      <c r="I2077" s="109"/>
      <c r="J2077" s="110"/>
    </row>
    <row r="2078" spans="2:10" ht="12.75" customHeight="1" x14ac:dyDescent="0.2">
      <c r="B2078" s="111"/>
      <c r="C2078" s="112"/>
      <c r="D2078" s="112"/>
      <c r="E2078" s="112"/>
      <c r="F2078" s="112"/>
      <c r="G2078" s="112"/>
      <c r="H2078" s="112"/>
      <c r="I2078" s="112"/>
      <c r="J2078" s="113"/>
    </row>
    <row r="2079" spans="2:10" ht="12.75" customHeight="1" x14ac:dyDescent="0.25">
      <c r="B2079" s="111"/>
      <c r="C2079" s="1053" t="s">
        <v>77</v>
      </c>
      <c r="D2079" s="1053"/>
      <c r="E2079" s="1053"/>
      <c r="F2079" s="1053"/>
      <c r="G2079" s="1053"/>
      <c r="H2079" s="1053"/>
      <c r="I2079" s="1053"/>
      <c r="J2079" s="113"/>
    </row>
    <row r="2080" spans="2:10" ht="12.75" customHeight="1" x14ac:dyDescent="0.2">
      <c r="B2080" s="111"/>
      <c r="C2080" s="1054" t="str">
        <f>C2055</f>
        <v>PAY SLIP FOR THE MONTH OF JANUARY'2020</v>
      </c>
      <c r="D2080" s="1054"/>
      <c r="E2080" s="1054"/>
      <c r="F2080" s="1054"/>
      <c r="G2080" s="1054"/>
      <c r="H2080" s="1054"/>
      <c r="I2080" s="1054"/>
      <c r="J2080" s="113"/>
    </row>
    <row r="2081" spans="2:10" ht="12.75" customHeight="1" x14ac:dyDescent="0.2">
      <c r="B2081" s="111"/>
      <c r="C2081" s="114"/>
      <c r="D2081" s="114"/>
      <c r="E2081" s="114"/>
      <c r="F2081" s="114"/>
      <c r="G2081" s="114"/>
      <c r="H2081" s="114"/>
      <c r="I2081" s="116"/>
      <c r="J2081" s="113"/>
    </row>
    <row r="2082" spans="2:10" ht="12.75" customHeight="1" x14ac:dyDescent="0.2">
      <c r="B2082" s="111"/>
      <c r="C2082" s="115" t="s">
        <v>82</v>
      </c>
      <c r="D2082" s="1055">
        <f>'Total display'!B89</f>
        <v>0</v>
      </c>
      <c r="E2082" s="1055"/>
      <c r="F2082" s="1055"/>
      <c r="G2082" s="1055"/>
      <c r="H2082" s="115" t="s">
        <v>81</v>
      </c>
      <c r="I2082" s="178">
        <f>'Total display'!C89</f>
        <v>0</v>
      </c>
      <c r="J2082" s="113"/>
    </row>
    <row r="2083" spans="2:10" ht="12.75" customHeight="1" x14ac:dyDescent="0.2">
      <c r="B2083" s="111"/>
      <c r="C2083" s="118" t="s">
        <v>78</v>
      </c>
      <c r="D2083" s="1055" t="s">
        <v>168</v>
      </c>
      <c r="E2083" s="1055"/>
      <c r="F2083" s="1055"/>
      <c r="G2083" s="112"/>
      <c r="H2083" s="252" t="s">
        <v>479</v>
      </c>
      <c r="I2083" s="252" t="s">
        <v>329</v>
      </c>
      <c r="J2083" s="113"/>
    </row>
    <row r="2084" spans="2:10" ht="12.75" customHeight="1" thickBot="1" x14ac:dyDescent="0.25">
      <c r="B2084" s="111"/>
      <c r="C2084" s="120" t="s">
        <v>79</v>
      </c>
      <c r="D2084" s="120">
        <f>'Total display'!A89</f>
        <v>0</v>
      </c>
      <c r="E2084" s="169"/>
      <c r="F2084" s="149"/>
      <c r="G2084" s="112"/>
      <c r="H2084" s="120" t="s">
        <v>80</v>
      </c>
      <c r="I2084" s="164">
        <f>'Total display'!D89</f>
        <v>0</v>
      </c>
      <c r="J2084" s="113"/>
    </row>
    <row r="2085" spans="2:10" ht="12.75" customHeight="1" thickTop="1" thickBot="1" x14ac:dyDescent="0.25">
      <c r="B2085" s="111"/>
      <c r="C2085" s="123" t="s">
        <v>73</v>
      </c>
      <c r="D2085" s="124"/>
      <c r="E2085" s="124"/>
      <c r="F2085" s="125" t="s">
        <v>74</v>
      </c>
      <c r="G2085" s="124" t="s">
        <v>75</v>
      </c>
      <c r="H2085" s="124"/>
      <c r="I2085" s="125" t="s">
        <v>74</v>
      </c>
      <c r="J2085" s="113"/>
    </row>
    <row r="2086" spans="2:10" ht="12.75" customHeight="1" thickTop="1" x14ac:dyDescent="0.2">
      <c r="B2086" s="111"/>
      <c r="C2086" s="126"/>
      <c r="D2086" s="127" t="s">
        <v>201</v>
      </c>
      <c r="E2086" s="128" t="s">
        <v>117</v>
      </c>
      <c r="F2086" s="129"/>
      <c r="G2086" s="112"/>
      <c r="H2086" s="112"/>
      <c r="I2086" s="130"/>
      <c r="J2086" s="113"/>
    </row>
    <row r="2087" spans="2:10" ht="12.75" customHeight="1" x14ac:dyDescent="0.2">
      <c r="B2087" s="111"/>
      <c r="C2087" s="127" t="s">
        <v>40</v>
      </c>
      <c r="D2087" s="127"/>
      <c r="E2087" s="127"/>
      <c r="F2087" s="131">
        <f>'Total display'!E89</f>
        <v>0</v>
      </c>
      <c r="G2087" s="1058"/>
      <c r="H2087" s="1058"/>
      <c r="I2087" s="424">
        <f>'Total display'!R89</f>
        <v>0</v>
      </c>
      <c r="J2087" s="113"/>
    </row>
    <row r="2088" spans="2:10" ht="12.75" customHeight="1" x14ac:dyDescent="0.2">
      <c r="B2088" s="111"/>
      <c r="C2088" s="127" t="s">
        <v>67</v>
      </c>
      <c r="D2088" s="127"/>
      <c r="E2088" s="127"/>
      <c r="F2088" s="131">
        <f>'Total display'!H89</f>
        <v>0</v>
      </c>
      <c r="G2088" s="1056" t="s">
        <v>76</v>
      </c>
      <c r="H2088" s="1056"/>
      <c r="I2088" s="131">
        <f>'Total display'!T89</f>
        <v>0</v>
      </c>
      <c r="J2088" s="113"/>
    </row>
    <row r="2089" spans="2:10" ht="12.75" customHeight="1" x14ac:dyDescent="0.2">
      <c r="B2089" s="111"/>
      <c r="C2089" s="127" t="s">
        <v>69</v>
      </c>
      <c r="D2089" s="128">
        <f>'Ac Dtls'!D80</f>
        <v>0</v>
      </c>
      <c r="E2089" s="131">
        <f>'Ac Dtls'!E80</f>
        <v>1.8321986301369861</v>
      </c>
      <c r="F2089" s="131">
        <f>'Total display'!M89</f>
        <v>0</v>
      </c>
      <c r="G2089" s="127"/>
      <c r="H2089" s="127"/>
      <c r="I2089" s="131"/>
      <c r="J2089" s="113"/>
    </row>
    <row r="2090" spans="2:10" ht="12.75" customHeight="1" x14ac:dyDescent="0.2">
      <c r="B2090" s="111"/>
      <c r="C2090" s="127" t="s">
        <v>70</v>
      </c>
      <c r="D2090" s="128">
        <f>'Ac Dtls'!G80</f>
        <v>0</v>
      </c>
      <c r="E2090" s="131">
        <f>'Ac Dtls'!H80</f>
        <v>4</v>
      </c>
      <c r="F2090" s="131">
        <f>'Total display'!N89</f>
        <v>0</v>
      </c>
      <c r="G2090" s="127"/>
      <c r="H2090" s="127"/>
      <c r="I2090" s="131"/>
      <c r="J2090" s="113"/>
    </row>
    <row r="2091" spans="2:10" ht="12.75" customHeight="1" x14ac:dyDescent="0.2">
      <c r="B2091" s="111"/>
      <c r="C2091" s="127" t="s">
        <v>71</v>
      </c>
      <c r="D2091" s="127"/>
      <c r="E2091" s="127"/>
      <c r="F2091" s="131">
        <f>'Total display'!P89</f>
        <v>0</v>
      </c>
      <c r="G2091" s="127"/>
      <c r="H2091" s="127"/>
      <c r="I2091" s="131"/>
      <c r="J2091" s="113"/>
    </row>
    <row r="2092" spans="2:10" ht="12.75" customHeight="1" x14ac:dyDescent="0.2">
      <c r="B2092" s="111"/>
      <c r="C2092" s="127" t="s">
        <v>422</v>
      </c>
      <c r="D2092" s="127"/>
      <c r="E2092" s="127"/>
      <c r="F2092" s="131">
        <f>'Total display'!F89</f>
        <v>0</v>
      </c>
      <c r="G2092" s="127"/>
      <c r="H2092" s="127"/>
      <c r="I2092" s="131"/>
      <c r="J2092" s="113"/>
    </row>
    <row r="2093" spans="2:10" ht="12.75" customHeight="1" x14ac:dyDescent="0.2">
      <c r="B2093" s="111"/>
      <c r="C2093" s="127" t="s">
        <v>421</v>
      </c>
      <c r="D2093" s="127"/>
      <c r="E2093" s="127"/>
      <c r="F2093" s="131">
        <f>'Total display'!I89</f>
        <v>0</v>
      </c>
      <c r="G2093" s="127"/>
      <c r="H2093" s="127"/>
      <c r="I2093" s="131"/>
      <c r="J2093" s="113"/>
    </row>
    <row r="2094" spans="2:10" ht="12.75" customHeight="1" x14ac:dyDescent="0.2">
      <c r="B2094" s="111"/>
      <c r="C2094" s="127" t="s">
        <v>450</v>
      </c>
      <c r="D2094" s="127"/>
      <c r="E2094" s="127"/>
      <c r="F2094" s="131">
        <f>'Total display'!J89</f>
        <v>0</v>
      </c>
      <c r="G2094" s="127"/>
      <c r="H2094" s="127"/>
      <c r="I2094" s="131"/>
      <c r="J2094" s="113"/>
    </row>
    <row r="2095" spans="2:10" ht="12.75" customHeight="1" x14ac:dyDescent="0.2">
      <c r="B2095" s="111"/>
      <c r="C2095" s="382" t="s">
        <v>1055</v>
      </c>
      <c r="D2095" s="128"/>
      <c r="E2095" s="127"/>
      <c r="F2095" s="131">
        <f>'Total display'!L89</f>
        <v>0</v>
      </c>
      <c r="G2095" s="127"/>
      <c r="H2095" s="127"/>
      <c r="I2095" s="131"/>
      <c r="J2095" s="113"/>
    </row>
    <row r="2096" spans="2:10" ht="12.75" customHeight="1" x14ac:dyDescent="0.2">
      <c r="B2096" s="111"/>
      <c r="C2096" s="1050" t="s">
        <v>83</v>
      </c>
      <c r="D2096" s="1051"/>
      <c r="E2096" s="1051"/>
      <c r="F2096" s="132">
        <f>SUM(F2087:F2095)</f>
        <v>0</v>
      </c>
      <c r="G2096" s="1052" t="s">
        <v>84</v>
      </c>
      <c r="H2096" s="1052"/>
      <c r="I2096" s="133">
        <f>SUM(I2087:I2095)</f>
        <v>0</v>
      </c>
      <c r="J2096" s="113"/>
    </row>
    <row r="2097" spans="2:11" ht="12.75" customHeight="1" x14ac:dyDescent="0.2">
      <c r="B2097" s="134"/>
      <c r="C2097" s="135"/>
      <c r="D2097" s="135"/>
      <c r="E2097" s="135"/>
      <c r="F2097" s="135"/>
      <c r="G2097" s="1057" t="s">
        <v>85</v>
      </c>
      <c r="H2097" s="1057"/>
      <c r="I2097" s="136">
        <f>F2096-I2096</f>
        <v>0</v>
      </c>
      <c r="J2097" s="137"/>
    </row>
    <row r="2098" spans="2:11" ht="12.75" customHeight="1" x14ac:dyDescent="0.2">
      <c r="B2098" s="111"/>
      <c r="C2098" s="112" t="s">
        <v>86</v>
      </c>
      <c r="D2098" s="112"/>
      <c r="E2098" s="112" t="s">
        <v>88</v>
      </c>
      <c r="F2098" s="112"/>
      <c r="G2098" s="112"/>
      <c r="H2098" s="112"/>
      <c r="I2098" s="112"/>
      <c r="J2098" s="113"/>
    </row>
    <row r="2099" spans="2:11" ht="12.75" customHeight="1" x14ac:dyDescent="0.2">
      <c r="B2099" s="111"/>
      <c r="C2099" s="112"/>
      <c r="D2099" s="112"/>
      <c r="E2099" s="112"/>
      <c r="F2099" s="112"/>
      <c r="G2099" s="112"/>
      <c r="H2099" s="112"/>
      <c r="I2099" s="112"/>
      <c r="J2099" s="113"/>
    </row>
    <row r="2100" spans="2:11" ht="12.75" customHeight="1" thickBot="1" x14ac:dyDescent="0.25">
      <c r="B2100" s="139"/>
      <c r="C2100" s="140"/>
      <c r="D2100" s="140"/>
      <c r="E2100" s="140"/>
      <c r="F2100" s="140"/>
      <c r="G2100" s="140"/>
      <c r="H2100" s="140"/>
      <c r="I2100" s="140"/>
      <c r="J2100" s="141"/>
      <c r="K2100" s="56"/>
    </row>
    <row r="2101" spans="2:11" ht="12.75" customHeight="1" x14ac:dyDescent="0.2">
      <c r="B2101" s="112"/>
      <c r="C2101" s="112"/>
      <c r="D2101" s="112"/>
      <c r="E2101" s="112"/>
      <c r="F2101" s="112"/>
      <c r="G2101" s="112"/>
      <c r="H2101" s="112"/>
      <c r="I2101" s="112"/>
      <c r="J2101" s="112"/>
    </row>
    <row r="2102" spans="2:11" ht="12.75" customHeight="1" x14ac:dyDescent="0.2">
      <c r="B2102" s="112"/>
      <c r="C2102" s="112"/>
      <c r="D2102" s="112"/>
      <c r="E2102" s="112"/>
      <c r="F2102" s="112"/>
      <c r="G2102" s="112"/>
      <c r="H2102" s="112"/>
      <c r="I2102" s="112"/>
      <c r="J2102" s="112"/>
    </row>
    <row r="2103" spans="2:11" ht="12.75" customHeight="1" x14ac:dyDescent="0.2">
      <c r="B2103" s="112"/>
      <c r="C2103" s="112"/>
      <c r="D2103" s="112"/>
      <c r="E2103" s="112"/>
      <c r="F2103" s="112"/>
      <c r="G2103" s="112"/>
      <c r="H2103" s="112"/>
      <c r="I2103" s="112"/>
      <c r="J2103" s="112"/>
    </row>
    <row r="2104" spans="2:11" ht="12.75" customHeight="1" x14ac:dyDescent="0.2">
      <c r="B2104" s="112"/>
      <c r="C2104" s="112"/>
      <c r="D2104" s="112"/>
      <c r="E2104" s="112"/>
      <c r="F2104" s="112"/>
      <c r="G2104" s="112"/>
      <c r="H2104" s="112"/>
      <c r="I2104" s="112"/>
      <c r="J2104" s="112"/>
    </row>
    <row r="2105" spans="2:11" ht="12.75" customHeight="1" thickBot="1" x14ac:dyDescent="0.25">
      <c r="B2105" s="112"/>
      <c r="C2105" s="112"/>
      <c r="D2105" s="112"/>
      <c r="E2105" s="112"/>
      <c r="F2105" s="112"/>
      <c r="G2105" s="112"/>
      <c r="H2105" s="112"/>
      <c r="I2105" s="112"/>
      <c r="J2105" s="112"/>
    </row>
    <row r="2106" spans="2:11" ht="12.75" customHeight="1" x14ac:dyDescent="0.2">
      <c r="B2106" s="108" t="s">
        <v>143</v>
      </c>
      <c r="C2106" s="109"/>
      <c r="D2106" s="109"/>
      <c r="E2106" s="109"/>
      <c r="F2106" s="109"/>
      <c r="G2106" s="109"/>
      <c r="H2106" s="109"/>
      <c r="I2106" s="109"/>
      <c r="J2106" s="110"/>
    </row>
    <row r="2107" spans="2:11" ht="12.75" customHeight="1" x14ac:dyDescent="0.2">
      <c r="B2107" s="111"/>
      <c r="C2107" s="112"/>
      <c r="D2107" s="112"/>
      <c r="E2107" s="112"/>
      <c r="F2107" s="112"/>
      <c r="G2107" s="112"/>
      <c r="H2107" s="112"/>
      <c r="I2107" s="112"/>
      <c r="J2107" s="113"/>
    </row>
    <row r="2108" spans="2:11" ht="12.75" customHeight="1" x14ac:dyDescent="0.25">
      <c r="B2108" s="111"/>
      <c r="C2108" s="1053" t="s">
        <v>77</v>
      </c>
      <c r="D2108" s="1053"/>
      <c r="E2108" s="1053"/>
      <c r="F2108" s="1053"/>
      <c r="G2108" s="1053"/>
      <c r="H2108" s="1053"/>
      <c r="I2108" s="1053"/>
      <c r="J2108" s="113"/>
    </row>
    <row r="2109" spans="2:11" ht="12.75" customHeight="1" x14ac:dyDescent="0.2">
      <c r="B2109" s="111"/>
      <c r="C2109" s="1054" t="s">
        <v>2110</v>
      </c>
      <c r="D2109" s="1054"/>
      <c r="E2109" s="1054"/>
      <c r="F2109" s="1054"/>
      <c r="G2109" s="1054"/>
      <c r="H2109" s="1054"/>
      <c r="I2109" s="1054"/>
      <c r="J2109" s="113"/>
    </row>
    <row r="2110" spans="2:11" ht="12.75" customHeight="1" x14ac:dyDescent="0.2">
      <c r="B2110" s="111"/>
      <c r="C2110" s="114"/>
      <c r="D2110" s="114"/>
      <c r="E2110" s="114"/>
      <c r="F2110" s="114"/>
      <c r="G2110" s="114"/>
      <c r="H2110" s="114"/>
      <c r="I2110" s="116"/>
      <c r="J2110" s="113"/>
    </row>
    <row r="2111" spans="2:11" ht="12.75" customHeight="1" x14ac:dyDescent="0.2">
      <c r="B2111" s="111"/>
      <c r="C2111" s="115" t="s">
        <v>82</v>
      </c>
      <c r="D2111" s="1055">
        <f>'Total display'!B91</f>
        <v>0</v>
      </c>
      <c r="E2111" s="1055"/>
      <c r="F2111" s="1055"/>
      <c r="G2111" s="1055"/>
      <c r="H2111" s="115" t="s">
        <v>81</v>
      </c>
      <c r="I2111" s="178">
        <f>'Total display'!C91</f>
        <v>0</v>
      </c>
      <c r="J2111" s="113"/>
    </row>
    <row r="2112" spans="2:11" ht="12.75" customHeight="1" x14ac:dyDescent="0.2">
      <c r="B2112" s="111"/>
      <c r="C2112" s="118" t="s">
        <v>78</v>
      </c>
      <c r="D2112" s="1055" t="s">
        <v>168</v>
      </c>
      <c r="E2112" s="1055"/>
      <c r="F2112" s="1055"/>
      <c r="G2112" s="112"/>
      <c r="H2112" s="246" t="s">
        <v>479</v>
      </c>
      <c r="I2112" s="246" t="s">
        <v>330</v>
      </c>
      <c r="J2112" s="113"/>
    </row>
    <row r="2113" spans="2:10" ht="12.75" customHeight="1" thickBot="1" x14ac:dyDescent="0.25">
      <c r="B2113" s="111"/>
      <c r="C2113" s="120" t="s">
        <v>79</v>
      </c>
      <c r="D2113" s="120">
        <f>'Total display'!A91</f>
        <v>0</v>
      </c>
      <c r="E2113" s="169"/>
      <c r="F2113" s="149"/>
      <c r="G2113" s="112"/>
      <c r="H2113" s="120" t="s">
        <v>80</v>
      </c>
      <c r="I2113" s="164">
        <f>'Total display'!D91</f>
        <v>0</v>
      </c>
      <c r="J2113" s="113"/>
    </row>
    <row r="2114" spans="2:10" ht="12.75" customHeight="1" thickTop="1" thickBot="1" x14ac:dyDescent="0.25">
      <c r="B2114" s="111"/>
      <c r="C2114" s="123" t="s">
        <v>73</v>
      </c>
      <c r="D2114" s="124"/>
      <c r="E2114" s="124"/>
      <c r="F2114" s="125" t="s">
        <v>74</v>
      </c>
      <c r="G2114" s="124" t="s">
        <v>75</v>
      </c>
      <c r="H2114" s="124"/>
      <c r="I2114" s="125" t="s">
        <v>74</v>
      </c>
      <c r="J2114" s="113"/>
    </row>
    <row r="2115" spans="2:10" ht="12.75" customHeight="1" thickTop="1" x14ac:dyDescent="0.2">
      <c r="B2115" s="111"/>
      <c r="C2115" s="126"/>
      <c r="D2115" s="127" t="s">
        <v>201</v>
      </c>
      <c r="E2115" s="128" t="s">
        <v>117</v>
      </c>
      <c r="F2115" s="129"/>
      <c r="G2115" s="112"/>
      <c r="H2115" s="112"/>
      <c r="I2115" s="130"/>
      <c r="J2115" s="113"/>
    </row>
    <row r="2116" spans="2:10" ht="12.75" customHeight="1" x14ac:dyDescent="0.2">
      <c r="B2116" s="111"/>
      <c r="C2116" s="127" t="s">
        <v>40</v>
      </c>
      <c r="D2116" s="127"/>
      <c r="E2116" s="127"/>
      <c r="F2116" s="131">
        <f>'Total display'!E91</f>
        <v>0</v>
      </c>
      <c r="G2116" s="1058"/>
      <c r="H2116" s="1058"/>
      <c r="I2116" s="424">
        <f>'Total display'!R91</f>
        <v>0</v>
      </c>
      <c r="J2116" s="113"/>
    </row>
    <row r="2117" spans="2:10" ht="12.75" customHeight="1" x14ac:dyDescent="0.2">
      <c r="B2117" s="111"/>
      <c r="C2117" s="127" t="s">
        <v>67</v>
      </c>
      <c r="D2117" s="127"/>
      <c r="E2117" s="127"/>
      <c r="F2117" s="131">
        <f>'Total display'!H91</f>
        <v>0</v>
      </c>
      <c r="G2117" s="1056" t="s">
        <v>76</v>
      </c>
      <c r="H2117" s="1056"/>
      <c r="I2117" s="131">
        <f>'Total display'!T91</f>
        <v>0</v>
      </c>
      <c r="J2117" s="113"/>
    </row>
    <row r="2118" spans="2:10" ht="12.75" customHeight="1" x14ac:dyDescent="0.2">
      <c r="B2118" s="111"/>
      <c r="C2118" s="127" t="s">
        <v>69</v>
      </c>
      <c r="D2118" s="128">
        <f>'Ac Dtls'!D81</f>
        <v>0</v>
      </c>
      <c r="E2118" s="131">
        <f>'Ac Dtls'!E81</f>
        <v>1.8321986301369861</v>
      </c>
      <c r="F2118" s="131">
        <f>'Total display'!M91</f>
        <v>0</v>
      </c>
      <c r="G2118" s="127"/>
      <c r="H2118" s="127"/>
      <c r="I2118" s="131"/>
      <c r="J2118" s="113"/>
    </row>
    <row r="2119" spans="2:10" ht="12.75" customHeight="1" x14ac:dyDescent="0.2">
      <c r="B2119" s="111"/>
      <c r="C2119" s="127" t="s">
        <v>70</v>
      </c>
      <c r="D2119" s="128">
        <f>'Ac Dtls'!G81</f>
        <v>0</v>
      </c>
      <c r="E2119" s="131">
        <f>'Ac Dtls'!H81</f>
        <v>4</v>
      </c>
      <c r="F2119" s="131">
        <f>'Total display'!N91</f>
        <v>0</v>
      </c>
      <c r="G2119" s="127"/>
      <c r="H2119" s="127"/>
      <c r="I2119" s="131"/>
      <c r="J2119" s="113"/>
    </row>
    <row r="2120" spans="2:10" ht="12.75" customHeight="1" x14ac:dyDescent="0.2">
      <c r="B2120" s="111"/>
      <c r="C2120" s="127" t="s">
        <v>71</v>
      </c>
      <c r="D2120" s="127"/>
      <c r="E2120" s="127"/>
      <c r="F2120" s="131">
        <f>'Total display'!P91</f>
        <v>0</v>
      </c>
      <c r="G2120" s="127"/>
      <c r="H2120" s="127"/>
      <c r="I2120" s="131"/>
      <c r="J2120" s="113"/>
    </row>
    <row r="2121" spans="2:10" ht="12.75" customHeight="1" x14ac:dyDescent="0.2">
      <c r="B2121" s="111"/>
      <c r="C2121" s="127" t="s">
        <v>422</v>
      </c>
      <c r="D2121" s="127"/>
      <c r="E2121" s="127"/>
      <c r="F2121" s="131">
        <f>'Total display'!F91</f>
        <v>0</v>
      </c>
      <c r="G2121" s="127"/>
      <c r="H2121" s="127"/>
      <c r="I2121" s="131"/>
      <c r="J2121" s="113"/>
    </row>
    <row r="2122" spans="2:10" ht="12.75" customHeight="1" x14ac:dyDescent="0.2">
      <c r="B2122" s="111"/>
      <c r="C2122" s="127" t="s">
        <v>426</v>
      </c>
      <c r="D2122" s="127"/>
      <c r="E2122" s="127"/>
      <c r="F2122" s="131">
        <f>'Total display'!I91</f>
        <v>0</v>
      </c>
      <c r="G2122" s="127"/>
      <c r="H2122" s="127"/>
      <c r="I2122" s="131"/>
      <c r="J2122" s="113"/>
    </row>
    <row r="2123" spans="2:10" ht="12.75" customHeight="1" x14ac:dyDescent="0.2">
      <c r="B2123" s="111"/>
      <c r="C2123" s="127" t="s">
        <v>450</v>
      </c>
      <c r="D2123" s="172"/>
      <c r="E2123" s="173"/>
      <c r="F2123" s="131">
        <f>'Total display'!J91</f>
        <v>0</v>
      </c>
      <c r="G2123" s="127"/>
      <c r="H2123" s="127"/>
      <c r="I2123" s="131"/>
      <c r="J2123" s="113"/>
    </row>
    <row r="2124" spans="2:10" ht="12.75" customHeight="1" x14ac:dyDescent="0.2">
      <c r="B2124" s="111"/>
      <c r="C2124" s="382" t="s">
        <v>1990</v>
      </c>
      <c r="D2124" s="1059"/>
      <c r="E2124" s="1060"/>
      <c r="F2124" s="131">
        <f>'Total display'!L91</f>
        <v>0</v>
      </c>
      <c r="G2124" s="127"/>
      <c r="H2124" s="127"/>
      <c r="I2124" s="131"/>
      <c r="J2124" s="113"/>
    </row>
    <row r="2125" spans="2:10" ht="12.75" customHeight="1" x14ac:dyDescent="0.2">
      <c r="B2125" s="111"/>
      <c r="C2125" s="1050" t="s">
        <v>83</v>
      </c>
      <c r="D2125" s="1051"/>
      <c r="E2125" s="1051"/>
      <c r="F2125" s="132">
        <f>SUM(F2116:F2124)</f>
        <v>0</v>
      </c>
      <c r="G2125" s="1052" t="s">
        <v>84</v>
      </c>
      <c r="H2125" s="1052"/>
      <c r="I2125" s="133">
        <f>SUM(I2116:I2124)</f>
        <v>0</v>
      </c>
      <c r="J2125" s="113"/>
    </row>
    <row r="2126" spans="2:10" ht="12.75" customHeight="1" x14ac:dyDescent="0.2">
      <c r="B2126" s="134"/>
      <c r="C2126" s="135"/>
      <c r="D2126" s="135"/>
      <c r="E2126" s="135"/>
      <c r="F2126" s="135"/>
      <c r="G2126" s="1057" t="s">
        <v>85</v>
      </c>
      <c r="H2126" s="1057"/>
      <c r="I2126" s="136">
        <f>F2125-I2125</f>
        <v>0</v>
      </c>
      <c r="J2126" s="137"/>
    </row>
    <row r="2127" spans="2:10" ht="12.75" customHeight="1" x14ac:dyDescent="0.2">
      <c r="B2127" s="111"/>
      <c r="C2127" s="112" t="s">
        <v>86</v>
      </c>
      <c r="D2127" s="112"/>
      <c r="E2127" s="112" t="s">
        <v>88</v>
      </c>
      <c r="F2127" s="112"/>
      <c r="G2127" s="112"/>
      <c r="H2127" s="112"/>
      <c r="I2127" s="112"/>
      <c r="J2127" s="113"/>
    </row>
    <row r="2128" spans="2:10" ht="12.75" customHeight="1" x14ac:dyDescent="0.2">
      <c r="B2128" s="111"/>
      <c r="C2128" s="749"/>
      <c r="D2128" s="749"/>
      <c r="E2128" s="112"/>
      <c r="F2128" s="112"/>
      <c r="G2128" s="112"/>
      <c r="H2128" s="112"/>
      <c r="I2128" s="112"/>
      <c r="J2128" s="113"/>
    </row>
    <row r="2129" spans="2:10" ht="12.75" customHeight="1" thickBot="1" x14ac:dyDescent="0.25">
      <c r="B2129" s="139"/>
      <c r="C2129" s="140"/>
      <c r="D2129" s="140"/>
      <c r="E2129" s="140"/>
      <c r="F2129" s="140"/>
      <c r="G2129" s="140"/>
      <c r="H2129" s="140"/>
      <c r="I2129" s="140"/>
      <c r="J2129" s="141"/>
    </row>
    <row r="2130" spans="2:10" ht="12.75" customHeight="1" thickBot="1" x14ac:dyDescent="0.25">
      <c r="B2130" s="112"/>
      <c r="C2130" s="112"/>
      <c r="D2130" s="112"/>
      <c r="E2130" s="112"/>
      <c r="F2130" s="112"/>
      <c r="G2130" s="112"/>
      <c r="H2130" s="112"/>
      <c r="I2130" s="112"/>
      <c r="J2130" s="112"/>
    </row>
    <row r="2131" spans="2:10" ht="12.75" customHeight="1" x14ac:dyDescent="0.2">
      <c r="B2131" s="108" t="s">
        <v>143</v>
      </c>
      <c r="C2131" s="109"/>
      <c r="D2131" s="109"/>
      <c r="E2131" s="109"/>
      <c r="F2131" s="109"/>
      <c r="G2131" s="109"/>
      <c r="H2131" s="109"/>
      <c r="I2131" s="109"/>
      <c r="J2131" s="110"/>
    </row>
    <row r="2132" spans="2:10" ht="12.75" customHeight="1" x14ac:dyDescent="0.2">
      <c r="B2132" s="111"/>
      <c r="C2132" s="112"/>
      <c r="D2132" s="112"/>
      <c r="E2132" s="112"/>
      <c r="F2132" s="112"/>
      <c r="G2132" s="112"/>
      <c r="H2132" s="112"/>
      <c r="I2132" s="112"/>
      <c r="J2132" s="113"/>
    </row>
    <row r="2133" spans="2:10" ht="12.75" customHeight="1" x14ac:dyDescent="0.25">
      <c r="B2133" s="111"/>
      <c r="C2133" s="1053" t="s">
        <v>77</v>
      </c>
      <c r="D2133" s="1053"/>
      <c r="E2133" s="1053"/>
      <c r="F2133" s="1053"/>
      <c r="G2133" s="1053"/>
      <c r="H2133" s="1053"/>
      <c r="I2133" s="1053"/>
      <c r="J2133" s="113"/>
    </row>
    <row r="2134" spans="2:10" ht="12.75" customHeight="1" x14ac:dyDescent="0.2">
      <c r="B2134" s="111"/>
      <c r="C2134" s="1054" t="s">
        <v>2110</v>
      </c>
      <c r="D2134" s="1054"/>
      <c r="E2134" s="1054"/>
      <c r="F2134" s="1054"/>
      <c r="G2134" s="1054"/>
      <c r="H2134" s="1054"/>
      <c r="I2134" s="1054"/>
      <c r="J2134" s="113"/>
    </row>
    <row r="2135" spans="2:10" ht="12.75" customHeight="1" x14ac:dyDescent="0.2">
      <c r="B2135" s="111"/>
      <c r="C2135" s="114"/>
      <c r="D2135" s="114"/>
      <c r="E2135" s="114"/>
      <c r="F2135" s="114"/>
      <c r="G2135" s="114"/>
      <c r="H2135" s="114"/>
      <c r="I2135" s="116"/>
      <c r="J2135" s="113"/>
    </row>
    <row r="2136" spans="2:10" ht="12.75" customHeight="1" x14ac:dyDescent="0.2">
      <c r="B2136" s="111"/>
      <c r="C2136" s="115" t="s">
        <v>82</v>
      </c>
      <c r="D2136" s="1055" t="s">
        <v>380</v>
      </c>
      <c r="E2136" s="1055"/>
      <c r="F2136" s="1055"/>
      <c r="G2136" s="1055"/>
      <c r="H2136" s="115" t="s">
        <v>81</v>
      </c>
      <c r="I2136" s="178">
        <v>421</v>
      </c>
      <c r="J2136" s="113"/>
    </row>
    <row r="2137" spans="2:10" ht="12.75" customHeight="1" x14ac:dyDescent="0.2">
      <c r="B2137" s="111"/>
      <c r="C2137" s="118" t="s">
        <v>78</v>
      </c>
      <c r="D2137" s="1055" t="s">
        <v>92</v>
      </c>
      <c r="E2137" s="1055"/>
      <c r="F2137" s="1055"/>
      <c r="G2137" s="112"/>
      <c r="H2137" s="246" t="s">
        <v>479</v>
      </c>
      <c r="I2137" s="246" t="s">
        <v>330</v>
      </c>
      <c r="J2137" s="113"/>
    </row>
    <row r="2138" spans="2:10" ht="12.75" customHeight="1" thickBot="1" x14ac:dyDescent="0.25">
      <c r="B2138" s="111"/>
      <c r="C2138" s="120" t="s">
        <v>79</v>
      </c>
      <c r="D2138" s="120">
        <f>'Total display'!A92</f>
        <v>0</v>
      </c>
      <c r="E2138" s="169"/>
      <c r="F2138" s="149"/>
      <c r="G2138" s="112"/>
      <c r="H2138" s="120" t="s">
        <v>80</v>
      </c>
      <c r="I2138" s="164">
        <f>'Total display'!D92</f>
        <v>0</v>
      </c>
      <c r="J2138" s="113"/>
    </row>
    <row r="2139" spans="2:10" ht="12.75" customHeight="1" thickTop="1" thickBot="1" x14ac:dyDescent="0.25">
      <c r="B2139" s="111"/>
      <c r="C2139" s="123" t="s">
        <v>73</v>
      </c>
      <c r="D2139" s="124"/>
      <c r="E2139" s="124"/>
      <c r="F2139" s="125" t="s">
        <v>74</v>
      </c>
      <c r="G2139" s="124" t="s">
        <v>75</v>
      </c>
      <c r="H2139" s="124"/>
      <c r="I2139" s="125" t="s">
        <v>74</v>
      </c>
      <c r="J2139" s="113"/>
    </row>
    <row r="2140" spans="2:10" ht="12.75" customHeight="1" thickTop="1" x14ac:dyDescent="0.2">
      <c r="B2140" s="111"/>
      <c r="C2140" s="126"/>
      <c r="D2140" s="127" t="s">
        <v>201</v>
      </c>
      <c r="E2140" s="128" t="s">
        <v>117</v>
      </c>
      <c r="F2140" s="129"/>
      <c r="G2140" s="112"/>
      <c r="H2140" s="112"/>
      <c r="I2140" s="130"/>
      <c r="J2140" s="113"/>
    </row>
    <row r="2141" spans="2:10" ht="12.75" customHeight="1" x14ac:dyDescent="0.2">
      <c r="B2141" s="111"/>
      <c r="C2141" s="127" t="s">
        <v>40</v>
      </c>
      <c r="D2141" s="127"/>
      <c r="E2141" s="127"/>
      <c r="F2141" s="131">
        <f>'Total display'!E92</f>
        <v>0</v>
      </c>
      <c r="G2141" s="1058" t="s">
        <v>1943</v>
      </c>
      <c r="H2141" s="1058"/>
      <c r="I2141" s="131">
        <f>'Total display'!R92</f>
        <v>0</v>
      </c>
      <c r="J2141" s="113"/>
    </row>
    <row r="2142" spans="2:10" ht="12.75" customHeight="1" x14ac:dyDescent="0.2">
      <c r="B2142" s="111"/>
      <c r="C2142" s="127" t="s">
        <v>67</v>
      </c>
      <c r="D2142" s="127"/>
      <c r="E2142" s="127"/>
      <c r="F2142" s="131">
        <f>'Total display'!H92</f>
        <v>0</v>
      </c>
      <c r="G2142" s="1056" t="s">
        <v>76</v>
      </c>
      <c r="H2142" s="1056"/>
      <c r="I2142" s="131">
        <f>'Total display'!T92</f>
        <v>0</v>
      </c>
      <c r="J2142" s="113"/>
    </row>
    <row r="2143" spans="2:10" ht="12.75" customHeight="1" x14ac:dyDescent="0.2">
      <c r="B2143" s="111"/>
      <c r="C2143" s="127" t="s">
        <v>69</v>
      </c>
      <c r="D2143" s="128">
        <f>'Ac Dtls'!D82</f>
        <v>0</v>
      </c>
      <c r="E2143" s="131">
        <f>'Ac Dtls'!E82</f>
        <v>1.7059006849315068</v>
      </c>
      <c r="F2143" s="131">
        <f>'Total display'!M92</f>
        <v>0</v>
      </c>
      <c r="G2143" s="127"/>
      <c r="H2143" s="127"/>
      <c r="I2143" s="352"/>
      <c r="J2143" s="113"/>
    </row>
    <row r="2144" spans="2:10" ht="12.75" customHeight="1" x14ac:dyDescent="0.2">
      <c r="B2144" s="111"/>
      <c r="C2144" s="127" t="s">
        <v>70</v>
      </c>
      <c r="D2144" s="128">
        <f>'Ac Dtls'!G82</f>
        <v>0</v>
      </c>
      <c r="E2144" s="131">
        <f>'Ac Dtls'!H82</f>
        <v>4</v>
      </c>
      <c r="F2144" s="131">
        <f>'Total display'!N92</f>
        <v>0</v>
      </c>
      <c r="G2144" s="127"/>
      <c r="H2144" s="127"/>
      <c r="I2144" s="131"/>
      <c r="J2144" s="113"/>
    </row>
    <row r="2145" spans="2:10" ht="12.75" customHeight="1" x14ac:dyDescent="0.2">
      <c r="B2145" s="111"/>
      <c r="C2145" s="127" t="s">
        <v>71</v>
      </c>
      <c r="D2145" s="127"/>
      <c r="E2145" s="127"/>
      <c r="F2145" s="131">
        <f>'Total display'!P92</f>
        <v>0</v>
      </c>
      <c r="G2145" s="127"/>
      <c r="H2145" s="127"/>
      <c r="I2145" s="131"/>
      <c r="J2145" s="113"/>
    </row>
    <row r="2146" spans="2:10" ht="12.75" customHeight="1" x14ac:dyDescent="0.2">
      <c r="B2146" s="111"/>
      <c r="C2146" s="127" t="s">
        <v>422</v>
      </c>
      <c r="D2146" s="127"/>
      <c r="E2146" s="127"/>
      <c r="F2146" s="131">
        <f>'Total display'!F92</f>
        <v>0</v>
      </c>
      <c r="G2146" s="127"/>
      <c r="H2146" s="127"/>
      <c r="I2146" s="131"/>
      <c r="J2146" s="113"/>
    </row>
    <row r="2147" spans="2:10" ht="12.75" customHeight="1" x14ac:dyDescent="0.2">
      <c r="B2147" s="111"/>
      <c r="C2147" s="127" t="s">
        <v>421</v>
      </c>
      <c r="D2147" s="144"/>
      <c r="E2147" s="144"/>
      <c r="F2147" s="131">
        <f>'Total display'!I92</f>
        <v>0</v>
      </c>
      <c r="G2147" s="127"/>
      <c r="H2147" s="127"/>
      <c r="I2147" s="131"/>
      <c r="J2147" s="113"/>
    </row>
    <row r="2148" spans="2:10" ht="12.75" customHeight="1" x14ac:dyDescent="0.2">
      <c r="B2148" s="111"/>
      <c r="C2148" s="127" t="s">
        <v>450</v>
      </c>
      <c r="D2148" s="127"/>
      <c r="E2148" s="127"/>
      <c r="F2148" s="131">
        <f>'Total display'!J92</f>
        <v>0</v>
      </c>
      <c r="G2148" s="127"/>
      <c r="H2148" s="127"/>
      <c r="I2148" s="131"/>
      <c r="J2148" s="113"/>
    </row>
    <row r="2149" spans="2:10" ht="12.75" customHeight="1" x14ac:dyDescent="0.2">
      <c r="B2149" s="111"/>
      <c r="C2149" s="382" t="s">
        <v>1055</v>
      </c>
      <c r="D2149" s="128"/>
      <c r="E2149" s="127"/>
      <c r="F2149" s="131">
        <f>'Total display'!L92</f>
        <v>0</v>
      </c>
      <c r="G2149" s="127"/>
      <c r="H2149" s="127"/>
      <c r="I2149" s="131"/>
      <c r="J2149" s="113"/>
    </row>
    <row r="2150" spans="2:10" ht="12.75" customHeight="1" x14ac:dyDescent="0.2">
      <c r="B2150" s="111"/>
      <c r="C2150" s="1050" t="s">
        <v>83</v>
      </c>
      <c r="D2150" s="1051"/>
      <c r="E2150" s="1051"/>
      <c r="F2150" s="132">
        <f>SUM(F2141:F2149)</f>
        <v>0</v>
      </c>
      <c r="G2150" s="1052" t="s">
        <v>84</v>
      </c>
      <c r="H2150" s="1052"/>
      <c r="I2150" s="133">
        <f>SUM(I2141:I2149)</f>
        <v>0</v>
      </c>
      <c r="J2150" s="113"/>
    </row>
    <row r="2151" spans="2:10" ht="12.75" customHeight="1" x14ac:dyDescent="0.2">
      <c r="B2151" s="134"/>
      <c r="C2151" s="383"/>
      <c r="D2151" s="135"/>
      <c r="E2151" s="135"/>
      <c r="F2151" s="135"/>
      <c r="G2151" s="1057" t="s">
        <v>85</v>
      </c>
      <c r="H2151" s="1057"/>
      <c r="I2151" s="136">
        <f>F2150-I2150</f>
        <v>0</v>
      </c>
      <c r="J2151" s="137"/>
    </row>
    <row r="2152" spans="2:10" ht="12.75" customHeight="1" x14ac:dyDescent="0.2">
      <c r="B2152" s="111"/>
      <c r="C2152" s="112" t="s">
        <v>86</v>
      </c>
      <c r="D2152" s="112"/>
      <c r="E2152" s="112" t="s">
        <v>88</v>
      </c>
      <c r="F2152" s="112"/>
      <c r="G2152" s="112"/>
      <c r="H2152" s="112"/>
      <c r="I2152" s="112"/>
      <c r="J2152" s="113"/>
    </row>
    <row r="2153" spans="2:10" ht="12.75" customHeight="1" x14ac:dyDescent="0.2">
      <c r="B2153" s="111"/>
      <c r="C2153" s="112"/>
      <c r="D2153" s="112"/>
      <c r="E2153" s="112"/>
      <c r="F2153" s="112"/>
      <c r="G2153" s="112"/>
      <c r="H2153" s="112"/>
      <c r="I2153" s="112"/>
      <c r="J2153" s="113"/>
    </row>
    <row r="2154" spans="2:10" ht="12.75" customHeight="1" thickBot="1" x14ac:dyDescent="0.25">
      <c r="B2154" s="139"/>
      <c r="C2154" s="140"/>
      <c r="D2154" s="140"/>
      <c r="E2154" s="140"/>
      <c r="F2154" s="140"/>
      <c r="G2154" s="140"/>
      <c r="H2154" s="140"/>
      <c r="I2154" s="140"/>
      <c r="J2154" s="141"/>
    </row>
    <row r="2155" spans="2:10" ht="12.75" customHeight="1" x14ac:dyDescent="0.2">
      <c r="B2155" s="112"/>
      <c r="C2155" s="112"/>
      <c r="D2155" s="112"/>
      <c r="E2155" s="112"/>
      <c r="F2155" s="112"/>
      <c r="G2155" s="112"/>
      <c r="H2155" s="112"/>
      <c r="I2155" s="112"/>
      <c r="J2155" s="112"/>
    </row>
    <row r="2156" spans="2:10" ht="12.75" customHeight="1" x14ac:dyDescent="0.2">
      <c r="B2156" s="112"/>
      <c r="C2156" s="112"/>
      <c r="D2156" s="112"/>
      <c r="E2156" s="112"/>
      <c r="F2156" s="112"/>
      <c r="G2156" s="112"/>
      <c r="H2156" s="112"/>
      <c r="I2156" s="112"/>
      <c r="J2156" s="112"/>
    </row>
    <row r="2157" spans="2:10" ht="12.75" customHeight="1" x14ac:dyDescent="0.2">
      <c r="B2157" s="112"/>
      <c r="C2157" s="112"/>
      <c r="D2157" s="112"/>
      <c r="E2157" s="112"/>
      <c r="F2157" s="112"/>
      <c r="G2157" s="112"/>
      <c r="H2157" s="112"/>
      <c r="I2157" s="112"/>
      <c r="J2157" s="112"/>
    </row>
    <row r="2158" spans="2:10" ht="12.75" customHeight="1" x14ac:dyDescent="0.2">
      <c r="B2158" s="112"/>
      <c r="C2158" s="112"/>
      <c r="D2158" s="112"/>
      <c r="E2158" s="112"/>
      <c r="F2158" s="112"/>
      <c r="G2158" s="112"/>
      <c r="H2158" s="112"/>
      <c r="I2158" s="112"/>
      <c r="J2158" s="112"/>
    </row>
    <row r="2159" spans="2:10" ht="12.75" customHeight="1" x14ac:dyDescent="0.2">
      <c r="B2159" s="112"/>
      <c r="C2159" s="112"/>
      <c r="D2159" s="112"/>
      <c r="E2159" s="112"/>
      <c r="F2159" s="112"/>
      <c r="G2159" s="112"/>
      <c r="H2159" s="112"/>
      <c r="I2159" s="112"/>
      <c r="J2159" s="112"/>
    </row>
    <row r="2160" spans="2:10" ht="12.75" customHeight="1" x14ac:dyDescent="0.2">
      <c r="B2160" s="112"/>
      <c r="C2160" s="112"/>
      <c r="D2160" s="112"/>
      <c r="E2160" s="112"/>
      <c r="F2160" s="112"/>
      <c r="G2160" s="112"/>
      <c r="H2160" s="112"/>
      <c r="I2160" s="112"/>
      <c r="J2160" s="112"/>
    </row>
    <row r="2161" spans="2:10" ht="12.75" customHeight="1" x14ac:dyDescent="0.2">
      <c r="B2161" s="112"/>
      <c r="C2161" s="112"/>
      <c r="D2161" s="112"/>
      <c r="E2161" s="112"/>
      <c r="F2161" s="112"/>
      <c r="G2161" s="112"/>
      <c r="H2161" s="112"/>
      <c r="I2161" s="112"/>
      <c r="J2161" s="112"/>
    </row>
    <row r="2162" spans="2:10" ht="12.75" customHeight="1" x14ac:dyDescent="0.2">
      <c r="B2162" s="112"/>
      <c r="C2162" s="112"/>
      <c r="D2162" s="112"/>
      <c r="E2162" s="112"/>
      <c r="F2162" s="112"/>
      <c r="G2162" s="112"/>
      <c r="H2162" s="112"/>
      <c r="I2162" s="112"/>
      <c r="J2162" s="112"/>
    </row>
    <row r="2163" spans="2:10" ht="12.75" customHeight="1" thickBot="1" x14ac:dyDescent="0.25">
      <c r="B2163" s="112"/>
      <c r="C2163" s="112"/>
      <c r="D2163" s="112"/>
      <c r="E2163" s="112"/>
      <c r="F2163" s="112"/>
      <c r="G2163" s="112"/>
      <c r="H2163" s="112"/>
      <c r="I2163" s="112"/>
      <c r="J2163" s="112"/>
    </row>
    <row r="2164" spans="2:10" ht="12.75" customHeight="1" x14ac:dyDescent="0.2">
      <c r="B2164" s="108" t="s">
        <v>143</v>
      </c>
      <c r="C2164" s="109"/>
      <c r="D2164" s="109"/>
      <c r="E2164" s="109"/>
      <c r="F2164" s="109"/>
      <c r="G2164" s="109"/>
      <c r="H2164" s="109"/>
      <c r="I2164" s="109"/>
      <c r="J2164" s="110"/>
    </row>
    <row r="2165" spans="2:10" ht="12.75" customHeight="1" x14ac:dyDescent="0.2">
      <c r="B2165" s="111"/>
      <c r="C2165" s="112"/>
      <c r="D2165" s="112"/>
      <c r="E2165" s="112"/>
      <c r="F2165" s="112"/>
      <c r="G2165" s="112"/>
      <c r="H2165" s="112"/>
      <c r="I2165" s="112"/>
      <c r="J2165" s="113"/>
    </row>
    <row r="2166" spans="2:10" ht="12.75" customHeight="1" x14ac:dyDescent="0.25">
      <c r="B2166" s="111"/>
      <c r="C2166" s="1053" t="s">
        <v>77</v>
      </c>
      <c r="D2166" s="1053"/>
      <c r="E2166" s="1053"/>
      <c r="F2166" s="1053"/>
      <c r="G2166" s="1053"/>
      <c r="H2166" s="1053"/>
      <c r="I2166" s="1053"/>
      <c r="J2166" s="113"/>
    </row>
    <row r="2167" spans="2:10" ht="12.75" customHeight="1" x14ac:dyDescent="0.2">
      <c r="B2167" s="111"/>
      <c r="C2167" s="1054" t="s">
        <v>2110</v>
      </c>
      <c r="D2167" s="1054"/>
      <c r="E2167" s="1054"/>
      <c r="F2167" s="1054"/>
      <c r="G2167" s="1054"/>
      <c r="H2167" s="1054"/>
      <c r="I2167" s="1054"/>
      <c r="J2167" s="113"/>
    </row>
    <row r="2168" spans="2:10" ht="12.75" customHeight="1" x14ac:dyDescent="0.2">
      <c r="B2168" s="111"/>
      <c r="C2168" s="114"/>
      <c r="D2168" s="114"/>
      <c r="E2168" s="114"/>
      <c r="F2168" s="114"/>
      <c r="G2168" s="114"/>
      <c r="H2168" s="114"/>
      <c r="I2168" s="116"/>
      <c r="J2168" s="113"/>
    </row>
    <row r="2169" spans="2:10" ht="12.75" customHeight="1" x14ac:dyDescent="0.2">
      <c r="B2169" s="111"/>
      <c r="C2169" s="115" t="s">
        <v>82</v>
      </c>
      <c r="D2169" s="1055">
        <f>'Total display'!B95</f>
        <v>0</v>
      </c>
      <c r="E2169" s="1055"/>
      <c r="F2169" s="1055"/>
      <c r="G2169" s="1055"/>
      <c r="H2169" s="115" t="s">
        <v>81</v>
      </c>
      <c r="I2169" s="178">
        <f>'Total display'!C95</f>
        <v>0</v>
      </c>
      <c r="J2169" s="113"/>
    </row>
    <row r="2170" spans="2:10" ht="12.75" customHeight="1" x14ac:dyDescent="0.2">
      <c r="B2170" s="111"/>
      <c r="C2170" s="118" t="s">
        <v>78</v>
      </c>
      <c r="D2170" s="1055" t="s">
        <v>93</v>
      </c>
      <c r="E2170" s="1055"/>
      <c r="F2170" s="1055"/>
      <c r="G2170" s="112"/>
      <c r="H2170" s="246" t="s">
        <v>479</v>
      </c>
      <c r="I2170" s="246" t="s">
        <v>330</v>
      </c>
      <c r="J2170" s="113"/>
    </row>
    <row r="2171" spans="2:10" ht="12.75" customHeight="1" thickBot="1" x14ac:dyDescent="0.25">
      <c r="B2171" s="111"/>
      <c r="C2171" s="120" t="s">
        <v>79</v>
      </c>
      <c r="D2171" s="120">
        <f>'Total display'!A95</f>
        <v>0</v>
      </c>
      <c r="E2171" s="169"/>
      <c r="F2171" s="149"/>
      <c r="G2171" s="112"/>
      <c r="H2171" s="120" t="s">
        <v>80</v>
      </c>
      <c r="I2171" s="164">
        <f>'Total display'!D95</f>
        <v>0</v>
      </c>
      <c r="J2171" s="113"/>
    </row>
    <row r="2172" spans="2:10" ht="12.75" customHeight="1" thickTop="1" thickBot="1" x14ac:dyDescent="0.25">
      <c r="B2172" s="111"/>
      <c r="C2172" s="123" t="s">
        <v>73</v>
      </c>
      <c r="D2172" s="124"/>
      <c r="E2172" s="124"/>
      <c r="F2172" s="125" t="s">
        <v>74</v>
      </c>
      <c r="G2172" s="124" t="s">
        <v>75</v>
      </c>
      <c r="H2172" s="124"/>
      <c r="I2172" s="125" t="s">
        <v>74</v>
      </c>
      <c r="J2172" s="113"/>
    </row>
    <row r="2173" spans="2:10" ht="12.75" customHeight="1" thickTop="1" x14ac:dyDescent="0.2">
      <c r="B2173" s="111"/>
      <c r="C2173" s="126"/>
      <c r="D2173" s="127" t="s">
        <v>201</v>
      </c>
      <c r="E2173" s="128" t="s">
        <v>117</v>
      </c>
      <c r="F2173" s="129"/>
      <c r="G2173" s="112"/>
      <c r="H2173" s="112"/>
      <c r="I2173" s="130"/>
      <c r="J2173" s="113"/>
    </row>
    <row r="2174" spans="2:10" ht="12.75" customHeight="1" x14ac:dyDescent="0.2">
      <c r="B2174" s="111"/>
      <c r="C2174" s="127" t="s">
        <v>40</v>
      </c>
      <c r="D2174" s="127"/>
      <c r="E2174" s="127"/>
      <c r="F2174" s="131">
        <f>'Total display'!E95</f>
        <v>0</v>
      </c>
      <c r="G2174" s="1056" t="s">
        <v>167</v>
      </c>
      <c r="H2174" s="1056"/>
      <c r="I2174" s="131">
        <f>'Total display'!S95</f>
        <v>0</v>
      </c>
      <c r="J2174" s="113"/>
    </row>
    <row r="2175" spans="2:10" ht="12.75" customHeight="1" x14ac:dyDescent="0.2">
      <c r="B2175" s="111"/>
      <c r="C2175" s="127" t="s">
        <v>67</v>
      </c>
      <c r="D2175" s="127"/>
      <c r="E2175" s="127"/>
      <c r="F2175" s="131">
        <f>'Total display'!H728</f>
        <v>0</v>
      </c>
      <c r="G2175" s="1056" t="s">
        <v>76</v>
      </c>
      <c r="H2175" s="1056"/>
      <c r="I2175" s="131">
        <f>'Total display'!T728</f>
        <v>0</v>
      </c>
      <c r="J2175" s="113"/>
    </row>
    <row r="2176" spans="2:10" ht="12.75" customHeight="1" x14ac:dyDescent="0.2">
      <c r="B2176" s="111"/>
      <c r="C2176" s="127"/>
      <c r="D2176" s="127"/>
      <c r="E2176" s="127"/>
      <c r="F2176" s="131">
        <v>0</v>
      </c>
      <c r="G2176" s="127"/>
      <c r="H2176" s="127"/>
      <c r="I2176" s="131"/>
      <c r="J2176" s="113"/>
    </row>
    <row r="2177" spans="2:10" ht="12.75" customHeight="1" x14ac:dyDescent="0.2">
      <c r="B2177" s="111"/>
      <c r="C2177" s="127" t="s">
        <v>69</v>
      </c>
      <c r="D2177" s="128">
        <f>'Ac Dtls'!D350</f>
        <v>0</v>
      </c>
      <c r="E2177" s="131">
        <f>'Ac Dtls'!E350</f>
        <v>0</v>
      </c>
      <c r="F2177" s="131">
        <f>'Total display'!M95</f>
        <v>0</v>
      </c>
      <c r="G2177" s="127"/>
      <c r="H2177" s="127"/>
      <c r="I2177" s="131"/>
      <c r="J2177" s="113"/>
    </row>
    <row r="2178" spans="2:10" ht="12.75" customHeight="1" x14ac:dyDescent="0.2">
      <c r="B2178" s="111"/>
      <c r="C2178" s="127" t="s">
        <v>70</v>
      </c>
      <c r="D2178" s="128">
        <f>'Ac Dtls'!G350</f>
        <v>0</v>
      </c>
      <c r="E2178" s="131">
        <f>'Ac Dtls'!H350</f>
        <v>0</v>
      </c>
      <c r="F2178" s="131">
        <f>'Total display'!O95</f>
        <v>0</v>
      </c>
      <c r="G2178" s="127"/>
      <c r="H2178" s="127"/>
      <c r="I2178" s="131"/>
      <c r="J2178" s="113"/>
    </row>
    <row r="2179" spans="2:10" ht="12.75" customHeight="1" x14ac:dyDescent="0.2">
      <c r="B2179" s="111"/>
      <c r="C2179" s="127" t="s">
        <v>71</v>
      </c>
      <c r="D2179" s="127"/>
      <c r="E2179" s="127"/>
      <c r="F2179" s="131">
        <f>'Total display'!P95</f>
        <v>0</v>
      </c>
      <c r="G2179" s="127"/>
      <c r="H2179" s="127"/>
      <c r="I2179" s="131"/>
      <c r="J2179" s="113"/>
    </row>
    <row r="2180" spans="2:10" ht="12.75" customHeight="1" x14ac:dyDescent="0.2">
      <c r="B2180" s="111"/>
      <c r="C2180" s="127"/>
      <c r="D2180" s="182"/>
      <c r="E2180" s="182"/>
      <c r="F2180" s="183"/>
      <c r="G2180" s="127"/>
      <c r="H2180" s="127"/>
      <c r="I2180" s="131"/>
      <c r="J2180" s="113"/>
    </row>
    <row r="2181" spans="2:10" ht="12.75" customHeight="1" x14ac:dyDescent="0.2">
      <c r="B2181" s="111"/>
      <c r="C2181" s="144" t="s">
        <v>762</v>
      </c>
      <c r="D2181" s="144"/>
      <c r="E2181" s="144"/>
      <c r="F2181" s="168"/>
      <c r="G2181" s="127"/>
      <c r="H2181" s="127"/>
      <c r="I2181" s="131"/>
      <c r="J2181" s="113"/>
    </row>
    <row r="2182" spans="2:10" ht="12.75" customHeight="1" x14ac:dyDescent="0.2">
      <c r="B2182" s="111"/>
      <c r="C2182" s="127" t="s">
        <v>451</v>
      </c>
      <c r="D2182" s="127"/>
      <c r="E2182" s="127"/>
      <c r="F2182" s="131">
        <f>'Total display'!L95</f>
        <v>0</v>
      </c>
      <c r="G2182" s="127"/>
      <c r="H2182" s="127"/>
      <c r="I2182" s="131"/>
      <c r="J2182" s="113"/>
    </row>
    <row r="2183" spans="2:10" ht="12.75" customHeight="1" x14ac:dyDescent="0.2">
      <c r="B2183" s="111"/>
      <c r="C2183" s="1050" t="s">
        <v>83</v>
      </c>
      <c r="D2183" s="1051"/>
      <c r="E2183" s="1051"/>
      <c r="F2183" s="132">
        <f>SUM(F2174:F2182)</f>
        <v>0</v>
      </c>
      <c r="G2183" s="1052" t="s">
        <v>84</v>
      </c>
      <c r="H2183" s="1052"/>
      <c r="I2183" s="133">
        <f>SUM(I2174:I2182)</f>
        <v>0</v>
      </c>
      <c r="J2183" s="113"/>
    </row>
    <row r="2184" spans="2:10" ht="12.75" customHeight="1" x14ac:dyDescent="0.2">
      <c r="B2184" s="134"/>
      <c r="C2184" s="135"/>
      <c r="D2184" s="135"/>
      <c r="E2184" s="135"/>
      <c r="F2184" s="135"/>
      <c r="G2184" s="1057" t="s">
        <v>85</v>
      </c>
      <c r="H2184" s="1057"/>
      <c r="I2184" s="136">
        <f>F2183-I2183</f>
        <v>0</v>
      </c>
      <c r="J2184" s="137"/>
    </row>
    <row r="2185" spans="2:10" ht="12.75" customHeight="1" x14ac:dyDescent="0.2">
      <c r="B2185" s="111"/>
      <c r="C2185" s="112" t="s">
        <v>86</v>
      </c>
      <c r="D2185" s="112"/>
      <c r="E2185" s="112" t="s">
        <v>88</v>
      </c>
      <c r="F2185" s="112"/>
      <c r="G2185" s="112"/>
      <c r="H2185" s="112"/>
      <c r="I2185" s="112"/>
      <c r="J2185" s="113"/>
    </row>
    <row r="2186" spans="2:10" ht="12.75" customHeight="1" x14ac:dyDescent="0.2">
      <c r="B2186" s="111"/>
      <c r="C2186" s="112"/>
      <c r="D2186" s="112"/>
      <c r="E2186" s="112"/>
      <c r="F2186" s="112"/>
      <c r="G2186" s="112"/>
      <c r="H2186" s="112"/>
      <c r="I2186" s="112"/>
      <c r="J2186" s="113"/>
    </row>
    <row r="2187" spans="2:10" ht="12.75" customHeight="1" thickBot="1" x14ac:dyDescent="0.25">
      <c r="B2187" s="139"/>
      <c r="C2187" s="140"/>
      <c r="D2187" s="140"/>
      <c r="E2187" s="140"/>
      <c r="F2187" s="140"/>
      <c r="G2187" s="140"/>
      <c r="H2187" s="140"/>
      <c r="I2187" s="140"/>
      <c r="J2187" s="141"/>
    </row>
    <row r="2188" spans="2:10" ht="12.75" customHeight="1" thickBot="1" x14ac:dyDescent="0.25">
      <c r="B2188" s="112"/>
      <c r="C2188" s="112"/>
      <c r="D2188" s="112"/>
      <c r="E2188" s="112"/>
      <c r="F2188" s="112"/>
      <c r="G2188" s="112"/>
      <c r="H2188" s="112"/>
      <c r="I2188" s="112"/>
      <c r="J2188" s="112"/>
    </row>
    <row r="2189" spans="2:10" ht="12.75" customHeight="1" x14ac:dyDescent="0.2">
      <c r="B2189" s="108" t="s">
        <v>143</v>
      </c>
      <c r="C2189" s="109"/>
      <c r="D2189" s="109"/>
      <c r="E2189" s="109"/>
      <c r="F2189" s="109"/>
      <c r="G2189" s="109"/>
      <c r="H2189" s="109"/>
      <c r="I2189" s="109"/>
      <c r="J2189" s="110"/>
    </row>
    <row r="2190" spans="2:10" ht="12.75" customHeight="1" x14ac:dyDescent="0.2">
      <c r="B2190" s="111"/>
      <c r="C2190" s="112"/>
      <c r="D2190" s="112"/>
      <c r="E2190" s="112"/>
      <c r="F2190" s="112"/>
      <c r="G2190" s="112"/>
      <c r="H2190" s="112"/>
      <c r="I2190" s="112"/>
      <c r="J2190" s="113"/>
    </row>
    <row r="2191" spans="2:10" ht="12.75" customHeight="1" x14ac:dyDescent="0.25">
      <c r="B2191" s="111"/>
      <c r="C2191" s="1053" t="s">
        <v>77</v>
      </c>
      <c r="D2191" s="1053"/>
      <c r="E2191" s="1053"/>
      <c r="F2191" s="1053"/>
      <c r="G2191" s="1053"/>
      <c r="H2191" s="1053"/>
      <c r="I2191" s="1053"/>
      <c r="J2191" s="113"/>
    </row>
    <row r="2192" spans="2:10" ht="12.75" customHeight="1" x14ac:dyDescent="0.2">
      <c r="B2192" s="111"/>
      <c r="C2192" s="1054" t="s">
        <v>2110</v>
      </c>
      <c r="D2192" s="1054"/>
      <c r="E2192" s="1054"/>
      <c r="F2192" s="1054"/>
      <c r="G2192" s="1054"/>
      <c r="H2192" s="1054"/>
      <c r="I2192" s="1054"/>
      <c r="J2192" s="113"/>
    </row>
    <row r="2193" spans="2:10" ht="12.75" customHeight="1" x14ac:dyDescent="0.2">
      <c r="B2193" s="111"/>
      <c r="C2193" s="114"/>
      <c r="D2193" s="114"/>
      <c r="E2193" s="114"/>
      <c r="F2193" s="114"/>
      <c r="G2193" s="114"/>
      <c r="H2193" s="114"/>
      <c r="I2193" s="116"/>
      <c r="J2193" s="113"/>
    </row>
    <row r="2194" spans="2:10" ht="12.75" customHeight="1" x14ac:dyDescent="0.2">
      <c r="B2194" s="111"/>
      <c r="C2194" s="115" t="s">
        <v>82</v>
      </c>
      <c r="D2194" s="1055">
        <f>'Total display'!B96</f>
        <v>0</v>
      </c>
      <c r="E2194" s="1055"/>
      <c r="F2194" s="1055"/>
      <c r="G2194" s="1055"/>
      <c r="H2194" s="115" t="s">
        <v>81</v>
      </c>
      <c r="I2194" s="178">
        <f>'Total display'!C96</f>
        <v>0</v>
      </c>
      <c r="J2194" s="113"/>
    </row>
    <row r="2195" spans="2:10" ht="12.75" customHeight="1" x14ac:dyDescent="0.2">
      <c r="B2195" s="111"/>
      <c r="C2195" s="118" t="s">
        <v>78</v>
      </c>
      <c r="D2195" s="1055" t="s">
        <v>168</v>
      </c>
      <c r="E2195" s="1055"/>
      <c r="F2195" s="1055"/>
      <c r="G2195" s="112"/>
      <c r="H2195" s="246" t="s">
        <v>479</v>
      </c>
      <c r="I2195" s="246" t="s">
        <v>330</v>
      </c>
      <c r="J2195" s="113"/>
    </row>
    <row r="2196" spans="2:10" ht="12.75" customHeight="1" thickBot="1" x14ac:dyDescent="0.25">
      <c r="B2196" s="111"/>
      <c r="C2196" s="120" t="s">
        <v>79</v>
      </c>
      <c r="D2196" s="120">
        <f>'Total display'!A96</f>
        <v>0</v>
      </c>
      <c r="E2196" s="169"/>
      <c r="F2196" s="149"/>
      <c r="G2196" s="112"/>
      <c r="H2196" s="120" t="s">
        <v>80</v>
      </c>
      <c r="I2196" s="164">
        <f>'Total display'!D96</f>
        <v>0</v>
      </c>
      <c r="J2196" s="113"/>
    </row>
    <row r="2197" spans="2:10" ht="12.75" customHeight="1" thickTop="1" thickBot="1" x14ac:dyDescent="0.25">
      <c r="B2197" s="111"/>
      <c r="C2197" s="123" t="s">
        <v>73</v>
      </c>
      <c r="D2197" s="124"/>
      <c r="E2197" s="124"/>
      <c r="F2197" s="125" t="s">
        <v>74</v>
      </c>
      <c r="G2197" s="124" t="s">
        <v>75</v>
      </c>
      <c r="H2197" s="124"/>
      <c r="I2197" s="125" t="s">
        <v>74</v>
      </c>
      <c r="J2197" s="113"/>
    </row>
    <row r="2198" spans="2:10" ht="12.75" customHeight="1" thickTop="1" x14ac:dyDescent="0.2">
      <c r="B2198" s="111"/>
      <c r="C2198" s="126"/>
      <c r="D2198" s="127" t="s">
        <v>201</v>
      </c>
      <c r="E2198" s="128" t="s">
        <v>117</v>
      </c>
      <c r="F2198" s="129"/>
      <c r="G2198" s="112"/>
      <c r="H2198" s="112"/>
      <c r="I2198" s="130"/>
      <c r="J2198" s="113"/>
    </row>
    <row r="2199" spans="2:10" ht="12.75" customHeight="1" x14ac:dyDescent="0.2">
      <c r="B2199" s="111"/>
      <c r="C2199" s="127" t="s">
        <v>40</v>
      </c>
      <c r="D2199" s="127"/>
      <c r="E2199" s="127"/>
      <c r="F2199" s="131">
        <f>'Total display'!E96</f>
        <v>0</v>
      </c>
      <c r="G2199" s="1058" t="s">
        <v>1943</v>
      </c>
      <c r="H2199" s="1058"/>
      <c r="I2199" s="131">
        <f>'Total display'!R96</f>
        <v>0</v>
      </c>
      <c r="J2199" s="113"/>
    </row>
    <row r="2200" spans="2:10" ht="12.75" customHeight="1" x14ac:dyDescent="0.2">
      <c r="B2200" s="111"/>
      <c r="C2200" s="127" t="s">
        <v>67</v>
      </c>
      <c r="D2200" s="127"/>
      <c r="E2200" s="127"/>
      <c r="F2200" s="131">
        <f>'Total display'!H96</f>
        <v>0</v>
      </c>
      <c r="G2200" s="1056" t="s">
        <v>76</v>
      </c>
      <c r="H2200" s="1056"/>
      <c r="I2200" s="131">
        <f>'Total display'!T96</f>
        <v>0</v>
      </c>
      <c r="J2200" s="113"/>
    </row>
    <row r="2201" spans="2:10" ht="12.75" customHeight="1" x14ac:dyDescent="0.2">
      <c r="B2201" s="111"/>
      <c r="C2201" s="127" t="s">
        <v>69</v>
      </c>
      <c r="D2201" s="128">
        <f>'Ac Dtls'!D88</f>
        <v>4</v>
      </c>
      <c r="E2201" s="131">
        <f>'Ac Dtls'!E88</f>
        <v>1.8321986301369861</v>
      </c>
      <c r="F2201" s="131">
        <f>'Total display'!M96</f>
        <v>0</v>
      </c>
      <c r="G2201" s="127"/>
      <c r="H2201" s="127"/>
      <c r="I2201" s="352"/>
      <c r="J2201" s="113"/>
    </row>
    <row r="2202" spans="2:10" ht="12.75" customHeight="1" x14ac:dyDescent="0.2">
      <c r="B2202" s="111"/>
      <c r="C2202" s="127" t="s">
        <v>70</v>
      </c>
      <c r="D2202" s="128">
        <f>'Ac Dtls'!G88</f>
        <v>0</v>
      </c>
      <c r="E2202" s="131">
        <f>'Ac Dtls'!H88</f>
        <v>4</v>
      </c>
      <c r="F2202" s="131">
        <f>'Total display'!N96</f>
        <v>0</v>
      </c>
      <c r="G2202" s="127"/>
      <c r="H2202" s="127"/>
      <c r="I2202" s="131"/>
      <c r="J2202" s="113"/>
    </row>
    <row r="2203" spans="2:10" ht="12.75" customHeight="1" x14ac:dyDescent="0.2">
      <c r="B2203" s="111"/>
      <c r="C2203" s="127" t="s">
        <v>71</v>
      </c>
      <c r="D2203" s="127"/>
      <c r="E2203" s="127"/>
      <c r="F2203" s="131">
        <f>'Total display'!P96</f>
        <v>0</v>
      </c>
      <c r="G2203" s="127"/>
      <c r="H2203" s="127"/>
      <c r="I2203" s="131"/>
      <c r="J2203" s="113"/>
    </row>
    <row r="2204" spans="2:10" ht="12.75" customHeight="1" x14ac:dyDescent="0.2">
      <c r="B2204" s="111"/>
      <c r="C2204" s="127" t="s">
        <v>422</v>
      </c>
      <c r="D2204" s="127"/>
      <c r="E2204" s="127"/>
      <c r="F2204" s="131">
        <f>'Total display'!F96</f>
        <v>0</v>
      </c>
      <c r="G2204" s="127"/>
      <c r="H2204" s="127"/>
      <c r="I2204" s="131"/>
      <c r="J2204" s="113"/>
    </row>
    <row r="2205" spans="2:10" ht="12.75" customHeight="1" x14ac:dyDescent="0.2">
      <c r="B2205" s="111"/>
      <c r="C2205" s="127" t="s">
        <v>421</v>
      </c>
      <c r="D2205" s="127"/>
      <c r="E2205" s="127"/>
      <c r="F2205" s="131">
        <f>'Total display'!I96</f>
        <v>0</v>
      </c>
      <c r="G2205" s="127"/>
      <c r="H2205" s="127"/>
      <c r="I2205" s="131"/>
      <c r="J2205" s="113"/>
    </row>
    <row r="2206" spans="2:10" ht="12.75" customHeight="1" x14ac:dyDescent="0.2">
      <c r="B2206" s="111"/>
      <c r="C2206" s="127" t="s">
        <v>450</v>
      </c>
      <c r="D2206" s="127"/>
      <c r="E2206" s="127"/>
      <c r="F2206" s="131">
        <f>'Total display'!J96</f>
        <v>0</v>
      </c>
      <c r="G2206" s="127"/>
      <c r="H2206" s="127"/>
      <c r="I2206" s="131"/>
      <c r="J2206" s="113"/>
    </row>
    <row r="2207" spans="2:10" ht="12.75" customHeight="1" x14ac:dyDescent="0.2">
      <c r="B2207" s="111"/>
      <c r="C2207" s="382" t="s">
        <v>1055</v>
      </c>
      <c r="D2207" s="127"/>
      <c r="E2207" s="127"/>
      <c r="F2207" s="131">
        <f>'Total display'!L96</f>
        <v>0</v>
      </c>
      <c r="G2207" s="127"/>
      <c r="H2207" s="127"/>
      <c r="I2207" s="131"/>
      <c r="J2207" s="113"/>
    </row>
    <row r="2208" spans="2:10" ht="12.75" customHeight="1" x14ac:dyDescent="0.2">
      <c r="B2208" s="111"/>
      <c r="C2208" s="382"/>
      <c r="D2208" s="128"/>
      <c r="E2208" s="127"/>
      <c r="F2208" s="131"/>
      <c r="G2208" s="127"/>
      <c r="H2208" s="127"/>
      <c r="I2208" s="131"/>
      <c r="J2208" s="113"/>
    </row>
    <row r="2209" spans="2:10" ht="12.75" customHeight="1" x14ac:dyDescent="0.2">
      <c r="B2209" s="111"/>
      <c r="C2209" s="1050" t="s">
        <v>83</v>
      </c>
      <c r="D2209" s="1051"/>
      <c r="E2209" s="1051"/>
      <c r="F2209" s="132">
        <f>SUM(F2199:F2208)</f>
        <v>0</v>
      </c>
      <c r="G2209" s="1052" t="s">
        <v>84</v>
      </c>
      <c r="H2209" s="1052"/>
      <c r="I2209" s="133">
        <f>SUM(I2199:I2208)</f>
        <v>0</v>
      </c>
      <c r="J2209" s="113"/>
    </row>
    <row r="2210" spans="2:10" ht="12.75" customHeight="1" x14ac:dyDescent="0.2">
      <c r="B2210" s="134"/>
      <c r="C2210" s="383"/>
      <c r="D2210" s="135"/>
      <c r="E2210" s="135"/>
      <c r="F2210" s="135"/>
      <c r="G2210" s="1057" t="s">
        <v>85</v>
      </c>
      <c r="H2210" s="1057"/>
      <c r="I2210" s="136">
        <f>F2209-I2209</f>
        <v>0</v>
      </c>
      <c r="J2210" s="137"/>
    </row>
    <row r="2211" spans="2:10" ht="12.75" customHeight="1" x14ac:dyDescent="0.2">
      <c r="B2211" s="111"/>
      <c r="C2211" s="112" t="s">
        <v>86</v>
      </c>
      <c r="D2211" s="112"/>
      <c r="E2211" s="112" t="s">
        <v>88</v>
      </c>
      <c r="F2211" s="112"/>
      <c r="G2211" s="112"/>
      <c r="H2211" s="112"/>
      <c r="I2211" s="112"/>
      <c r="J2211" s="113"/>
    </row>
    <row r="2212" spans="2:10" ht="12.75" customHeight="1" x14ac:dyDescent="0.2">
      <c r="B2212" s="111"/>
      <c r="C2212" s="112"/>
      <c r="D2212" s="112"/>
      <c r="E2212" s="112"/>
      <c r="F2212" s="112"/>
      <c r="G2212" s="112"/>
      <c r="H2212" s="112"/>
      <c r="I2212" s="112"/>
      <c r="J2212" s="113"/>
    </row>
    <row r="2213" spans="2:10" ht="12.75" customHeight="1" thickBot="1" x14ac:dyDescent="0.25">
      <c r="B2213" s="139"/>
      <c r="C2213" s="140"/>
      <c r="D2213" s="140"/>
      <c r="E2213" s="140"/>
      <c r="F2213" s="140"/>
      <c r="G2213" s="140"/>
      <c r="H2213" s="140"/>
      <c r="I2213" s="140"/>
      <c r="J2213" s="141"/>
    </row>
    <row r="2214" spans="2:10" ht="12.75" customHeight="1" x14ac:dyDescent="0.2">
      <c r="B2214" s="112"/>
      <c r="C2214" s="112"/>
      <c r="D2214" s="112"/>
      <c r="E2214" s="112"/>
      <c r="F2214" s="112"/>
      <c r="G2214" s="112"/>
      <c r="H2214" s="112"/>
      <c r="I2214" s="112"/>
      <c r="J2214" s="112"/>
    </row>
    <row r="2215" spans="2:10" ht="12.75" customHeight="1" x14ac:dyDescent="0.2">
      <c r="B2215" s="112"/>
      <c r="C2215" s="112"/>
      <c r="D2215" s="112"/>
      <c r="E2215" s="112"/>
      <c r="F2215" s="112"/>
      <c r="G2215" s="112"/>
      <c r="H2215" s="112"/>
      <c r="I2215" s="112"/>
      <c r="J2215" s="112"/>
    </row>
    <row r="2216" spans="2:10" ht="12.75" customHeight="1" x14ac:dyDescent="0.2">
      <c r="B2216" s="112"/>
      <c r="C2216" s="112"/>
      <c r="D2216" s="112"/>
      <c r="E2216" s="112"/>
      <c r="F2216" s="112"/>
      <c r="G2216" s="112"/>
      <c r="H2216" s="112"/>
      <c r="I2216" s="112"/>
      <c r="J2216" s="112"/>
    </row>
    <row r="2217" spans="2:10" ht="12.75" customHeight="1" x14ac:dyDescent="0.2">
      <c r="B2217" s="112"/>
      <c r="C2217" s="112"/>
      <c r="D2217" s="112"/>
      <c r="E2217" s="112"/>
      <c r="F2217" s="112"/>
      <c r="G2217" s="112"/>
      <c r="H2217" s="112"/>
      <c r="I2217" s="112"/>
      <c r="J2217" s="112"/>
    </row>
    <row r="2218" spans="2:10" ht="12.75" customHeight="1" thickBot="1" x14ac:dyDescent="0.25">
      <c r="B2218" s="112"/>
      <c r="C2218" s="112"/>
      <c r="D2218" s="112"/>
      <c r="E2218" s="112"/>
      <c r="F2218" s="112"/>
      <c r="G2218" s="112"/>
      <c r="H2218" s="112"/>
      <c r="I2218" s="112"/>
      <c r="J2218" s="112"/>
    </row>
    <row r="2219" spans="2:10" ht="12.75" customHeight="1" x14ac:dyDescent="0.2">
      <c r="B2219" s="108" t="s">
        <v>143</v>
      </c>
      <c r="C2219" s="109"/>
      <c r="D2219" s="109"/>
      <c r="E2219" s="109"/>
      <c r="F2219" s="109"/>
      <c r="G2219" s="109"/>
      <c r="H2219" s="109"/>
      <c r="I2219" s="109"/>
      <c r="J2219" s="110"/>
    </row>
    <row r="2220" spans="2:10" ht="12.75" customHeight="1" x14ac:dyDescent="0.2">
      <c r="B2220" s="111"/>
      <c r="C2220" s="112"/>
      <c r="D2220" s="112"/>
      <c r="E2220" s="112"/>
      <c r="F2220" s="112"/>
      <c r="G2220" s="112"/>
      <c r="H2220" s="112"/>
      <c r="I2220" s="112"/>
      <c r="J2220" s="113"/>
    </row>
    <row r="2221" spans="2:10" ht="12.75" customHeight="1" x14ac:dyDescent="0.25">
      <c r="B2221" s="111"/>
      <c r="C2221" s="1053" t="s">
        <v>77</v>
      </c>
      <c r="D2221" s="1053"/>
      <c r="E2221" s="1053"/>
      <c r="F2221" s="1053"/>
      <c r="G2221" s="1053"/>
      <c r="H2221" s="1053"/>
      <c r="I2221" s="1053"/>
      <c r="J2221" s="113"/>
    </row>
    <row r="2222" spans="2:10" ht="12.75" customHeight="1" x14ac:dyDescent="0.2">
      <c r="B2222" s="111"/>
      <c r="C2222" s="1054" t="s">
        <v>2110</v>
      </c>
      <c r="D2222" s="1054"/>
      <c r="E2222" s="1054"/>
      <c r="F2222" s="1054"/>
      <c r="G2222" s="1054"/>
      <c r="H2222" s="1054"/>
      <c r="I2222" s="1054"/>
      <c r="J2222" s="113"/>
    </row>
    <row r="2223" spans="2:10" ht="12.75" customHeight="1" x14ac:dyDescent="0.2">
      <c r="B2223" s="111"/>
      <c r="C2223" s="114"/>
      <c r="D2223" s="114"/>
      <c r="E2223" s="114"/>
      <c r="F2223" s="114"/>
      <c r="G2223" s="114"/>
      <c r="H2223" s="114"/>
      <c r="I2223" s="116"/>
      <c r="J2223" s="113"/>
    </row>
    <row r="2224" spans="2:10" ht="12.75" customHeight="1" x14ac:dyDescent="0.2">
      <c r="B2224" s="111"/>
      <c r="C2224" s="115" t="s">
        <v>82</v>
      </c>
      <c r="D2224" s="1055">
        <f>'Total display'!B97</f>
        <v>0</v>
      </c>
      <c r="E2224" s="1055"/>
      <c r="F2224" s="1055"/>
      <c r="G2224" s="1055"/>
      <c r="H2224" s="115" t="s">
        <v>81</v>
      </c>
      <c r="I2224" s="178">
        <f>'Total display'!C97</f>
        <v>0</v>
      </c>
      <c r="J2224" s="113"/>
    </row>
    <row r="2225" spans="2:10" ht="12.75" customHeight="1" x14ac:dyDescent="0.2">
      <c r="B2225" s="111"/>
      <c r="C2225" s="118" t="s">
        <v>78</v>
      </c>
      <c r="D2225" s="1055" t="s">
        <v>398</v>
      </c>
      <c r="E2225" s="1055"/>
      <c r="F2225" s="1055"/>
      <c r="G2225" s="112"/>
      <c r="H2225" s="246" t="s">
        <v>479</v>
      </c>
      <c r="I2225" s="246" t="s">
        <v>330</v>
      </c>
      <c r="J2225" s="113"/>
    </row>
    <row r="2226" spans="2:10" ht="12.75" customHeight="1" thickBot="1" x14ac:dyDescent="0.25">
      <c r="B2226" s="111"/>
      <c r="C2226" s="120" t="s">
        <v>79</v>
      </c>
      <c r="D2226" s="120">
        <f>'Total display'!A97</f>
        <v>0</v>
      </c>
      <c r="E2226" s="169"/>
      <c r="F2226" s="149"/>
      <c r="G2226" s="112"/>
      <c r="H2226" s="120" t="s">
        <v>80</v>
      </c>
      <c r="I2226" s="164">
        <f>'Total display'!D97</f>
        <v>0</v>
      </c>
      <c r="J2226" s="113"/>
    </row>
    <row r="2227" spans="2:10" ht="12.75" customHeight="1" thickTop="1" thickBot="1" x14ac:dyDescent="0.25">
      <c r="B2227" s="111"/>
      <c r="C2227" s="123" t="s">
        <v>73</v>
      </c>
      <c r="D2227" s="124"/>
      <c r="E2227" s="124"/>
      <c r="F2227" s="125" t="s">
        <v>74</v>
      </c>
      <c r="G2227" s="124" t="s">
        <v>75</v>
      </c>
      <c r="H2227" s="124"/>
      <c r="I2227" s="125" t="s">
        <v>74</v>
      </c>
      <c r="J2227" s="113"/>
    </row>
    <row r="2228" spans="2:10" ht="12.75" customHeight="1" thickTop="1" x14ac:dyDescent="0.2">
      <c r="B2228" s="111"/>
      <c r="C2228" s="126"/>
      <c r="D2228" s="127" t="s">
        <v>201</v>
      </c>
      <c r="E2228" s="128" t="s">
        <v>117</v>
      </c>
      <c r="F2228" s="129"/>
      <c r="G2228" s="112"/>
      <c r="H2228" s="112"/>
      <c r="I2228" s="130"/>
      <c r="J2228" s="113"/>
    </row>
    <row r="2229" spans="2:10" ht="12.75" customHeight="1" x14ac:dyDescent="0.2">
      <c r="B2229" s="111"/>
      <c r="C2229" s="127" t="s">
        <v>40</v>
      </c>
      <c r="D2229" s="127"/>
      <c r="E2229" s="127"/>
      <c r="F2229" s="131">
        <f>'Total display'!E97</f>
        <v>0</v>
      </c>
      <c r="G2229" s="1056" t="s">
        <v>167</v>
      </c>
      <c r="H2229" s="1056"/>
      <c r="I2229" s="131">
        <f>'Total display'!R97</f>
        <v>0</v>
      </c>
      <c r="J2229" s="113"/>
    </row>
    <row r="2230" spans="2:10" ht="12.75" customHeight="1" x14ac:dyDescent="0.2">
      <c r="B2230" s="111"/>
      <c r="C2230" s="127" t="s">
        <v>67</v>
      </c>
      <c r="D2230" s="127"/>
      <c r="E2230" s="127"/>
      <c r="F2230" s="131">
        <f>'Total display'!H406</f>
        <v>0</v>
      </c>
      <c r="G2230" s="1056" t="s">
        <v>76</v>
      </c>
      <c r="H2230" s="1056"/>
      <c r="I2230" s="131">
        <f>'Total display'!T836</f>
        <v>0</v>
      </c>
      <c r="J2230" s="113"/>
    </row>
    <row r="2231" spans="2:10" ht="12.75" customHeight="1" x14ac:dyDescent="0.2">
      <c r="B2231" s="111"/>
      <c r="C2231" s="127"/>
      <c r="D2231" s="127"/>
      <c r="E2231" s="127"/>
      <c r="F2231" s="131">
        <v>0</v>
      </c>
      <c r="G2231" s="127"/>
      <c r="H2231" s="127"/>
      <c r="I2231" s="131"/>
      <c r="J2231" s="113"/>
    </row>
    <row r="2232" spans="2:10" ht="12.75" customHeight="1" x14ac:dyDescent="0.2">
      <c r="B2232" s="111"/>
      <c r="C2232" s="127" t="s">
        <v>69</v>
      </c>
      <c r="D2232" s="128" t="e">
        <f>'Ac Dtls'!#REF!</f>
        <v>#REF!</v>
      </c>
      <c r="E2232" s="131" t="e">
        <f>'Ac Dtls'!#REF!</f>
        <v>#REF!</v>
      </c>
      <c r="F2232" s="131">
        <f>'Total display'!M97</f>
        <v>0</v>
      </c>
      <c r="G2232" s="127"/>
      <c r="H2232" s="127"/>
      <c r="I2232" s="131"/>
      <c r="J2232" s="113"/>
    </row>
    <row r="2233" spans="2:10" ht="12.75" customHeight="1" x14ac:dyDescent="0.2">
      <c r="B2233" s="111"/>
      <c r="C2233" s="127" t="s">
        <v>70</v>
      </c>
      <c r="D2233" s="128" t="e">
        <f>'Ac Dtls'!#REF!</f>
        <v>#REF!</v>
      </c>
      <c r="E2233" s="131" t="e">
        <f>'Ac Dtls'!#REF!</f>
        <v>#REF!</v>
      </c>
      <c r="F2233" s="131">
        <f>'Total display'!O97</f>
        <v>0</v>
      </c>
      <c r="G2233" s="127"/>
      <c r="H2233" s="127"/>
      <c r="I2233" s="131"/>
      <c r="J2233" s="113"/>
    </row>
    <row r="2234" spans="2:10" ht="12.75" customHeight="1" x14ac:dyDescent="0.2">
      <c r="B2234" s="111"/>
      <c r="C2234" s="127" t="s">
        <v>71</v>
      </c>
      <c r="D2234" s="127"/>
      <c r="E2234" s="127"/>
      <c r="F2234" s="131">
        <f>'Total display'!P97</f>
        <v>0</v>
      </c>
      <c r="G2234" s="127"/>
      <c r="H2234" s="127"/>
      <c r="I2234" s="131"/>
      <c r="J2234" s="113"/>
    </row>
    <row r="2235" spans="2:10" ht="12.75" customHeight="1" x14ac:dyDescent="0.2">
      <c r="B2235" s="111"/>
      <c r="C2235" s="144" t="s">
        <v>762</v>
      </c>
      <c r="D2235" s="144"/>
      <c r="E2235" s="144"/>
      <c r="F2235" s="168"/>
      <c r="G2235" s="127"/>
      <c r="H2235" s="127"/>
      <c r="I2235" s="131"/>
      <c r="J2235" s="113"/>
    </row>
    <row r="2236" spans="2:10" ht="12.75" customHeight="1" x14ac:dyDescent="0.2">
      <c r="B2236" s="111"/>
      <c r="C2236" s="127"/>
      <c r="D2236" s="127"/>
      <c r="E2236" s="127"/>
      <c r="F2236" s="131"/>
      <c r="G2236" s="127"/>
      <c r="H2236" s="127"/>
      <c r="I2236" s="131"/>
      <c r="J2236" s="113"/>
    </row>
    <row r="2237" spans="2:10" ht="12.75" customHeight="1" x14ac:dyDescent="0.2">
      <c r="B2237" s="111"/>
      <c r="C2237" s="127" t="s">
        <v>451</v>
      </c>
      <c r="D2237" s="127"/>
      <c r="E2237" s="127"/>
      <c r="F2237" s="131">
        <f>'Total display'!L97</f>
        <v>0</v>
      </c>
      <c r="G2237" s="127"/>
      <c r="H2237" s="127"/>
      <c r="I2237" s="131"/>
      <c r="J2237" s="113"/>
    </row>
    <row r="2238" spans="2:10" ht="12.75" customHeight="1" x14ac:dyDescent="0.2">
      <c r="B2238" s="111"/>
      <c r="C2238" s="1050" t="s">
        <v>83</v>
      </c>
      <c r="D2238" s="1051"/>
      <c r="E2238" s="1051"/>
      <c r="F2238" s="132">
        <f>SUM(F2229:F2237)</f>
        <v>0</v>
      </c>
      <c r="G2238" s="1052" t="s">
        <v>84</v>
      </c>
      <c r="H2238" s="1052"/>
      <c r="I2238" s="133">
        <f>SUM(I2229:I2237)</f>
        <v>0</v>
      </c>
      <c r="J2238" s="113"/>
    </row>
    <row r="2239" spans="2:10" ht="12.75" customHeight="1" x14ac:dyDescent="0.2">
      <c r="B2239" s="134"/>
      <c r="C2239" s="135"/>
      <c r="D2239" s="135"/>
      <c r="E2239" s="135"/>
      <c r="F2239" s="135"/>
      <c r="G2239" s="1057" t="s">
        <v>85</v>
      </c>
      <c r="H2239" s="1057"/>
      <c r="I2239" s="136">
        <f>F2238-I2238</f>
        <v>0</v>
      </c>
      <c r="J2239" s="137"/>
    </row>
    <row r="2240" spans="2:10" ht="12.75" customHeight="1" x14ac:dyDescent="0.2">
      <c r="B2240" s="111"/>
      <c r="C2240" s="112" t="s">
        <v>86</v>
      </c>
      <c r="D2240" s="112"/>
      <c r="E2240" s="112" t="s">
        <v>88</v>
      </c>
      <c r="F2240" s="112"/>
      <c r="G2240" s="112"/>
      <c r="H2240" s="112"/>
      <c r="I2240" s="112"/>
      <c r="J2240" s="113"/>
    </row>
    <row r="2241" spans="2:11" ht="12.75" customHeight="1" x14ac:dyDescent="0.2">
      <c r="B2241" s="111"/>
      <c r="C2241" s="112"/>
      <c r="D2241" s="112"/>
      <c r="E2241" s="112"/>
      <c r="F2241" s="112"/>
      <c r="G2241" s="112"/>
      <c r="H2241" s="112"/>
      <c r="I2241" s="112"/>
      <c r="J2241" s="113"/>
    </row>
    <row r="2242" spans="2:11" ht="12.75" customHeight="1" thickBot="1" x14ac:dyDescent="0.25">
      <c r="B2242" s="139"/>
      <c r="C2242" s="140"/>
      <c r="D2242" s="140"/>
      <c r="E2242" s="140"/>
      <c r="F2242" s="140"/>
      <c r="G2242" s="140"/>
      <c r="H2242" s="140"/>
      <c r="I2242" s="140"/>
      <c r="J2242" s="141"/>
      <c r="K2242" s="56"/>
    </row>
    <row r="2243" spans="2:11" ht="12.75" customHeight="1" x14ac:dyDescent="0.2">
      <c r="B2243" s="112"/>
      <c r="C2243" s="112"/>
      <c r="D2243" s="112"/>
      <c r="E2243" s="112"/>
      <c r="F2243" s="112"/>
      <c r="G2243" s="112"/>
      <c r="H2243" s="112"/>
      <c r="I2243" s="112"/>
      <c r="J2243" s="112"/>
    </row>
    <row r="2244" spans="2:11" ht="12.75" customHeight="1" x14ac:dyDescent="0.2">
      <c r="B2244" s="112"/>
      <c r="C2244" s="112"/>
      <c r="D2244" s="112"/>
      <c r="E2244" s="112"/>
      <c r="F2244" s="112"/>
      <c r="G2244" s="112"/>
      <c r="H2244" s="112"/>
      <c r="I2244" s="112"/>
      <c r="J2244" s="112"/>
    </row>
    <row r="2245" spans="2:11" ht="12.75" customHeight="1" x14ac:dyDescent="0.2">
      <c r="B2245" s="112"/>
      <c r="C2245" s="112"/>
      <c r="D2245" s="112"/>
      <c r="E2245" s="112"/>
      <c r="F2245" s="112"/>
      <c r="G2245" s="112"/>
      <c r="H2245" s="112"/>
      <c r="I2245" s="112"/>
      <c r="J2245" s="112"/>
    </row>
    <row r="2246" spans="2:11" ht="12.75" customHeight="1" x14ac:dyDescent="0.2">
      <c r="B2246" s="112"/>
      <c r="C2246" s="112"/>
      <c r="D2246" s="112"/>
      <c r="E2246" s="112"/>
      <c r="F2246" s="112"/>
      <c r="G2246" s="112"/>
      <c r="H2246" s="112"/>
      <c r="I2246" s="112"/>
      <c r="J2246" s="112"/>
    </row>
    <row r="2247" spans="2:11" ht="12.75" customHeight="1" x14ac:dyDescent="0.2">
      <c r="B2247" s="112"/>
      <c r="C2247" s="112"/>
      <c r="D2247" s="112"/>
      <c r="E2247" s="112"/>
      <c r="F2247" s="112"/>
      <c r="G2247" s="112"/>
      <c r="H2247" s="112"/>
      <c r="I2247" s="112"/>
      <c r="J2247" s="112"/>
    </row>
    <row r="2248" spans="2:11" ht="12.75" customHeight="1" x14ac:dyDescent="0.2">
      <c r="B2248" s="112"/>
      <c r="C2248" s="112"/>
      <c r="D2248" s="112"/>
      <c r="E2248" s="112"/>
      <c r="F2248" s="112"/>
      <c r="G2248" s="112"/>
      <c r="H2248" s="112"/>
      <c r="I2248" s="112"/>
      <c r="J2248" s="112"/>
    </row>
    <row r="2249" spans="2:11" ht="12.75" customHeight="1" thickBot="1" x14ac:dyDescent="0.25">
      <c r="B2249" s="112"/>
      <c r="C2249" s="112"/>
      <c r="D2249" s="112"/>
      <c r="E2249" s="112"/>
      <c r="F2249" s="112"/>
      <c r="G2249" s="112"/>
      <c r="H2249" s="112"/>
      <c r="I2249" s="112"/>
      <c r="J2249" s="112"/>
    </row>
    <row r="2250" spans="2:11" ht="12.75" customHeight="1" x14ac:dyDescent="0.2">
      <c r="B2250" s="108" t="s">
        <v>143</v>
      </c>
      <c r="C2250" s="109"/>
      <c r="D2250" s="109"/>
      <c r="E2250" s="109"/>
      <c r="F2250" s="109"/>
      <c r="G2250" s="109"/>
      <c r="H2250" s="109"/>
      <c r="I2250" s="109"/>
      <c r="J2250" s="110"/>
    </row>
    <row r="2251" spans="2:11" ht="12.75" customHeight="1" x14ac:dyDescent="0.2">
      <c r="B2251" s="111"/>
      <c r="C2251" s="112"/>
      <c r="D2251" s="112"/>
      <c r="E2251" s="112"/>
      <c r="F2251" s="112"/>
      <c r="G2251" s="112"/>
      <c r="H2251" s="112"/>
      <c r="I2251" s="112"/>
      <c r="J2251" s="113"/>
    </row>
    <row r="2252" spans="2:11" ht="12.75" customHeight="1" x14ac:dyDescent="0.25">
      <c r="B2252" s="111"/>
      <c r="C2252" s="1053" t="s">
        <v>77</v>
      </c>
      <c r="D2252" s="1053"/>
      <c r="E2252" s="1053"/>
      <c r="F2252" s="1053"/>
      <c r="G2252" s="1053"/>
      <c r="H2252" s="1053"/>
      <c r="I2252" s="1053"/>
      <c r="J2252" s="113"/>
    </row>
    <row r="2253" spans="2:11" ht="12.75" customHeight="1" x14ac:dyDescent="0.2">
      <c r="B2253" s="111"/>
      <c r="C2253" s="1054" t="s">
        <v>2110</v>
      </c>
      <c r="D2253" s="1054"/>
      <c r="E2253" s="1054"/>
      <c r="F2253" s="1054"/>
      <c r="G2253" s="1054"/>
      <c r="H2253" s="1054"/>
      <c r="I2253" s="1054"/>
      <c r="J2253" s="113"/>
    </row>
    <row r="2254" spans="2:11" ht="12.75" customHeight="1" x14ac:dyDescent="0.2">
      <c r="B2254" s="111"/>
      <c r="C2254" s="114"/>
      <c r="D2254" s="114"/>
      <c r="E2254" s="114"/>
      <c r="F2254" s="114"/>
      <c r="G2254" s="114"/>
      <c r="H2254" s="114"/>
      <c r="I2254" s="116"/>
      <c r="J2254" s="113"/>
    </row>
    <row r="2255" spans="2:11" ht="12.75" customHeight="1" x14ac:dyDescent="0.2">
      <c r="B2255" s="111"/>
      <c r="C2255" s="115" t="s">
        <v>82</v>
      </c>
      <c r="D2255" s="1055">
        <f>'Total display'!B98</f>
        <v>0</v>
      </c>
      <c r="E2255" s="1055"/>
      <c r="F2255" s="1055"/>
      <c r="G2255" s="1055"/>
      <c r="H2255" s="115" t="s">
        <v>81</v>
      </c>
      <c r="I2255" s="178">
        <f>'Total display'!C98</f>
        <v>0</v>
      </c>
      <c r="J2255" s="113"/>
    </row>
    <row r="2256" spans="2:11" ht="12.75" customHeight="1" x14ac:dyDescent="0.2">
      <c r="B2256" s="111"/>
      <c r="C2256" s="118" t="s">
        <v>78</v>
      </c>
      <c r="D2256" s="1055" t="s">
        <v>168</v>
      </c>
      <c r="E2256" s="1055"/>
      <c r="F2256" s="1055"/>
      <c r="G2256" s="112"/>
      <c r="H2256" s="246" t="s">
        <v>479</v>
      </c>
      <c r="I2256" s="246" t="s">
        <v>330</v>
      </c>
      <c r="J2256" s="113"/>
    </row>
    <row r="2257" spans="2:10" ht="12.75" customHeight="1" thickBot="1" x14ac:dyDescent="0.25">
      <c r="B2257" s="111"/>
      <c r="C2257" s="120" t="s">
        <v>79</v>
      </c>
      <c r="D2257" s="120">
        <f>'Total display'!A98</f>
        <v>0</v>
      </c>
      <c r="E2257" s="169"/>
      <c r="F2257" s="149"/>
      <c r="G2257" s="112"/>
      <c r="H2257" s="120" t="s">
        <v>80</v>
      </c>
      <c r="I2257" s="164">
        <f>'Total display'!D98</f>
        <v>0</v>
      </c>
      <c r="J2257" s="113"/>
    </row>
    <row r="2258" spans="2:10" ht="12.75" customHeight="1" thickTop="1" thickBot="1" x14ac:dyDescent="0.25">
      <c r="B2258" s="111"/>
      <c r="C2258" s="123" t="s">
        <v>73</v>
      </c>
      <c r="D2258" s="124"/>
      <c r="E2258" s="124"/>
      <c r="F2258" s="125" t="s">
        <v>74</v>
      </c>
      <c r="G2258" s="124" t="s">
        <v>75</v>
      </c>
      <c r="H2258" s="124"/>
      <c r="I2258" s="125" t="s">
        <v>74</v>
      </c>
      <c r="J2258" s="113"/>
    </row>
    <row r="2259" spans="2:10" ht="12.75" customHeight="1" thickTop="1" x14ac:dyDescent="0.2">
      <c r="B2259" s="111"/>
      <c r="C2259" s="126"/>
      <c r="D2259" s="127" t="s">
        <v>201</v>
      </c>
      <c r="E2259" s="128" t="s">
        <v>117</v>
      </c>
      <c r="F2259" s="129"/>
      <c r="G2259" s="112"/>
      <c r="H2259" s="112"/>
      <c r="I2259" s="130"/>
      <c r="J2259" s="113"/>
    </row>
    <row r="2260" spans="2:10" ht="12.75" customHeight="1" x14ac:dyDescent="0.2">
      <c r="B2260" s="111"/>
      <c r="C2260" s="127" t="s">
        <v>40</v>
      </c>
      <c r="D2260" s="127"/>
      <c r="E2260" s="127"/>
      <c r="F2260" s="131">
        <f>'Total display'!E98</f>
        <v>0</v>
      </c>
      <c r="G2260" s="1056"/>
      <c r="H2260" s="1056"/>
      <c r="I2260" s="131"/>
      <c r="J2260" s="113"/>
    </row>
    <row r="2261" spans="2:10" ht="12.75" customHeight="1" x14ac:dyDescent="0.2">
      <c r="B2261" s="111"/>
      <c r="C2261" s="127" t="s">
        <v>67</v>
      </c>
      <c r="D2261" s="127"/>
      <c r="E2261" s="127"/>
      <c r="F2261" s="131">
        <f>'Total display'!H484</f>
        <v>0</v>
      </c>
      <c r="G2261" s="1056" t="s">
        <v>76</v>
      </c>
      <c r="H2261" s="1056"/>
      <c r="I2261" s="131">
        <f>'Total display'!T1052</f>
        <v>0</v>
      </c>
      <c r="J2261" s="113"/>
    </row>
    <row r="2262" spans="2:10" ht="12.75" customHeight="1" x14ac:dyDescent="0.2">
      <c r="B2262" s="111"/>
      <c r="C2262" s="127"/>
      <c r="D2262" s="127"/>
      <c r="E2262" s="127"/>
      <c r="F2262" s="131">
        <v>0</v>
      </c>
      <c r="G2262" s="127"/>
      <c r="H2262" s="127"/>
      <c r="I2262" s="131"/>
      <c r="J2262" s="113"/>
    </row>
    <row r="2263" spans="2:10" ht="12.75" customHeight="1" x14ac:dyDescent="0.2">
      <c r="B2263" s="111"/>
      <c r="C2263" s="127" t="s">
        <v>69</v>
      </c>
      <c r="D2263" s="128" t="e">
        <f>'Ac Dtls'!#REF!</f>
        <v>#REF!</v>
      </c>
      <c r="E2263" s="131" t="e">
        <f>'Ac Dtls'!#REF!</f>
        <v>#REF!</v>
      </c>
      <c r="F2263" s="131">
        <f>'Total display'!M98</f>
        <v>0</v>
      </c>
      <c r="G2263" s="127"/>
      <c r="H2263" s="127"/>
      <c r="I2263" s="131"/>
      <c r="J2263" s="113"/>
    </row>
    <row r="2264" spans="2:10" ht="12.75" customHeight="1" x14ac:dyDescent="0.2">
      <c r="B2264" s="111"/>
      <c r="C2264" s="127" t="s">
        <v>70</v>
      </c>
      <c r="D2264" s="128" t="e">
        <f>'Ac Dtls'!#REF!</f>
        <v>#REF!</v>
      </c>
      <c r="E2264" s="131" t="e">
        <f>'Ac Dtls'!#REF!</f>
        <v>#REF!</v>
      </c>
      <c r="F2264" s="131">
        <f>'Total display'!O98</f>
        <v>0</v>
      </c>
      <c r="G2264" s="127"/>
      <c r="H2264" s="127"/>
      <c r="I2264" s="131"/>
      <c r="J2264" s="113"/>
    </row>
    <row r="2265" spans="2:10" ht="12.75" customHeight="1" x14ac:dyDescent="0.2">
      <c r="B2265" s="111"/>
      <c r="C2265" s="127" t="s">
        <v>71</v>
      </c>
      <c r="D2265" s="127"/>
      <c r="E2265" s="127"/>
      <c r="F2265" s="131">
        <f>'Total display'!P98</f>
        <v>0</v>
      </c>
      <c r="G2265" s="127"/>
      <c r="H2265" s="127"/>
      <c r="I2265" s="131"/>
      <c r="J2265" s="113"/>
    </row>
    <row r="2266" spans="2:10" ht="12.75" customHeight="1" x14ac:dyDescent="0.2">
      <c r="B2266" s="111"/>
      <c r="C2266" s="127" t="s">
        <v>451</v>
      </c>
      <c r="D2266" s="127"/>
      <c r="E2266" s="127"/>
      <c r="F2266" s="131">
        <v>0</v>
      </c>
      <c r="G2266" s="127"/>
      <c r="H2266" s="127"/>
      <c r="I2266" s="131"/>
      <c r="J2266" s="113"/>
    </row>
    <row r="2267" spans="2:10" ht="12.75" customHeight="1" x14ac:dyDescent="0.2">
      <c r="B2267" s="111"/>
      <c r="C2267" s="127" t="s">
        <v>172</v>
      </c>
      <c r="D2267" s="144"/>
      <c r="E2267" s="144"/>
      <c r="F2267" s="190">
        <v>6.2</v>
      </c>
      <c r="G2267" s="127"/>
      <c r="H2267" s="127"/>
      <c r="I2267" s="131"/>
      <c r="J2267" s="113"/>
    </row>
    <row r="2268" spans="2:10" ht="12.75" customHeight="1" x14ac:dyDescent="0.2">
      <c r="B2268" s="111"/>
      <c r="C2268" s="127" t="s">
        <v>1877</v>
      </c>
      <c r="D2268" s="127"/>
      <c r="E2268" s="127"/>
      <c r="F2268" s="131">
        <v>4.8</v>
      </c>
      <c r="G2268" s="127"/>
      <c r="H2268" s="127"/>
      <c r="I2268" s="131"/>
      <c r="J2268" s="113"/>
    </row>
    <row r="2269" spans="2:10" ht="12.75" customHeight="1" x14ac:dyDescent="0.2">
      <c r="B2269" s="111"/>
      <c r="C2269" s="1050" t="s">
        <v>83</v>
      </c>
      <c r="D2269" s="1051"/>
      <c r="E2269" s="1051"/>
      <c r="F2269" s="132">
        <f>SUM(F2260:F2268)</f>
        <v>11</v>
      </c>
      <c r="G2269" s="1052" t="s">
        <v>84</v>
      </c>
      <c r="H2269" s="1052"/>
      <c r="I2269" s="133">
        <f>SUM(I2260:I2268)</f>
        <v>0</v>
      </c>
      <c r="J2269" s="113"/>
    </row>
    <row r="2270" spans="2:10" ht="12.75" customHeight="1" x14ac:dyDescent="0.2">
      <c r="B2270" s="134"/>
      <c r="C2270" s="135"/>
      <c r="D2270" s="135"/>
      <c r="E2270" s="135"/>
      <c r="F2270" s="135"/>
      <c r="G2270" s="1057" t="s">
        <v>85</v>
      </c>
      <c r="H2270" s="1057"/>
      <c r="I2270" s="136">
        <f>F2269-I2269</f>
        <v>11</v>
      </c>
      <c r="J2270" s="137"/>
    </row>
    <row r="2271" spans="2:10" ht="12.75" customHeight="1" x14ac:dyDescent="0.2">
      <c r="B2271" s="111"/>
      <c r="C2271" s="112" t="s">
        <v>86</v>
      </c>
      <c r="D2271" s="112"/>
      <c r="E2271" s="112" t="s">
        <v>88</v>
      </c>
      <c r="F2271" s="112"/>
      <c r="G2271" s="112"/>
      <c r="H2271" s="112"/>
      <c r="I2271" s="112"/>
      <c r="J2271" s="113"/>
    </row>
    <row r="2272" spans="2:10" ht="12.75" customHeight="1" x14ac:dyDescent="0.2">
      <c r="B2272" s="111"/>
      <c r="C2272" s="112"/>
      <c r="D2272" s="112"/>
      <c r="E2272" s="112"/>
      <c r="F2272" s="112"/>
      <c r="G2272" s="112"/>
      <c r="H2272" s="112"/>
      <c r="I2272" s="112"/>
      <c r="J2272" s="113"/>
    </row>
    <row r="2273" spans="2:10" ht="12.75" customHeight="1" thickBot="1" x14ac:dyDescent="0.25">
      <c r="B2273" s="139"/>
      <c r="C2273" s="140"/>
      <c r="D2273" s="140"/>
      <c r="E2273" s="140"/>
      <c r="F2273" s="140"/>
      <c r="G2273" s="140"/>
      <c r="H2273" s="140"/>
      <c r="I2273" s="140"/>
      <c r="J2273" s="141"/>
    </row>
    <row r="2274" spans="2:10" ht="12.75" customHeight="1" x14ac:dyDescent="0.2">
      <c r="B2274" s="112"/>
      <c r="C2274" s="112"/>
      <c r="D2274" s="112"/>
      <c r="E2274" s="112"/>
      <c r="F2274" s="112"/>
      <c r="G2274" s="112"/>
      <c r="H2274" s="112"/>
      <c r="I2274" s="112"/>
      <c r="J2274" s="112"/>
    </row>
    <row r="2275" spans="2:10" ht="12.75" customHeight="1" x14ac:dyDescent="0.2">
      <c r="B2275" s="112"/>
      <c r="C2275" s="112"/>
      <c r="D2275" s="112"/>
      <c r="E2275" s="112"/>
      <c r="F2275" s="112"/>
      <c r="G2275" s="112"/>
      <c r="H2275" s="112"/>
      <c r="I2275" s="112"/>
      <c r="J2275" s="112"/>
    </row>
    <row r="2276" spans="2:10" ht="12.75" customHeight="1" x14ac:dyDescent="0.2">
      <c r="B2276" s="112"/>
      <c r="C2276" s="112"/>
      <c r="D2276" s="112"/>
      <c r="E2276" s="112"/>
      <c r="F2276" s="112"/>
      <c r="G2276" s="112"/>
      <c r="H2276" s="112"/>
      <c r="I2276" s="112"/>
      <c r="J2276" s="112"/>
    </row>
    <row r="2277" spans="2:10" ht="12.75" customHeight="1" x14ac:dyDescent="0.2">
      <c r="B2277" s="112"/>
      <c r="C2277" s="112"/>
      <c r="D2277" s="112"/>
      <c r="E2277" s="112"/>
      <c r="F2277" s="112"/>
      <c r="G2277" s="112"/>
      <c r="H2277" s="112"/>
      <c r="I2277" s="112"/>
      <c r="J2277" s="112"/>
    </row>
    <row r="2278" spans="2:10" ht="12.75" customHeight="1" x14ac:dyDescent="0.2">
      <c r="B2278" s="112"/>
      <c r="C2278" s="112"/>
      <c r="D2278" s="112"/>
      <c r="E2278" s="112"/>
      <c r="F2278" s="112"/>
      <c r="G2278" s="112"/>
      <c r="H2278" s="112"/>
      <c r="I2278" s="112"/>
      <c r="J2278" s="112"/>
    </row>
    <row r="2279" spans="2:10" ht="12.75" customHeight="1" thickBot="1" x14ac:dyDescent="0.25">
      <c r="B2279" s="112"/>
      <c r="C2279" s="112"/>
      <c r="D2279" s="112"/>
      <c r="E2279" s="112"/>
      <c r="F2279" s="112"/>
      <c r="G2279" s="112"/>
      <c r="H2279" s="112"/>
      <c r="I2279" s="112"/>
      <c r="J2279" s="112"/>
    </row>
    <row r="2280" spans="2:10" ht="12.75" customHeight="1" x14ac:dyDescent="0.2">
      <c r="B2280" s="108" t="s">
        <v>143</v>
      </c>
      <c r="C2280" s="109"/>
      <c r="D2280" s="109"/>
      <c r="E2280" s="109"/>
      <c r="F2280" s="109"/>
      <c r="G2280" s="109"/>
      <c r="H2280" s="109"/>
      <c r="I2280" s="109"/>
      <c r="J2280" s="110"/>
    </row>
    <row r="2281" spans="2:10" ht="12.75" customHeight="1" x14ac:dyDescent="0.2">
      <c r="B2281" s="111"/>
      <c r="C2281" s="112"/>
      <c r="D2281" s="112"/>
      <c r="E2281" s="112"/>
      <c r="F2281" s="112"/>
      <c r="G2281" s="112"/>
      <c r="H2281" s="112"/>
      <c r="I2281" s="112"/>
      <c r="J2281" s="113"/>
    </row>
    <row r="2282" spans="2:10" ht="12.75" customHeight="1" x14ac:dyDescent="0.25">
      <c r="B2282" s="111"/>
      <c r="C2282" s="1053" t="s">
        <v>77</v>
      </c>
      <c r="D2282" s="1053"/>
      <c r="E2282" s="1053"/>
      <c r="F2282" s="1053"/>
      <c r="G2282" s="1053"/>
      <c r="H2282" s="1053"/>
      <c r="I2282" s="1053"/>
      <c r="J2282" s="113"/>
    </row>
    <row r="2283" spans="2:10" ht="12.75" customHeight="1" x14ac:dyDescent="0.2">
      <c r="B2283" s="111"/>
      <c r="C2283" s="1054" t="s">
        <v>2110</v>
      </c>
      <c r="D2283" s="1054"/>
      <c r="E2283" s="1054"/>
      <c r="F2283" s="1054"/>
      <c r="G2283" s="1054"/>
      <c r="H2283" s="1054"/>
      <c r="I2283" s="1054"/>
      <c r="J2283" s="113"/>
    </row>
    <row r="2284" spans="2:10" ht="12.75" customHeight="1" x14ac:dyDescent="0.2">
      <c r="B2284" s="111"/>
      <c r="C2284" s="114"/>
      <c r="D2284" s="114"/>
      <c r="E2284" s="114"/>
      <c r="F2284" s="114"/>
      <c r="G2284" s="114"/>
      <c r="H2284" s="114"/>
      <c r="I2284" s="116"/>
      <c r="J2284" s="113"/>
    </row>
    <row r="2285" spans="2:10" ht="12.75" customHeight="1" x14ac:dyDescent="0.2">
      <c r="B2285" s="111"/>
      <c r="C2285" s="115" t="s">
        <v>82</v>
      </c>
      <c r="D2285" s="1055">
        <f>'Total display'!B100</f>
        <v>0</v>
      </c>
      <c r="E2285" s="1055"/>
      <c r="F2285" s="1055"/>
      <c r="G2285" s="1055"/>
      <c r="H2285" s="115" t="s">
        <v>81</v>
      </c>
      <c r="I2285" s="176">
        <f>'Total display'!C100</f>
        <v>0</v>
      </c>
      <c r="J2285" s="113"/>
    </row>
    <row r="2286" spans="2:10" ht="12.75" customHeight="1" x14ac:dyDescent="0.2">
      <c r="B2286" s="111"/>
      <c r="C2286" s="118" t="s">
        <v>78</v>
      </c>
      <c r="D2286" s="1055" t="s">
        <v>168</v>
      </c>
      <c r="E2286" s="1055"/>
      <c r="F2286" s="1055"/>
      <c r="G2286" s="112"/>
      <c r="H2286" s="252" t="s">
        <v>479</v>
      </c>
      <c r="I2286" s="252" t="s">
        <v>329</v>
      </c>
      <c r="J2286" s="113"/>
    </row>
    <row r="2287" spans="2:10" ht="12.75" customHeight="1" thickBot="1" x14ac:dyDescent="0.25">
      <c r="B2287" s="111"/>
      <c r="C2287" s="120" t="s">
        <v>79</v>
      </c>
      <c r="D2287" s="120">
        <f>'Total display'!A100</f>
        <v>0</v>
      </c>
      <c r="E2287" s="169"/>
      <c r="F2287" s="149"/>
      <c r="G2287" s="112"/>
      <c r="H2287" s="120" t="s">
        <v>80</v>
      </c>
      <c r="I2287" s="177">
        <f>'Total display'!D100</f>
        <v>0</v>
      </c>
      <c r="J2287" s="113"/>
    </row>
    <row r="2288" spans="2:10" ht="12.75" customHeight="1" thickTop="1" thickBot="1" x14ac:dyDescent="0.25">
      <c r="B2288" s="111"/>
      <c r="C2288" s="123" t="s">
        <v>73</v>
      </c>
      <c r="D2288" s="124"/>
      <c r="E2288" s="124"/>
      <c r="F2288" s="125" t="s">
        <v>74</v>
      </c>
      <c r="G2288" s="124" t="s">
        <v>75</v>
      </c>
      <c r="H2288" s="124"/>
      <c r="I2288" s="125" t="s">
        <v>74</v>
      </c>
      <c r="J2288" s="113"/>
    </row>
    <row r="2289" spans="2:11" ht="12.75" customHeight="1" thickTop="1" x14ac:dyDescent="0.2">
      <c r="B2289" s="111"/>
      <c r="C2289" s="126"/>
      <c r="D2289" s="127" t="s">
        <v>201</v>
      </c>
      <c r="E2289" s="128" t="s">
        <v>117</v>
      </c>
      <c r="F2289" s="129"/>
      <c r="G2289" s="112"/>
      <c r="H2289" s="112"/>
      <c r="I2289" s="130"/>
      <c r="J2289" s="113"/>
    </row>
    <row r="2290" spans="2:11" ht="12.75" customHeight="1" x14ac:dyDescent="0.2">
      <c r="B2290" s="111"/>
      <c r="C2290" s="127" t="s">
        <v>40</v>
      </c>
      <c r="D2290" s="127"/>
      <c r="E2290" s="127"/>
      <c r="F2290" s="131">
        <f>'Total display'!E100</f>
        <v>0</v>
      </c>
      <c r="G2290" s="1056" t="s">
        <v>167</v>
      </c>
      <c r="H2290" s="1056"/>
      <c r="I2290" s="131">
        <f>'Total display'!S100</f>
        <v>0</v>
      </c>
      <c r="J2290" s="113"/>
    </row>
    <row r="2291" spans="2:11" ht="12.75" customHeight="1" x14ac:dyDescent="0.2">
      <c r="B2291" s="111"/>
      <c r="C2291" s="127" t="s">
        <v>67</v>
      </c>
      <c r="D2291" s="127"/>
      <c r="E2291" s="127"/>
      <c r="F2291" s="131">
        <f>'Total display'!H100</f>
        <v>0</v>
      </c>
      <c r="G2291" s="1056" t="s">
        <v>76</v>
      </c>
      <c r="H2291" s="1056"/>
      <c r="I2291" s="131">
        <f>'Total display'!T1187</f>
        <v>0</v>
      </c>
      <c r="J2291" s="113"/>
    </row>
    <row r="2292" spans="2:11" ht="12.75" customHeight="1" x14ac:dyDescent="0.2">
      <c r="B2292" s="111"/>
      <c r="C2292" s="127"/>
      <c r="D2292" s="127"/>
      <c r="E2292" s="127"/>
      <c r="F2292" s="131">
        <v>0</v>
      </c>
      <c r="G2292" s="127"/>
      <c r="H2292" s="127"/>
      <c r="I2292" s="131"/>
      <c r="J2292" s="113"/>
    </row>
    <row r="2293" spans="2:11" ht="12.75" customHeight="1" x14ac:dyDescent="0.2">
      <c r="B2293" s="111"/>
      <c r="C2293" s="127" t="s">
        <v>69</v>
      </c>
      <c r="D2293" s="128">
        <f>'Ac Dtls'!D371</f>
        <v>0</v>
      </c>
      <c r="E2293" s="131">
        <f>'Ac Dtls'!E371</f>
        <v>0</v>
      </c>
      <c r="F2293" s="131">
        <f>'Total display'!M100</f>
        <v>0</v>
      </c>
      <c r="G2293" s="127"/>
      <c r="H2293" s="127"/>
      <c r="I2293" s="131"/>
      <c r="J2293" s="113"/>
    </row>
    <row r="2294" spans="2:11" ht="12.75" customHeight="1" x14ac:dyDescent="0.2">
      <c r="B2294" s="111"/>
      <c r="C2294" s="127" t="s">
        <v>70</v>
      </c>
      <c r="D2294" s="128">
        <f>'Ac Dtls'!G371</f>
        <v>0</v>
      </c>
      <c r="E2294" s="131">
        <f>'Ac Dtls'!H371</f>
        <v>0</v>
      </c>
      <c r="F2294" s="131">
        <f>'Total display'!O100</f>
        <v>0</v>
      </c>
      <c r="G2294" s="127"/>
      <c r="H2294" s="127"/>
      <c r="I2294" s="131"/>
      <c r="J2294" s="113"/>
    </row>
    <row r="2295" spans="2:11" ht="12.75" customHeight="1" x14ac:dyDescent="0.2">
      <c r="B2295" s="111"/>
      <c r="C2295" s="127" t="s">
        <v>71</v>
      </c>
      <c r="D2295" s="127"/>
      <c r="E2295" s="127"/>
      <c r="F2295" s="131">
        <f>'Total display'!P100</f>
        <v>0</v>
      </c>
      <c r="G2295" s="127"/>
      <c r="H2295" s="127"/>
      <c r="I2295" s="131"/>
      <c r="J2295" s="113"/>
    </row>
    <row r="2296" spans="2:11" ht="12.75" customHeight="1" x14ac:dyDescent="0.2">
      <c r="B2296" s="111"/>
      <c r="C2296" s="127" t="s">
        <v>1786</v>
      </c>
      <c r="D2296" s="182"/>
      <c r="E2296" s="182"/>
      <c r="F2296" s="183">
        <f>'Total display'!L100</f>
        <v>0</v>
      </c>
      <c r="G2296" s="127"/>
      <c r="H2296" s="127"/>
      <c r="I2296" s="131"/>
      <c r="J2296" s="113"/>
    </row>
    <row r="2297" spans="2:11" ht="12.75" customHeight="1" x14ac:dyDescent="0.2">
      <c r="B2297" s="111"/>
      <c r="C2297" s="127" t="s">
        <v>941</v>
      </c>
      <c r="D2297" s="144"/>
      <c r="E2297" s="144"/>
      <c r="F2297" s="131">
        <f>'Total display'!N100</f>
        <v>0</v>
      </c>
      <c r="G2297" s="127"/>
      <c r="H2297" s="127"/>
      <c r="I2297" s="131"/>
      <c r="J2297" s="113"/>
    </row>
    <row r="2298" spans="2:11" ht="12.75" customHeight="1" x14ac:dyDescent="0.2">
      <c r="B2298" s="111"/>
      <c r="C2298" s="127"/>
      <c r="D2298" s="127"/>
      <c r="E2298" s="127"/>
      <c r="F2298" s="131"/>
      <c r="G2298" s="127"/>
      <c r="H2298" s="127"/>
      <c r="I2298" s="131"/>
      <c r="J2298" s="113"/>
    </row>
    <row r="2299" spans="2:11" ht="12.75" customHeight="1" x14ac:dyDescent="0.2">
      <c r="B2299" s="111"/>
      <c r="C2299" s="1050" t="s">
        <v>83</v>
      </c>
      <c r="D2299" s="1051"/>
      <c r="E2299" s="1051"/>
      <c r="F2299" s="132">
        <f>SUM(F2290:F2298)</f>
        <v>0</v>
      </c>
      <c r="G2299" s="1052" t="s">
        <v>84</v>
      </c>
      <c r="H2299" s="1052"/>
      <c r="I2299" s="133">
        <f>SUM(I2290:I2298)</f>
        <v>0</v>
      </c>
      <c r="J2299" s="113"/>
    </row>
    <row r="2300" spans="2:11" ht="12.75" customHeight="1" x14ac:dyDescent="0.2">
      <c r="B2300" s="134"/>
      <c r="C2300" s="135"/>
      <c r="D2300" s="135"/>
      <c r="E2300" s="135"/>
      <c r="F2300" s="135"/>
      <c r="G2300" s="1057" t="s">
        <v>85</v>
      </c>
      <c r="H2300" s="1057"/>
      <c r="I2300" s="136">
        <f>F2299-I2299</f>
        <v>0</v>
      </c>
      <c r="J2300" s="137"/>
    </row>
    <row r="2301" spans="2:11" ht="12.75" customHeight="1" x14ac:dyDescent="0.2">
      <c r="B2301" s="111"/>
      <c r="C2301" s="112" t="s">
        <v>86</v>
      </c>
      <c r="D2301" s="112"/>
      <c r="E2301" s="112" t="s">
        <v>88</v>
      </c>
      <c r="F2301" s="112"/>
      <c r="G2301" s="112"/>
      <c r="H2301" s="112"/>
      <c r="I2301" s="112"/>
      <c r="J2301" s="113"/>
    </row>
    <row r="2302" spans="2:11" ht="12.75" customHeight="1" x14ac:dyDescent="0.2">
      <c r="B2302" s="111"/>
      <c r="C2302" s="112"/>
      <c r="D2302" s="112"/>
      <c r="E2302" s="112"/>
      <c r="F2302" s="112"/>
      <c r="G2302" s="112"/>
      <c r="H2302" s="112"/>
      <c r="I2302" s="112"/>
      <c r="J2302" s="113"/>
    </row>
    <row r="2303" spans="2:11" ht="12.75" customHeight="1" thickBot="1" x14ac:dyDescent="0.25">
      <c r="B2303" s="139"/>
      <c r="C2303" s="140"/>
      <c r="D2303" s="140"/>
      <c r="E2303" s="140"/>
      <c r="F2303" s="140"/>
      <c r="G2303" s="140"/>
      <c r="H2303" s="140"/>
      <c r="I2303" s="140"/>
      <c r="J2303" s="141"/>
      <c r="K2303" s="56"/>
    </row>
    <row r="2304" spans="2:11" ht="12.75" customHeight="1" thickBot="1" x14ac:dyDescent="0.25">
      <c r="B2304" s="112"/>
      <c r="C2304" s="112"/>
      <c r="D2304" s="112"/>
      <c r="E2304" s="112"/>
      <c r="F2304" s="112"/>
      <c r="G2304" s="112"/>
      <c r="H2304" s="112"/>
      <c r="I2304" s="112"/>
      <c r="J2304" s="112"/>
    </row>
    <row r="2305" spans="2:10" ht="12.75" customHeight="1" x14ac:dyDescent="0.2">
      <c r="B2305" s="108" t="s">
        <v>143</v>
      </c>
      <c r="C2305" s="109"/>
      <c r="D2305" s="109"/>
      <c r="E2305" s="109"/>
      <c r="F2305" s="109"/>
      <c r="G2305" s="109"/>
      <c r="H2305" s="109"/>
      <c r="I2305" s="109"/>
      <c r="J2305" s="110"/>
    </row>
    <row r="2306" spans="2:10" ht="12.75" customHeight="1" x14ac:dyDescent="0.2">
      <c r="B2306" s="111"/>
      <c r="C2306" s="112"/>
      <c r="D2306" s="112"/>
      <c r="E2306" s="112"/>
      <c r="F2306" s="112"/>
      <c r="G2306" s="112"/>
      <c r="H2306" s="112"/>
      <c r="I2306" s="112"/>
      <c r="J2306" s="113"/>
    </row>
    <row r="2307" spans="2:10" ht="12.75" customHeight="1" x14ac:dyDescent="0.25">
      <c r="B2307" s="111"/>
      <c r="C2307" s="1053" t="s">
        <v>77</v>
      </c>
      <c r="D2307" s="1053"/>
      <c r="E2307" s="1053"/>
      <c r="F2307" s="1053"/>
      <c r="G2307" s="1053"/>
      <c r="H2307" s="1053"/>
      <c r="I2307" s="1053"/>
      <c r="J2307" s="113"/>
    </row>
    <row r="2308" spans="2:10" ht="12.75" customHeight="1" x14ac:dyDescent="0.2">
      <c r="B2308" s="111"/>
      <c r="C2308" s="1054" t="str">
        <f>C2283</f>
        <v>PAY SLIP FOR THE MONTH OF JANUARY'2020</v>
      </c>
      <c r="D2308" s="1054"/>
      <c r="E2308" s="1054"/>
      <c r="F2308" s="1054"/>
      <c r="G2308" s="1054"/>
      <c r="H2308" s="1054"/>
      <c r="I2308" s="1054"/>
      <c r="J2308" s="113"/>
    </row>
    <row r="2309" spans="2:10" ht="12.75" customHeight="1" x14ac:dyDescent="0.2">
      <c r="B2309" s="111"/>
      <c r="C2309" s="114"/>
      <c r="D2309" s="114"/>
      <c r="E2309" s="114"/>
      <c r="F2309" s="114"/>
      <c r="G2309" s="114"/>
      <c r="H2309" s="114"/>
      <c r="I2309" s="116"/>
      <c r="J2309" s="113"/>
    </row>
    <row r="2310" spans="2:10" ht="12.75" customHeight="1" x14ac:dyDescent="0.2">
      <c r="B2310" s="111"/>
      <c r="C2310" s="115" t="s">
        <v>82</v>
      </c>
      <c r="D2310" s="1055">
        <f>'Total display'!B101</f>
        <v>0</v>
      </c>
      <c r="E2310" s="1055"/>
      <c r="F2310" s="1055"/>
      <c r="G2310" s="1055"/>
      <c r="H2310" s="115" t="s">
        <v>81</v>
      </c>
      <c r="I2310" s="178">
        <f>'Total display'!C101</f>
        <v>0</v>
      </c>
      <c r="J2310" s="113"/>
    </row>
    <row r="2311" spans="2:10" ht="12.75" customHeight="1" x14ac:dyDescent="0.2">
      <c r="B2311" s="111"/>
      <c r="C2311" s="118" t="s">
        <v>78</v>
      </c>
      <c r="D2311" s="1055" t="s">
        <v>92</v>
      </c>
      <c r="E2311" s="1055"/>
      <c r="F2311" s="1055"/>
      <c r="G2311" s="112"/>
      <c r="H2311" s="252" t="s">
        <v>479</v>
      </c>
      <c r="I2311" s="252" t="s">
        <v>329</v>
      </c>
      <c r="J2311" s="113"/>
    </row>
    <row r="2312" spans="2:10" ht="12.75" customHeight="1" thickBot="1" x14ac:dyDescent="0.25">
      <c r="B2312" s="111"/>
      <c r="C2312" s="120" t="s">
        <v>79</v>
      </c>
      <c r="D2312" s="120">
        <f>'Total display'!A101</f>
        <v>0</v>
      </c>
      <c r="E2312" s="169"/>
      <c r="F2312" s="149"/>
      <c r="G2312" s="112"/>
      <c r="H2312" s="120" t="s">
        <v>80</v>
      </c>
      <c r="I2312" s="164">
        <f>'Total display'!D101</f>
        <v>0</v>
      </c>
      <c r="J2312" s="113"/>
    </row>
    <row r="2313" spans="2:10" ht="12.75" customHeight="1" thickTop="1" thickBot="1" x14ac:dyDescent="0.25">
      <c r="B2313" s="111"/>
      <c r="C2313" s="123" t="s">
        <v>73</v>
      </c>
      <c r="D2313" s="124"/>
      <c r="E2313" s="124"/>
      <c r="F2313" s="125" t="s">
        <v>74</v>
      </c>
      <c r="G2313" s="124" t="s">
        <v>75</v>
      </c>
      <c r="H2313" s="124"/>
      <c r="I2313" s="125" t="s">
        <v>74</v>
      </c>
      <c r="J2313" s="113"/>
    </row>
    <row r="2314" spans="2:10" ht="12.75" customHeight="1" thickTop="1" x14ac:dyDescent="0.2">
      <c r="B2314" s="111"/>
      <c r="C2314" s="126"/>
      <c r="D2314" s="127" t="s">
        <v>201</v>
      </c>
      <c r="E2314" s="128" t="s">
        <v>117</v>
      </c>
      <c r="F2314" s="129"/>
      <c r="G2314" s="112"/>
      <c r="H2314" s="112"/>
      <c r="I2314" s="130"/>
      <c r="J2314" s="113"/>
    </row>
    <row r="2315" spans="2:10" ht="12.75" customHeight="1" x14ac:dyDescent="0.2">
      <c r="B2315" s="111"/>
      <c r="C2315" s="127" t="s">
        <v>40</v>
      </c>
      <c r="D2315" s="127"/>
      <c r="E2315" s="127"/>
      <c r="F2315" s="131">
        <f>'Total display'!E101</f>
        <v>0</v>
      </c>
      <c r="G2315" s="1058" t="s">
        <v>1942</v>
      </c>
      <c r="H2315" s="1058"/>
      <c r="I2315" s="424">
        <f>'Total display'!R101</f>
        <v>0</v>
      </c>
      <c r="J2315" s="113"/>
    </row>
    <row r="2316" spans="2:10" ht="12.75" customHeight="1" x14ac:dyDescent="0.2">
      <c r="B2316" s="111"/>
      <c r="C2316" s="127" t="s">
        <v>67</v>
      </c>
      <c r="D2316" s="127"/>
      <c r="E2316" s="127"/>
      <c r="F2316" s="131">
        <f>'Total display'!H101</f>
        <v>0</v>
      </c>
      <c r="G2316" s="1056" t="s">
        <v>76</v>
      </c>
      <c r="H2316" s="1056"/>
      <c r="I2316" s="131">
        <f>'Total display'!T101</f>
        <v>0</v>
      </c>
      <c r="J2316" s="113"/>
    </row>
    <row r="2317" spans="2:10" ht="12.75" customHeight="1" x14ac:dyDescent="0.2">
      <c r="B2317" s="111"/>
      <c r="C2317" s="127" t="s">
        <v>69</v>
      </c>
      <c r="D2317" s="128">
        <f>'Ac Dtls'!D91</f>
        <v>0</v>
      </c>
      <c r="E2317" s="131">
        <f>'Ac Dtls'!E91</f>
        <v>1.7059006849315068</v>
      </c>
      <c r="F2317" s="131">
        <f>'Total display'!M101</f>
        <v>0</v>
      </c>
      <c r="G2317" s="194"/>
      <c r="H2317" s="127"/>
      <c r="I2317" s="352"/>
      <c r="J2317" s="113"/>
    </row>
    <row r="2318" spans="2:10" ht="12.75" customHeight="1" x14ac:dyDescent="0.2">
      <c r="B2318" s="111"/>
      <c r="C2318" s="127" t="s">
        <v>70</v>
      </c>
      <c r="D2318" s="128">
        <f>'Ac Dtls'!G91</f>
        <v>0</v>
      </c>
      <c r="E2318" s="131">
        <f>'Ac Dtls'!H91</f>
        <v>2</v>
      </c>
      <c r="F2318" s="131">
        <f>'Total display'!N101</f>
        <v>0</v>
      </c>
      <c r="G2318" s="127"/>
      <c r="H2318" s="127"/>
      <c r="I2318" s="131"/>
      <c r="J2318" s="113"/>
    </row>
    <row r="2319" spans="2:10" ht="12.75" customHeight="1" x14ac:dyDescent="0.2">
      <c r="B2319" s="111"/>
      <c r="C2319" s="127" t="s">
        <v>71</v>
      </c>
      <c r="D2319" s="127"/>
      <c r="E2319" s="127"/>
      <c r="F2319" s="131">
        <f>'Total display'!P101</f>
        <v>0</v>
      </c>
      <c r="G2319" s="127"/>
      <c r="H2319" s="127"/>
      <c r="I2319" s="131"/>
      <c r="J2319" s="113"/>
    </row>
    <row r="2320" spans="2:10" ht="12.75" customHeight="1" x14ac:dyDescent="0.2">
      <c r="B2320" s="111"/>
      <c r="C2320" s="127" t="s">
        <v>422</v>
      </c>
      <c r="D2320" s="127"/>
      <c r="E2320" s="127"/>
      <c r="F2320" s="131">
        <f>'Total display'!F101</f>
        <v>0</v>
      </c>
      <c r="G2320" s="127"/>
      <c r="H2320" s="127"/>
      <c r="I2320" s="131"/>
      <c r="J2320" s="113"/>
    </row>
    <row r="2321" spans="2:10" ht="12.75" customHeight="1" x14ac:dyDescent="0.2">
      <c r="B2321" s="111"/>
      <c r="C2321" s="127" t="s">
        <v>421</v>
      </c>
      <c r="D2321" s="127"/>
      <c r="E2321" s="127"/>
      <c r="F2321" s="131">
        <f>'Total display'!I101</f>
        <v>0</v>
      </c>
      <c r="G2321" s="127"/>
      <c r="H2321" s="127"/>
      <c r="I2321" s="131"/>
      <c r="J2321" s="113"/>
    </row>
    <row r="2322" spans="2:10" ht="12.75" customHeight="1" x14ac:dyDescent="0.2">
      <c r="B2322" s="111"/>
      <c r="C2322" s="127" t="s">
        <v>450</v>
      </c>
      <c r="D2322" s="127"/>
      <c r="E2322" s="127"/>
      <c r="F2322" s="131">
        <f>'Total display'!J101</f>
        <v>0</v>
      </c>
      <c r="G2322" s="127"/>
      <c r="H2322" s="127"/>
      <c r="I2322" s="131"/>
      <c r="J2322" s="113"/>
    </row>
    <row r="2323" spans="2:10" ht="12.75" customHeight="1" x14ac:dyDescent="0.2">
      <c r="B2323" s="111"/>
      <c r="C2323" s="382" t="s">
        <v>1055</v>
      </c>
      <c r="D2323" s="127"/>
      <c r="E2323" s="127"/>
      <c r="F2323" s="131">
        <f>'Total display'!L101</f>
        <v>0</v>
      </c>
      <c r="G2323" s="127"/>
      <c r="H2323" s="127"/>
      <c r="I2323" s="131"/>
      <c r="J2323" s="113"/>
    </row>
    <row r="2324" spans="2:10" ht="12.75" customHeight="1" x14ac:dyDescent="0.2">
      <c r="B2324" s="111"/>
      <c r="C2324" s="382"/>
      <c r="D2324" s="385"/>
      <c r="E2324" s="385"/>
      <c r="F2324" s="132"/>
      <c r="G2324" s="135"/>
      <c r="H2324" s="135"/>
      <c r="I2324" s="133"/>
      <c r="J2324" s="113"/>
    </row>
    <row r="2325" spans="2:10" ht="12.75" customHeight="1" x14ac:dyDescent="0.2">
      <c r="B2325" s="111"/>
      <c r="C2325" s="1050" t="s">
        <v>83</v>
      </c>
      <c r="D2325" s="1051"/>
      <c r="E2325" s="1051"/>
      <c r="F2325" s="132">
        <f>SUM(F2315:F2323)</f>
        <v>0</v>
      </c>
      <c r="G2325" s="1052" t="s">
        <v>84</v>
      </c>
      <c r="H2325" s="1052"/>
      <c r="I2325" s="133">
        <f>SUM(I2315:I2323)</f>
        <v>0</v>
      </c>
      <c r="J2325" s="113"/>
    </row>
    <row r="2326" spans="2:10" ht="12.75" customHeight="1" x14ac:dyDescent="0.2">
      <c r="B2326" s="134"/>
      <c r="C2326" s="383"/>
      <c r="D2326" s="135"/>
      <c r="E2326" s="135"/>
      <c r="F2326" s="135"/>
      <c r="G2326" s="1057" t="s">
        <v>85</v>
      </c>
      <c r="H2326" s="1057"/>
      <c r="I2326" s="136">
        <f>F2325-I2325</f>
        <v>0</v>
      </c>
      <c r="J2326" s="137"/>
    </row>
    <row r="2327" spans="2:10" ht="12.75" customHeight="1" x14ac:dyDescent="0.2">
      <c r="B2327" s="111"/>
      <c r="C2327" s="112" t="s">
        <v>86</v>
      </c>
      <c r="D2327" s="112"/>
      <c r="E2327" s="112" t="s">
        <v>88</v>
      </c>
      <c r="F2327" s="112"/>
      <c r="G2327" s="112"/>
      <c r="H2327" s="112"/>
      <c r="I2327" s="112"/>
      <c r="J2327" s="113"/>
    </row>
    <row r="2328" spans="2:10" ht="12.75" customHeight="1" x14ac:dyDescent="0.2">
      <c r="B2328" s="111"/>
      <c r="C2328" s="112"/>
      <c r="D2328" s="112"/>
      <c r="E2328" s="112"/>
      <c r="F2328" s="112"/>
      <c r="G2328" s="112"/>
      <c r="H2328" s="112"/>
      <c r="I2328" s="112"/>
      <c r="J2328" s="113"/>
    </row>
    <row r="2329" spans="2:10" ht="12.75" customHeight="1" thickBot="1" x14ac:dyDescent="0.25">
      <c r="B2329" s="139"/>
      <c r="C2329" s="140"/>
      <c r="D2329" s="140"/>
      <c r="E2329" s="140"/>
      <c r="F2329" s="140"/>
      <c r="G2329" s="140"/>
      <c r="H2329" s="140"/>
      <c r="I2329" s="140"/>
      <c r="J2329" s="141"/>
    </row>
    <row r="2330" spans="2:10" ht="12.75" customHeight="1" x14ac:dyDescent="0.2">
      <c r="B2330" s="112"/>
      <c r="C2330" s="112"/>
      <c r="D2330" s="112"/>
      <c r="E2330" s="112"/>
      <c r="F2330" s="112"/>
      <c r="G2330" s="112"/>
      <c r="H2330" s="112"/>
      <c r="I2330" s="112"/>
      <c r="J2330" s="112"/>
    </row>
    <row r="2331" spans="2:10" ht="12.75" customHeight="1" x14ac:dyDescent="0.2">
      <c r="B2331" s="112"/>
      <c r="C2331" s="112"/>
      <c r="D2331" s="112"/>
      <c r="E2331" s="112"/>
      <c r="F2331" s="112"/>
      <c r="G2331" s="112"/>
      <c r="H2331" s="112"/>
      <c r="I2331" s="112"/>
      <c r="J2331" s="112"/>
    </row>
    <row r="2332" spans="2:10" ht="12.75" customHeight="1" x14ac:dyDescent="0.2">
      <c r="B2332" s="112"/>
      <c r="C2332" s="112"/>
      <c r="D2332" s="112"/>
      <c r="E2332" s="112"/>
      <c r="F2332" s="112"/>
      <c r="G2332" s="112"/>
      <c r="H2332" s="112"/>
      <c r="I2332" s="112"/>
      <c r="J2332" s="112"/>
    </row>
    <row r="2333" spans="2:10" ht="12.75" customHeight="1" x14ac:dyDescent="0.2">
      <c r="B2333" s="112"/>
      <c r="C2333" s="112"/>
      <c r="D2333" s="112"/>
      <c r="E2333" s="112"/>
      <c r="F2333" s="112"/>
      <c r="G2333" s="112"/>
      <c r="H2333" s="112"/>
      <c r="I2333" s="112"/>
      <c r="J2333" s="112"/>
    </row>
    <row r="2334" spans="2:10" ht="12.75" customHeight="1" x14ac:dyDescent="0.2">
      <c r="B2334" s="112"/>
      <c r="C2334" s="112"/>
      <c r="D2334" s="112"/>
      <c r="E2334" s="112"/>
      <c r="F2334" s="112"/>
      <c r="G2334" s="112"/>
      <c r="H2334" s="112"/>
      <c r="I2334" s="112"/>
      <c r="J2334" s="112"/>
    </row>
    <row r="2335" spans="2:10" ht="12.75" customHeight="1" thickBot="1" x14ac:dyDescent="0.25">
      <c r="B2335" s="112"/>
      <c r="C2335" s="112"/>
      <c r="D2335" s="112"/>
      <c r="E2335" s="112"/>
      <c r="F2335" s="112"/>
      <c r="G2335" s="112"/>
      <c r="H2335" s="112"/>
      <c r="I2335" s="112"/>
      <c r="J2335" s="112"/>
    </row>
    <row r="2336" spans="2:10" ht="12.75" customHeight="1" x14ac:dyDescent="0.2">
      <c r="B2336" s="108" t="s">
        <v>143</v>
      </c>
      <c r="C2336" s="109"/>
      <c r="D2336" s="109"/>
      <c r="E2336" s="109"/>
      <c r="F2336" s="109"/>
      <c r="G2336" s="109"/>
      <c r="H2336" s="109"/>
      <c r="I2336" s="109"/>
      <c r="J2336" s="110"/>
    </row>
    <row r="2337" spans="2:10" ht="12.75" customHeight="1" x14ac:dyDescent="0.2">
      <c r="B2337" s="111"/>
      <c r="C2337" s="112"/>
      <c r="D2337" s="112"/>
      <c r="E2337" s="112"/>
      <c r="F2337" s="112"/>
      <c r="G2337" s="112"/>
      <c r="H2337" s="112"/>
      <c r="I2337" s="112"/>
      <c r="J2337" s="113"/>
    </row>
    <row r="2338" spans="2:10" ht="12.75" customHeight="1" x14ac:dyDescent="0.25">
      <c r="B2338" s="111"/>
      <c r="C2338" s="1053" t="s">
        <v>77</v>
      </c>
      <c r="D2338" s="1053"/>
      <c r="E2338" s="1053"/>
      <c r="F2338" s="1053"/>
      <c r="G2338" s="1053"/>
      <c r="H2338" s="1053"/>
      <c r="I2338" s="1053"/>
      <c r="J2338" s="113"/>
    </row>
    <row r="2339" spans="2:10" ht="12.75" customHeight="1" x14ac:dyDescent="0.2">
      <c r="B2339" s="111"/>
      <c r="C2339" s="1054" t="s">
        <v>2110</v>
      </c>
      <c r="D2339" s="1054"/>
      <c r="E2339" s="1054"/>
      <c r="F2339" s="1054"/>
      <c r="G2339" s="1054"/>
      <c r="H2339" s="1054"/>
      <c r="I2339" s="1054"/>
      <c r="J2339" s="113"/>
    </row>
    <row r="2340" spans="2:10" ht="12.75" customHeight="1" x14ac:dyDescent="0.2">
      <c r="B2340" s="111"/>
      <c r="C2340" s="114"/>
      <c r="D2340" s="114"/>
      <c r="E2340" s="114"/>
      <c r="F2340" s="114"/>
      <c r="G2340" s="114"/>
      <c r="H2340" s="114"/>
      <c r="I2340" s="116"/>
      <c r="J2340" s="113"/>
    </row>
    <row r="2341" spans="2:10" ht="12.75" customHeight="1" x14ac:dyDescent="0.2">
      <c r="B2341" s="111"/>
      <c r="C2341" s="115" t="s">
        <v>82</v>
      </c>
      <c r="D2341" s="1055">
        <f>'Total display'!B102</f>
        <v>0</v>
      </c>
      <c r="E2341" s="1055"/>
      <c r="F2341" s="1055"/>
      <c r="G2341" s="1055"/>
      <c r="H2341" s="115" t="s">
        <v>81</v>
      </c>
      <c r="I2341" s="176">
        <f>'Total display'!C102</f>
        <v>0</v>
      </c>
      <c r="J2341" s="113"/>
    </row>
    <row r="2342" spans="2:10" ht="12.75" customHeight="1" x14ac:dyDescent="0.2">
      <c r="B2342" s="111"/>
      <c r="C2342" s="118" t="s">
        <v>78</v>
      </c>
      <c r="D2342" s="1055" t="s">
        <v>92</v>
      </c>
      <c r="E2342" s="1055"/>
      <c r="F2342" s="1055"/>
      <c r="G2342" s="112"/>
      <c r="H2342" s="252" t="s">
        <v>479</v>
      </c>
      <c r="I2342" s="252" t="s">
        <v>329</v>
      </c>
      <c r="J2342" s="113"/>
    </row>
    <row r="2343" spans="2:10" ht="12.75" customHeight="1" thickBot="1" x14ac:dyDescent="0.25">
      <c r="B2343" s="111"/>
      <c r="C2343" s="120" t="s">
        <v>79</v>
      </c>
      <c r="D2343" s="120">
        <f>'Total display'!A102</f>
        <v>0</v>
      </c>
      <c r="E2343" s="169"/>
      <c r="F2343" s="149"/>
      <c r="G2343" s="112"/>
      <c r="H2343" s="120" t="s">
        <v>80</v>
      </c>
      <c r="I2343" s="177">
        <f>'Total display'!D102</f>
        <v>0</v>
      </c>
      <c r="J2343" s="113"/>
    </row>
    <row r="2344" spans="2:10" ht="12.75" customHeight="1" thickTop="1" thickBot="1" x14ac:dyDescent="0.25">
      <c r="B2344" s="111"/>
      <c r="C2344" s="123" t="s">
        <v>73</v>
      </c>
      <c r="D2344" s="124"/>
      <c r="E2344" s="124"/>
      <c r="F2344" s="125" t="s">
        <v>74</v>
      </c>
      <c r="G2344" s="124" t="s">
        <v>75</v>
      </c>
      <c r="H2344" s="124"/>
      <c r="I2344" s="125" t="s">
        <v>74</v>
      </c>
      <c r="J2344" s="113"/>
    </row>
    <row r="2345" spans="2:10" ht="12.75" customHeight="1" thickTop="1" x14ac:dyDescent="0.2">
      <c r="B2345" s="111"/>
      <c r="C2345" s="126"/>
      <c r="D2345" s="127" t="s">
        <v>201</v>
      </c>
      <c r="E2345" s="128" t="s">
        <v>117</v>
      </c>
      <c r="F2345" s="129"/>
      <c r="G2345" s="112"/>
      <c r="H2345" s="112"/>
      <c r="I2345" s="130"/>
      <c r="J2345" s="113"/>
    </row>
    <row r="2346" spans="2:10" ht="12.75" customHeight="1" x14ac:dyDescent="0.2">
      <c r="B2346" s="111"/>
      <c r="C2346" s="127" t="s">
        <v>40</v>
      </c>
      <c r="D2346" s="127"/>
      <c r="E2346" s="127"/>
      <c r="F2346" s="131">
        <f>'Total display'!E102</f>
        <v>0</v>
      </c>
      <c r="G2346" s="1058" t="s">
        <v>1942</v>
      </c>
      <c r="H2346" s="1058"/>
      <c r="I2346" s="424">
        <f>'Total display'!R102</f>
        <v>0</v>
      </c>
      <c r="J2346" s="113"/>
    </row>
    <row r="2347" spans="2:10" ht="12.75" customHeight="1" x14ac:dyDescent="0.2">
      <c r="B2347" s="111"/>
      <c r="C2347" s="127" t="s">
        <v>67</v>
      </c>
      <c r="D2347" s="127"/>
      <c r="E2347" s="127"/>
      <c r="F2347" s="131">
        <f>'Total display'!H102</f>
        <v>0</v>
      </c>
      <c r="G2347" s="1056" t="s">
        <v>76</v>
      </c>
      <c r="H2347" s="1056"/>
      <c r="I2347" s="131">
        <f>'Total display'!T102</f>
        <v>0</v>
      </c>
      <c r="J2347" s="113"/>
    </row>
    <row r="2348" spans="2:10" ht="12.75" customHeight="1" x14ac:dyDescent="0.2">
      <c r="B2348" s="111"/>
      <c r="C2348" s="127" t="s">
        <v>69</v>
      </c>
      <c r="D2348" s="128">
        <f>'Ac Dtls'!D92</f>
        <v>3</v>
      </c>
      <c r="E2348" s="131">
        <f>'Ac Dtls'!E92</f>
        <v>1.7059006849315068</v>
      </c>
      <c r="F2348" s="131">
        <f>'Total display'!M102</f>
        <v>0</v>
      </c>
      <c r="G2348" s="127"/>
      <c r="H2348" s="127"/>
      <c r="I2348" s="131"/>
      <c r="J2348" s="113"/>
    </row>
    <row r="2349" spans="2:10" ht="12.75" customHeight="1" x14ac:dyDescent="0.2">
      <c r="B2349" s="111"/>
      <c r="C2349" s="127" t="s">
        <v>70</v>
      </c>
      <c r="D2349" s="128">
        <f>'Ac Dtls'!G92</f>
        <v>0</v>
      </c>
      <c r="E2349" s="131">
        <f>'Ac Dtls'!H92</f>
        <v>4</v>
      </c>
      <c r="F2349" s="131">
        <f>'Total display'!N102</f>
        <v>0</v>
      </c>
      <c r="G2349" s="127"/>
      <c r="H2349" s="127"/>
      <c r="I2349" s="131"/>
      <c r="J2349" s="113"/>
    </row>
    <row r="2350" spans="2:10" ht="12.75" customHeight="1" x14ac:dyDescent="0.2">
      <c r="B2350" s="111"/>
      <c r="C2350" s="127" t="s">
        <v>71</v>
      </c>
      <c r="D2350" s="127"/>
      <c r="E2350" s="127"/>
      <c r="F2350" s="131">
        <f>'Total display'!P102</f>
        <v>0</v>
      </c>
      <c r="G2350" s="127"/>
      <c r="H2350" s="127"/>
      <c r="I2350" s="131"/>
      <c r="J2350" s="113"/>
    </row>
    <row r="2351" spans="2:10" ht="12.75" customHeight="1" x14ac:dyDescent="0.2">
      <c r="B2351" s="111"/>
      <c r="C2351" s="127" t="s">
        <v>422</v>
      </c>
      <c r="D2351" s="127"/>
      <c r="E2351" s="127"/>
      <c r="F2351" s="131">
        <f>'Total display'!F102</f>
        <v>0</v>
      </c>
      <c r="G2351" s="127"/>
      <c r="H2351" s="127"/>
      <c r="I2351" s="131"/>
      <c r="J2351" s="113"/>
    </row>
    <row r="2352" spans="2:10" ht="12.75" customHeight="1" x14ac:dyDescent="0.2">
      <c r="B2352" s="111"/>
      <c r="C2352" s="127" t="s">
        <v>421</v>
      </c>
      <c r="D2352" s="127"/>
      <c r="E2352" s="127"/>
      <c r="F2352" s="131">
        <f>'Total display'!I102</f>
        <v>0</v>
      </c>
      <c r="G2352" s="127"/>
      <c r="H2352" s="127"/>
      <c r="I2352" s="131"/>
      <c r="J2352" s="113"/>
    </row>
    <row r="2353" spans="2:10" ht="12.75" customHeight="1" x14ac:dyDescent="0.2">
      <c r="B2353" s="111"/>
      <c r="C2353" s="127" t="s">
        <v>450</v>
      </c>
      <c r="D2353" s="127"/>
      <c r="E2353" s="127"/>
      <c r="F2353" s="131">
        <f>'Total display'!J102</f>
        <v>0</v>
      </c>
      <c r="G2353" s="127"/>
      <c r="H2353" s="127"/>
      <c r="I2353" s="131"/>
      <c r="J2353" s="113"/>
    </row>
    <row r="2354" spans="2:10" ht="12.75" customHeight="1" x14ac:dyDescent="0.2">
      <c r="B2354" s="111"/>
      <c r="C2354" s="127" t="s">
        <v>965</v>
      </c>
      <c r="D2354" s="127"/>
      <c r="E2354" s="127"/>
      <c r="F2354" s="131"/>
      <c r="G2354" s="127"/>
      <c r="H2354" s="127"/>
      <c r="I2354" s="131"/>
      <c r="J2354" s="113"/>
    </row>
    <row r="2355" spans="2:10" ht="12.75" customHeight="1" x14ac:dyDescent="0.2">
      <c r="B2355" s="111"/>
      <c r="C2355" s="382" t="s">
        <v>1055</v>
      </c>
      <c r="D2355" s="127"/>
      <c r="E2355" s="127"/>
      <c r="F2355" s="131">
        <f>'Total display'!L102</f>
        <v>0</v>
      </c>
      <c r="G2355" s="127"/>
      <c r="H2355" s="127"/>
      <c r="I2355" s="131"/>
      <c r="J2355" s="113"/>
    </row>
    <row r="2356" spans="2:10" ht="12.75" customHeight="1" x14ac:dyDescent="0.2">
      <c r="B2356" s="111"/>
      <c r="C2356" s="1050" t="s">
        <v>83</v>
      </c>
      <c r="D2356" s="1051"/>
      <c r="E2356" s="1051"/>
      <c r="F2356" s="132">
        <f>SUM(F2346:F2355)</f>
        <v>0</v>
      </c>
      <c r="G2356" s="1052" t="s">
        <v>84</v>
      </c>
      <c r="H2356" s="1052"/>
      <c r="I2356" s="133">
        <f>SUM(I2346:I2355)</f>
        <v>0</v>
      </c>
      <c r="J2356" s="113"/>
    </row>
    <row r="2357" spans="2:10" ht="12.75" customHeight="1" x14ac:dyDescent="0.2">
      <c r="B2357" s="134"/>
      <c r="C2357" s="135"/>
      <c r="D2357" s="135"/>
      <c r="E2357" s="135"/>
      <c r="F2357" s="135"/>
      <c r="G2357" s="1057" t="s">
        <v>85</v>
      </c>
      <c r="H2357" s="1057"/>
      <c r="I2357" s="136">
        <f>F2356-I2356</f>
        <v>0</v>
      </c>
      <c r="J2357" s="137"/>
    </row>
    <row r="2358" spans="2:10" ht="12.75" customHeight="1" x14ac:dyDescent="0.2">
      <c r="B2358" s="111"/>
      <c r="C2358" s="112" t="s">
        <v>86</v>
      </c>
      <c r="D2358" s="112"/>
      <c r="E2358" s="112" t="s">
        <v>88</v>
      </c>
      <c r="F2358" s="112"/>
      <c r="G2358" s="112"/>
      <c r="H2358" s="112"/>
      <c r="I2358" s="112"/>
      <c r="J2358" s="113"/>
    </row>
    <row r="2359" spans="2:10" ht="12.75" customHeight="1" x14ac:dyDescent="0.2">
      <c r="B2359" s="111"/>
      <c r="C2359" s="112"/>
      <c r="D2359" s="112"/>
      <c r="E2359" s="112"/>
      <c r="F2359" s="112"/>
      <c r="G2359" s="112"/>
      <c r="H2359" s="112"/>
      <c r="I2359" s="112"/>
      <c r="J2359" s="113"/>
    </row>
    <row r="2360" spans="2:10" ht="12.75" customHeight="1" thickBot="1" x14ac:dyDescent="0.25">
      <c r="B2360" s="139"/>
      <c r="C2360" s="140"/>
      <c r="D2360" s="140"/>
      <c r="E2360" s="140"/>
      <c r="F2360" s="140"/>
      <c r="G2360" s="140"/>
      <c r="H2360" s="140"/>
      <c r="I2360" s="140"/>
      <c r="J2360" s="141"/>
    </row>
    <row r="2361" spans="2:10" ht="12.75" customHeight="1" thickBot="1" x14ac:dyDescent="0.25">
      <c r="B2361" s="112"/>
      <c r="C2361" s="112"/>
      <c r="D2361" s="112"/>
      <c r="E2361" s="112"/>
      <c r="F2361" s="112"/>
      <c r="G2361" s="112"/>
      <c r="H2361" s="112"/>
      <c r="I2361" s="112"/>
      <c r="J2361" s="112"/>
    </row>
    <row r="2362" spans="2:10" ht="12.75" customHeight="1" x14ac:dyDescent="0.2">
      <c r="B2362" s="108" t="s">
        <v>143</v>
      </c>
      <c r="C2362" s="109"/>
      <c r="D2362" s="109"/>
      <c r="E2362" s="109"/>
      <c r="F2362" s="109"/>
      <c r="G2362" s="109"/>
      <c r="H2362" s="109"/>
      <c r="I2362" s="109"/>
      <c r="J2362" s="110"/>
    </row>
    <row r="2363" spans="2:10" ht="12.75" customHeight="1" x14ac:dyDescent="0.2">
      <c r="B2363" s="111"/>
      <c r="C2363" s="112"/>
      <c r="D2363" s="112"/>
      <c r="E2363" s="112"/>
      <c r="F2363" s="112"/>
      <c r="G2363" s="112"/>
      <c r="H2363" s="112"/>
      <c r="I2363" s="112"/>
      <c r="J2363" s="113"/>
    </row>
    <row r="2364" spans="2:10" ht="12.75" customHeight="1" x14ac:dyDescent="0.25">
      <c r="B2364" s="111"/>
      <c r="C2364" s="1053" t="s">
        <v>77</v>
      </c>
      <c r="D2364" s="1053"/>
      <c r="E2364" s="1053"/>
      <c r="F2364" s="1053"/>
      <c r="G2364" s="1053"/>
      <c r="H2364" s="1053"/>
      <c r="I2364" s="1053"/>
      <c r="J2364" s="113"/>
    </row>
    <row r="2365" spans="2:10" ht="12.75" customHeight="1" x14ac:dyDescent="0.2">
      <c r="B2365" s="111"/>
      <c r="C2365" s="1054" t="s">
        <v>2110</v>
      </c>
      <c r="D2365" s="1054"/>
      <c r="E2365" s="1054"/>
      <c r="F2365" s="1054"/>
      <c r="G2365" s="1054"/>
      <c r="H2365" s="1054"/>
      <c r="I2365" s="1054"/>
      <c r="J2365" s="113"/>
    </row>
    <row r="2366" spans="2:10" ht="12.75" customHeight="1" x14ac:dyDescent="0.2">
      <c r="B2366" s="111"/>
      <c r="C2366" s="114"/>
      <c r="D2366" s="114"/>
      <c r="E2366" s="114"/>
      <c r="F2366" s="114"/>
      <c r="G2366" s="114"/>
      <c r="H2366" s="114"/>
      <c r="I2366" s="116"/>
      <c r="J2366" s="113"/>
    </row>
    <row r="2367" spans="2:10" ht="12.75" customHeight="1" x14ac:dyDescent="0.2">
      <c r="B2367" s="111"/>
      <c r="C2367" s="115" t="s">
        <v>82</v>
      </c>
      <c r="D2367" s="1055">
        <f>'Total display'!B103</f>
        <v>0</v>
      </c>
      <c r="E2367" s="1055"/>
      <c r="F2367" s="1055"/>
      <c r="G2367" s="1055"/>
      <c r="H2367" s="115" t="s">
        <v>81</v>
      </c>
      <c r="I2367" s="178">
        <f>'Total display'!C103</f>
        <v>0</v>
      </c>
      <c r="J2367" s="113"/>
    </row>
    <row r="2368" spans="2:10" ht="12.75" customHeight="1" x14ac:dyDescent="0.2">
      <c r="B2368" s="111"/>
      <c r="C2368" s="118" t="s">
        <v>78</v>
      </c>
      <c r="D2368" s="1055" t="s">
        <v>92</v>
      </c>
      <c r="E2368" s="1055"/>
      <c r="F2368" s="1055"/>
      <c r="G2368" s="112"/>
      <c r="H2368" s="246" t="s">
        <v>479</v>
      </c>
      <c r="I2368" s="246" t="s">
        <v>330</v>
      </c>
      <c r="J2368" s="113"/>
    </row>
    <row r="2369" spans="2:10" ht="12.75" customHeight="1" thickBot="1" x14ac:dyDescent="0.25">
      <c r="B2369" s="111"/>
      <c r="C2369" s="120" t="s">
        <v>79</v>
      </c>
      <c r="D2369" s="120">
        <f>'Total display'!A103</f>
        <v>0</v>
      </c>
      <c r="E2369" s="169"/>
      <c r="F2369" s="149"/>
      <c r="G2369" s="112"/>
      <c r="H2369" s="120" t="s">
        <v>80</v>
      </c>
      <c r="I2369" s="164">
        <f>'Total display'!D103</f>
        <v>0</v>
      </c>
      <c r="J2369" s="113"/>
    </row>
    <row r="2370" spans="2:10" ht="12.75" customHeight="1" thickTop="1" thickBot="1" x14ac:dyDescent="0.25">
      <c r="B2370" s="111"/>
      <c r="C2370" s="123" t="s">
        <v>73</v>
      </c>
      <c r="D2370" s="124"/>
      <c r="E2370" s="124"/>
      <c r="F2370" s="125" t="s">
        <v>74</v>
      </c>
      <c r="G2370" s="124" t="s">
        <v>75</v>
      </c>
      <c r="H2370" s="124"/>
      <c r="I2370" s="125" t="s">
        <v>74</v>
      </c>
      <c r="J2370" s="113"/>
    </row>
    <row r="2371" spans="2:10" ht="12.75" customHeight="1" thickTop="1" x14ac:dyDescent="0.2">
      <c r="B2371" s="111"/>
      <c r="C2371" s="126"/>
      <c r="D2371" s="127" t="s">
        <v>201</v>
      </c>
      <c r="E2371" s="128" t="s">
        <v>117</v>
      </c>
      <c r="F2371" s="129"/>
      <c r="G2371" s="112"/>
      <c r="H2371" s="112"/>
      <c r="I2371" s="130"/>
      <c r="J2371" s="113"/>
    </row>
    <row r="2372" spans="2:10" ht="12.75" customHeight="1" x14ac:dyDescent="0.2">
      <c r="B2372" s="111"/>
      <c r="C2372" s="127" t="s">
        <v>40</v>
      </c>
      <c r="D2372" s="127"/>
      <c r="E2372" s="127"/>
      <c r="F2372" s="131">
        <f>'Total display'!E103</f>
        <v>0</v>
      </c>
      <c r="G2372" s="1058" t="s">
        <v>1942</v>
      </c>
      <c r="H2372" s="1058"/>
      <c r="I2372" s="131">
        <f>'Total display'!R103</f>
        <v>0</v>
      </c>
      <c r="J2372" s="113"/>
    </row>
    <row r="2373" spans="2:10" ht="12.75" customHeight="1" x14ac:dyDescent="0.2">
      <c r="B2373" s="111"/>
      <c r="C2373" s="127" t="s">
        <v>67</v>
      </c>
      <c r="D2373" s="127"/>
      <c r="E2373" s="127"/>
      <c r="F2373" s="131">
        <f>'Total display'!H103</f>
        <v>0</v>
      </c>
      <c r="G2373" s="1056" t="s">
        <v>76</v>
      </c>
      <c r="H2373" s="1056"/>
      <c r="I2373" s="131">
        <f>'Total display'!T103</f>
        <v>0</v>
      </c>
      <c r="J2373" s="113"/>
    </row>
    <row r="2374" spans="2:10" ht="12.75" customHeight="1" x14ac:dyDescent="0.2">
      <c r="B2374" s="111"/>
      <c r="C2374" s="127" t="s">
        <v>69</v>
      </c>
      <c r="D2374" s="128">
        <f>'Ac Dtls'!D93</f>
        <v>0</v>
      </c>
      <c r="E2374" s="131">
        <f>'Ac Dtls'!E93</f>
        <v>1.7059006849315068</v>
      </c>
      <c r="F2374" s="131">
        <f>'Total display'!M103</f>
        <v>0</v>
      </c>
      <c r="G2374" s="194"/>
      <c r="H2374" s="127"/>
      <c r="I2374" s="352"/>
      <c r="J2374" s="113"/>
    </row>
    <row r="2375" spans="2:10" ht="12.75" customHeight="1" x14ac:dyDescent="0.2">
      <c r="B2375" s="111"/>
      <c r="C2375" s="127" t="s">
        <v>70</v>
      </c>
      <c r="D2375" s="128">
        <f>'Ac Dtls'!G93</f>
        <v>0</v>
      </c>
      <c r="E2375" s="131">
        <f>'Ac Dtls'!H93</f>
        <v>2</v>
      </c>
      <c r="F2375" s="131">
        <f>'Total display'!N103</f>
        <v>0</v>
      </c>
      <c r="G2375" s="127"/>
      <c r="H2375" s="127"/>
      <c r="I2375" s="131"/>
      <c r="J2375" s="113"/>
    </row>
    <row r="2376" spans="2:10" ht="12.75" customHeight="1" x14ac:dyDescent="0.2">
      <c r="B2376" s="111"/>
      <c r="C2376" s="127" t="s">
        <v>71</v>
      </c>
      <c r="D2376" s="127"/>
      <c r="E2376" s="127"/>
      <c r="F2376" s="131">
        <f>'Total display'!P103</f>
        <v>0</v>
      </c>
      <c r="G2376" s="127"/>
      <c r="H2376" s="127"/>
      <c r="I2376" s="131"/>
      <c r="J2376" s="113"/>
    </row>
    <row r="2377" spans="2:10" ht="12.75" customHeight="1" x14ac:dyDescent="0.2">
      <c r="B2377" s="111"/>
      <c r="C2377" s="127" t="s">
        <v>422</v>
      </c>
      <c r="D2377" s="127"/>
      <c r="E2377" s="127"/>
      <c r="F2377" s="131">
        <f>'Total display'!F103</f>
        <v>0</v>
      </c>
      <c r="G2377" s="127"/>
      <c r="H2377" s="127"/>
      <c r="I2377" s="131"/>
      <c r="J2377" s="113"/>
    </row>
    <row r="2378" spans="2:10" ht="12.75" customHeight="1" x14ac:dyDescent="0.2">
      <c r="B2378" s="111"/>
      <c r="C2378" s="182" t="s">
        <v>421</v>
      </c>
      <c r="D2378" s="182"/>
      <c r="E2378" s="182"/>
      <c r="F2378" s="183">
        <f>'Total display'!I103</f>
        <v>0</v>
      </c>
      <c r="G2378" s="127"/>
      <c r="H2378" s="127"/>
      <c r="I2378" s="131"/>
      <c r="J2378" s="113"/>
    </row>
    <row r="2379" spans="2:10" ht="12.75" customHeight="1" x14ac:dyDescent="0.2">
      <c r="B2379" s="111"/>
      <c r="C2379" s="127" t="s">
        <v>450</v>
      </c>
      <c r="D2379" s="127"/>
      <c r="E2379" s="127"/>
      <c r="F2379" s="131">
        <f>'Total display'!J103</f>
        <v>0</v>
      </c>
      <c r="G2379" s="127"/>
      <c r="H2379" s="127"/>
      <c r="I2379" s="131"/>
      <c r="J2379" s="113"/>
    </row>
    <row r="2380" spans="2:10" ht="12.75" customHeight="1" x14ac:dyDescent="0.2">
      <c r="B2380" s="111"/>
      <c r="C2380" s="382" t="s">
        <v>1055</v>
      </c>
      <c r="D2380" s="127"/>
      <c r="E2380" s="127"/>
      <c r="F2380" s="131">
        <f>'Total display'!L103</f>
        <v>0</v>
      </c>
      <c r="G2380" s="127"/>
      <c r="H2380" s="127"/>
      <c r="I2380" s="131"/>
      <c r="J2380" s="113"/>
    </row>
    <row r="2381" spans="2:10" ht="12.75" customHeight="1" x14ac:dyDescent="0.2">
      <c r="B2381" s="111"/>
      <c r="C2381" s="1050" t="s">
        <v>83</v>
      </c>
      <c r="D2381" s="1051"/>
      <c r="E2381" s="1051"/>
      <c r="F2381" s="132">
        <f>SUM(F2372:F2380)</f>
        <v>0</v>
      </c>
      <c r="G2381" s="1052" t="s">
        <v>84</v>
      </c>
      <c r="H2381" s="1052"/>
      <c r="I2381" s="133">
        <f>SUM(I2372:I2380)</f>
        <v>0</v>
      </c>
      <c r="J2381" s="113"/>
    </row>
    <row r="2382" spans="2:10" ht="12.75" customHeight="1" x14ac:dyDescent="0.2">
      <c r="B2382" s="134"/>
      <c r="C2382" s="383"/>
      <c r="D2382" s="135"/>
      <c r="E2382" s="135"/>
      <c r="F2382" s="135"/>
      <c r="G2382" s="1057" t="s">
        <v>85</v>
      </c>
      <c r="H2382" s="1057"/>
      <c r="I2382" s="136">
        <f>F2381-I2381</f>
        <v>0</v>
      </c>
      <c r="J2382" s="137"/>
    </row>
    <row r="2383" spans="2:10" ht="12.75" customHeight="1" x14ac:dyDescent="0.2">
      <c r="B2383" s="111"/>
      <c r="C2383" s="112" t="s">
        <v>86</v>
      </c>
      <c r="D2383" s="112"/>
      <c r="E2383" s="112" t="s">
        <v>88</v>
      </c>
      <c r="F2383" s="112"/>
      <c r="G2383" s="112"/>
      <c r="H2383" s="112"/>
      <c r="I2383" s="112"/>
      <c r="J2383" s="113"/>
    </row>
    <row r="2384" spans="2:10" ht="12.75" customHeight="1" x14ac:dyDescent="0.2">
      <c r="B2384" s="111"/>
      <c r="C2384" s="112"/>
      <c r="D2384" s="112"/>
      <c r="E2384" s="112"/>
      <c r="F2384" s="112"/>
      <c r="G2384" s="112"/>
      <c r="H2384" s="112"/>
      <c r="I2384" s="112"/>
      <c r="J2384" s="113"/>
    </row>
    <row r="2385" spans="2:10" ht="12.75" customHeight="1" thickBot="1" x14ac:dyDescent="0.25">
      <c r="B2385" s="139"/>
      <c r="C2385" s="140"/>
      <c r="D2385" s="140"/>
      <c r="E2385" s="140"/>
      <c r="F2385" s="140"/>
      <c r="G2385" s="140"/>
      <c r="H2385" s="140"/>
      <c r="I2385" s="140"/>
      <c r="J2385" s="141"/>
    </row>
    <row r="2386" spans="2:10" ht="12.75" customHeight="1" x14ac:dyDescent="0.2">
      <c r="B2386" s="112"/>
      <c r="C2386" s="112"/>
      <c r="D2386" s="112"/>
      <c r="E2386" s="112"/>
      <c r="F2386" s="112"/>
      <c r="G2386" s="112"/>
      <c r="H2386" s="112"/>
      <c r="I2386" s="112"/>
      <c r="J2386" s="112"/>
    </row>
    <row r="2387" spans="2:10" ht="12.75" customHeight="1" x14ac:dyDescent="0.2">
      <c r="B2387" s="112"/>
      <c r="C2387" s="112"/>
      <c r="D2387" s="112"/>
      <c r="E2387" s="112"/>
      <c r="F2387" s="112"/>
      <c r="G2387" s="112"/>
      <c r="H2387" s="112"/>
      <c r="I2387" s="112"/>
      <c r="J2387" s="112"/>
    </row>
    <row r="2388" spans="2:10" ht="12.75" customHeight="1" x14ac:dyDescent="0.2">
      <c r="B2388" s="112"/>
      <c r="C2388" s="112"/>
      <c r="D2388" s="112"/>
      <c r="E2388" s="112"/>
      <c r="F2388" s="112"/>
      <c r="G2388" s="112"/>
      <c r="H2388" s="112"/>
      <c r="I2388" s="112"/>
      <c r="J2388" s="112"/>
    </row>
    <row r="2389" spans="2:10" ht="12.75" customHeight="1" x14ac:dyDescent="0.2">
      <c r="B2389" s="112"/>
      <c r="C2389" s="112"/>
      <c r="D2389" s="112"/>
      <c r="E2389" s="112"/>
      <c r="F2389" s="112"/>
      <c r="G2389" s="112"/>
      <c r="H2389" s="112"/>
      <c r="I2389" s="112"/>
      <c r="J2389" s="112"/>
    </row>
    <row r="2390" spans="2:10" ht="12.75" customHeight="1" x14ac:dyDescent="0.2">
      <c r="B2390" s="112"/>
      <c r="C2390" s="112"/>
      <c r="D2390" s="112"/>
      <c r="E2390" s="112"/>
      <c r="F2390" s="112"/>
      <c r="G2390" s="112"/>
      <c r="H2390" s="112"/>
      <c r="I2390" s="112"/>
      <c r="J2390" s="112"/>
    </row>
    <row r="2391" spans="2:10" ht="12.75" customHeight="1" thickBot="1" x14ac:dyDescent="0.25">
      <c r="B2391" s="112"/>
      <c r="C2391" s="112"/>
      <c r="D2391" s="112"/>
      <c r="E2391" s="112"/>
      <c r="F2391" s="112"/>
      <c r="G2391" s="112"/>
      <c r="H2391" s="112"/>
      <c r="I2391" s="112"/>
      <c r="J2391" s="112"/>
    </row>
    <row r="2392" spans="2:10" ht="12.75" customHeight="1" x14ac:dyDescent="0.2">
      <c r="B2392" s="108" t="s">
        <v>143</v>
      </c>
      <c r="C2392" s="109"/>
      <c r="D2392" s="109"/>
      <c r="E2392" s="109"/>
      <c r="F2392" s="109"/>
      <c r="G2392" s="109"/>
      <c r="H2392" s="109"/>
      <c r="I2392" s="109"/>
      <c r="J2392" s="110"/>
    </row>
    <row r="2393" spans="2:10" ht="12.75" customHeight="1" x14ac:dyDescent="0.2">
      <c r="B2393" s="111"/>
      <c r="C2393" s="112"/>
      <c r="D2393" s="112"/>
      <c r="E2393" s="112"/>
      <c r="F2393" s="112"/>
      <c r="G2393" s="112"/>
      <c r="H2393" s="112"/>
      <c r="I2393" s="112"/>
      <c r="J2393" s="113"/>
    </row>
    <row r="2394" spans="2:10" ht="12.75" customHeight="1" x14ac:dyDescent="0.25">
      <c r="B2394" s="111"/>
      <c r="C2394" s="1053" t="s">
        <v>77</v>
      </c>
      <c r="D2394" s="1053"/>
      <c r="E2394" s="1053"/>
      <c r="F2394" s="1053"/>
      <c r="G2394" s="1053"/>
      <c r="H2394" s="1053"/>
      <c r="I2394" s="1053"/>
      <c r="J2394" s="113"/>
    </row>
    <row r="2395" spans="2:10" ht="12.75" customHeight="1" x14ac:dyDescent="0.2">
      <c r="B2395" s="111"/>
      <c r="C2395" s="1054" t="s">
        <v>2110</v>
      </c>
      <c r="D2395" s="1054"/>
      <c r="E2395" s="1054"/>
      <c r="F2395" s="1054"/>
      <c r="G2395" s="1054"/>
      <c r="H2395" s="1054"/>
      <c r="I2395" s="1054"/>
      <c r="J2395" s="113"/>
    </row>
    <row r="2396" spans="2:10" ht="12.75" customHeight="1" x14ac:dyDescent="0.2">
      <c r="B2396" s="111"/>
      <c r="C2396" s="114"/>
      <c r="D2396" s="114"/>
      <c r="E2396" s="114"/>
      <c r="F2396" s="114"/>
      <c r="G2396" s="114"/>
      <c r="H2396" s="114"/>
      <c r="I2396" s="116"/>
      <c r="J2396" s="113"/>
    </row>
    <row r="2397" spans="2:10" ht="12.75" customHeight="1" x14ac:dyDescent="0.2">
      <c r="B2397" s="111"/>
      <c r="C2397" s="115" t="s">
        <v>82</v>
      </c>
      <c r="D2397" s="1055">
        <f>'Total display'!B104</f>
        <v>0</v>
      </c>
      <c r="E2397" s="1055"/>
      <c r="F2397" s="1055"/>
      <c r="G2397" s="1055"/>
      <c r="H2397" s="115" t="s">
        <v>81</v>
      </c>
      <c r="I2397" s="178">
        <f>'Total display'!C104</f>
        <v>0</v>
      </c>
      <c r="J2397" s="113"/>
    </row>
    <row r="2398" spans="2:10" ht="12.75" customHeight="1" x14ac:dyDescent="0.2">
      <c r="B2398" s="111"/>
      <c r="C2398" s="118" t="s">
        <v>78</v>
      </c>
      <c r="D2398" s="1055" t="s">
        <v>168</v>
      </c>
      <c r="E2398" s="1055"/>
      <c r="F2398" s="1055"/>
      <c r="G2398" s="112"/>
      <c r="H2398" s="246" t="s">
        <v>479</v>
      </c>
      <c r="I2398" s="246" t="s">
        <v>330</v>
      </c>
      <c r="J2398" s="113"/>
    </row>
    <row r="2399" spans="2:10" ht="12.75" customHeight="1" thickBot="1" x14ac:dyDescent="0.25">
      <c r="B2399" s="111"/>
      <c r="C2399" s="120" t="s">
        <v>79</v>
      </c>
      <c r="D2399" s="120">
        <f>'Total display'!A104</f>
        <v>0</v>
      </c>
      <c r="E2399" s="169"/>
      <c r="F2399" s="149"/>
      <c r="G2399" s="112"/>
      <c r="H2399" s="120" t="s">
        <v>80</v>
      </c>
      <c r="I2399" s="164">
        <f>'Total display'!D104</f>
        <v>0</v>
      </c>
      <c r="J2399" s="113"/>
    </row>
    <row r="2400" spans="2:10" ht="12.75" customHeight="1" thickTop="1" thickBot="1" x14ac:dyDescent="0.25">
      <c r="B2400" s="111"/>
      <c r="C2400" s="123" t="s">
        <v>73</v>
      </c>
      <c r="D2400" s="124"/>
      <c r="E2400" s="124"/>
      <c r="F2400" s="125" t="s">
        <v>74</v>
      </c>
      <c r="G2400" s="124" t="s">
        <v>75</v>
      </c>
      <c r="H2400" s="124"/>
      <c r="I2400" s="125" t="s">
        <v>74</v>
      </c>
      <c r="J2400" s="113"/>
    </row>
    <row r="2401" spans="2:10" ht="12.75" customHeight="1" thickTop="1" x14ac:dyDescent="0.2">
      <c r="B2401" s="111"/>
      <c r="C2401" s="126"/>
      <c r="D2401" s="127" t="s">
        <v>201</v>
      </c>
      <c r="E2401" s="128" t="s">
        <v>117</v>
      </c>
      <c r="F2401" s="129"/>
      <c r="G2401" s="112"/>
      <c r="H2401" s="112"/>
      <c r="I2401" s="130"/>
      <c r="J2401" s="113"/>
    </row>
    <row r="2402" spans="2:10" ht="12.75" customHeight="1" x14ac:dyDescent="0.2">
      <c r="B2402" s="111"/>
      <c r="C2402" s="127" t="s">
        <v>40</v>
      </c>
      <c r="D2402" s="127"/>
      <c r="E2402" s="127"/>
      <c r="F2402" s="131">
        <f>'Total display'!E104</f>
        <v>0</v>
      </c>
      <c r="G2402" s="1058" t="s">
        <v>1942</v>
      </c>
      <c r="H2402" s="1058"/>
      <c r="I2402" s="131">
        <f>'Total display'!R104</f>
        <v>0</v>
      </c>
      <c r="J2402" s="113"/>
    </row>
    <row r="2403" spans="2:10" ht="12.75" customHeight="1" x14ac:dyDescent="0.2">
      <c r="B2403" s="111"/>
      <c r="C2403" s="127" t="s">
        <v>67</v>
      </c>
      <c r="D2403" s="127"/>
      <c r="E2403" s="127"/>
      <c r="F2403" s="131">
        <f>'Total display'!H104</f>
        <v>0</v>
      </c>
      <c r="G2403" s="1056" t="s">
        <v>76</v>
      </c>
      <c r="H2403" s="1056"/>
      <c r="I2403" s="131">
        <f>'Total display'!T104</f>
        <v>0</v>
      </c>
      <c r="J2403" s="113"/>
    </row>
    <row r="2404" spans="2:10" ht="12.75" customHeight="1" x14ac:dyDescent="0.2">
      <c r="B2404" s="111"/>
      <c r="C2404" s="127" t="s">
        <v>69</v>
      </c>
      <c r="D2404" s="128">
        <f>'Ac Dtls'!D94</f>
        <v>0</v>
      </c>
      <c r="E2404" s="131">
        <f>'Ac Dtls'!E94</f>
        <v>1.8321986301369861</v>
      </c>
      <c r="F2404" s="131">
        <f>'Total display'!M104</f>
        <v>0</v>
      </c>
      <c r="G2404" s="194"/>
      <c r="H2404" s="127"/>
      <c r="I2404" s="352"/>
      <c r="J2404" s="113"/>
    </row>
    <row r="2405" spans="2:10" ht="12.75" customHeight="1" x14ac:dyDescent="0.2">
      <c r="B2405" s="111"/>
      <c r="C2405" s="127" t="s">
        <v>70</v>
      </c>
      <c r="D2405" s="128">
        <f>'Ac Dtls'!G94</f>
        <v>0</v>
      </c>
      <c r="E2405" s="131">
        <f>'Ac Dtls'!H94</f>
        <v>4</v>
      </c>
      <c r="F2405" s="131">
        <f>'Total display'!N104</f>
        <v>0</v>
      </c>
      <c r="G2405" s="127"/>
      <c r="H2405" s="127"/>
      <c r="I2405" s="131"/>
      <c r="J2405" s="113"/>
    </row>
    <row r="2406" spans="2:10" ht="12.75" customHeight="1" x14ac:dyDescent="0.2">
      <c r="B2406" s="111"/>
      <c r="C2406" s="127" t="s">
        <v>71</v>
      </c>
      <c r="D2406" s="127"/>
      <c r="E2406" s="127"/>
      <c r="F2406" s="131">
        <f>'Total display'!P104</f>
        <v>0</v>
      </c>
      <c r="G2406" s="127"/>
      <c r="H2406" s="127"/>
      <c r="I2406" s="131"/>
      <c r="J2406" s="113"/>
    </row>
    <row r="2407" spans="2:10" ht="12.75" customHeight="1" x14ac:dyDescent="0.2">
      <c r="B2407" s="111"/>
      <c r="C2407" s="127" t="s">
        <v>425</v>
      </c>
      <c r="D2407" s="144"/>
      <c r="E2407" s="144"/>
      <c r="F2407" s="131">
        <f>'Total display'!F104</f>
        <v>0</v>
      </c>
      <c r="G2407" s="127"/>
      <c r="H2407" s="127"/>
      <c r="I2407" s="131"/>
      <c r="J2407" s="113"/>
    </row>
    <row r="2408" spans="2:10" ht="12.75" customHeight="1" x14ac:dyDescent="0.2">
      <c r="B2408" s="111"/>
      <c r="C2408" s="127" t="s">
        <v>421</v>
      </c>
      <c r="D2408" s="144"/>
      <c r="E2408" s="144"/>
      <c r="F2408" s="131">
        <f>'Total display'!I104</f>
        <v>0</v>
      </c>
      <c r="G2408" s="127"/>
      <c r="H2408" s="127"/>
      <c r="I2408" s="131"/>
      <c r="J2408" s="113"/>
    </row>
    <row r="2409" spans="2:10" ht="12.75" customHeight="1" x14ac:dyDescent="0.2">
      <c r="B2409" s="111"/>
      <c r="C2409" s="127" t="s">
        <v>450</v>
      </c>
      <c r="D2409" s="144"/>
      <c r="E2409" s="144"/>
      <c r="F2409" s="131">
        <f>'Total display'!J104</f>
        <v>0</v>
      </c>
      <c r="G2409" s="127"/>
      <c r="H2409" s="127"/>
      <c r="I2409" s="131"/>
      <c r="J2409" s="113"/>
    </row>
    <row r="2410" spans="2:10" ht="12.75" customHeight="1" x14ac:dyDescent="0.2">
      <c r="B2410" s="111"/>
      <c r="C2410" s="382" t="s">
        <v>1055</v>
      </c>
      <c r="D2410" s="127"/>
      <c r="E2410" s="127"/>
      <c r="F2410" s="131">
        <f>'Total display'!L104</f>
        <v>0</v>
      </c>
      <c r="G2410" s="127"/>
      <c r="H2410" s="127"/>
      <c r="I2410" s="131"/>
      <c r="J2410" s="113"/>
    </row>
    <row r="2411" spans="2:10" ht="12.75" customHeight="1" x14ac:dyDescent="0.2">
      <c r="B2411" s="111"/>
      <c r="C2411" s="1050" t="s">
        <v>83</v>
      </c>
      <c r="D2411" s="1051"/>
      <c r="E2411" s="1051"/>
      <c r="F2411" s="132">
        <f>SUM(F2402:F2410)</f>
        <v>0</v>
      </c>
      <c r="G2411" s="1052" t="s">
        <v>84</v>
      </c>
      <c r="H2411" s="1052"/>
      <c r="I2411" s="133">
        <f>SUM(I2402:I2410)</f>
        <v>0</v>
      </c>
      <c r="J2411" s="113"/>
    </row>
    <row r="2412" spans="2:10" ht="12.75" customHeight="1" x14ac:dyDescent="0.2">
      <c r="B2412" s="134"/>
      <c r="C2412" s="383"/>
      <c r="D2412" s="135"/>
      <c r="E2412" s="135"/>
      <c r="F2412" s="135"/>
      <c r="G2412" s="1057" t="s">
        <v>85</v>
      </c>
      <c r="H2412" s="1057"/>
      <c r="I2412" s="136">
        <f>F2411-I2411</f>
        <v>0</v>
      </c>
      <c r="J2412" s="137"/>
    </row>
    <row r="2413" spans="2:10" ht="12.75" customHeight="1" x14ac:dyDescent="0.2">
      <c r="B2413" s="111"/>
      <c r="C2413" s="112" t="s">
        <v>86</v>
      </c>
      <c r="D2413" s="112"/>
      <c r="E2413" s="112" t="s">
        <v>88</v>
      </c>
      <c r="F2413" s="112"/>
      <c r="G2413" s="112"/>
      <c r="H2413" s="112"/>
      <c r="I2413" s="112"/>
      <c r="J2413" s="113"/>
    </row>
    <row r="2414" spans="2:10" ht="12.75" customHeight="1" x14ac:dyDescent="0.2">
      <c r="B2414" s="111"/>
      <c r="C2414" s="112"/>
      <c r="D2414" s="112"/>
      <c r="E2414" s="112"/>
      <c r="F2414" s="112"/>
      <c r="G2414" s="112"/>
      <c r="H2414" s="112"/>
      <c r="I2414" s="112"/>
      <c r="J2414" s="113"/>
    </row>
    <row r="2415" spans="2:10" ht="12.75" customHeight="1" thickBot="1" x14ac:dyDescent="0.25">
      <c r="B2415" s="139"/>
      <c r="C2415" s="140"/>
      <c r="D2415" s="140"/>
      <c r="E2415" s="140"/>
      <c r="F2415" s="140"/>
      <c r="G2415" s="140"/>
      <c r="H2415" s="140"/>
      <c r="I2415" s="140"/>
      <c r="J2415" s="141"/>
    </row>
    <row r="2416" spans="2:10" ht="12.75" customHeight="1" thickBot="1" x14ac:dyDescent="0.25">
      <c r="B2416" s="112"/>
      <c r="C2416" s="112"/>
      <c r="D2416" s="112"/>
      <c r="E2416" s="112"/>
      <c r="F2416" s="112"/>
      <c r="G2416" s="112"/>
      <c r="H2416" s="112"/>
      <c r="I2416" s="112"/>
      <c r="J2416" s="112"/>
    </row>
    <row r="2417" spans="2:10" ht="12.75" customHeight="1" x14ac:dyDescent="0.2">
      <c r="B2417" s="108" t="s">
        <v>143</v>
      </c>
      <c r="C2417" s="109"/>
      <c r="D2417" s="109"/>
      <c r="E2417" s="109"/>
      <c r="F2417" s="109"/>
      <c r="G2417" s="109"/>
      <c r="H2417" s="109"/>
      <c r="I2417" s="109"/>
      <c r="J2417" s="110"/>
    </row>
    <row r="2418" spans="2:10" ht="12.75" customHeight="1" x14ac:dyDescent="0.2">
      <c r="B2418" s="111"/>
      <c r="C2418" s="112"/>
      <c r="D2418" s="112"/>
      <c r="E2418" s="112"/>
      <c r="F2418" s="112"/>
      <c r="G2418" s="112"/>
      <c r="H2418" s="112"/>
      <c r="I2418" s="112"/>
      <c r="J2418" s="113"/>
    </row>
    <row r="2419" spans="2:10" ht="12.75" customHeight="1" x14ac:dyDescent="0.25">
      <c r="B2419" s="111"/>
      <c r="C2419" s="1053" t="s">
        <v>77</v>
      </c>
      <c r="D2419" s="1053"/>
      <c r="E2419" s="1053"/>
      <c r="F2419" s="1053"/>
      <c r="G2419" s="1053"/>
      <c r="H2419" s="1053"/>
      <c r="I2419" s="1053"/>
      <c r="J2419" s="113"/>
    </row>
    <row r="2420" spans="2:10" ht="12.75" customHeight="1" x14ac:dyDescent="0.2">
      <c r="B2420" s="111"/>
      <c r="C2420" s="1054" t="s">
        <v>2110</v>
      </c>
      <c r="D2420" s="1054"/>
      <c r="E2420" s="1054"/>
      <c r="F2420" s="1054"/>
      <c r="G2420" s="1054"/>
      <c r="H2420" s="1054"/>
      <c r="I2420" s="1054"/>
      <c r="J2420" s="113"/>
    </row>
    <row r="2421" spans="2:10" ht="12.75" customHeight="1" x14ac:dyDescent="0.2">
      <c r="B2421" s="111"/>
      <c r="C2421" s="114"/>
      <c r="D2421" s="114"/>
      <c r="E2421" s="114"/>
      <c r="F2421" s="114"/>
      <c r="G2421" s="114"/>
      <c r="H2421" s="114"/>
      <c r="I2421" s="116"/>
      <c r="J2421" s="113"/>
    </row>
    <row r="2422" spans="2:10" ht="12.75" customHeight="1" x14ac:dyDescent="0.2">
      <c r="B2422" s="111"/>
      <c r="C2422" s="115" t="s">
        <v>82</v>
      </c>
      <c r="D2422" s="1055">
        <f>'Total display'!B105</f>
        <v>0</v>
      </c>
      <c r="E2422" s="1055"/>
      <c r="F2422" s="1055"/>
      <c r="G2422" s="1055"/>
      <c r="H2422" s="115" t="s">
        <v>81</v>
      </c>
      <c r="I2422" s="178">
        <f>'Total display'!C105</f>
        <v>0</v>
      </c>
      <c r="J2422" s="113"/>
    </row>
    <row r="2423" spans="2:10" ht="12.75" customHeight="1" x14ac:dyDescent="0.2">
      <c r="B2423" s="111"/>
      <c r="C2423" s="118" t="s">
        <v>78</v>
      </c>
      <c r="D2423" s="1055" t="s">
        <v>92</v>
      </c>
      <c r="E2423" s="1055"/>
      <c r="F2423" s="1055"/>
      <c r="G2423" s="112"/>
      <c r="H2423" s="246" t="s">
        <v>479</v>
      </c>
      <c r="I2423" s="246" t="s">
        <v>330</v>
      </c>
      <c r="J2423" s="113"/>
    </row>
    <row r="2424" spans="2:10" ht="12.75" customHeight="1" thickBot="1" x14ac:dyDescent="0.25">
      <c r="B2424" s="111"/>
      <c r="C2424" s="120" t="s">
        <v>79</v>
      </c>
      <c r="D2424" s="120">
        <f>'Total display'!A105</f>
        <v>0</v>
      </c>
      <c r="E2424" s="169"/>
      <c r="F2424" s="149"/>
      <c r="G2424" s="112"/>
      <c r="H2424" s="120" t="s">
        <v>80</v>
      </c>
      <c r="I2424" s="164">
        <f>'Total display'!D105</f>
        <v>0</v>
      </c>
      <c r="J2424" s="113"/>
    </row>
    <row r="2425" spans="2:10" ht="12.75" customHeight="1" thickTop="1" thickBot="1" x14ac:dyDescent="0.25">
      <c r="B2425" s="111"/>
      <c r="C2425" s="123" t="s">
        <v>73</v>
      </c>
      <c r="D2425" s="124"/>
      <c r="E2425" s="124"/>
      <c r="F2425" s="125" t="s">
        <v>74</v>
      </c>
      <c r="G2425" s="124" t="s">
        <v>75</v>
      </c>
      <c r="H2425" s="124"/>
      <c r="I2425" s="125" t="s">
        <v>74</v>
      </c>
      <c r="J2425" s="113"/>
    </row>
    <row r="2426" spans="2:10" ht="12.75" customHeight="1" thickTop="1" x14ac:dyDescent="0.2">
      <c r="B2426" s="111"/>
      <c r="C2426" s="126"/>
      <c r="D2426" s="127" t="s">
        <v>201</v>
      </c>
      <c r="E2426" s="128" t="s">
        <v>117</v>
      </c>
      <c r="F2426" s="129"/>
      <c r="G2426" s="112"/>
      <c r="H2426" s="112"/>
      <c r="I2426" s="130"/>
      <c r="J2426" s="113"/>
    </row>
    <row r="2427" spans="2:10" ht="12.75" customHeight="1" x14ac:dyDescent="0.2">
      <c r="B2427" s="111"/>
      <c r="C2427" s="127" t="s">
        <v>40</v>
      </c>
      <c r="D2427" s="127"/>
      <c r="E2427" s="127"/>
      <c r="F2427" s="131">
        <f>'Total display'!E105</f>
        <v>0</v>
      </c>
      <c r="G2427" s="1058"/>
      <c r="H2427" s="1058"/>
      <c r="I2427" s="131">
        <f>'Total display'!R105</f>
        <v>0</v>
      </c>
      <c r="J2427" s="113"/>
    </row>
    <row r="2428" spans="2:10" ht="12.75" customHeight="1" x14ac:dyDescent="0.2">
      <c r="B2428" s="111"/>
      <c r="C2428" s="127" t="s">
        <v>67</v>
      </c>
      <c r="D2428" s="127"/>
      <c r="E2428" s="127"/>
      <c r="F2428" s="305">
        <f>'Total display'!H105</f>
        <v>0</v>
      </c>
      <c r="G2428" s="1056" t="s">
        <v>76</v>
      </c>
      <c r="H2428" s="1056"/>
      <c r="I2428" s="131">
        <f>'Total display'!T1330</f>
        <v>0</v>
      </c>
      <c r="J2428" s="113"/>
    </row>
    <row r="2429" spans="2:10" ht="12.75" customHeight="1" x14ac:dyDescent="0.2">
      <c r="B2429" s="111"/>
      <c r="C2429" s="127"/>
      <c r="D2429" s="127"/>
      <c r="E2429" s="127"/>
      <c r="F2429" s="131">
        <v>0</v>
      </c>
      <c r="G2429" s="127"/>
      <c r="H2429" s="127"/>
      <c r="I2429" s="131"/>
      <c r="J2429" s="113"/>
    </row>
    <row r="2430" spans="2:10" ht="12.75" customHeight="1" x14ac:dyDescent="0.2">
      <c r="B2430" s="111"/>
      <c r="C2430" s="127" t="s">
        <v>69</v>
      </c>
      <c r="D2430" s="128">
        <f>'Ac Dtls'!D514</f>
        <v>0</v>
      </c>
      <c r="E2430" s="131">
        <f>'Ac Dtls'!E514</f>
        <v>0</v>
      </c>
      <c r="F2430" s="131">
        <f>'Total display'!M105</f>
        <v>0</v>
      </c>
      <c r="G2430" s="127"/>
      <c r="H2430" s="127"/>
      <c r="I2430" s="131"/>
      <c r="J2430" s="113"/>
    </row>
    <row r="2431" spans="2:10" ht="12.75" customHeight="1" x14ac:dyDescent="0.2">
      <c r="B2431" s="111"/>
      <c r="C2431" s="127" t="s">
        <v>70</v>
      </c>
      <c r="D2431" s="128">
        <f>'Ac Dtls'!G514</f>
        <v>0</v>
      </c>
      <c r="E2431" s="131">
        <f>'Ac Dtls'!H514</f>
        <v>0</v>
      </c>
      <c r="F2431" s="131">
        <f>'Total display'!O105</f>
        <v>0</v>
      </c>
      <c r="G2431" s="127"/>
      <c r="H2431" s="127"/>
      <c r="I2431" s="131"/>
      <c r="J2431" s="113"/>
    </row>
    <row r="2432" spans="2:10" ht="12.75" customHeight="1" x14ac:dyDescent="0.2">
      <c r="B2432" s="111"/>
      <c r="C2432" s="127" t="s">
        <v>71</v>
      </c>
      <c r="D2432" s="127"/>
      <c r="E2432" s="127"/>
      <c r="F2432" s="131">
        <f>'Total display'!P105</f>
        <v>0</v>
      </c>
      <c r="G2432" s="127"/>
      <c r="H2432" s="127"/>
      <c r="I2432" s="131"/>
      <c r="J2432" s="113"/>
    </row>
    <row r="2433" spans="2:10" ht="12.75" customHeight="1" x14ac:dyDescent="0.2">
      <c r="B2433" s="111"/>
      <c r="C2433" s="144"/>
      <c r="D2433" s="144"/>
      <c r="E2433" s="144"/>
      <c r="F2433" s="168"/>
      <c r="G2433" s="127"/>
      <c r="H2433" s="127"/>
      <c r="I2433" s="131"/>
      <c r="J2433" s="113"/>
    </row>
    <row r="2434" spans="2:10" ht="12.75" customHeight="1" x14ac:dyDescent="0.2">
      <c r="B2434" s="111"/>
      <c r="C2434" s="127" t="s">
        <v>451</v>
      </c>
      <c r="D2434" s="144"/>
      <c r="E2434" s="144"/>
      <c r="F2434" s="168"/>
      <c r="G2434" s="127"/>
      <c r="H2434" s="127"/>
      <c r="I2434" s="131"/>
      <c r="J2434" s="113"/>
    </row>
    <row r="2435" spans="2:10" ht="12.75" customHeight="1" x14ac:dyDescent="0.2">
      <c r="B2435" s="111"/>
      <c r="C2435" s="127"/>
      <c r="D2435" s="127"/>
      <c r="E2435" s="127"/>
      <c r="F2435" s="131"/>
      <c r="G2435" s="127"/>
      <c r="H2435" s="127"/>
      <c r="I2435" s="131"/>
      <c r="J2435" s="113"/>
    </row>
    <row r="2436" spans="2:10" ht="12.75" customHeight="1" x14ac:dyDescent="0.2">
      <c r="B2436" s="111"/>
      <c r="C2436" s="1050" t="s">
        <v>83</v>
      </c>
      <c r="D2436" s="1051"/>
      <c r="E2436" s="1051"/>
      <c r="F2436" s="132">
        <f>SUM(F2427:F2435)</f>
        <v>0</v>
      </c>
      <c r="G2436" s="1052" t="s">
        <v>84</v>
      </c>
      <c r="H2436" s="1052"/>
      <c r="I2436" s="133">
        <f>SUM(I2427:I2435)</f>
        <v>0</v>
      </c>
      <c r="J2436" s="113"/>
    </row>
    <row r="2437" spans="2:10" ht="12.75" customHeight="1" x14ac:dyDescent="0.2">
      <c r="B2437" s="134"/>
      <c r="C2437" s="135"/>
      <c r="D2437" s="135"/>
      <c r="E2437" s="135"/>
      <c r="F2437" s="135"/>
      <c r="G2437" s="1057" t="s">
        <v>85</v>
      </c>
      <c r="H2437" s="1057"/>
      <c r="I2437" s="136">
        <f>F2436-I2436</f>
        <v>0</v>
      </c>
      <c r="J2437" s="137"/>
    </row>
    <row r="2438" spans="2:10" ht="12.75" customHeight="1" x14ac:dyDescent="0.2">
      <c r="B2438" s="111"/>
      <c r="C2438" s="112" t="s">
        <v>86</v>
      </c>
      <c r="D2438" s="112"/>
      <c r="E2438" s="112" t="s">
        <v>88</v>
      </c>
      <c r="F2438" s="112"/>
      <c r="G2438" s="112"/>
      <c r="H2438" s="112"/>
      <c r="I2438" s="112"/>
      <c r="J2438" s="113"/>
    </row>
    <row r="2439" spans="2:10" ht="12.75" customHeight="1" x14ac:dyDescent="0.2">
      <c r="B2439" s="111"/>
      <c r="C2439" s="112"/>
      <c r="D2439" s="112"/>
      <c r="E2439" s="112"/>
      <c r="F2439" s="112"/>
      <c r="G2439" s="112"/>
      <c r="H2439" s="112"/>
      <c r="I2439" s="112"/>
      <c r="J2439" s="113"/>
    </row>
    <row r="2440" spans="2:10" ht="12.75" customHeight="1" thickBot="1" x14ac:dyDescent="0.25">
      <c r="B2440" s="139"/>
      <c r="C2440" s="140"/>
      <c r="D2440" s="140"/>
      <c r="E2440" s="140"/>
      <c r="F2440" s="140"/>
      <c r="G2440" s="140"/>
      <c r="H2440" s="140"/>
      <c r="I2440" s="140"/>
      <c r="J2440" s="141"/>
    </row>
    <row r="2441" spans="2:10" ht="12.75" customHeight="1" x14ac:dyDescent="0.2">
      <c r="B2441" s="112"/>
      <c r="C2441" s="112"/>
      <c r="D2441" s="112"/>
      <c r="E2441" s="112"/>
      <c r="F2441" s="112"/>
      <c r="G2441" s="112"/>
      <c r="H2441" s="112"/>
      <c r="I2441" s="112"/>
      <c r="J2441" s="112"/>
    </row>
    <row r="2442" spans="2:10" ht="12.75" customHeight="1" x14ac:dyDescent="0.2">
      <c r="B2442" s="112"/>
      <c r="C2442" s="112"/>
      <c r="D2442" s="112"/>
      <c r="E2442" s="112"/>
      <c r="F2442" s="112"/>
      <c r="G2442" s="112"/>
      <c r="H2442" s="112"/>
      <c r="I2442" s="112"/>
      <c r="J2442" s="112"/>
    </row>
    <row r="2443" spans="2:10" ht="12.75" customHeight="1" x14ac:dyDescent="0.2">
      <c r="B2443" s="112"/>
      <c r="C2443" s="112"/>
      <c r="D2443" s="112"/>
      <c r="E2443" s="112"/>
      <c r="F2443" s="112"/>
      <c r="G2443" s="112"/>
      <c r="H2443" s="112"/>
      <c r="I2443" s="112"/>
      <c r="J2443" s="112"/>
    </row>
    <row r="2444" spans="2:10" ht="12.75" customHeight="1" x14ac:dyDescent="0.2">
      <c r="B2444" s="112"/>
      <c r="C2444" s="112"/>
      <c r="D2444" s="112"/>
      <c r="E2444" s="112"/>
      <c r="F2444" s="112"/>
      <c r="G2444" s="112"/>
      <c r="H2444" s="112"/>
      <c r="I2444" s="112"/>
      <c r="J2444" s="112"/>
    </row>
    <row r="2445" spans="2:10" ht="12.75" customHeight="1" x14ac:dyDescent="0.2">
      <c r="B2445" s="112"/>
      <c r="C2445" s="112"/>
      <c r="D2445" s="112"/>
      <c r="E2445" s="112"/>
      <c r="F2445" s="112"/>
      <c r="G2445" s="112"/>
      <c r="H2445" s="112"/>
      <c r="I2445" s="112"/>
      <c r="J2445" s="112"/>
    </row>
    <row r="2446" spans="2:10" ht="12.75" customHeight="1" thickBot="1" x14ac:dyDescent="0.25">
      <c r="B2446" s="112"/>
      <c r="C2446" s="112"/>
      <c r="D2446" s="112"/>
      <c r="E2446" s="112"/>
      <c r="F2446" s="112"/>
      <c r="G2446" s="112"/>
      <c r="H2446" s="112"/>
      <c r="I2446" s="112"/>
      <c r="J2446" s="112"/>
    </row>
    <row r="2447" spans="2:10" ht="12.75" customHeight="1" x14ac:dyDescent="0.2">
      <c r="B2447" s="108" t="s">
        <v>143</v>
      </c>
      <c r="C2447" s="109"/>
      <c r="D2447" s="109"/>
      <c r="E2447" s="109"/>
      <c r="F2447" s="109"/>
      <c r="G2447" s="109"/>
      <c r="H2447" s="109"/>
      <c r="I2447" s="109"/>
      <c r="J2447" s="110"/>
    </row>
    <row r="2448" spans="2:10" ht="12.75" customHeight="1" x14ac:dyDescent="0.2">
      <c r="B2448" s="111"/>
      <c r="C2448" s="112"/>
      <c r="D2448" s="112"/>
      <c r="E2448" s="112"/>
      <c r="F2448" s="112"/>
      <c r="G2448" s="112"/>
      <c r="H2448" s="112"/>
      <c r="I2448" s="112"/>
      <c r="J2448" s="113"/>
    </row>
    <row r="2449" spans="2:10" ht="12.75" customHeight="1" x14ac:dyDescent="0.25">
      <c r="B2449" s="111"/>
      <c r="C2449" s="1053" t="s">
        <v>77</v>
      </c>
      <c r="D2449" s="1053"/>
      <c r="E2449" s="1053"/>
      <c r="F2449" s="1053"/>
      <c r="G2449" s="1053"/>
      <c r="H2449" s="1053"/>
      <c r="I2449" s="1053"/>
      <c r="J2449" s="113"/>
    </row>
    <row r="2450" spans="2:10" ht="12.75" customHeight="1" x14ac:dyDescent="0.2">
      <c r="B2450" s="111"/>
      <c r="C2450" s="1054" t="s">
        <v>2110</v>
      </c>
      <c r="D2450" s="1054"/>
      <c r="E2450" s="1054"/>
      <c r="F2450" s="1054"/>
      <c r="G2450" s="1054"/>
      <c r="H2450" s="1054"/>
      <c r="I2450" s="1054"/>
      <c r="J2450" s="113"/>
    </row>
    <row r="2451" spans="2:10" ht="12.75" customHeight="1" x14ac:dyDescent="0.2">
      <c r="B2451" s="111"/>
      <c r="C2451" s="114"/>
      <c r="D2451" s="114"/>
      <c r="E2451" s="114"/>
      <c r="F2451" s="114"/>
      <c r="G2451" s="114"/>
      <c r="H2451" s="114"/>
      <c r="I2451" s="116"/>
      <c r="J2451" s="113"/>
    </row>
    <row r="2452" spans="2:10" ht="12.75" customHeight="1" x14ac:dyDescent="0.2">
      <c r="B2452" s="111"/>
      <c r="C2452" s="115" t="s">
        <v>82</v>
      </c>
      <c r="D2452" s="1055">
        <f>'Total display'!B106</f>
        <v>0</v>
      </c>
      <c r="E2452" s="1055"/>
      <c r="F2452" s="1055"/>
      <c r="G2452" s="1055"/>
      <c r="H2452" s="115" t="s">
        <v>81</v>
      </c>
      <c r="I2452" s="178">
        <f>'Total display'!C106</f>
        <v>0</v>
      </c>
      <c r="J2452" s="113"/>
    </row>
    <row r="2453" spans="2:10" ht="12.75" customHeight="1" x14ac:dyDescent="0.2">
      <c r="B2453" s="111"/>
      <c r="C2453" s="118" t="s">
        <v>78</v>
      </c>
      <c r="D2453" s="1055" t="s">
        <v>92</v>
      </c>
      <c r="E2453" s="1055"/>
      <c r="F2453" s="1055"/>
      <c r="G2453" s="112"/>
      <c r="H2453" s="246" t="s">
        <v>479</v>
      </c>
      <c r="I2453" s="246" t="s">
        <v>330</v>
      </c>
      <c r="J2453" s="113"/>
    </row>
    <row r="2454" spans="2:10" ht="12.75" customHeight="1" thickBot="1" x14ac:dyDescent="0.25">
      <c r="B2454" s="111"/>
      <c r="C2454" s="120" t="s">
        <v>79</v>
      </c>
      <c r="D2454" s="120">
        <f>'Total display'!A106</f>
        <v>0</v>
      </c>
      <c r="E2454" s="169"/>
      <c r="F2454" s="149"/>
      <c r="G2454" s="112"/>
      <c r="H2454" s="120" t="s">
        <v>80</v>
      </c>
      <c r="I2454" s="164">
        <f>'Total display'!D106</f>
        <v>0</v>
      </c>
      <c r="J2454" s="113"/>
    </row>
    <row r="2455" spans="2:10" ht="12.75" customHeight="1" thickTop="1" thickBot="1" x14ac:dyDescent="0.25">
      <c r="B2455" s="111"/>
      <c r="C2455" s="123" t="s">
        <v>73</v>
      </c>
      <c r="D2455" s="124"/>
      <c r="E2455" s="124"/>
      <c r="F2455" s="125" t="s">
        <v>74</v>
      </c>
      <c r="G2455" s="124" t="s">
        <v>75</v>
      </c>
      <c r="H2455" s="124"/>
      <c r="I2455" s="125" t="s">
        <v>74</v>
      </c>
      <c r="J2455" s="113"/>
    </row>
    <row r="2456" spans="2:10" ht="12.75" customHeight="1" thickTop="1" x14ac:dyDescent="0.2">
      <c r="B2456" s="111"/>
      <c r="C2456" s="126"/>
      <c r="D2456" s="127" t="s">
        <v>201</v>
      </c>
      <c r="E2456" s="128" t="s">
        <v>117</v>
      </c>
      <c r="F2456" s="129"/>
      <c r="G2456" s="112"/>
      <c r="H2456" s="112"/>
      <c r="I2456" s="130"/>
      <c r="J2456" s="113"/>
    </row>
    <row r="2457" spans="2:10" ht="12.75" customHeight="1" x14ac:dyDescent="0.2">
      <c r="B2457" s="111"/>
      <c r="C2457" s="127" t="s">
        <v>40</v>
      </c>
      <c r="D2457" s="127"/>
      <c r="E2457" s="127"/>
      <c r="F2457" s="131">
        <f>'Total display'!E106</f>
        <v>0</v>
      </c>
      <c r="G2457" s="1058" t="s">
        <v>1942</v>
      </c>
      <c r="H2457" s="1058"/>
      <c r="I2457" s="424">
        <f>'Total display'!R106</f>
        <v>0</v>
      </c>
      <c r="J2457" s="113"/>
    </row>
    <row r="2458" spans="2:10" ht="12.75" customHeight="1" x14ac:dyDescent="0.2">
      <c r="B2458" s="111"/>
      <c r="C2458" s="127" t="s">
        <v>67</v>
      </c>
      <c r="D2458" s="127"/>
      <c r="E2458" s="127"/>
      <c r="F2458" s="131">
        <f>'Total display'!H106</f>
        <v>0</v>
      </c>
      <c r="G2458" s="1056" t="s">
        <v>76</v>
      </c>
      <c r="H2458" s="1056"/>
      <c r="I2458" s="131">
        <f>'Total display'!T106</f>
        <v>0</v>
      </c>
      <c r="J2458" s="113"/>
    </row>
    <row r="2459" spans="2:10" ht="12.75" customHeight="1" x14ac:dyDescent="0.2">
      <c r="B2459" s="111"/>
      <c r="C2459" s="127" t="s">
        <v>69</v>
      </c>
      <c r="D2459" s="128">
        <f>'Ac Dtls'!D96</f>
        <v>0</v>
      </c>
      <c r="E2459" s="131">
        <f>'Ac Dtls'!E96</f>
        <v>1.5929280821917806</v>
      </c>
      <c r="F2459" s="131">
        <f>'Total display'!M106</f>
        <v>0</v>
      </c>
      <c r="G2459" s="194"/>
      <c r="H2459" s="127"/>
      <c r="I2459" s="131"/>
      <c r="J2459" s="113"/>
    </row>
    <row r="2460" spans="2:10" ht="12.75" customHeight="1" x14ac:dyDescent="0.2">
      <c r="B2460" s="111"/>
      <c r="C2460" s="127" t="s">
        <v>70</v>
      </c>
      <c r="D2460" s="128">
        <f>'Ac Dtls'!G96</f>
        <v>0</v>
      </c>
      <c r="E2460" s="131">
        <f>'Ac Dtls'!H96</f>
        <v>2</v>
      </c>
      <c r="F2460" s="131">
        <f>'Total display'!N106</f>
        <v>0</v>
      </c>
      <c r="G2460" s="127"/>
      <c r="H2460" s="127"/>
      <c r="I2460" s="131"/>
      <c r="J2460" s="113"/>
    </row>
    <row r="2461" spans="2:10" ht="12.75" customHeight="1" x14ac:dyDescent="0.2">
      <c r="B2461" s="111"/>
      <c r="C2461" s="127" t="s">
        <v>71</v>
      </c>
      <c r="D2461" s="127"/>
      <c r="E2461" s="127"/>
      <c r="F2461" s="131">
        <f>'Total display'!P106</f>
        <v>0</v>
      </c>
      <c r="G2461" s="127"/>
      <c r="H2461" s="127"/>
      <c r="I2461" s="131"/>
      <c r="J2461" s="113"/>
    </row>
    <row r="2462" spans="2:10" ht="12.75" customHeight="1" x14ac:dyDescent="0.2">
      <c r="B2462" s="111"/>
      <c r="C2462" s="127" t="s">
        <v>421</v>
      </c>
      <c r="D2462" s="127"/>
      <c r="E2462" s="127"/>
      <c r="F2462" s="131">
        <f>'Total display'!I106</f>
        <v>0</v>
      </c>
      <c r="G2462" s="127"/>
      <c r="H2462" s="127"/>
      <c r="I2462" s="131"/>
      <c r="J2462" s="113"/>
    </row>
    <row r="2463" spans="2:10" ht="12.75" customHeight="1" x14ac:dyDescent="0.2">
      <c r="B2463" s="111"/>
      <c r="C2463" s="127" t="s">
        <v>450</v>
      </c>
      <c r="D2463" s="144"/>
      <c r="E2463" s="144"/>
      <c r="F2463" s="131">
        <f>'Total display'!J106</f>
        <v>0</v>
      </c>
      <c r="G2463" s="127"/>
      <c r="H2463" s="127"/>
      <c r="I2463" s="131"/>
      <c r="J2463" s="113"/>
    </row>
    <row r="2464" spans="2:10" ht="12.75" customHeight="1" x14ac:dyDescent="0.2">
      <c r="B2464" s="111"/>
      <c r="C2464" s="382" t="s">
        <v>1055</v>
      </c>
      <c r="D2464" s="144"/>
      <c r="E2464" s="144"/>
      <c r="F2464" s="131">
        <f>'Total display'!L106</f>
        <v>0</v>
      </c>
      <c r="G2464" s="127"/>
      <c r="H2464" s="127"/>
      <c r="I2464" s="131"/>
      <c r="J2464" s="113"/>
    </row>
    <row r="2465" spans="2:11" ht="12.75" customHeight="1" x14ac:dyDescent="0.2">
      <c r="B2465" s="111"/>
      <c r="C2465" s="194"/>
      <c r="D2465" s="127"/>
      <c r="E2465" s="127"/>
      <c r="F2465" s="131"/>
      <c r="G2465" s="127"/>
      <c r="H2465" s="127"/>
      <c r="I2465" s="131"/>
      <c r="J2465" s="113"/>
    </row>
    <row r="2466" spans="2:11" ht="12.75" customHeight="1" x14ac:dyDescent="0.2">
      <c r="B2466" s="111"/>
      <c r="C2466" s="1050" t="s">
        <v>83</v>
      </c>
      <c r="D2466" s="1051"/>
      <c r="E2466" s="1051"/>
      <c r="F2466" s="132">
        <f>SUM(F2457:F2465)</f>
        <v>0</v>
      </c>
      <c r="G2466" s="1052" t="s">
        <v>84</v>
      </c>
      <c r="H2466" s="1052"/>
      <c r="I2466" s="133">
        <f>SUM(I2457:I2465)</f>
        <v>0</v>
      </c>
      <c r="J2466" s="113"/>
    </row>
    <row r="2467" spans="2:11" ht="12.75" customHeight="1" x14ac:dyDescent="0.2">
      <c r="B2467" s="134"/>
      <c r="C2467" s="383"/>
      <c r="D2467" s="135"/>
      <c r="E2467" s="135"/>
      <c r="F2467" s="135"/>
      <c r="G2467" s="1057" t="s">
        <v>85</v>
      </c>
      <c r="H2467" s="1057"/>
      <c r="I2467" s="136">
        <f>F2466-I2466</f>
        <v>0</v>
      </c>
      <c r="J2467" s="137"/>
    </row>
    <row r="2468" spans="2:11" ht="12.75" customHeight="1" x14ac:dyDescent="0.2">
      <c r="B2468" s="111"/>
      <c r="C2468" s="112" t="s">
        <v>86</v>
      </c>
      <c r="D2468" s="112"/>
      <c r="E2468" s="112" t="s">
        <v>88</v>
      </c>
      <c r="F2468" s="112"/>
      <c r="G2468" s="112"/>
      <c r="H2468" s="112"/>
      <c r="I2468" s="112"/>
      <c r="J2468" s="113"/>
    </row>
    <row r="2469" spans="2:11" ht="12.75" customHeight="1" x14ac:dyDescent="0.2">
      <c r="B2469" s="111"/>
      <c r="C2469" s="112"/>
      <c r="D2469" s="112"/>
      <c r="E2469" s="112"/>
      <c r="F2469" s="112"/>
      <c r="G2469" s="112"/>
      <c r="H2469" s="112"/>
      <c r="I2469" s="112"/>
      <c r="J2469" s="113"/>
    </row>
    <row r="2470" spans="2:11" ht="12.75" customHeight="1" thickBot="1" x14ac:dyDescent="0.25">
      <c r="B2470" s="139"/>
      <c r="C2470" s="140"/>
      <c r="D2470" s="140"/>
      <c r="E2470" s="140"/>
      <c r="F2470" s="140"/>
      <c r="G2470" s="140"/>
      <c r="H2470" s="140"/>
      <c r="I2470" s="140"/>
      <c r="J2470" s="141"/>
      <c r="K2470" s="56"/>
    </row>
    <row r="2471" spans="2:11" ht="12.75" customHeight="1" thickBot="1" x14ac:dyDescent="0.25">
      <c r="B2471" s="112"/>
      <c r="C2471" s="112"/>
      <c r="D2471" s="112"/>
      <c r="E2471" s="112"/>
      <c r="F2471" s="112"/>
      <c r="G2471" s="112"/>
      <c r="H2471" s="112"/>
      <c r="I2471" s="112"/>
      <c r="J2471" s="112"/>
    </row>
    <row r="2472" spans="2:11" ht="12.75" customHeight="1" x14ac:dyDescent="0.2">
      <c r="B2472" s="108" t="s">
        <v>143</v>
      </c>
      <c r="C2472" s="109"/>
      <c r="D2472" s="109"/>
      <c r="E2472" s="109"/>
      <c r="F2472" s="109"/>
      <c r="G2472" s="109"/>
      <c r="H2472" s="109"/>
      <c r="I2472" s="109"/>
      <c r="J2472" s="110"/>
    </row>
    <row r="2473" spans="2:11" ht="12.75" customHeight="1" x14ac:dyDescent="0.2">
      <c r="B2473" s="111"/>
      <c r="C2473" s="112"/>
      <c r="D2473" s="112"/>
      <c r="E2473" s="112"/>
      <c r="F2473" s="112"/>
      <c r="G2473" s="112"/>
      <c r="H2473" s="112"/>
      <c r="I2473" s="112"/>
      <c r="J2473" s="113"/>
    </row>
    <row r="2474" spans="2:11" ht="12.75" customHeight="1" x14ac:dyDescent="0.25">
      <c r="B2474" s="111"/>
      <c r="C2474" s="1053" t="s">
        <v>77</v>
      </c>
      <c r="D2474" s="1053"/>
      <c r="E2474" s="1053"/>
      <c r="F2474" s="1053"/>
      <c r="G2474" s="1053"/>
      <c r="H2474" s="1053"/>
      <c r="I2474" s="1053"/>
      <c r="J2474" s="113"/>
    </row>
    <row r="2475" spans="2:11" ht="12.75" customHeight="1" x14ac:dyDescent="0.2">
      <c r="B2475" s="111"/>
      <c r="C2475" s="1054" t="s">
        <v>2110</v>
      </c>
      <c r="D2475" s="1054"/>
      <c r="E2475" s="1054"/>
      <c r="F2475" s="1054"/>
      <c r="G2475" s="1054"/>
      <c r="H2475" s="1054"/>
      <c r="I2475" s="1054"/>
      <c r="J2475" s="113"/>
    </row>
    <row r="2476" spans="2:11" ht="12.75" customHeight="1" x14ac:dyDescent="0.2">
      <c r="B2476" s="111"/>
      <c r="C2476" s="114"/>
      <c r="D2476" s="114"/>
      <c r="E2476" s="114"/>
      <c r="F2476" s="114"/>
      <c r="G2476" s="114"/>
      <c r="H2476" s="114"/>
      <c r="I2476" s="116"/>
      <c r="J2476" s="113"/>
    </row>
    <row r="2477" spans="2:11" ht="12.75" customHeight="1" x14ac:dyDescent="0.2">
      <c r="B2477" s="111"/>
      <c r="C2477" s="115" t="s">
        <v>82</v>
      </c>
      <c r="D2477" s="1055">
        <f>'Total display'!B107</f>
        <v>0</v>
      </c>
      <c r="E2477" s="1055"/>
      <c r="F2477" s="1055"/>
      <c r="G2477" s="1055"/>
      <c r="H2477" s="115" t="s">
        <v>81</v>
      </c>
      <c r="I2477" s="178">
        <f>'Total display'!C107</f>
        <v>0</v>
      </c>
      <c r="J2477" s="113"/>
    </row>
    <row r="2478" spans="2:11" ht="12.75" customHeight="1" x14ac:dyDescent="0.2">
      <c r="B2478" s="111"/>
      <c r="C2478" s="118" t="s">
        <v>78</v>
      </c>
      <c r="D2478" s="1055" t="s">
        <v>92</v>
      </c>
      <c r="E2478" s="1055"/>
      <c r="F2478" s="1055"/>
      <c r="G2478" s="112"/>
      <c r="H2478" s="252" t="s">
        <v>479</v>
      </c>
      <c r="I2478" s="252" t="s">
        <v>329</v>
      </c>
      <c r="J2478" s="113"/>
    </row>
    <row r="2479" spans="2:11" ht="12.75" customHeight="1" thickBot="1" x14ac:dyDescent="0.25">
      <c r="B2479" s="111"/>
      <c r="C2479" s="120" t="s">
        <v>79</v>
      </c>
      <c r="D2479" s="120">
        <f>'Total display'!A107</f>
        <v>0</v>
      </c>
      <c r="E2479" s="169"/>
      <c r="F2479" s="149"/>
      <c r="G2479" s="112"/>
      <c r="H2479" s="120" t="s">
        <v>80</v>
      </c>
      <c r="I2479" s="164">
        <f>'Total display'!D107</f>
        <v>0</v>
      </c>
      <c r="J2479" s="113"/>
    </row>
    <row r="2480" spans="2:11" ht="12.75" customHeight="1" thickTop="1" thickBot="1" x14ac:dyDescent="0.25">
      <c r="B2480" s="111"/>
      <c r="C2480" s="123" t="s">
        <v>73</v>
      </c>
      <c r="D2480" s="124"/>
      <c r="E2480" s="124"/>
      <c r="F2480" s="125" t="s">
        <v>74</v>
      </c>
      <c r="G2480" s="124" t="s">
        <v>75</v>
      </c>
      <c r="H2480" s="124"/>
      <c r="I2480" s="125" t="s">
        <v>74</v>
      </c>
      <c r="J2480" s="113"/>
    </row>
    <row r="2481" spans="2:10" ht="12.75" customHeight="1" thickTop="1" x14ac:dyDescent="0.2">
      <c r="B2481" s="111"/>
      <c r="C2481" s="126"/>
      <c r="D2481" s="127" t="s">
        <v>201</v>
      </c>
      <c r="E2481" s="128" t="s">
        <v>117</v>
      </c>
      <c r="F2481" s="129"/>
      <c r="G2481" s="112"/>
      <c r="H2481" s="112"/>
      <c r="I2481" s="130"/>
      <c r="J2481" s="113"/>
    </row>
    <row r="2482" spans="2:10" ht="12.75" customHeight="1" x14ac:dyDescent="0.2">
      <c r="B2482" s="111"/>
      <c r="C2482" s="127" t="s">
        <v>40</v>
      </c>
      <c r="D2482" s="127"/>
      <c r="E2482" s="127"/>
      <c r="F2482" s="131">
        <f>'Total display'!E107</f>
        <v>0</v>
      </c>
      <c r="G2482" s="1058"/>
      <c r="H2482" s="1058"/>
      <c r="I2482" s="424">
        <f>'Total display'!R107</f>
        <v>0</v>
      </c>
      <c r="J2482" s="113"/>
    </row>
    <row r="2483" spans="2:10" ht="12.75" customHeight="1" x14ac:dyDescent="0.2">
      <c r="B2483" s="111"/>
      <c r="C2483" s="127" t="s">
        <v>67</v>
      </c>
      <c r="D2483" s="127"/>
      <c r="E2483" s="127"/>
      <c r="F2483" s="131">
        <f>'Total display'!H107</f>
        <v>0</v>
      </c>
      <c r="G2483" s="1056" t="s">
        <v>76</v>
      </c>
      <c r="H2483" s="1056"/>
      <c r="I2483" s="131">
        <f>'Total display'!T107</f>
        <v>0</v>
      </c>
      <c r="J2483" s="113"/>
    </row>
    <row r="2484" spans="2:10" ht="12.75" customHeight="1" x14ac:dyDescent="0.2">
      <c r="B2484" s="111"/>
      <c r="C2484" s="127" t="s">
        <v>69</v>
      </c>
      <c r="D2484" s="128">
        <f>'Ac Dtls'!D97</f>
        <v>0</v>
      </c>
      <c r="E2484" s="131">
        <f>'Ac Dtls'!E97</f>
        <v>1.7059006849315068</v>
      </c>
      <c r="F2484" s="131">
        <f>'Total display'!M107</f>
        <v>0</v>
      </c>
      <c r="G2484" s="127"/>
      <c r="H2484" s="127"/>
      <c r="I2484" s="131"/>
      <c r="J2484" s="113"/>
    </row>
    <row r="2485" spans="2:10" ht="12.75" customHeight="1" x14ac:dyDescent="0.2">
      <c r="B2485" s="111"/>
      <c r="C2485" s="127" t="s">
        <v>70</v>
      </c>
      <c r="D2485" s="128">
        <f>'Ac Dtls'!G97</f>
        <v>0</v>
      </c>
      <c r="E2485" s="131">
        <f>'Ac Dtls'!H97</f>
        <v>2</v>
      </c>
      <c r="F2485" s="131">
        <f>'Total display'!N107</f>
        <v>0</v>
      </c>
      <c r="G2485" s="127"/>
      <c r="H2485" s="127"/>
      <c r="I2485" s="131"/>
      <c r="J2485" s="113"/>
    </row>
    <row r="2486" spans="2:10" ht="12.75" customHeight="1" x14ac:dyDescent="0.2">
      <c r="B2486" s="111"/>
      <c r="C2486" s="127" t="s">
        <v>71</v>
      </c>
      <c r="D2486" s="127"/>
      <c r="E2486" s="127"/>
      <c r="F2486" s="131">
        <f>'Total display'!P107</f>
        <v>0</v>
      </c>
      <c r="G2486" s="127"/>
      <c r="H2486" s="127"/>
      <c r="I2486" s="131"/>
      <c r="J2486" s="113"/>
    </row>
    <row r="2487" spans="2:10" ht="12.75" customHeight="1" x14ac:dyDescent="0.2">
      <c r="B2487" s="111"/>
      <c r="C2487" s="127" t="s">
        <v>422</v>
      </c>
      <c r="D2487" s="127"/>
      <c r="E2487" s="127"/>
      <c r="F2487" s="131">
        <f>'Total display'!F107</f>
        <v>0</v>
      </c>
      <c r="G2487" s="127"/>
      <c r="H2487" s="127"/>
      <c r="I2487" s="131"/>
      <c r="J2487" s="113"/>
    </row>
    <row r="2488" spans="2:10" ht="12.75" customHeight="1" x14ac:dyDescent="0.2">
      <c r="B2488" s="111"/>
      <c r="C2488" s="127" t="s">
        <v>421</v>
      </c>
      <c r="D2488" s="127"/>
      <c r="E2488" s="127"/>
      <c r="F2488" s="131">
        <f>'Total display'!I107</f>
        <v>0</v>
      </c>
      <c r="G2488" s="127"/>
      <c r="H2488" s="127"/>
      <c r="I2488" s="131"/>
      <c r="J2488" s="113"/>
    </row>
    <row r="2489" spans="2:10" ht="12.75" customHeight="1" x14ac:dyDescent="0.2">
      <c r="B2489" s="111"/>
      <c r="C2489" s="127" t="s">
        <v>450</v>
      </c>
      <c r="D2489" s="144"/>
      <c r="E2489" s="144"/>
      <c r="F2489" s="131">
        <f>'Total display'!J107</f>
        <v>0</v>
      </c>
      <c r="G2489" s="127"/>
      <c r="H2489" s="127"/>
      <c r="I2489" s="131"/>
      <c r="J2489" s="113"/>
    </row>
    <row r="2490" spans="2:10" ht="12.75" customHeight="1" x14ac:dyDescent="0.2">
      <c r="B2490" s="111"/>
      <c r="C2490" s="382" t="s">
        <v>1055</v>
      </c>
      <c r="D2490" s="127"/>
      <c r="E2490" s="127"/>
      <c r="F2490" s="131">
        <f>'Total display'!L107</f>
        <v>0</v>
      </c>
      <c r="G2490" s="127"/>
      <c r="H2490" s="127"/>
      <c r="I2490" s="131"/>
      <c r="J2490" s="113"/>
    </row>
    <row r="2491" spans="2:10" ht="12.75" customHeight="1" x14ac:dyDescent="0.2">
      <c r="B2491" s="111"/>
      <c r="C2491" s="1050" t="s">
        <v>83</v>
      </c>
      <c r="D2491" s="1051"/>
      <c r="E2491" s="1051"/>
      <c r="F2491" s="132">
        <f>SUM(F2482:F2490)</f>
        <v>0</v>
      </c>
      <c r="G2491" s="1052" t="s">
        <v>84</v>
      </c>
      <c r="H2491" s="1052"/>
      <c r="I2491" s="133">
        <f>SUM(I2482:I2490)</f>
        <v>0</v>
      </c>
      <c r="J2491" s="113"/>
    </row>
    <row r="2492" spans="2:10" ht="12.75" customHeight="1" x14ac:dyDescent="0.2">
      <c r="B2492" s="134"/>
      <c r="C2492" s="382"/>
      <c r="D2492" s="135"/>
      <c r="E2492" s="135"/>
      <c r="F2492" s="135"/>
      <c r="G2492" s="1057" t="s">
        <v>85</v>
      </c>
      <c r="H2492" s="1057"/>
      <c r="I2492" s="136">
        <f>F2491-I2491</f>
        <v>0</v>
      </c>
      <c r="J2492" s="137"/>
    </row>
    <row r="2493" spans="2:10" ht="12.75" customHeight="1" x14ac:dyDescent="0.2">
      <c r="B2493" s="111"/>
      <c r="C2493" s="112" t="s">
        <v>86</v>
      </c>
      <c r="D2493" s="112"/>
      <c r="E2493" s="112" t="s">
        <v>88</v>
      </c>
      <c r="F2493" s="112"/>
      <c r="G2493" s="112"/>
      <c r="H2493" s="112"/>
      <c r="I2493" s="112"/>
      <c r="J2493" s="113"/>
    </row>
    <row r="2494" spans="2:10" ht="12.75" customHeight="1" x14ac:dyDescent="0.2">
      <c r="B2494" s="111"/>
      <c r="C2494" s="112"/>
      <c r="D2494" s="112"/>
      <c r="E2494" s="112"/>
      <c r="F2494" s="112"/>
      <c r="G2494" s="112"/>
      <c r="H2494" s="112"/>
      <c r="I2494" s="112"/>
      <c r="J2494" s="113"/>
    </row>
    <row r="2495" spans="2:10" ht="12.75" customHeight="1" thickBot="1" x14ac:dyDescent="0.25">
      <c r="B2495" s="139"/>
      <c r="C2495" s="140"/>
      <c r="D2495" s="140"/>
      <c r="E2495" s="140"/>
      <c r="F2495" s="140"/>
      <c r="G2495" s="140"/>
      <c r="H2495" s="140"/>
      <c r="I2495" s="140"/>
      <c r="J2495" s="141"/>
    </row>
    <row r="2496" spans="2:10" ht="12.75" customHeight="1" x14ac:dyDescent="0.2">
      <c r="B2496" s="112"/>
      <c r="C2496" s="112"/>
      <c r="D2496" s="112"/>
      <c r="E2496" s="112"/>
      <c r="F2496" s="112"/>
      <c r="G2496" s="112"/>
      <c r="H2496" s="112"/>
      <c r="I2496" s="112"/>
      <c r="J2496" s="112"/>
    </row>
    <row r="2497" spans="2:10" ht="12.75" customHeight="1" x14ac:dyDescent="0.2">
      <c r="B2497" s="112"/>
      <c r="C2497" s="112"/>
      <c r="D2497" s="112"/>
      <c r="E2497" s="112"/>
      <c r="F2497" s="112"/>
      <c r="G2497" s="112"/>
      <c r="H2497" s="112"/>
      <c r="I2497" s="112"/>
      <c r="J2497" s="112"/>
    </row>
    <row r="2498" spans="2:10" ht="12.75" customHeight="1" x14ac:dyDescent="0.2">
      <c r="B2498" s="112"/>
      <c r="C2498" s="112"/>
      <c r="D2498" s="112"/>
      <c r="E2498" s="112"/>
      <c r="F2498" s="112"/>
      <c r="G2498" s="112"/>
      <c r="H2498" s="112"/>
      <c r="I2498" s="112"/>
      <c r="J2498" s="112"/>
    </row>
    <row r="2499" spans="2:10" ht="12.75" customHeight="1" x14ac:dyDescent="0.2">
      <c r="B2499" s="112"/>
      <c r="C2499" s="112"/>
      <c r="D2499" s="112"/>
      <c r="E2499" s="112"/>
      <c r="F2499" s="112"/>
      <c r="G2499" s="112"/>
      <c r="H2499" s="112"/>
      <c r="I2499" s="112"/>
      <c r="J2499" s="112"/>
    </row>
    <row r="2500" spans="2:10" ht="12.75" customHeight="1" thickBot="1" x14ac:dyDescent="0.25">
      <c r="B2500" s="112"/>
      <c r="C2500" s="112"/>
      <c r="D2500" s="112"/>
      <c r="E2500" s="112"/>
      <c r="F2500" s="112"/>
      <c r="G2500" s="112"/>
      <c r="H2500" s="112"/>
      <c r="I2500" s="112"/>
      <c r="J2500" s="112"/>
    </row>
    <row r="2501" spans="2:10" ht="12.75" customHeight="1" x14ac:dyDescent="0.2">
      <c r="B2501" s="108" t="s">
        <v>143</v>
      </c>
      <c r="C2501" s="109"/>
      <c r="D2501" s="109"/>
      <c r="E2501" s="109"/>
      <c r="F2501" s="109"/>
      <c r="G2501" s="109"/>
      <c r="H2501" s="109"/>
      <c r="I2501" s="109"/>
      <c r="J2501" s="110"/>
    </row>
    <row r="2502" spans="2:10" ht="12.75" customHeight="1" x14ac:dyDescent="0.2">
      <c r="B2502" s="111"/>
      <c r="C2502" s="112"/>
      <c r="D2502" s="112"/>
      <c r="E2502" s="112"/>
      <c r="F2502" s="112"/>
      <c r="G2502" s="112"/>
      <c r="H2502" s="112"/>
      <c r="I2502" s="112"/>
      <c r="J2502" s="113"/>
    </row>
    <row r="2503" spans="2:10" ht="12.75" customHeight="1" x14ac:dyDescent="0.25">
      <c r="B2503" s="111"/>
      <c r="C2503" s="1053" t="s">
        <v>77</v>
      </c>
      <c r="D2503" s="1053"/>
      <c r="E2503" s="1053"/>
      <c r="F2503" s="1053"/>
      <c r="G2503" s="1053"/>
      <c r="H2503" s="1053"/>
      <c r="I2503" s="1053"/>
      <c r="J2503" s="113"/>
    </row>
    <row r="2504" spans="2:10" ht="12.75" customHeight="1" x14ac:dyDescent="0.2">
      <c r="B2504" s="111"/>
      <c r="C2504" s="1054" t="s">
        <v>2110</v>
      </c>
      <c r="D2504" s="1054"/>
      <c r="E2504" s="1054"/>
      <c r="F2504" s="1054"/>
      <c r="G2504" s="1054"/>
      <c r="H2504" s="1054"/>
      <c r="I2504" s="1054"/>
      <c r="J2504" s="113"/>
    </row>
    <row r="2505" spans="2:10" ht="12.75" customHeight="1" x14ac:dyDescent="0.2">
      <c r="B2505" s="111"/>
      <c r="C2505" s="114"/>
      <c r="D2505" s="114"/>
      <c r="E2505" s="114"/>
      <c r="F2505" s="114"/>
      <c r="G2505" s="114"/>
      <c r="H2505" s="114"/>
      <c r="I2505" s="116"/>
      <c r="J2505" s="113"/>
    </row>
    <row r="2506" spans="2:10" ht="12.75" customHeight="1" x14ac:dyDescent="0.2">
      <c r="B2506" s="111"/>
      <c r="C2506" s="115" t="s">
        <v>82</v>
      </c>
      <c r="D2506" s="1055" t="s">
        <v>444</v>
      </c>
      <c r="E2506" s="1055"/>
      <c r="F2506" s="1055"/>
      <c r="G2506" s="1055"/>
      <c r="H2506" s="115" t="s">
        <v>81</v>
      </c>
      <c r="I2506" s="176">
        <f>'Total display'!C108</f>
        <v>0</v>
      </c>
      <c r="J2506" s="113"/>
    </row>
    <row r="2507" spans="2:10" ht="12.75" customHeight="1" x14ac:dyDescent="0.2">
      <c r="B2507" s="111"/>
      <c r="C2507" s="118" t="s">
        <v>78</v>
      </c>
      <c r="D2507" s="1055" t="s">
        <v>168</v>
      </c>
      <c r="E2507" s="1055"/>
      <c r="F2507" s="1055"/>
      <c r="G2507" s="112"/>
      <c r="H2507" s="246" t="s">
        <v>479</v>
      </c>
      <c r="I2507" s="246" t="s">
        <v>330</v>
      </c>
      <c r="J2507" s="113"/>
    </row>
    <row r="2508" spans="2:10" ht="12.75" customHeight="1" thickBot="1" x14ac:dyDescent="0.25">
      <c r="B2508" s="111"/>
      <c r="C2508" s="120" t="s">
        <v>79</v>
      </c>
      <c r="D2508" s="120">
        <f>'Total display'!A108</f>
        <v>0</v>
      </c>
      <c r="E2508" s="169"/>
      <c r="F2508" s="149"/>
      <c r="G2508" s="112"/>
      <c r="H2508" s="120" t="s">
        <v>80</v>
      </c>
      <c r="I2508" s="164">
        <f>'Total display'!D108</f>
        <v>0</v>
      </c>
      <c r="J2508" s="113"/>
    </row>
    <row r="2509" spans="2:10" ht="12.75" customHeight="1" thickTop="1" thickBot="1" x14ac:dyDescent="0.25">
      <c r="B2509" s="111"/>
      <c r="C2509" s="123" t="s">
        <v>73</v>
      </c>
      <c r="D2509" s="124"/>
      <c r="E2509" s="124"/>
      <c r="F2509" s="125" t="s">
        <v>74</v>
      </c>
      <c r="G2509" s="124" t="s">
        <v>75</v>
      </c>
      <c r="H2509" s="124"/>
      <c r="I2509" s="125" t="s">
        <v>74</v>
      </c>
      <c r="J2509" s="113"/>
    </row>
    <row r="2510" spans="2:10" ht="12.75" customHeight="1" thickTop="1" x14ac:dyDescent="0.2">
      <c r="B2510" s="111"/>
      <c r="C2510" s="126"/>
      <c r="D2510" s="127" t="s">
        <v>201</v>
      </c>
      <c r="E2510" s="128" t="s">
        <v>117</v>
      </c>
      <c r="F2510" s="129"/>
      <c r="G2510" s="112"/>
      <c r="H2510" s="112"/>
      <c r="I2510" s="130"/>
      <c r="J2510" s="113"/>
    </row>
    <row r="2511" spans="2:10" ht="12.75" customHeight="1" x14ac:dyDescent="0.2">
      <c r="B2511" s="111"/>
      <c r="C2511" s="127" t="s">
        <v>40</v>
      </c>
      <c r="D2511" s="127"/>
      <c r="E2511" s="127"/>
      <c r="F2511" s="131">
        <f>'Total display'!E108</f>
        <v>0</v>
      </c>
      <c r="G2511" s="1058" t="s">
        <v>1942</v>
      </c>
      <c r="H2511" s="1058"/>
      <c r="I2511" s="131">
        <f>'Total display'!R108</f>
        <v>0</v>
      </c>
      <c r="J2511" s="113"/>
    </row>
    <row r="2512" spans="2:10" ht="12.75" customHeight="1" x14ac:dyDescent="0.2">
      <c r="B2512" s="111"/>
      <c r="C2512" s="127" t="s">
        <v>67</v>
      </c>
      <c r="D2512" s="127"/>
      <c r="E2512" s="127"/>
      <c r="F2512" s="131">
        <f>'Total display'!H108</f>
        <v>0</v>
      </c>
      <c r="G2512" s="1056" t="s">
        <v>76</v>
      </c>
      <c r="H2512" s="1056"/>
      <c r="I2512" s="131">
        <f>'Total display'!T108</f>
        <v>0</v>
      </c>
      <c r="J2512" s="113"/>
    </row>
    <row r="2513" spans="2:10" ht="12.75" customHeight="1" x14ac:dyDescent="0.2">
      <c r="B2513" s="111"/>
      <c r="C2513" s="127" t="s">
        <v>69</v>
      </c>
      <c r="D2513" s="128">
        <f>'Ac Dtls'!D98</f>
        <v>0</v>
      </c>
      <c r="E2513" s="131">
        <f>'Ac Dtls'!E98</f>
        <v>1.814414383561644</v>
      </c>
      <c r="F2513" s="131">
        <f>'Total display'!M108</f>
        <v>0</v>
      </c>
      <c r="G2513" s="127"/>
      <c r="H2513" s="127"/>
      <c r="I2513" s="131"/>
      <c r="J2513" s="113"/>
    </row>
    <row r="2514" spans="2:10" ht="12.75" customHeight="1" x14ac:dyDescent="0.2">
      <c r="B2514" s="111"/>
      <c r="C2514" s="127" t="s">
        <v>70</v>
      </c>
      <c r="D2514" s="128">
        <f>'Ac Dtls'!G98</f>
        <v>0</v>
      </c>
      <c r="E2514" s="131">
        <f>'Ac Dtls'!H98</f>
        <v>4</v>
      </c>
      <c r="F2514" s="131">
        <f>'Total display'!N108</f>
        <v>0</v>
      </c>
      <c r="G2514" s="127"/>
      <c r="H2514" s="127"/>
      <c r="I2514" s="131"/>
      <c r="J2514" s="113"/>
    </row>
    <row r="2515" spans="2:10" ht="12.75" customHeight="1" x14ac:dyDescent="0.2">
      <c r="B2515" s="111"/>
      <c r="C2515" s="127" t="s">
        <v>71</v>
      </c>
      <c r="D2515" s="127"/>
      <c r="E2515" s="127"/>
      <c r="F2515" s="131">
        <f>'Total display'!P108</f>
        <v>0</v>
      </c>
      <c r="G2515" s="127"/>
      <c r="H2515" s="127"/>
      <c r="I2515" s="131"/>
      <c r="J2515" s="113"/>
    </row>
    <row r="2516" spans="2:10" ht="12.75" customHeight="1" x14ac:dyDescent="0.2">
      <c r="B2516" s="111"/>
      <c r="C2516" s="127" t="s">
        <v>447</v>
      </c>
      <c r="D2516" s="144"/>
      <c r="E2516" s="144"/>
      <c r="F2516" s="131">
        <f>'Total display'!F108</f>
        <v>0</v>
      </c>
      <c r="G2516" s="127"/>
      <c r="H2516" s="127"/>
      <c r="I2516" s="131"/>
      <c r="J2516" s="113"/>
    </row>
    <row r="2517" spans="2:10" ht="12.75" customHeight="1" x14ac:dyDescent="0.2">
      <c r="B2517" s="111"/>
      <c r="C2517" s="127" t="s">
        <v>421</v>
      </c>
      <c r="D2517" s="144"/>
      <c r="E2517" s="144"/>
      <c r="F2517" s="131">
        <f>'Total display'!I108</f>
        <v>0</v>
      </c>
      <c r="G2517" s="127"/>
      <c r="H2517" s="127"/>
      <c r="I2517" s="131"/>
      <c r="J2517" s="113"/>
    </row>
    <row r="2518" spans="2:10" ht="12.75" customHeight="1" x14ac:dyDescent="0.2">
      <c r="B2518" s="111"/>
      <c r="C2518" s="127" t="s">
        <v>450</v>
      </c>
      <c r="D2518" s="144"/>
      <c r="E2518" s="144"/>
      <c r="F2518" s="131">
        <f>'Total display'!J108</f>
        <v>0</v>
      </c>
      <c r="G2518" s="127"/>
      <c r="H2518" s="127"/>
      <c r="I2518" s="131"/>
      <c r="J2518" s="113"/>
    </row>
    <row r="2519" spans="2:10" ht="12.75" customHeight="1" x14ac:dyDescent="0.2">
      <c r="B2519" s="111"/>
      <c r="C2519" s="382" t="s">
        <v>1055</v>
      </c>
      <c r="D2519" s="127"/>
      <c r="E2519" s="127"/>
      <c r="F2519" s="131">
        <f>'Total display'!L108</f>
        <v>0</v>
      </c>
      <c r="G2519" s="127"/>
      <c r="H2519" s="127"/>
      <c r="I2519" s="131"/>
      <c r="J2519" s="113"/>
    </row>
    <row r="2520" spans="2:10" ht="12.75" customHeight="1" x14ac:dyDescent="0.2">
      <c r="B2520" s="111"/>
      <c r="C2520" s="382"/>
      <c r="D2520" s="385"/>
      <c r="E2520" s="385"/>
      <c r="F2520" s="132"/>
      <c r="G2520" s="135"/>
      <c r="H2520" s="135"/>
      <c r="I2520" s="133"/>
      <c r="J2520" s="113"/>
    </row>
    <row r="2521" spans="2:10" ht="12.75" customHeight="1" x14ac:dyDescent="0.2">
      <c r="B2521" s="111"/>
      <c r="C2521" s="1050" t="s">
        <v>83</v>
      </c>
      <c r="D2521" s="1051"/>
      <c r="E2521" s="1051"/>
      <c r="F2521" s="132">
        <f>SUM(F2511:F2519)</f>
        <v>0</v>
      </c>
      <c r="G2521" s="1052" t="s">
        <v>84</v>
      </c>
      <c r="H2521" s="1052"/>
      <c r="I2521" s="133">
        <f>SUM(I2511:I2519)</f>
        <v>0</v>
      </c>
      <c r="J2521" s="113"/>
    </row>
    <row r="2522" spans="2:10" ht="12.75" customHeight="1" x14ac:dyDescent="0.2">
      <c r="B2522" s="134"/>
      <c r="C2522" s="135"/>
      <c r="D2522" s="135"/>
      <c r="E2522" s="135"/>
      <c r="F2522" s="135"/>
      <c r="G2522" s="1057" t="s">
        <v>85</v>
      </c>
      <c r="H2522" s="1057"/>
      <c r="I2522" s="136">
        <f>F2521-I2521</f>
        <v>0</v>
      </c>
      <c r="J2522" s="137"/>
    </row>
    <row r="2523" spans="2:10" ht="12.75" customHeight="1" x14ac:dyDescent="0.2">
      <c r="B2523" s="111"/>
      <c r="C2523" s="112" t="s">
        <v>86</v>
      </c>
      <c r="D2523" s="112"/>
      <c r="E2523" s="112" t="s">
        <v>88</v>
      </c>
      <c r="F2523" s="112"/>
      <c r="G2523" s="112"/>
      <c r="H2523" s="112"/>
      <c r="I2523" s="112"/>
      <c r="J2523" s="113"/>
    </row>
    <row r="2524" spans="2:10" ht="12.75" customHeight="1" x14ac:dyDescent="0.2">
      <c r="B2524" s="111"/>
      <c r="C2524" s="112"/>
      <c r="D2524" s="112"/>
      <c r="E2524" s="112"/>
      <c r="F2524" s="112"/>
      <c r="G2524" s="112"/>
      <c r="H2524" s="112"/>
      <c r="I2524" s="112"/>
      <c r="J2524" s="113"/>
    </row>
    <row r="2525" spans="2:10" ht="12.75" customHeight="1" thickBot="1" x14ac:dyDescent="0.25">
      <c r="B2525" s="139"/>
      <c r="C2525" s="140"/>
      <c r="D2525" s="140"/>
      <c r="E2525" s="140"/>
      <c r="F2525" s="140"/>
      <c r="G2525" s="140"/>
      <c r="H2525" s="140"/>
      <c r="I2525" s="140"/>
      <c r="J2525" s="141"/>
    </row>
    <row r="2526" spans="2:10" ht="12.75" customHeight="1" x14ac:dyDescent="0.2">
      <c r="B2526" s="112"/>
      <c r="C2526" s="112"/>
      <c r="D2526" s="112"/>
      <c r="E2526" s="112"/>
      <c r="F2526" s="112"/>
      <c r="G2526" s="112"/>
      <c r="H2526" s="112"/>
      <c r="I2526" s="112"/>
      <c r="J2526" s="112"/>
    </row>
    <row r="2527" spans="2:10" ht="12.75" customHeight="1" x14ac:dyDescent="0.2">
      <c r="B2527" s="112"/>
      <c r="C2527" s="112"/>
      <c r="D2527" s="112"/>
      <c r="E2527" s="112"/>
      <c r="F2527" s="112"/>
      <c r="G2527" s="112"/>
      <c r="H2527" s="112"/>
      <c r="I2527" s="112"/>
      <c r="J2527" s="112"/>
    </row>
    <row r="2528" spans="2:10" ht="12.75" customHeight="1" x14ac:dyDescent="0.2">
      <c r="B2528" s="112"/>
      <c r="C2528" s="112"/>
      <c r="D2528" s="112"/>
      <c r="E2528" s="112"/>
      <c r="F2528" s="112"/>
      <c r="G2528" s="112"/>
      <c r="H2528" s="112"/>
      <c r="I2528" s="112"/>
      <c r="J2528" s="112"/>
    </row>
    <row r="2529" spans="2:10" ht="12.75" customHeight="1" x14ac:dyDescent="0.2">
      <c r="B2529" s="112"/>
      <c r="C2529" s="112"/>
      <c r="D2529" s="112"/>
      <c r="E2529" s="112"/>
      <c r="F2529" s="112"/>
      <c r="G2529" s="112"/>
      <c r="H2529" s="112"/>
      <c r="I2529" s="112"/>
      <c r="J2529" s="112"/>
    </row>
    <row r="2530" spans="2:10" ht="12.75" customHeight="1" thickBot="1" x14ac:dyDescent="0.25">
      <c r="B2530" s="112"/>
      <c r="C2530" s="112"/>
      <c r="D2530" s="112"/>
      <c r="E2530" s="112"/>
      <c r="F2530" s="112"/>
      <c r="G2530" s="112"/>
      <c r="H2530" s="112"/>
      <c r="I2530" s="112"/>
      <c r="J2530" s="112"/>
    </row>
    <row r="2531" spans="2:10" ht="12.75" customHeight="1" x14ac:dyDescent="0.2">
      <c r="B2531" s="108" t="s">
        <v>143</v>
      </c>
      <c r="C2531" s="109"/>
      <c r="D2531" s="109"/>
      <c r="E2531" s="109"/>
      <c r="F2531" s="109"/>
      <c r="G2531" s="109"/>
      <c r="H2531" s="109"/>
      <c r="I2531" s="109"/>
      <c r="J2531" s="110"/>
    </row>
    <row r="2532" spans="2:10" ht="12.75" customHeight="1" x14ac:dyDescent="0.2">
      <c r="B2532" s="111"/>
      <c r="C2532" s="112"/>
      <c r="D2532" s="112"/>
      <c r="E2532" s="112"/>
      <c r="F2532" s="112"/>
      <c r="G2532" s="112"/>
      <c r="H2532" s="112"/>
      <c r="I2532" s="112"/>
      <c r="J2532" s="113"/>
    </row>
    <row r="2533" spans="2:10" ht="12.75" customHeight="1" x14ac:dyDescent="0.25">
      <c r="B2533" s="111"/>
      <c r="C2533" s="1053" t="s">
        <v>77</v>
      </c>
      <c r="D2533" s="1053"/>
      <c r="E2533" s="1053"/>
      <c r="F2533" s="1053"/>
      <c r="G2533" s="1053"/>
      <c r="H2533" s="1053"/>
      <c r="I2533" s="1053"/>
      <c r="J2533" s="113"/>
    </row>
    <row r="2534" spans="2:10" ht="12.75" customHeight="1" x14ac:dyDescent="0.2">
      <c r="B2534" s="111"/>
      <c r="C2534" s="1054" t="s">
        <v>2110</v>
      </c>
      <c r="D2534" s="1054"/>
      <c r="E2534" s="1054"/>
      <c r="F2534" s="1054"/>
      <c r="G2534" s="1054"/>
      <c r="H2534" s="1054"/>
      <c r="I2534" s="1054"/>
      <c r="J2534" s="113"/>
    </row>
    <row r="2535" spans="2:10" ht="12.75" customHeight="1" x14ac:dyDescent="0.2">
      <c r="B2535" s="111"/>
      <c r="C2535" s="114"/>
      <c r="D2535" s="114"/>
      <c r="E2535" s="114"/>
      <c r="F2535" s="114"/>
      <c r="G2535" s="114"/>
      <c r="H2535" s="114"/>
      <c r="I2535" s="116"/>
      <c r="J2535" s="113"/>
    </row>
    <row r="2536" spans="2:10" ht="12.75" customHeight="1" x14ac:dyDescent="0.2">
      <c r="B2536" s="111"/>
      <c r="C2536" s="115" t="s">
        <v>82</v>
      </c>
      <c r="D2536" s="1055">
        <f>'Total display'!B109</f>
        <v>0</v>
      </c>
      <c r="E2536" s="1055"/>
      <c r="F2536" s="1055"/>
      <c r="G2536" s="1055"/>
      <c r="H2536" s="115" t="s">
        <v>81</v>
      </c>
      <c r="I2536" s="176">
        <f>'Total display'!C109</f>
        <v>0</v>
      </c>
      <c r="J2536" s="113"/>
    </row>
    <row r="2537" spans="2:10" ht="12.75" customHeight="1" x14ac:dyDescent="0.2">
      <c r="B2537" s="111"/>
      <c r="C2537" s="118" t="s">
        <v>78</v>
      </c>
      <c r="D2537" s="1055" t="s">
        <v>92</v>
      </c>
      <c r="E2537" s="1055"/>
      <c r="F2537" s="1055"/>
      <c r="G2537" s="112"/>
      <c r="H2537" s="246" t="s">
        <v>479</v>
      </c>
      <c r="I2537" s="246" t="s">
        <v>330</v>
      </c>
      <c r="J2537" s="113"/>
    </row>
    <row r="2538" spans="2:10" ht="12.75" customHeight="1" thickBot="1" x14ac:dyDescent="0.25">
      <c r="B2538" s="111"/>
      <c r="C2538" s="120" t="s">
        <v>79</v>
      </c>
      <c r="D2538" s="120">
        <f>'Total display'!A109</f>
        <v>0</v>
      </c>
      <c r="E2538" s="169"/>
      <c r="F2538" s="149"/>
      <c r="G2538" s="112"/>
      <c r="H2538" s="120" t="s">
        <v>80</v>
      </c>
      <c r="I2538" s="177">
        <f>'Total display'!D109</f>
        <v>0</v>
      </c>
      <c r="J2538" s="113"/>
    </row>
    <row r="2539" spans="2:10" ht="12.75" customHeight="1" thickTop="1" thickBot="1" x14ac:dyDescent="0.25">
      <c r="B2539" s="111"/>
      <c r="C2539" s="123" t="s">
        <v>73</v>
      </c>
      <c r="D2539" s="124"/>
      <c r="E2539" s="124"/>
      <c r="F2539" s="125" t="s">
        <v>74</v>
      </c>
      <c r="G2539" s="124" t="s">
        <v>75</v>
      </c>
      <c r="H2539" s="124"/>
      <c r="I2539" s="125" t="s">
        <v>74</v>
      </c>
      <c r="J2539" s="113"/>
    </row>
    <row r="2540" spans="2:10" ht="12.75" customHeight="1" thickTop="1" x14ac:dyDescent="0.2">
      <c r="B2540" s="111"/>
      <c r="C2540" s="126"/>
      <c r="D2540" s="127" t="s">
        <v>201</v>
      </c>
      <c r="E2540" s="128" t="s">
        <v>117</v>
      </c>
      <c r="F2540" s="129"/>
      <c r="G2540" s="112"/>
      <c r="H2540" s="112"/>
      <c r="I2540" s="130"/>
      <c r="J2540" s="113"/>
    </row>
    <row r="2541" spans="2:10" ht="12.75" customHeight="1" x14ac:dyDescent="0.2">
      <c r="B2541" s="111"/>
      <c r="C2541" s="127" t="s">
        <v>40</v>
      </c>
      <c r="D2541" s="127"/>
      <c r="E2541" s="127"/>
      <c r="F2541" s="131">
        <f>'Total display'!E109</f>
        <v>0</v>
      </c>
      <c r="G2541" s="1058" t="s">
        <v>1942</v>
      </c>
      <c r="H2541" s="1058"/>
      <c r="I2541" s="131">
        <f>'Total display'!R109</f>
        <v>0</v>
      </c>
      <c r="J2541" s="113"/>
    </row>
    <row r="2542" spans="2:10" ht="12.75" customHeight="1" x14ac:dyDescent="0.2">
      <c r="B2542" s="111"/>
      <c r="C2542" s="127" t="s">
        <v>67</v>
      </c>
      <c r="D2542" s="127"/>
      <c r="E2542" s="127"/>
      <c r="F2542" s="131">
        <f>'Total display'!H109</f>
        <v>0</v>
      </c>
      <c r="G2542" s="1056" t="s">
        <v>76</v>
      </c>
      <c r="H2542" s="1056"/>
      <c r="I2542" s="131">
        <f>'Total display'!T109</f>
        <v>0</v>
      </c>
      <c r="J2542" s="113"/>
    </row>
    <row r="2543" spans="2:10" ht="12.75" customHeight="1" x14ac:dyDescent="0.2">
      <c r="B2543" s="111"/>
      <c r="C2543" s="127" t="s">
        <v>69</v>
      </c>
      <c r="D2543" s="128">
        <f>'Ac Dtls'!D99</f>
        <v>0</v>
      </c>
      <c r="E2543" s="131">
        <f>'Ac Dtls'!E99</f>
        <v>1.7059006849315068</v>
      </c>
      <c r="F2543" s="131">
        <f>'Total display'!M109</f>
        <v>0</v>
      </c>
      <c r="G2543" s="127"/>
      <c r="H2543" s="127"/>
      <c r="I2543" s="131"/>
      <c r="J2543" s="113"/>
    </row>
    <row r="2544" spans="2:10" ht="12.75" customHeight="1" x14ac:dyDescent="0.2">
      <c r="B2544" s="111"/>
      <c r="C2544" s="127" t="s">
        <v>70</v>
      </c>
      <c r="D2544" s="128">
        <f>'Ac Dtls'!G99</f>
        <v>0</v>
      </c>
      <c r="E2544" s="131">
        <f>'Ac Dtls'!H99</f>
        <v>2</v>
      </c>
      <c r="F2544" s="131">
        <f>'Total display'!N109</f>
        <v>0</v>
      </c>
      <c r="G2544" s="127"/>
      <c r="H2544" s="127"/>
      <c r="I2544" s="131"/>
      <c r="J2544" s="113"/>
    </row>
    <row r="2545" spans="2:10" ht="12.75" customHeight="1" x14ac:dyDescent="0.2">
      <c r="B2545" s="111"/>
      <c r="C2545" s="127" t="s">
        <v>71</v>
      </c>
      <c r="D2545" s="127"/>
      <c r="E2545" s="127"/>
      <c r="F2545" s="131">
        <f>'Total display'!P109</f>
        <v>0</v>
      </c>
      <c r="G2545" s="127"/>
      <c r="H2545" s="127"/>
      <c r="I2545" s="131"/>
      <c r="J2545" s="113"/>
    </row>
    <row r="2546" spans="2:10" ht="12.75" customHeight="1" x14ac:dyDescent="0.2">
      <c r="B2546" s="111"/>
      <c r="C2546" s="127" t="s">
        <v>422</v>
      </c>
      <c r="D2546" s="127"/>
      <c r="E2546" s="127"/>
      <c r="F2546" s="131">
        <f>'Total display'!F109</f>
        <v>0</v>
      </c>
      <c r="G2546" s="127"/>
      <c r="H2546" s="127"/>
      <c r="I2546" s="131"/>
      <c r="J2546" s="113"/>
    </row>
    <row r="2547" spans="2:10" ht="12.75" customHeight="1" x14ac:dyDescent="0.2">
      <c r="B2547" s="111"/>
      <c r="C2547" s="127" t="s">
        <v>421</v>
      </c>
      <c r="D2547" s="127"/>
      <c r="E2547" s="127"/>
      <c r="F2547" s="131">
        <f>'Total display'!I109</f>
        <v>0</v>
      </c>
      <c r="G2547" s="127"/>
      <c r="H2547" s="127"/>
      <c r="I2547" s="131"/>
      <c r="J2547" s="113"/>
    </row>
    <row r="2548" spans="2:10" ht="12.75" customHeight="1" x14ac:dyDescent="0.2">
      <c r="B2548" s="111"/>
      <c r="C2548" s="127" t="s">
        <v>450</v>
      </c>
      <c r="D2548" s="144"/>
      <c r="E2548" s="144"/>
      <c r="F2548" s="131">
        <f>'Total display'!J109</f>
        <v>0</v>
      </c>
      <c r="G2548" s="127"/>
      <c r="H2548" s="127"/>
      <c r="I2548" s="131"/>
      <c r="J2548" s="113"/>
    </row>
    <row r="2549" spans="2:10" ht="12.75" customHeight="1" x14ac:dyDescent="0.2">
      <c r="B2549" s="111"/>
      <c r="C2549" s="382" t="s">
        <v>1055</v>
      </c>
      <c r="D2549" s="127"/>
      <c r="E2549" s="127"/>
      <c r="F2549" s="131">
        <f>'Total display'!L109</f>
        <v>0</v>
      </c>
      <c r="G2549" s="127"/>
      <c r="H2549" s="127"/>
      <c r="I2549" s="131"/>
      <c r="J2549" s="113"/>
    </row>
    <row r="2550" spans="2:10" ht="12.75" customHeight="1" x14ac:dyDescent="0.2">
      <c r="B2550" s="111"/>
      <c r="C2550" s="382"/>
      <c r="D2550" s="385"/>
      <c r="E2550" s="385"/>
      <c r="F2550" s="132"/>
      <c r="G2550" s="135"/>
      <c r="H2550" s="135"/>
      <c r="I2550" s="133"/>
      <c r="J2550" s="113"/>
    </row>
    <row r="2551" spans="2:10" ht="12.75" customHeight="1" x14ac:dyDescent="0.2">
      <c r="B2551" s="111"/>
      <c r="C2551" s="1050" t="s">
        <v>83</v>
      </c>
      <c r="D2551" s="1051"/>
      <c r="E2551" s="1051"/>
      <c r="F2551" s="132">
        <f>SUM(F2541:F2549)</f>
        <v>0</v>
      </c>
      <c r="G2551" s="1052" t="s">
        <v>84</v>
      </c>
      <c r="H2551" s="1052"/>
      <c r="I2551" s="133">
        <f>SUM(I2541:I2549)</f>
        <v>0</v>
      </c>
      <c r="J2551" s="113"/>
    </row>
    <row r="2552" spans="2:10" ht="12.75" customHeight="1" x14ac:dyDescent="0.2">
      <c r="B2552" s="134"/>
      <c r="C2552" s="135"/>
      <c r="D2552" s="135"/>
      <c r="E2552" s="135"/>
      <c r="F2552" s="135"/>
      <c r="G2552" s="1057" t="s">
        <v>85</v>
      </c>
      <c r="H2552" s="1057"/>
      <c r="I2552" s="136">
        <f>F2551-I2551</f>
        <v>0</v>
      </c>
      <c r="J2552" s="137"/>
    </row>
    <row r="2553" spans="2:10" ht="12.75" customHeight="1" x14ac:dyDescent="0.2">
      <c r="B2553" s="111"/>
      <c r="C2553" s="112" t="s">
        <v>86</v>
      </c>
      <c r="D2553" s="112"/>
      <c r="E2553" s="112" t="s">
        <v>88</v>
      </c>
      <c r="F2553" s="112"/>
      <c r="G2553" s="112"/>
      <c r="H2553" s="112"/>
      <c r="I2553" s="112"/>
      <c r="J2553" s="113"/>
    </row>
    <row r="2554" spans="2:10" ht="12.75" customHeight="1" x14ac:dyDescent="0.2">
      <c r="B2554" s="111"/>
      <c r="C2554" s="112"/>
      <c r="D2554" s="112"/>
      <c r="E2554" s="112"/>
      <c r="F2554" s="112"/>
      <c r="G2554" s="112"/>
      <c r="H2554" s="112"/>
      <c r="I2554" s="112"/>
      <c r="J2554" s="113"/>
    </row>
    <row r="2555" spans="2:10" ht="12.75" customHeight="1" thickBot="1" x14ac:dyDescent="0.25">
      <c r="B2555" s="139"/>
      <c r="C2555" s="140"/>
      <c r="D2555" s="140"/>
      <c r="E2555" s="140"/>
      <c r="F2555" s="140"/>
      <c r="G2555" s="140"/>
      <c r="H2555" s="140"/>
      <c r="I2555" s="140"/>
      <c r="J2555" s="141"/>
    </row>
    <row r="2556" spans="2:10" ht="12.75" customHeight="1" x14ac:dyDescent="0.2">
      <c r="B2556" s="112"/>
      <c r="C2556" s="112"/>
      <c r="D2556" s="112"/>
      <c r="E2556" s="112"/>
      <c r="F2556" s="112"/>
      <c r="G2556" s="112"/>
      <c r="H2556" s="112"/>
      <c r="I2556" s="112"/>
      <c r="J2556" s="112"/>
    </row>
    <row r="2557" spans="2:10" ht="12.75" customHeight="1" x14ac:dyDescent="0.2">
      <c r="B2557" s="112"/>
      <c r="C2557" s="112"/>
      <c r="D2557" s="112"/>
      <c r="E2557" s="112"/>
      <c r="F2557" s="112"/>
      <c r="G2557" s="112"/>
      <c r="H2557" s="112"/>
      <c r="I2557" s="112"/>
      <c r="J2557" s="112"/>
    </row>
    <row r="2558" spans="2:10" ht="12.75" customHeight="1" x14ac:dyDescent="0.2">
      <c r="B2558" s="112"/>
      <c r="C2558" s="112"/>
      <c r="D2558" s="112"/>
      <c r="E2558" s="112"/>
      <c r="F2558" s="112"/>
      <c r="G2558" s="112"/>
      <c r="H2558" s="112"/>
      <c r="I2558" s="112"/>
      <c r="J2558" s="112"/>
    </row>
    <row r="2559" spans="2:10" ht="12.75" customHeight="1" x14ac:dyDescent="0.2">
      <c r="B2559" s="112"/>
      <c r="C2559" s="112"/>
      <c r="D2559" s="112"/>
      <c r="E2559" s="112"/>
      <c r="F2559" s="112"/>
      <c r="G2559" s="112"/>
      <c r="H2559" s="112"/>
      <c r="I2559" s="112"/>
      <c r="J2559" s="112"/>
    </row>
    <row r="2560" spans="2:10" ht="12.75" customHeight="1" thickBot="1" x14ac:dyDescent="0.25">
      <c r="B2560" s="112"/>
      <c r="C2560" s="112"/>
      <c r="D2560" s="112"/>
      <c r="E2560" s="112"/>
      <c r="F2560" s="112"/>
      <c r="G2560" s="112"/>
      <c r="H2560" s="112"/>
      <c r="I2560" s="112"/>
      <c r="J2560" s="112"/>
    </row>
    <row r="2561" spans="2:10" ht="12.75" customHeight="1" x14ac:dyDescent="0.2">
      <c r="B2561" s="198" t="s">
        <v>143</v>
      </c>
      <c r="C2561" s="199"/>
      <c r="D2561" s="199"/>
      <c r="E2561" s="199"/>
      <c r="F2561" s="199"/>
      <c r="G2561" s="199"/>
      <c r="H2561" s="199"/>
      <c r="I2561" s="199"/>
      <c r="J2561" s="200"/>
    </row>
    <row r="2562" spans="2:10" ht="12.75" customHeight="1" x14ac:dyDescent="0.2">
      <c r="B2562" s="201"/>
      <c r="C2562" s="179"/>
      <c r="D2562" s="179"/>
      <c r="E2562" s="179"/>
      <c r="F2562" s="179"/>
      <c r="G2562" s="179"/>
      <c r="H2562" s="179"/>
      <c r="I2562" s="179"/>
      <c r="J2562" s="202"/>
    </row>
    <row r="2563" spans="2:10" ht="12.75" customHeight="1" x14ac:dyDescent="0.25">
      <c r="B2563" s="201"/>
      <c r="C2563" s="1077" t="s">
        <v>77</v>
      </c>
      <c r="D2563" s="1077"/>
      <c r="E2563" s="1077"/>
      <c r="F2563" s="1077"/>
      <c r="G2563" s="1077"/>
      <c r="H2563" s="1077"/>
      <c r="I2563" s="1077"/>
      <c r="J2563" s="113"/>
    </row>
    <row r="2564" spans="2:10" ht="12.75" customHeight="1" x14ac:dyDescent="0.2">
      <c r="B2564" s="201"/>
      <c r="C2564" s="1054" t="s">
        <v>2110</v>
      </c>
      <c r="D2564" s="1054"/>
      <c r="E2564" s="1054"/>
      <c r="F2564" s="1054"/>
      <c r="G2564" s="1054"/>
      <c r="H2564" s="1054"/>
      <c r="I2564" s="1054"/>
      <c r="J2564" s="202"/>
    </row>
    <row r="2565" spans="2:10" ht="12.75" customHeight="1" x14ac:dyDescent="0.2">
      <c r="B2565" s="201"/>
      <c r="C2565" s="203"/>
      <c r="D2565" s="203"/>
      <c r="E2565" s="203"/>
      <c r="F2565" s="203"/>
      <c r="G2565" s="203"/>
      <c r="H2565" s="203"/>
      <c r="I2565" s="204"/>
      <c r="J2565" s="202"/>
    </row>
    <row r="2566" spans="2:10" ht="12.75" customHeight="1" x14ac:dyDescent="0.2">
      <c r="B2566" s="201"/>
      <c r="C2566" s="205" t="s">
        <v>82</v>
      </c>
      <c r="D2566" s="1062">
        <f>'Total display'!B110</f>
        <v>0</v>
      </c>
      <c r="E2566" s="1062"/>
      <c r="F2566" s="1062"/>
      <c r="G2566" s="1062"/>
      <c r="H2566" s="205" t="s">
        <v>81</v>
      </c>
      <c r="I2566" s="206">
        <f>'Total display'!C110</f>
        <v>0</v>
      </c>
      <c r="J2566" s="202"/>
    </row>
    <row r="2567" spans="2:10" ht="12.75" customHeight="1" x14ac:dyDescent="0.2">
      <c r="B2567" s="201"/>
      <c r="C2567" s="207" t="s">
        <v>78</v>
      </c>
      <c r="D2567" s="1062" t="s">
        <v>197</v>
      </c>
      <c r="E2567" s="1062"/>
      <c r="F2567" s="1062"/>
      <c r="G2567" s="179"/>
      <c r="H2567" s="246" t="s">
        <v>479</v>
      </c>
      <c r="I2567" s="246" t="s">
        <v>330</v>
      </c>
      <c r="J2567" s="202"/>
    </row>
    <row r="2568" spans="2:10" ht="12.75" customHeight="1" thickBot="1" x14ac:dyDescent="0.25">
      <c r="B2568" s="201"/>
      <c r="C2568" s="208" t="s">
        <v>79</v>
      </c>
      <c r="D2568" s="208">
        <f>'Total display'!A110</f>
        <v>0</v>
      </c>
      <c r="E2568" s="209"/>
      <c r="F2568" s="210"/>
      <c r="G2568" s="179"/>
      <c r="H2568" s="208" t="s">
        <v>80</v>
      </c>
      <c r="I2568" s="211">
        <f>'Total display'!D110</f>
        <v>0</v>
      </c>
      <c r="J2568" s="202"/>
    </row>
    <row r="2569" spans="2:10" ht="12.75" customHeight="1" thickTop="1" thickBot="1" x14ac:dyDescent="0.25">
      <c r="B2569" s="201"/>
      <c r="C2569" s="212" t="s">
        <v>73</v>
      </c>
      <c r="D2569" s="213"/>
      <c r="E2569" s="213"/>
      <c r="F2569" s="214" t="s">
        <v>74</v>
      </c>
      <c r="G2569" s="213" t="s">
        <v>75</v>
      </c>
      <c r="H2569" s="213"/>
      <c r="I2569" s="214" t="s">
        <v>74</v>
      </c>
      <c r="J2569" s="202"/>
    </row>
    <row r="2570" spans="2:10" ht="12.75" customHeight="1" thickTop="1" x14ac:dyDescent="0.2">
      <c r="B2570" s="201"/>
      <c r="C2570" s="215"/>
      <c r="D2570" s="216" t="s">
        <v>201</v>
      </c>
      <c r="E2570" s="217" t="s">
        <v>117</v>
      </c>
      <c r="F2570" s="218"/>
      <c r="G2570" s="179"/>
      <c r="H2570" s="179"/>
      <c r="I2570" s="219"/>
      <c r="J2570" s="202"/>
    </row>
    <row r="2571" spans="2:10" ht="12.75" customHeight="1" x14ac:dyDescent="0.2">
      <c r="B2571" s="201"/>
      <c r="C2571" s="216" t="s">
        <v>40</v>
      </c>
      <c r="D2571" s="216"/>
      <c r="E2571" s="216"/>
      <c r="F2571" s="220">
        <f>'Total display'!E110</f>
        <v>0</v>
      </c>
      <c r="G2571" s="1058" t="s">
        <v>76</v>
      </c>
      <c r="H2571" s="1058"/>
      <c r="I2571" s="220">
        <f>'Total display'!R110</f>
        <v>0</v>
      </c>
      <c r="J2571" s="202"/>
    </row>
    <row r="2572" spans="2:10" ht="12.75" customHeight="1" x14ac:dyDescent="0.2">
      <c r="B2572" s="201"/>
      <c r="C2572" s="216" t="s">
        <v>67</v>
      </c>
      <c r="D2572" s="216"/>
      <c r="E2572" s="216"/>
      <c r="F2572" s="220">
        <f>'Total display'!H110</f>
        <v>0</v>
      </c>
      <c r="G2572" s="1073" t="s">
        <v>76</v>
      </c>
      <c r="H2572" s="1073"/>
      <c r="I2572" s="220">
        <f>'Total display'!T110</f>
        <v>0</v>
      </c>
      <c r="J2572" s="202"/>
    </row>
    <row r="2573" spans="2:10" ht="12.75" customHeight="1" x14ac:dyDescent="0.2">
      <c r="B2573" s="201"/>
      <c r="C2573" s="216" t="s">
        <v>69</v>
      </c>
      <c r="D2573" s="217"/>
      <c r="E2573" s="220"/>
      <c r="F2573" s="220">
        <f>'Total display'!M110</f>
        <v>0</v>
      </c>
      <c r="G2573" s="216"/>
      <c r="H2573" s="216"/>
      <c r="I2573" s="220"/>
      <c r="J2573" s="202"/>
    </row>
    <row r="2574" spans="2:10" ht="12.75" customHeight="1" x14ac:dyDescent="0.2">
      <c r="B2574" s="201"/>
      <c r="C2574" s="216" t="s">
        <v>70</v>
      </c>
      <c r="D2574" s="217"/>
      <c r="E2574" s="220"/>
      <c r="F2574" s="220">
        <f>'Total display'!N110</f>
        <v>0</v>
      </c>
      <c r="G2574" s="216"/>
      <c r="H2574" s="216"/>
      <c r="I2574" s="220"/>
      <c r="J2574" s="202"/>
    </row>
    <row r="2575" spans="2:10" ht="12.75" customHeight="1" x14ac:dyDescent="0.2">
      <c r="B2575" s="201"/>
      <c r="C2575" s="216" t="s">
        <v>478</v>
      </c>
      <c r="D2575" s="216"/>
      <c r="E2575" s="216"/>
      <c r="F2575" s="220">
        <f>'Total display'!O110</f>
        <v>0</v>
      </c>
      <c r="G2575" s="127"/>
      <c r="H2575" s="216"/>
      <c r="I2575" s="220"/>
      <c r="J2575" s="202"/>
    </row>
    <row r="2576" spans="2:10" ht="12.75" customHeight="1" x14ac:dyDescent="0.2">
      <c r="B2576" s="201"/>
      <c r="C2576" s="216" t="s">
        <v>71</v>
      </c>
      <c r="D2576" s="216"/>
      <c r="E2576" s="216"/>
      <c r="F2576" s="220">
        <f>'Total display'!P110</f>
        <v>0</v>
      </c>
      <c r="G2576" s="216"/>
      <c r="H2576" s="216"/>
      <c r="I2576" s="220"/>
      <c r="J2576" s="202"/>
    </row>
    <row r="2577" spans="2:10" ht="12.75" customHeight="1" x14ac:dyDescent="0.2">
      <c r="B2577" s="201"/>
      <c r="C2577" s="216" t="s">
        <v>421</v>
      </c>
      <c r="D2577" s="216"/>
      <c r="E2577" s="216"/>
      <c r="F2577" s="220">
        <f>'Total display'!I110</f>
        <v>0</v>
      </c>
      <c r="G2577" s="216"/>
      <c r="H2577" s="216"/>
      <c r="I2577" s="220"/>
      <c r="J2577" s="202"/>
    </row>
    <row r="2578" spans="2:10" ht="12.75" customHeight="1" x14ac:dyDescent="0.2">
      <c r="B2578" s="201"/>
      <c r="C2578" s="216" t="s">
        <v>450</v>
      </c>
      <c r="D2578" s="221"/>
      <c r="E2578" s="221"/>
      <c r="F2578" s="220">
        <f>'Total display'!J110</f>
        <v>0</v>
      </c>
      <c r="G2578" s="216"/>
      <c r="H2578" s="216"/>
      <c r="I2578" s="220"/>
      <c r="J2578" s="202"/>
    </row>
    <row r="2579" spans="2:10" ht="12.75" customHeight="1" x14ac:dyDescent="0.2">
      <c r="B2579" s="201"/>
      <c r="C2579" s="382" t="s">
        <v>1055</v>
      </c>
      <c r="D2579" s="216"/>
      <c r="E2579" s="216"/>
      <c r="F2579" s="220">
        <f>'Total display'!L110</f>
        <v>0</v>
      </c>
      <c r="G2579" s="216"/>
      <c r="H2579" s="216"/>
      <c r="I2579" s="220"/>
      <c r="J2579" s="202"/>
    </row>
    <row r="2580" spans="2:10" ht="12.75" customHeight="1" x14ac:dyDescent="0.2">
      <c r="B2580" s="201"/>
      <c r="C2580" s="1074" t="s">
        <v>83</v>
      </c>
      <c r="D2580" s="1075"/>
      <c r="E2580" s="1075"/>
      <c r="F2580" s="222">
        <f>SUM(F2571:F2579)</f>
        <v>0</v>
      </c>
      <c r="G2580" s="1076" t="s">
        <v>84</v>
      </c>
      <c r="H2580" s="1076"/>
      <c r="I2580" s="223">
        <f>SUM(I2571:I2579)</f>
        <v>0</v>
      </c>
      <c r="J2580" s="202"/>
    </row>
    <row r="2581" spans="2:10" ht="12.75" customHeight="1" x14ac:dyDescent="0.2">
      <c r="B2581" s="224"/>
      <c r="C2581" s="225"/>
      <c r="D2581" s="225"/>
      <c r="E2581" s="225"/>
      <c r="F2581" s="225"/>
      <c r="G2581" s="1061" t="s">
        <v>85</v>
      </c>
      <c r="H2581" s="1061"/>
      <c r="I2581" s="226">
        <f>F2580-I2580</f>
        <v>0</v>
      </c>
      <c r="J2581" s="227"/>
    </row>
    <row r="2582" spans="2:10" ht="12.75" customHeight="1" x14ac:dyDescent="0.2">
      <c r="B2582" s="201"/>
      <c r="C2582" s="179" t="s">
        <v>86</v>
      </c>
      <c r="D2582" s="179"/>
      <c r="E2582" s="179" t="s">
        <v>88</v>
      </c>
      <c r="F2582" s="179"/>
      <c r="G2582" s="179"/>
      <c r="H2582" s="179"/>
      <c r="I2582" s="179"/>
      <c r="J2582" s="202"/>
    </row>
    <row r="2583" spans="2:10" ht="12.75" customHeight="1" x14ac:dyDescent="0.2">
      <c r="B2583" s="201"/>
      <c r="C2583" s="573"/>
      <c r="D2583" s="573"/>
      <c r="E2583" s="573"/>
      <c r="F2583" s="179"/>
      <c r="G2583" s="179"/>
      <c r="H2583" s="179"/>
      <c r="I2583" s="179"/>
      <c r="J2583" s="202"/>
    </row>
    <row r="2584" spans="2:10" ht="12.75" customHeight="1" thickBot="1" x14ac:dyDescent="0.25">
      <c r="B2584" s="228"/>
      <c r="C2584" s="229"/>
      <c r="D2584" s="229"/>
      <c r="E2584" s="229"/>
      <c r="F2584" s="229"/>
      <c r="G2584" s="229"/>
      <c r="H2584" s="229"/>
      <c r="I2584" s="229"/>
      <c r="J2584" s="230"/>
    </row>
    <row r="2585" spans="2:10" ht="12.75" customHeight="1" x14ac:dyDescent="0.2">
      <c r="B2585" s="112"/>
      <c r="C2585" s="112"/>
      <c r="D2585" s="112"/>
      <c r="E2585" s="112"/>
      <c r="F2585" s="112"/>
      <c r="G2585" s="112"/>
      <c r="H2585" s="112"/>
      <c r="I2585" s="112"/>
      <c r="J2585" s="112"/>
    </row>
    <row r="2586" spans="2:10" ht="12.75" customHeight="1" thickBot="1" x14ac:dyDescent="0.25">
      <c r="B2586" s="150"/>
      <c r="C2586" s="150"/>
      <c r="D2586" s="150"/>
      <c r="E2586" s="150"/>
      <c r="F2586" s="150"/>
      <c r="G2586" s="150"/>
      <c r="H2586" s="150"/>
      <c r="I2586" s="150"/>
      <c r="J2586" s="150"/>
    </row>
    <row r="2587" spans="2:10" ht="12.75" customHeight="1" x14ac:dyDescent="0.2">
      <c r="B2587" s="108" t="s">
        <v>143</v>
      </c>
      <c r="C2587" s="109"/>
      <c r="D2587" s="109"/>
      <c r="E2587" s="109"/>
      <c r="F2587" s="109"/>
      <c r="G2587" s="109"/>
      <c r="H2587" s="109"/>
      <c r="I2587" s="109"/>
      <c r="J2587" s="110"/>
    </row>
    <row r="2588" spans="2:10" ht="12.75" customHeight="1" x14ac:dyDescent="0.2">
      <c r="B2588" s="111"/>
      <c r="C2588" s="112"/>
      <c r="D2588" s="112"/>
      <c r="E2588" s="112"/>
      <c r="F2588" s="112"/>
      <c r="G2588" s="112"/>
      <c r="H2588" s="112"/>
      <c r="I2588" s="112"/>
      <c r="J2588" s="113"/>
    </row>
    <row r="2589" spans="2:10" ht="12.75" customHeight="1" x14ac:dyDescent="0.25">
      <c r="B2589" s="111"/>
      <c r="C2589" s="1053" t="s">
        <v>77</v>
      </c>
      <c r="D2589" s="1053"/>
      <c r="E2589" s="1053"/>
      <c r="F2589" s="1053"/>
      <c r="G2589" s="1053"/>
      <c r="H2589" s="1053"/>
      <c r="I2589" s="1053"/>
      <c r="J2589" s="113"/>
    </row>
    <row r="2590" spans="2:10" ht="12.75" customHeight="1" x14ac:dyDescent="0.2">
      <c r="B2590" s="111"/>
      <c r="C2590" s="1054" t="s">
        <v>2110</v>
      </c>
      <c r="D2590" s="1054"/>
      <c r="E2590" s="1054"/>
      <c r="F2590" s="1054"/>
      <c r="G2590" s="1054"/>
      <c r="H2590" s="1054"/>
      <c r="I2590" s="1054"/>
      <c r="J2590" s="113"/>
    </row>
    <row r="2591" spans="2:10" ht="12.75" customHeight="1" x14ac:dyDescent="0.2">
      <c r="B2591" s="111"/>
      <c r="C2591" s="114"/>
      <c r="D2591" s="114"/>
      <c r="E2591" s="114"/>
      <c r="F2591" s="114"/>
      <c r="G2591" s="114"/>
      <c r="H2591" s="114"/>
      <c r="I2591" s="116"/>
      <c r="J2591" s="113"/>
    </row>
    <row r="2592" spans="2:10" ht="12.75" customHeight="1" x14ac:dyDescent="0.2">
      <c r="B2592" s="111"/>
      <c r="C2592" s="115" t="s">
        <v>82</v>
      </c>
      <c r="D2592" s="1055">
        <f>'Total display'!B111</f>
        <v>0</v>
      </c>
      <c r="E2592" s="1055"/>
      <c r="F2592" s="1055"/>
      <c r="G2592" s="1055"/>
      <c r="H2592" s="115" t="s">
        <v>81</v>
      </c>
      <c r="I2592" s="176">
        <f>'Total display'!C111</f>
        <v>0</v>
      </c>
      <c r="J2592" s="113"/>
    </row>
    <row r="2593" spans="2:10" ht="12.75" customHeight="1" x14ac:dyDescent="0.2">
      <c r="B2593" s="111"/>
      <c r="C2593" s="118" t="s">
        <v>78</v>
      </c>
      <c r="D2593" s="1055" t="s">
        <v>168</v>
      </c>
      <c r="E2593" s="1055"/>
      <c r="F2593" s="1055"/>
      <c r="G2593" s="112"/>
      <c r="H2593" s="246" t="s">
        <v>479</v>
      </c>
      <c r="I2593" s="246" t="s">
        <v>330</v>
      </c>
      <c r="J2593" s="113"/>
    </row>
    <row r="2594" spans="2:10" ht="12.75" customHeight="1" thickBot="1" x14ac:dyDescent="0.25">
      <c r="B2594" s="111"/>
      <c r="C2594" s="120" t="s">
        <v>79</v>
      </c>
      <c r="D2594" s="120">
        <f>'Total display'!A111</f>
        <v>0</v>
      </c>
      <c r="E2594" s="169"/>
      <c r="F2594" s="149"/>
      <c r="G2594" s="112"/>
      <c r="H2594" s="120" t="s">
        <v>80</v>
      </c>
      <c r="I2594" s="177">
        <f>'Total display'!D111</f>
        <v>0</v>
      </c>
      <c r="J2594" s="113"/>
    </row>
    <row r="2595" spans="2:10" ht="12.75" customHeight="1" thickTop="1" thickBot="1" x14ac:dyDescent="0.25">
      <c r="B2595" s="111"/>
      <c r="C2595" s="123" t="s">
        <v>73</v>
      </c>
      <c r="D2595" s="124"/>
      <c r="E2595" s="124"/>
      <c r="F2595" s="125" t="s">
        <v>74</v>
      </c>
      <c r="G2595" s="124" t="s">
        <v>75</v>
      </c>
      <c r="H2595" s="124"/>
      <c r="I2595" s="125" t="s">
        <v>74</v>
      </c>
      <c r="J2595" s="113"/>
    </row>
    <row r="2596" spans="2:10" ht="12.75" customHeight="1" thickTop="1" x14ac:dyDescent="0.2">
      <c r="B2596" s="111"/>
      <c r="C2596" s="126"/>
      <c r="D2596" s="127" t="s">
        <v>201</v>
      </c>
      <c r="E2596" s="128" t="s">
        <v>117</v>
      </c>
      <c r="F2596" s="129"/>
      <c r="G2596" s="112"/>
      <c r="H2596" s="112"/>
      <c r="I2596" s="130"/>
      <c r="J2596" s="113"/>
    </row>
    <row r="2597" spans="2:10" ht="12.75" customHeight="1" x14ac:dyDescent="0.2">
      <c r="B2597" s="111"/>
      <c r="C2597" s="127" t="s">
        <v>40</v>
      </c>
      <c r="D2597" s="127"/>
      <c r="E2597" s="127"/>
      <c r="F2597" s="131">
        <f>'Total display'!E111</f>
        <v>0</v>
      </c>
      <c r="G2597" s="1058"/>
      <c r="H2597" s="1058"/>
      <c r="I2597" s="131">
        <f>'Total display'!R111</f>
        <v>0</v>
      </c>
      <c r="J2597" s="113"/>
    </row>
    <row r="2598" spans="2:10" ht="12.75" customHeight="1" x14ac:dyDescent="0.2">
      <c r="B2598" s="111"/>
      <c r="C2598" s="127" t="s">
        <v>67</v>
      </c>
      <c r="D2598" s="127"/>
      <c r="E2598" s="127"/>
      <c r="F2598" s="131">
        <f>'Total display'!H111</f>
        <v>0</v>
      </c>
      <c r="G2598" s="1056" t="s">
        <v>76</v>
      </c>
      <c r="H2598" s="1056"/>
      <c r="I2598" s="131">
        <f>'Total display'!T111</f>
        <v>0</v>
      </c>
      <c r="J2598" s="113"/>
    </row>
    <row r="2599" spans="2:10" ht="12.75" customHeight="1" x14ac:dyDescent="0.2">
      <c r="B2599" s="111"/>
      <c r="C2599" s="127"/>
      <c r="D2599" s="127"/>
      <c r="E2599" s="127"/>
      <c r="F2599" s="131"/>
      <c r="G2599" s="127"/>
      <c r="H2599" s="127"/>
      <c r="I2599" s="131"/>
      <c r="J2599" s="113"/>
    </row>
    <row r="2600" spans="2:10" ht="12.75" customHeight="1" x14ac:dyDescent="0.2">
      <c r="B2600" s="111"/>
      <c r="C2600" s="127" t="s">
        <v>69</v>
      </c>
      <c r="D2600" s="128">
        <f>'Ac Dtls'!D100</f>
        <v>0</v>
      </c>
      <c r="E2600" s="131">
        <f>'Ac Dtls'!E100</f>
        <v>1.8321986301369861</v>
      </c>
      <c r="F2600" s="131">
        <f>'Total display'!M111</f>
        <v>0</v>
      </c>
      <c r="G2600" s="127"/>
      <c r="H2600" s="127"/>
      <c r="I2600" s="131"/>
      <c r="J2600" s="113"/>
    </row>
    <row r="2601" spans="2:10" ht="12.75" customHeight="1" x14ac:dyDescent="0.2">
      <c r="B2601" s="111"/>
      <c r="C2601" s="127" t="s">
        <v>70</v>
      </c>
      <c r="D2601" s="128">
        <f>'Ac Dtls'!G100</f>
        <v>0</v>
      </c>
      <c r="E2601" s="131">
        <f>'Ac Dtls'!H100</f>
        <v>4</v>
      </c>
      <c r="F2601" s="131">
        <f>'Total display'!N111</f>
        <v>0</v>
      </c>
      <c r="G2601" s="127"/>
      <c r="H2601" s="127"/>
      <c r="I2601" s="131"/>
      <c r="J2601" s="113"/>
    </row>
    <row r="2602" spans="2:10" ht="12.75" customHeight="1" x14ac:dyDescent="0.2">
      <c r="B2602" s="111"/>
      <c r="C2602" s="127" t="s">
        <v>71</v>
      </c>
      <c r="D2602" s="127"/>
      <c r="E2602" s="127"/>
      <c r="F2602" s="131">
        <f>'Total display'!P111</f>
        <v>0</v>
      </c>
      <c r="G2602" s="127"/>
      <c r="H2602" s="127"/>
      <c r="I2602" s="131"/>
      <c r="J2602" s="113"/>
    </row>
    <row r="2603" spans="2:10" ht="12.75" customHeight="1" x14ac:dyDescent="0.2">
      <c r="B2603" s="111"/>
      <c r="C2603" s="182" t="s">
        <v>421</v>
      </c>
      <c r="D2603" s="144"/>
      <c r="E2603" s="144"/>
      <c r="F2603" s="183">
        <f>'Total display'!I111</f>
        <v>0</v>
      </c>
      <c r="G2603" s="127"/>
      <c r="H2603" s="127"/>
      <c r="I2603" s="131"/>
      <c r="J2603" s="113"/>
    </row>
    <row r="2604" spans="2:10" ht="12.75" customHeight="1" x14ac:dyDescent="0.2">
      <c r="B2604" s="111"/>
      <c r="C2604" s="127" t="s">
        <v>450</v>
      </c>
      <c r="D2604" s="144"/>
      <c r="E2604" s="144"/>
      <c r="F2604" s="131">
        <f>'Total display'!J111</f>
        <v>0</v>
      </c>
      <c r="G2604" s="127"/>
      <c r="H2604" s="127"/>
      <c r="I2604" s="131"/>
      <c r="J2604" s="113"/>
    </row>
    <row r="2605" spans="2:10" ht="12.75" customHeight="1" x14ac:dyDescent="0.2">
      <c r="B2605" s="111"/>
      <c r="C2605" s="127" t="s">
        <v>422</v>
      </c>
      <c r="D2605" s="144"/>
      <c r="E2605" s="144"/>
      <c r="F2605" s="131">
        <f>'Total display'!F111</f>
        <v>0</v>
      </c>
      <c r="G2605" s="127"/>
      <c r="H2605" s="127"/>
      <c r="I2605" s="131"/>
      <c r="J2605" s="113"/>
    </row>
    <row r="2606" spans="2:10" ht="12.75" customHeight="1" x14ac:dyDescent="0.2">
      <c r="B2606" s="111"/>
      <c r="C2606" s="382" t="s">
        <v>1055</v>
      </c>
      <c r="D2606" s="127"/>
      <c r="E2606" s="127"/>
      <c r="F2606" s="131">
        <f>'Total display'!L111</f>
        <v>0</v>
      </c>
      <c r="G2606" s="127"/>
      <c r="H2606" s="127"/>
      <c r="I2606" s="131"/>
      <c r="J2606" s="113"/>
    </row>
    <row r="2607" spans="2:10" ht="12.75" customHeight="1" x14ac:dyDescent="0.2">
      <c r="B2607" s="111"/>
      <c r="C2607" s="382"/>
      <c r="D2607" s="385"/>
      <c r="E2607" s="385"/>
      <c r="F2607" s="132"/>
      <c r="G2607" s="135"/>
      <c r="H2607" s="135"/>
      <c r="I2607" s="133"/>
      <c r="J2607" s="113"/>
    </row>
    <row r="2608" spans="2:10" ht="12.75" customHeight="1" x14ac:dyDescent="0.2">
      <c r="B2608" s="111"/>
      <c r="C2608" s="1050" t="s">
        <v>83</v>
      </c>
      <c r="D2608" s="1051"/>
      <c r="E2608" s="1051"/>
      <c r="F2608" s="132">
        <f>SUM(F2597:F2606)</f>
        <v>0</v>
      </c>
      <c r="G2608" s="1052" t="s">
        <v>84</v>
      </c>
      <c r="H2608" s="1052"/>
      <c r="I2608" s="133">
        <f>SUM(I2597:I2606)</f>
        <v>0</v>
      </c>
      <c r="J2608" s="113"/>
    </row>
    <row r="2609" spans="2:10" ht="12.75" customHeight="1" x14ac:dyDescent="0.2">
      <c r="B2609" s="134"/>
      <c r="C2609" s="135"/>
      <c r="D2609" s="135"/>
      <c r="E2609" s="135"/>
      <c r="F2609" s="135"/>
      <c r="G2609" s="1057" t="s">
        <v>85</v>
      </c>
      <c r="H2609" s="1057"/>
      <c r="I2609" s="136">
        <f>F2608-I2608</f>
        <v>0</v>
      </c>
      <c r="J2609" s="137"/>
    </row>
    <row r="2610" spans="2:10" ht="12.75" customHeight="1" x14ac:dyDescent="0.2">
      <c r="B2610" s="111"/>
      <c r="C2610" s="112" t="s">
        <v>86</v>
      </c>
      <c r="D2610" s="112"/>
      <c r="E2610" s="112" t="s">
        <v>88</v>
      </c>
      <c r="F2610" s="112"/>
      <c r="G2610" s="112"/>
      <c r="H2610" s="112"/>
      <c r="I2610" s="112"/>
      <c r="J2610" s="113"/>
    </row>
    <row r="2611" spans="2:10" ht="12.75" customHeight="1" x14ac:dyDescent="0.2">
      <c r="B2611" s="111"/>
      <c r="C2611" s="112"/>
      <c r="D2611" s="112"/>
      <c r="E2611" s="112"/>
      <c r="F2611" s="112"/>
      <c r="G2611" s="112"/>
      <c r="H2611" s="112"/>
      <c r="I2611" s="112"/>
      <c r="J2611" s="113"/>
    </row>
    <row r="2612" spans="2:10" ht="12.75" customHeight="1" thickBot="1" x14ac:dyDescent="0.25">
      <c r="B2612" s="139"/>
      <c r="C2612" s="140"/>
      <c r="D2612" s="140"/>
      <c r="E2612" s="140"/>
      <c r="F2612" s="140"/>
      <c r="G2612" s="140"/>
      <c r="H2612" s="140"/>
      <c r="I2612" s="140"/>
      <c r="J2612" s="141"/>
    </row>
    <row r="2613" spans="2:10" ht="12.75" customHeight="1" x14ac:dyDescent="0.2">
      <c r="B2613" s="112"/>
      <c r="C2613" s="112"/>
      <c r="D2613" s="112"/>
      <c r="E2613" s="112"/>
      <c r="F2613" s="112"/>
      <c r="G2613" s="112"/>
      <c r="H2613" s="112"/>
      <c r="I2613" s="112"/>
      <c r="J2613" s="112"/>
    </row>
    <row r="2614" spans="2:10" ht="12.75" customHeight="1" x14ac:dyDescent="0.2">
      <c r="B2614" s="112"/>
      <c r="C2614" s="112"/>
      <c r="D2614" s="112"/>
      <c r="E2614" s="112"/>
      <c r="F2614" s="112"/>
      <c r="G2614" s="112"/>
      <c r="H2614" s="112"/>
      <c r="I2614" s="112"/>
      <c r="J2614" s="112"/>
    </row>
    <row r="2615" spans="2:10" ht="12.75" customHeight="1" x14ac:dyDescent="0.2">
      <c r="B2615" s="112"/>
      <c r="C2615" s="112"/>
      <c r="D2615" s="112"/>
      <c r="E2615" s="112"/>
      <c r="F2615" s="112"/>
      <c r="G2615" s="112"/>
      <c r="H2615" s="112"/>
      <c r="I2615" s="112"/>
      <c r="J2615" s="112"/>
    </row>
    <row r="2616" spans="2:10" ht="12.75" customHeight="1" x14ac:dyDescent="0.2">
      <c r="B2616" s="112"/>
      <c r="C2616" s="112"/>
      <c r="D2616" s="112"/>
      <c r="E2616" s="112"/>
      <c r="F2616" s="112"/>
      <c r="G2616" s="112"/>
      <c r="H2616" s="112"/>
      <c r="I2616" s="112"/>
      <c r="J2616" s="112"/>
    </row>
    <row r="2617" spans="2:10" ht="12.75" customHeight="1" x14ac:dyDescent="0.2">
      <c r="B2617" s="112"/>
      <c r="C2617" s="112"/>
      <c r="D2617" s="112"/>
      <c r="E2617" s="112"/>
      <c r="F2617" s="112"/>
      <c r="G2617" s="112"/>
      <c r="H2617" s="112"/>
      <c r="I2617" s="112"/>
      <c r="J2617" s="112"/>
    </row>
    <row r="2618" spans="2:10" ht="12.75" customHeight="1" thickBot="1" x14ac:dyDescent="0.25">
      <c r="B2618" s="150"/>
      <c r="C2618" s="150"/>
      <c r="D2618" s="150"/>
      <c r="E2618" s="150"/>
      <c r="F2618" s="150"/>
      <c r="G2618" s="150"/>
      <c r="H2618" s="150"/>
      <c r="I2618" s="150"/>
      <c r="J2618" s="150"/>
    </row>
    <row r="2619" spans="2:10" ht="12.75" customHeight="1" x14ac:dyDescent="0.2">
      <c r="B2619" s="108" t="s">
        <v>143</v>
      </c>
      <c r="C2619" s="109"/>
      <c r="D2619" s="109"/>
      <c r="E2619" s="109"/>
      <c r="F2619" s="109"/>
      <c r="G2619" s="109"/>
      <c r="H2619" s="109"/>
      <c r="I2619" s="109"/>
      <c r="J2619" s="110"/>
    </row>
    <row r="2620" spans="2:10" ht="12.75" customHeight="1" x14ac:dyDescent="0.2">
      <c r="B2620" s="111"/>
      <c r="C2620" s="112"/>
      <c r="D2620" s="112"/>
      <c r="E2620" s="112"/>
      <c r="F2620" s="112"/>
      <c r="G2620" s="112"/>
      <c r="H2620" s="112"/>
      <c r="I2620" s="112"/>
      <c r="J2620" s="113"/>
    </row>
    <row r="2621" spans="2:10" ht="12.75" customHeight="1" x14ac:dyDescent="0.25">
      <c r="B2621" s="111"/>
      <c r="C2621" s="1053" t="s">
        <v>77</v>
      </c>
      <c r="D2621" s="1053"/>
      <c r="E2621" s="1053"/>
      <c r="F2621" s="1053"/>
      <c r="G2621" s="1053"/>
      <c r="H2621" s="1053"/>
      <c r="I2621" s="1053"/>
      <c r="J2621" s="113"/>
    </row>
    <row r="2622" spans="2:10" ht="12.75" customHeight="1" x14ac:dyDescent="0.2">
      <c r="B2622" s="111"/>
      <c r="C2622" s="1054" t="s">
        <v>2110</v>
      </c>
      <c r="D2622" s="1054"/>
      <c r="E2622" s="1054"/>
      <c r="F2622" s="1054"/>
      <c r="G2622" s="1054"/>
      <c r="H2622" s="1054"/>
      <c r="I2622" s="1054"/>
      <c r="J2622" s="113"/>
    </row>
    <row r="2623" spans="2:10" ht="12.75" customHeight="1" x14ac:dyDescent="0.2">
      <c r="B2623" s="111"/>
      <c r="C2623" s="114"/>
      <c r="D2623" s="114"/>
      <c r="E2623" s="114"/>
      <c r="F2623" s="114"/>
      <c r="G2623" s="114"/>
      <c r="H2623" s="114"/>
      <c r="I2623" s="116"/>
      <c r="J2623" s="113"/>
    </row>
    <row r="2624" spans="2:10" ht="12.75" customHeight="1" x14ac:dyDescent="0.2">
      <c r="B2624" s="111"/>
      <c r="C2624" s="115" t="s">
        <v>82</v>
      </c>
      <c r="D2624" s="1055">
        <f>'Total display'!B112</f>
        <v>0</v>
      </c>
      <c r="E2624" s="1055"/>
      <c r="F2624" s="1055"/>
      <c r="G2624" s="1055"/>
      <c r="H2624" s="115" t="s">
        <v>81</v>
      </c>
      <c r="I2624" s="176">
        <f>'Total display'!C112</f>
        <v>0</v>
      </c>
      <c r="J2624" s="113"/>
    </row>
    <row r="2625" spans="2:10" ht="12.75" customHeight="1" x14ac:dyDescent="0.2">
      <c r="B2625" s="111"/>
      <c r="C2625" s="118" t="s">
        <v>78</v>
      </c>
      <c r="D2625" s="1055" t="s">
        <v>92</v>
      </c>
      <c r="E2625" s="1055"/>
      <c r="F2625" s="1055"/>
      <c r="G2625" s="112"/>
      <c r="H2625" s="246" t="s">
        <v>479</v>
      </c>
      <c r="I2625" s="246" t="s">
        <v>330</v>
      </c>
      <c r="J2625" s="113"/>
    </row>
    <row r="2626" spans="2:10" ht="12.75" customHeight="1" thickBot="1" x14ac:dyDescent="0.25">
      <c r="B2626" s="111"/>
      <c r="C2626" s="120" t="s">
        <v>79</v>
      </c>
      <c r="D2626" s="120">
        <f>'Total display'!A112</f>
        <v>0</v>
      </c>
      <c r="E2626" s="169"/>
      <c r="F2626" s="149"/>
      <c r="G2626" s="112"/>
      <c r="H2626" s="120" t="s">
        <v>80</v>
      </c>
      <c r="I2626" s="177">
        <f>'Total display'!D112</f>
        <v>0</v>
      </c>
      <c r="J2626" s="113"/>
    </row>
    <row r="2627" spans="2:10" ht="12.75" customHeight="1" thickTop="1" thickBot="1" x14ac:dyDescent="0.25">
      <c r="B2627" s="111"/>
      <c r="C2627" s="123" t="s">
        <v>73</v>
      </c>
      <c r="D2627" s="124"/>
      <c r="E2627" s="124"/>
      <c r="F2627" s="125" t="s">
        <v>74</v>
      </c>
      <c r="G2627" s="124" t="s">
        <v>75</v>
      </c>
      <c r="H2627" s="124"/>
      <c r="I2627" s="125" t="s">
        <v>74</v>
      </c>
      <c r="J2627" s="113"/>
    </row>
    <row r="2628" spans="2:10" ht="12.75" customHeight="1" thickTop="1" x14ac:dyDescent="0.2">
      <c r="B2628" s="111"/>
      <c r="C2628" s="126"/>
      <c r="D2628" s="127" t="s">
        <v>201</v>
      </c>
      <c r="E2628" s="128" t="s">
        <v>117</v>
      </c>
      <c r="F2628" s="129"/>
      <c r="G2628" s="112"/>
      <c r="H2628" s="112"/>
      <c r="I2628" s="130"/>
      <c r="J2628" s="113"/>
    </row>
    <row r="2629" spans="2:10" ht="12.75" customHeight="1" x14ac:dyDescent="0.2">
      <c r="B2629" s="111"/>
      <c r="C2629" s="127" t="s">
        <v>40</v>
      </c>
      <c r="D2629" s="127"/>
      <c r="E2629" s="127"/>
      <c r="F2629" s="131">
        <f>'Total display'!E112</f>
        <v>0</v>
      </c>
      <c r="G2629" s="1058" t="s">
        <v>1943</v>
      </c>
      <c r="H2629" s="1058"/>
      <c r="I2629" s="328">
        <f>'Total display'!R112</f>
        <v>0</v>
      </c>
      <c r="J2629" s="113"/>
    </row>
    <row r="2630" spans="2:10" ht="12.75" customHeight="1" x14ac:dyDescent="0.2">
      <c r="B2630" s="111"/>
      <c r="C2630" s="127" t="s">
        <v>67</v>
      </c>
      <c r="D2630" s="127"/>
      <c r="E2630" s="127"/>
      <c r="F2630" s="131">
        <f>'Total display'!H112</f>
        <v>0</v>
      </c>
      <c r="G2630" s="1056" t="s">
        <v>76</v>
      </c>
      <c r="H2630" s="1056"/>
      <c r="I2630" s="131">
        <f>'Total display'!T112</f>
        <v>0</v>
      </c>
      <c r="J2630" s="113"/>
    </row>
    <row r="2631" spans="2:10" ht="12.75" customHeight="1" x14ac:dyDescent="0.2">
      <c r="B2631" s="111"/>
      <c r="C2631" s="127" t="s">
        <v>69</v>
      </c>
      <c r="D2631" s="128">
        <f>'Ac Dtls'!D101</f>
        <v>0</v>
      </c>
      <c r="E2631" s="131">
        <f>'Ac Dtls'!E101</f>
        <v>1.7059006849315068</v>
      </c>
      <c r="F2631" s="131">
        <f>'Total display'!M112</f>
        <v>0</v>
      </c>
      <c r="G2631" s="194"/>
      <c r="H2631" s="127"/>
      <c r="I2631" s="352"/>
      <c r="J2631" s="113"/>
    </row>
    <row r="2632" spans="2:10" ht="12.75" customHeight="1" x14ac:dyDescent="0.2">
      <c r="B2632" s="111"/>
      <c r="C2632" s="127" t="s">
        <v>70</v>
      </c>
      <c r="D2632" s="128">
        <f>'Ac Dtls'!G101</f>
        <v>0</v>
      </c>
      <c r="E2632" s="131">
        <f>'Ac Dtls'!H101</f>
        <v>2</v>
      </c>
      <c r="F2632" s="131">
        <f>'Total display'!N112</f>
        <v>0</v>
      </c>
      <c r="G2632" s="127"/>
      <c r="H2632" s="127"/>
      <c r="I2632" s="131"/>
      <c r="J2632" s="113"/>
    </row>
    <row r="2633" spans="2:10" ht="12.75" customHeight="1" x14ac:dyDescent="0.2">
      <c r="B2633" s="111"/>
      <c r="C2633" s="127" t="s">
        <v>71</v>
      </c>
      <c r="D2633" s="127"/>
      <c r="E2633" s="127"/>
      <c r="F2633" s="131">
        <f>'Total display'!P112</f>
        <v>0</v>
      </c>
      <c r="G2633" s="127"/>
      <c r="H2633" s="127"/>
      <c r="I2633" s="131"/>
      <c r="J2633" s="113"/>
    </row>
    <row r="2634" spans="2:10" ht="12.75" customHeight="1" x14ac:dyDescent="0.2">
      <c r="B2634" s="111"/>
      <c r="C2634" s="127" t="s">
        <v>422</v>
      </c>
      <c r="D2634" s="127"/>
      <c r="E2634" s="127"/>
      <c r="F2634" s="131">
        <f>'Total display'!F112</f>
        <v>0</v>
      </c>
      <c r="G2634" s="127"/>
      <c r="H2634" s="127"/>
      <c r="I2634" s="131"/>
      <c r="J2634" s="113"/>
    </row>
    <row r="2635" spans="2:10" ht="12.75" customHeight="1" x14ac:dyDescent="0.2">
      <c r="B2635" s="111"/>
      <c r="C2635" s="182" t="s">
        <v>421</v>
      </c>
      <c r="D2635" s="144"/>
      <c r="E2635" s="144"/>
      <c r="F2635" s="183">
        <f>'Total display'!I112</f>
        <v>0</v>
      </c>
      <c r="G2635" s="127"/>
      <c r="H2635" s="127"/>
      <c r="I2635" s="131"/>
      <c r="J2635" s="113"/>
    </row>
    <row r="2636" spans="2:10" ht="12.75" customHeight="1" x14ac:dyDescent="0.2">
      <c r="B2636" s="111"/>
      <c r="C2636" s="127" t="s">
        <v>450</v>
      </c>
      <c r="D2636" s="144"/>
      <c r="E2636" s="144"/>
      <c r="F2636" s="131">
        <f>'Total display'!J112</f>
        <v>0</v>
      </c>
      <c r="G2636" s="127"/>
      <c r="H2636" s="127"/>
      <c r="I2636" s="131"/>
      <c r="J2636" s="113"/>
    </row>
    <row r="2637" spans="2:10" ht="12.75" customHeight="1" x14ac:dyDescent="0.2">
      <c r="B2637" s="111"/>
      <c r="C2637" s="382" t="s">
        <v>1055</v>
      </c>
      <c r="D2637" s="127"/>
      <c r="E2637" s="127"/>
      <c r="F2637" s="131">
        <f>'Total display'!L112</f>
        <v>0</v>
      </c>
      <c r="G2637" s="127"/>
      <c r="H2637" s="127"/>
      <c r="I2637" s="131"/>
      <c r="J2637" s="113"/>
    </row>
    <row r="2638" spans="2:10" ht="12.75" customHeight="1" x14ac:dyDescent="0.2">
      <c r="B2638" s="111"/>
      <c r="C2638" s="382"/>
      <c r="D2638" s="385"/>
      <c r="E2638" s="385"/>
      <c r="F2638" s="132"/>
      <c r="G2638" s="135"/>
      <c r="H2638" s="135"/>
      <c r="I2638" s="133"/>
      <c r="J2638" s="113"/>
    </row>
    <row r="2639" spans="2:10" ht="12.75" customHeight="1" x14ac:dyDescent="0.2">
      <c r="B2639" s="111"/>
      <c r="C2639" s="1050" t="s">
        <v>83</v>
      </c>
      <c r="D2639" s="1051"/>
      <c r="E2639" s="1051"/>
      <c r="F2639" s="132">
        <f>SUM(F2629:F2637)</f>
        <v>0</v>
      </c>
      <c r="G2639" s="1052" t="s">
        <v>84</v>
      </c>
      <c r="H2639" s="1052"/>
      <c r="I2639" s="133">
        <f>SUM(I2629:I2637)</f>
        <v>0</v>
      </c>
      <c r="J2639" s="113"/>
    </row>
    <row r="2640" spans="2:10" ht="12.75" customHeight="1" x14ac:dyDescent="0.2">
      <c r="B2640" s="134"/>
      <c r="C2640" s="383"/>
      <c r="D2640" s="135"/>
      <c r="E2640" s="135"/>
      <c r="F2640" s="135"/>
      <c r="G2640" s="1057" t="s">
        <v>85</v>
      </c>
      <c r="H2640" s="1057"/>
      <c r="I2640" s="136">
        <f>F2639-I2639</f>
        <v>0</v>
      </c>
      <c r="J2640" s="137"/>
    </row>
    <row r="2641" spans="2:10" ht="12.75" customHeight="1" x14ac:dyDescent="0.2">
      <c r="B2641" s="111"/>
      <c r="C2641" s="112" t="s">
        <v>86</v>
      </c>
      <c r="D2641" s="112"/>
      <c r="E2641" s="112" t="s">
        <v>88</v>
      </c>
      <c r="F2641" s="112"/>
      <c r="G2641" s="112"/>
      <c r="H2641" s="112"/>
      <c r="I2641" s="112"/>
      <c r="J2641" s="113"/>
    </row>
    <row r="2642" spans="2:10" ht="12.75" customHeight="1" x14ac:dyDescent="0.2">
      <c r="B2642" s="111"/>
      <c r="C2642" s="112"/>
      <c r="D2642" s="112"/>
      <c r="E2642" s="112"/>
      <c r="F2642" s="112"/>
      <c r="G2642" s="112"/>
      <c r="H2642" s="112"/>
      <c r="I2642" s="112"/>
      <c r="J2642" s="113"/>
    </row>
    <row r="2643" spans="2:10" ht="12.75" customHeight="1" thickBot="1" x14ac:dyDescent="0.25">
      <c r="B2643" s="139"/>
      <c r="C2643" s="140"/>
      <c r="D2643" s="140"/>
      <c r="E2643" s="140"/>
      <c r="F2643" s="140"/>
      <c r="G2643" s="140"/>
      <c r="H2643" s="140"/>
      <c r="I2643" s="140"/>
      <c r="J2643" s="141"/>
    </row>
    <row r="2644" spans="2:10" ht="12.75" customHeight="1" thickBot="1" x14ac:dyDescent="0.25">
      <c r="B2644" s="150"/>
      <c r="C2644" s="150"/>
      <c r="D2644" s="150"/>
      <c r="E2644" s="150"/>
      <c r="F2644" s="150"/>
      <c r="G2644" s="150"/>
      <c r="H2644" s="150"/>
      <c r="I2644" s="150"/>
      <c r="J2644" s="150"/>
    </row>
    <row r="2645" spans="2:10" ht="12.75" customHeight="1" x14ac:dyDescent="0.2">
      <c r="B2645" s="108" t="s">
        <v>143</v>
      </c>
      <c r="C2645" s="109"/>
      <c r="D2645" s="109"/>
      <c r="E2645" s="109"/>
      <c r="F2645" s="109"/>
      <c r="G2645" s="109"/>
      <c r="H2645" s="109"/>
      <c r="I2645" s="109"/>
      <c r="J2645" s="110"/>
    </row>
    <row r="2646" spans="2:10" ht="12.75" customHeight="1" x14ac:dyDescent="0.2">
      <c r="B2646" s="111"/>
      <c r="C2646" s="112"/>
      <c r="D2646" s="112"/>
      <c r="E2646" s="112"/>
      <c r="F2646" s="112"/>
      <c r="G2646" s="112"/>
      <c r="H2646" s="112"/>
      <c r="I2646" s="112"/>
      <c r="J2646" s="113"/>
    </row>
    <row r="2647" spans="2:10" ht="12.75" customHeight="1" x14ac:dyDescent="0.25">
      <c r="B2647" s="111"/>
      <c r="C2647" s="1053" t="s">
        <v>77</v>
      </c>
      <c r="D2647" s="1053"/>
      <c r="E2647" s="1053"/>
      <c r="F2647" s="1053"/>
      <c r="G2647" s="1053"/>
      <c r="H2647" s="1053"/>
      <c r="I2647" s="1053"/>
      <c r="J2647" s="113"/>
    </row>
    <row r="2648" spans="2:10" ht="12.75" customHeight="1" x14ac:dyDescent="0.2">
      <c r="B2648" s="111"/>
      <c r="C2648" s="1054" t="s">
        <v>2110</v>
      </c>
      <c r="D2648" s="1054"/>
      <c r="E2648" s="1054"/>
      <c r="F2648" s="1054"/>
      <c r="G2648" s="1054"/>
      <c r="H2648" s="1054"/>
      <c r="I2648" s="1054"/>
      <c r="J2648" s="113"/>
    </row>
    <row r="2649" spans="2:10" ht="12.75" customHeight="1" x14ac:dyDescent="0.2">
      <c r="B2649" s="111"/>
      <c r="C2649" s="114"/>
      <c r="D2649" s="114"/>
      <c r="E2649" s="114"/>
      <c r="F2649" s="114"/>
      <c r="G2649" s="114"/>
      <c r="H2649" s="114"/>
      <c r="I2649" s="116"/>
      <c r="J2649" s="113"/>
    </row>
    <row r="2650" spans="2:10" ht="12.75" customHeight="1" x14ac:dyDescent="0.2">
      <c r="B2650" s="111"/>
      <c r="C2650" s="115" t="s">
        <v>82</v>
      </c>
      <c r="D2650" s="1055">
        <f>'Total display'!B113</f>
        <v>0</v>
      </c>
      <c r="E2650" s="1055"/>
      <c r="F2650" s="1055"/>
      <c r="G2650" s="1055"/>
      <c r="H2650" s="115" t="s">
        <v>81</v>
      </c>
      <c r="I2650" s="176">
        <f>'Total display'!C113</f>
        <v>0</v>
      </c>
      <c r="J2650" s="113"/>
    </row>
    <row r="2651" spans="2:10" ht="12.75" customHeight="1" x14ac:dyDescent="0.2">
      <c r="B2651" s="111"/>
      <c r="C2651" s="118" t="s">
        <v>78</v>
      </c>
      <c r="D2651" s="1055" t="s">
        <v>92</v>
      </c>
      <c r="E2651" s="1055"/>
      <c r="F2651" s="1055"/>
      <c r="G2651" s="112"/>
      <c r="H2651" s="246" t="s">
        <v>479</v>
      </c>
      <c r="I2651" s="246" t="s">
        <v>330</v>
      </c>
      <c r="J2651" s="113"/>
    </row>
    <row r="2652" spans="2:10" ht="12.75" customHeight="1" thickBot="1" x14ac:dyDescent="0.25">
      <c r="B2652" s="111"/>
      <c r="C2652" s="120" t="s">
        <v>79</v>
      </c>
      <c r="D2652" s="120">
        <f>'Total display'!A113</f>
        <v>0</v>
      </c>
      <c r="E2652" s="169"/>
      <c r="F2652" s="149"/>
      <c r="G2652" s="112"/>
      <c r="H2652" s="120" t="s">
        <v>80</v>
      </c>
      <c r="I2652" s="177">
        <f>'Total display'!D113</f>
        <v>0</v>
      </c>
      <c r="J2652" s="113"/>
    </row>
    <row r="2653" spans="2:10" ht="12.75" customHeight="1" thickTop="1" thickBot="1" x14ac:dyDescent="0.25">
      <c r="B2653" s="111"/>
      <c r="C2653" s="123" t="s">
        <v>73</v>
      </c>
      <c r="D2653" s="124"/>
      <c r="E2653" s="124"/>
      <c r="F2653" s="125" t="s">
        <v>74</v>
      </c>
      <c r="G2653" s="124" t="s">
        <v>75</v>
      </c>
      <c r="H2653" s="124"/>
      <c r="I2653" s="125" t="s">
        <v>74</v>
      </c>
      <c r="J2653" s="113"/>
    </row>
    <row r="2654" spans="2:10" ht="12.75" customHeight="1" thickTop="1" x14ac:dyDescent="0.2">
      <c r="B2654" s="111"/>
      <c r="C2654" s="126"/>
      <c r="D2654" s="127" t="s">
        <v>201</v>
      </c>
      <c r="E2654" s="128" t="s">
        <v>117</v>
      </c>
      <c r="F2654" s="129"/>
      <c r="G2654" s="112"/>
      <c r="H2654" s="112"/>
      <c r="I2654" s="130"/>
      <c r="J2654" s="113"/>
    </row>
    <row r="2655" spans="2:10" ht="12.75" customHeight="1" x14ac:dyDescent="0.2">
      <c r="B2655" s="111"/>
      <c r="C2655" s="127" t="s">
        <v>40</v>
      </c>
      <c r="D2655" s="127"/>
      <c r="E2655" s="127"/>
      <c r="F2655" s="131">
        <f>'Total display'!E113</f>
        <v>0</v>
      </c>
      <c r="G2655" s="1058" t="s">
        <v>1943</v>
      </c>
      <c r="H2655" s="1058"/>
      <c r="I2655" s="131">
        <f>'Total display'!R113</f>
        <v>0</v>
      </c>
      <c r="J2655" s="113"/>
    </row>
    <row r="2656" spans="2:10" ht="12.75" customHeight="1" x14ac:dyDescent="0.2">
      <c r="B2656" s="111"/>
      <c r="C2656" s="127" t="s">
        <v>67</v>
      </c>
      <c r="D2656" s="127"/>
      <c r="E2656" s="127"/>
      <c r="F2656" s="131">
        <f>'Total display'!H113</f>
        <v>0</v>
      </c>
      <c r="G2656" s="1056" t="s">
        <v>76</v>
      </c>
      <c r="H2656" s="1056"/>
      <c r="I2656" s="131">
        <f>'Total display'!T113</f>
        <v>0</v>
      </c>
      <c r="J2656" s="113"/>
    </row>
    <row r="2657" spans="2:10" ht="12.75" customHeight="1" x14ac:dyDescent="0.2">
      <c r="B2657" s="111"/>
      <c r="C2657" s="127" t="s">
        <v>69</v>
      </c>
      <c r="D2657" s="128">
        <f>'Ac Dtls'!D102</f>
        <v>0</v>
      </c>
      <c r="E2657" s="131">
        <f>'Ac Dtls'!E102</f>
        <v>1.7059006849315068</v>
      </c>
      <c r="F2657" s="131">
        <f>'Total display'!M113</f>
        <v>0</v>
      </c>
      <c r="G2657" s="127"/>
      <c r="H2657" s="127"/>
      <c r="I2657" s="131"/>
      <c r="J2657" s="113"/>
    </row>
    <row r="2658" spans="2:10" ht="12.75" customHeight="1" x14ac:dyDescent="0.2">
      <c r="B2658" s="111"/>
      <c r="C2658" s="127" t="s">
        <v>70</v>
      </c>
      <c r="D2658" s="128">
        <f>'Ac Dtls'!G102</f>
        <v>0</v>
      </c>
      <c r="E2658" s="131">
        <f>'Ac Dtls'!H102</f>
        <v>2</v>
      </c>
      <c r="F2658" s="131">
        <f>'Total display'!N113</f>
        <v>0</v>
      </c>
      <c r="G2658" s="127"/>
      <c r="H2658" s="127"/>
      <c r="I2658" s="131"/>
      <c r="J2658" s="113"/>
    </row>
    <row r="2659" spans="2:10" ht="12.75" customHeight="1" x14ac:dyDescent="0.2">
      <c r="B2659" s="111"/>
      <c r="C2659" s="127" t="s">
        <v>71</v>
      </c>
      <c r="D2659" s="127"/>
      <c r="E2659" s="127"/>
      <c r="F2659" s="131">
        <f>'Total display'!P113</f>
        <v>0</v>
      </c>
      <c r="G2659" s="127"/>
      <c r="H2659" s="127"/>
      <c r="I2659" s="131"/>
      <c r="J2659" s="113"/>
    </row>
    <row r="2660" spans="2:10" ht="12.75" customHeight="1" x14ac:dyDescent="0.2">
      <c r="B2660" s="111"/>
      <c r="C2660" s="127" t="s">
        <v>422</v>
      </c>
      <c r="D2660" s="127"/>
      <c r="E2660" s="127"/>
      <c r="F2660" s="131">
        <f>'Total display'!F113</f>
        <v>0</v>
      </c>
      <c r="G2660" s="127"/>
      <c r="H2660" s="127"/>
      <c r="I2660" s="131"/>
      <c r="J2660" s="113"/>
    </row>
    <row r="2661" spans="2:10" ht="12.75" customHeight="1" x14ac:dyDescent="0.2">
      <c r="B2661" s="111"/>
      <c r="C2661" s="182" t="s">
        <v>421</v>
      </c>
      <c r="D2661" s="144"/>
      <c r="E2661" s="144"/>
      <c r="F2661" s="183">
        <f>'Total display'!I113</f>
        <v>0</v>
      </c>
      <c r="G2661" s="127"/>
      <c r="H2661" s="127"/>
      <c r="I2661" s="131"/>
      <c r="J2661" s="113"/>
    </row>
    <row r="2662" spans="2:10" ht="12.75" customHeight="1" x14ac:dyDescent="0.2">
      <c r="B2662" s="111"/>
      <c r="C2662" s="127" t="s">
        <v>450</v>
      </c>
      <c r="D2662" s="144"/>
      <c r="E2662" s="144"/>
      <c r="F2662" s="131">
        <f>'Total display'!J113</f>
        <v>0</v>
      </c>
      <c r="G2662" s="127"/>
      <c r="H2662" s="127"/>
      <c r="I2662" s="131"/>
      <c r="J2662" s="113"/>
    </row>
    <row r="2663" spans="2:10" ht="12.75" customHeight="1" x14ac:dyDescent="0.2">
      <c r="B2663" s="111"/>
      <c r="C2663" s="382" t="s">
        <v>1055</v>
      </c>
      <c r="D2663" s="127"/>
      <c r="E2663" s="127"/>
      <c r="F2663" s="131">
        <f>'Total display'!L113</f>
        <v>0</v>
      </c>
      <c r="G2663" s="127"/>
      <c r="H2663" s="127"/>
      <c r="I2663" s="131"/>
      <c r="J2663" s="113"/>
    </row>
    <row r="2664" spans="2:10" ht="12.75" customHeight="1" x14ac:dyDescent="0.2">
      <c r="B2664" s="111"/>
      <c r="C2664" s="382"/>
      <c r="D2664" s="385"/>
      <c r="E2664" s="385"/>
      <c r="F2664" s="132"/>
      <c r="G2664" s="135"/>
      <c r="H2664" s="135"/>
      <c r="I2664" s="133"/>
      <c r="J2664" s="113"/>
    </row>
    <row r="2665" spans="2:10" ht="12.75" customHeight="1" x14ac:dyDescent="0.2">
      <c r="B2665" s="111"/>
      <c r="C2665" s="1050" t="s">
        <v>83</v>
      </c>
      <c r="D2665" s="1051"/>
      <c r="E2665" s="1051"/>
      <c r="F2665" s="132">
        <f>SUM(F2655:F2663)</f>
        <v>0</v>
      </c>
      <c r="G2665" s="1052" t="s">
        <v>84</v>
      </c>
      <c r="H2665" s="1052"/>
      <c r="I2665" s="133">
        <f>SUM(I2655:I2663)</f>
        <v>0</v>
      </c>
      <c r="J2665" s="113"/>
    </row>
    <row r="2666" spans="2:10" ht="12.75" customHeight="1" x14ac:dyDescent="0.2">
      <c r="B2666" s="134"/>
      <c r="C2666" s="386"/>
      <c r="D2666" s="135"/>
      <c r="E2666" s="135"/>
      <c r="F2666" s="135"/>
      <c r="G2666" s="1057" t="s">
        <v>85</v>
      </c>
      <c r="H2666" s="1057"/>
      <c r="I2666" s="136">
        <f>F2665-I2665</f>
        <v>0</v>
      </c>
      <c r="J2666" s="137"/>
    </row>
    <row r="2667" spans="2:10" ht="12.75" customHeight="1" x14ac:dyDescent="0.2">
      <c r="B2667" s="111"/>
      <c r="C2667" s="112" t="s">
        <v>86</v>
      </c>
      <c r="D2667" s="112"/>
      <c r="E2667" s="112" t="s">
        <v>88</v>
      </c>
      <c r="F2667" s="112"/>
      <c r="G2667" s="112"/>
      <c r="H2667" s="112"/>
      <c r="I2667" s="112"/>
      <c r="J2667" s="113"/>
    </row>
    <row r="2668" spans="2:10" ht="12.75" customHeight="1" x14ac:dyDescent="0.2">
      <c r="B2668" s="111"/>
      <c r="C2668" s="112"/>
      <c r="D2668" s="112"/>
      <c r="E2668" s="112"/>
      <c r="F2668" s="112"/>
      <c r="G2668" s="112"/>
      <c r="H2668" s="112"/>
      <c r="I2668" s="112"/>
      <c r="J2668" s="113"/>
    </row>
    <row r="2669" spans="2:10" ht="12.75" customHeight="1" thickBot="1" x14ac:dyDescent="0.25">
      <c r="B2669" s="139"/>
      <c r="C2669" s="140"/>
      <c r="D2669" s="140"/>
      <c r="E2669" s="140"/>
      <c r="F2669" s="140"/>
      <c r="G2669" s="140"/>
      <c r="H2669" s="140"/>
      <c r="I2669" s="140"/>
      <c r="J2669" s="141"/>
    </row>
    <row r="2670" spans="2:10" ht="12.75" customHeight="1" thickBot="1" x14ac:dyDescent="0.25">
      <c r="B2670" s="150"/>
      <c r="C2670" s="150"/>
      <c r="D2670" s="150"/>
      <c r="E2670" s="150"/>
      <c r="F2670" s="150"/>
      <c r="G2670" s="150"/>
      <c r="H2670" s="150"/>
      <c r="I2670" s="150"/>
      <c r="J2670" s="150"/>
    </row>
    <row r="2671" spans="2:10" ht="12.75" customHeight="1" x14ac:dyDescent="0.2">
      <c r="B2671" s="108" t="s">
        <v>143</v>
      </c>
      <c r="C2671" s="109"/>
      <c r="D2671" s="109"/>
      <c r="E2671" s="109"/>
      <c r="F2671" s="109"/>
      <c r="G2671" s="109"/>
      <c r="H2671" s="109"/>
      <c r="I2671" s="109"/>
      <c r="J2671" s="110"/>
    </row>
    <row r="2672" spans="2:10" ht="12.75" customHeight="1" x14ac:dyDescent="0.2">
      <c r="B2672" s="111"/>
      <c r="C2672" s="112"/>
      <c r="D2672" s="112"/>
      <c r="E2672" s="112"/>
      <c r="F2672" s="112"/>
      <c r="G2672" s="112"/>
      <c r="H2672" s="112"/>
      <c r="I2672" s="112"/>
      <c r="J2672" s="113"/>
    </row>
    <row r="2673" spans="2:10" ht="12.75" customHeight="1" x14ac:dyDescent="0.25">
      <c r="B2673" s="111"/>
      <c r="C2673" s="1053" t="s">
        <v>77</v>
      </c>
      <c r="D2673" s="1053"/>
      <c r="E2673" s="1053"/>
      <c r="F2673" s="1053"/>
      <c r="G2673" s="1053"/>
      <c r="H2673" s="1053"/>
      <c r="I2673" s="1053"/>
      <c r="J2673" s="113"/>
    </row>
    <row r="2674" spans="2:10" ht="12.75" customHeight="1" x14ac:dyDescent="0.2">
      <c r="B2674" s="111"/>
      <c r="C2674" s="1054" t="s">
        <v>2110</v>
      </c>
      <c r="D2674" s="1054"/>
      <c r="E2674" s="1054"/>
      <c r="F2674" s="1054"/>
      <c r="G2674" s="1054"/>
      <c r="H2674" s="1054"/>
      <c r="I2674" s="1054"/>
      <c r="J2674" s="113"/>
    </row>
    <row r="2675" spans="2:10" ht="12.75" customHeight="1" x14ac:dyDescent="0.2">
      <c r="B2675" s="111"/>
      <c r="C2675" s="114"/>
      <c r="D2675" s="114"/>
      <c r="E2675" s="114"/>
      <c r="F2675" s="114"/>
      <c r="G2675" s="114"/>
      <c r="H2675" s="114"/>
      <c r="I2675" s="116"/>
      <c r="J2675" s="113"/>
    </row>
    <row r="2676" spans="2:10" ht="12.75" customHeight="1" x14ac:dyDescent="0.2">
      <c r="B2676" s="111"/>
      <c r="C2676" s="115" t="s">
        <v>82</v>
      </c>
      <c r="D2676" s="1055" t="s">
        <v>468</v>
      </c>
      <c r="E2676" s="1055"/>
      <c r="F2676" s="1055"/>
      <c r="G2676" s="1055"/>
      <c r="H2676" s="115" t="s">
        <v>81</v>
      </c>
      <c r="I2676" s="176">
        <v>463</v>
      </c>
      <c r="J2676" s="113"/>
    </row>
    <row r="2677" spans="2:10" ht="12.75" customHeight="1" x14ac:dyDescent="0.2">
      <c r="B2677" s="111"/>
      <c r="C2677" s="118" t="s">
        <v>78</v>
      </c>
      <c r="D2677" s="1055" t="s">
        <v>785</v>
      </c>
      <c r="E2677" s="1055"/>
      <c r="F2677" s="1055"/>
      <c r="G2677" s="112"/>
      <c r="H2677" s="246" t="s">
        <v>479</v>
      </c>
      <c r="I2677" s="246" t="s">
        <v>330</v>
      </c>
      <c r="J2677" s="113"/>
    </row>
    <row r="2678" spans="2:10" ht="12.75" customHeight="1" thickBot="1" x14ac:dyDescent="0.25">
      <c r="B2678" s="111"/>
      <c r="C2678" s="120" t="s">
        <v>79</v>
      </c>
      <c r="D2678" s="120">
        <f>'Total display'!A114</f>
        <v>0</v>
      </c>
      <c r="E2678" s="169"/>
      <c r="F2678" s="149"/>
      <c r="G2678" s="112"/>
      <c r="H2678" s="120" t="s">
        <v>80</v>
      </c>
      <c r="I2678" s="164">
        <f>'Total display'!D114</f>
        <v>0</v>
      </c>
      <c r="J2678" s="113"/>
    </row>
    <row r="2679" spans="2:10" ht="12.75" customHeight="1" thickTop="1" thickBot="1" x14ac:dyDescent="0.25">
      <c r="B2679" s="111"/>
      <c r="C2679" s="123" t="s">
        <v>73</v>
      </c>
      <c r="D2679" s="124"/>
      <c r="E2679" s="124"/>
      <c r="F2679" s="125" t="s">
        <v>74</v>
      </c>
      <c r="G2679" s="124" t="s">
        <v>75</v>
      </c>
      <c r="H2679" s="124"/>
      <c r="I2679" s="125" t="s">
        <v>74</v>
      </c>
      <c r="J2679" s="113"/>
    </row>
    <row r="2680" spans="2:10" ht="13.5" thickTop="1" x14ac:dyDescent="0.2">
      <c r="B2680" s="111"/>
      <c r="C2680" s="126"/>
      <c r="D2680" s="127" t="s">
        <v>201</v>
      </c>
      <c r="E2680" s="128" t="s">
        <v>117</v>
      </c>
      <c r="F2680" s="129"/>
      <c r="G2680" s="112"/>
      <c r="H2680" s="112"/>
      <c r="I2680" s="130"/>
      <c r="J2680" s="113"/>
    </row>
    <row r="2681" spans="2:10" x14ac:dyDescent="0.2">
      <c r="B2681" s="111"/>
      <c r="C2681" s="127" t="s">
        <v>40</v>
      </c>
      <c r="D2681" s="127"/>
      <c r="E2681" s="127"/>
      <c r="F2681" s="131">
        <f>'Total display'!E114</f>
        <v>0</v>
      </c>
      <c r="G2681" s="1058" t="s">
        <v>1943</v>
      </c>
      <c r="H2681" s="1058"/>
      <c r="I2681" s="424">
        <f>'Total display'!R114</f>
        <v>0</v>
      </c>
      <c r="J2681" s="113"/>
    </row>
    <row r="2682" spans="2:10" x14ac:dyDescent="0.2">
      <c r="B2682" s="111"/>
      <c r="C2682" s="127" t="s">
        <v>67</v>
      </c>
      <c r="D2682" s="127"/>
      <c r="E2682" s="127"/>
      <c r="F2682" s="131">
        <f>'Total display'!H114</f>
        <v>0</v>
      </c>
      <c r="G2682" s="1056" t="s">
        <v>76</v>
      </c>
      <c r="H2682" s="1056"/>
      <c r="I2682" s="131">
        <f>'Total display'!T114</f>
        <v>0</v>
      </c>
      <c r="J2682" s="113"/>
    </row>
    <row r="2683" spans="2:10" x14ac:dyDescent="0.2">
      <c r="B2683" s="111"/>
      <c r="C2683" s="127" t="s">
        <v>69</v>
      </c>
      <c r="D2683" s="128">
        <f>'Ac Dtls'!D103</f>
        <v>0</v>
      </c>
      <c r="E2683" s="131">
        <f>'Ac Dtls'!E103</f>
        <v>1.7059006849315068</v>
      </c>
      <c r="F2683" s="131">
        <f>'Total display'!M114</f>
        <v>0</v>
      </c>
      <c r="G2683" s="194"/>
      <c r="H2683" s="127"/>
      <c r="I2683" s="352"/>
      <c r="J2683" s="113"/>
    </row>
    <row r="2684" spans="2:10" x14ac:dyDescent="0.2">
      <c r="B2684" s="111"/>
      <c r="C2684" s="127" t="s">
        <v>70</v>
      </c>
      <c r="D2684" s="128">
        <f>'Ac Dtls'!G103</f>
        <v>0</v>
      </c>
      <c r="E2684" s="131">
        <f>'Ac Dtls'!H103</f>
        <v>4</v>
      </c>
      <c r="F2684" s="131">
        <f>'Ac Dtls'!I103</f>
        <v>0</v>
      </c>
      <c r="G2684" s="127"/>
      <c r="H2684" s="127"/>
      <c r="I2684" s="131"/>
      <c r="J2684" s="113"/>
    </row>
    <row r="2685" spans="2:10" x14ac:dyDescent="0.2">
      <c r="B2685" s="111"/>
      <c r="C2685" s="127" t="s">
        <v>71</v>
      </c>
      <c r="D2685" s="127"/>
      <c r="E2685" s="127"/>
      <c r="F2685" s="131">
        <f>'Total display'!P114</f>
        <v>0</v>
      </c>
      <c r="G2685" s="127"/>
      <c r="H2685" s="127"/>
      <c r="I2685" s="131"/>
      <c r="J2685" s="113"/>
    </row>
    <row r="2686" spans="2:10" x14ac:dyDescent="0.2">
      <c r="B2686" s="111"/>
      <c r="C2686" s="127" t="s">
        <v>422</v>
      </c>
      <c r="D2686" s="127"/>
      <c r="E2686" s="127"/>
      <c r="F2686" s="131">
        <f>'Total display'!F114</f>
        <v>0</v>
      </c>
      <c r="G2686" s="127"/>
      <c r="H2686" s="127"/>
      <c r="I2686" s="131"/>
      <c r="J2686" s="113"/>
    </row>
    <row r="2687" spans="2:10" x14ac:dyDescent="0.2">
      <c r="B2687" s="111"/>
      <c r="C2687" s="182" t="s">
        <v>421</v>
      </c>
      <c r="D2687" s="182"/>
      <c r="E2687" s="182"/>
      <c r="F2687" s="183">
        <f>'Total display'!I114</f>
        <v>0</v>
      </c>
      <c r="G2687" s="127"/>
      <c r="H2687" s="127"/>
      <c r="I2687" s="131"/>
      <c r="J2687" s="113"/>
    </row>
    <row r="2688" spans="2:10" x14ac:dyDescent="0.2">
      <c r="B2688" s="111"/>
      <c r="C2688" s="127" t="s">
        <v>450</v>
      </c>
      <c r="D2688" s="144"/>
      <c r="E2688" s="144"/>
      <c r="F2688" s="131">
        <f>'Total display'!J114</f>
        <v>0</v>
      </c>
      <c r="G2688" s="127"/>
      <c r="H2688" s="127"/>
      <c r="I2688" s="131"/>
      <c r="J2688" s="113"/>
    </row>
    <row r="2689" spans="2:10" x14ac:dyDescent="0.2">
      <c r="B2689" s="111"/>
      <c r="C2689" s="127"/>
      <c r="D2689" s="144"/>
      <c r="E2689" s="144"/>
      <c r="F2689" s="131"/>
      <c r="G2689" s="127"/>
      <c r="H2689" s="127"/>
      <c r="I2689" s="131"/>
      <c r="J2689" s="113"/>
    </row>
    <row r="2690" spans="2:10" x14ac:dyDescent="0.2">
      <c r="B2690" s="111"/>
      <c r="C2690" s="382" t="s">
        <v>1055</v>
      </c>
      <c r="D2690" s="127"/>
      <c r="E2690" s="127"/>
      <c r="F2690" s="131">
        <f>'Total display'!L114</f>
        <v>0</v>
      </c>
      <c r="G2690" s="127"/>
      <c r="H2690" s="127"/>
      <c r="I2690" s="131"/>
      <c r="J2690" s="113"/>
    </row>
    <row r="2691" spans="2:10" x14ac:dyDescent="0.2">
      <c r="B2691" s="111"/>
      <c r="C2691" s="382"/>
      <c r="D2691" s="385"/>
      <c r="E2691" s="385"/>
      <c r="F2691" s="132"/>
      <c r="G2691" s="135"/>
      <c r="H2691" s="135"/>
      <c r="I2691" s="133"/>
      <c r="J2691" s="113"/>
    </row>
    <row r="2692" spans="2:10" x14ac:dyDescent="0.2">
      <c r="B2692" s="111"/>
      <c r="C2692" s="1050" t="s">
        <v>83</v>
      </c>
      <c r="D2692" s="1051"/>
      <c r="E2692" s="1051"/>
      <c r="F2692" s="132">
        <f>SUM(F2681:F2690)</f>
        <v>0</v>
      </c>
      <c r="G2692" s="1052" t="s">
        <v>84</v>
      </c>
      <c r="H2692" s="1052"/>
      <c r="I2692" s="133">
        <f>SUM(I2681:I2690)</f>
        <v>0</v>
      </c>
      <c r="J2692" s="113"/>
    </row>
    <row r="2693" spans="2:10" x14ac:dyDescent="0.2">
      <c r="B2693" s="134"/>
      <c r="C2693" s="383"/>
      <c r="D2693" s="135"/>
      <c r="E2693" s="135"/>
      <c r="F2693" s="135"/>
      <c r="G2693" s="1057" t="s">
        <v>85</v>
      </c>
      <c r="H2693" s="1057"/>
      <c r="I2693" s="136">
        <f>F2692-I2692</f>
        <v>0</v>
      </c>
      <c r="J2693" s="137"/>
    </row>
    <row r="2694" spans="2:10" x14ac:dyDescent="0.2">
      <c r="B2694" s="111"/>
      <c r="C2694" s="112" t="s">
        <v>86</v>
      </c>
      <c r="D2694" s="112"/>
      <c r="E2694" s="112" t="s">
        <v>88</v>
      </c>
      <c r="F2694" s="112"/>
      <c r="G2694" s="112"/>
      <c r="H2694" s="112"/>
      <c r="I2694" s="112"/>
      <c r="J2694" s="113"/>
    </row>
    <row r="2695" spans="2:10" x14ac:dyDescent="0.2">
      <c r="B2695" s="111"/>
      <c r="C2695" s="112"/>
      <c r="D2695" s="112"/>
      <c r="E2695" s="112"/>
      <c r="F2695" s="112"/>
      <c r="G2695" s="112"/>
      <c r="H2695" s="112"/>
      <c r="I2695" s="112"/>
      <c r="J2695" s="113"/>
    </row>
    <row r="2696" spans="2:10" ht="13.5" thickBot="1" x14ac:dyDescent="0.25">
      <c r="B2696" s="139"/>
      <c r="C2696" s="140"/>
      <c r="D2696" s="140"/>
      <c r="E2696" s="140"/>
      <c r="F2696" s="140"/>
      <c r="G2696" s="140"/>
      <c r="H2696" s="140"/>
      <c r="I2696" s="140"/>
      <c r="J2696" s="141"/>
    </row>
    <row r="2697" spans="2:10" x14ac:dyDescent="0.2">
      <c r="B2697" s="150"/>
      <c r="C2697" s="150"/>
      <c r="D2697" s="150"/>
      <c r="E2697" s="150"/>
      <c r="F2697" s="150"/>
      <c r="G2697" s="150"/>
      <c r="H2697" s="150"/>
      <c r="I2697" s="150"/>
      <c r="J2697" s="150"/>
    </row>
    <row r="2698" spans="2:10" x14ac:dyDescent="0.2">
      <c r="B2698" s="150"/>
      <c r="C2698" s="150"/>
      <c r="D2698" s="150"/>
      <c r="E2698" s="150"/>
      <c r="F2698" s="150"/>
      <c r="G2698" s="150"/>
      <c r="H2698" s="150"/>
      <c r="I2698" s="150"/>
      <c r="J2698" s="150"/>
    </row>
    <row r="2699" spans="2:10" x14ac:dyDescent="0.2">
      <c r="B2699" s="150"/>
      <c r="C2699" s="150"/>
      <c r="D2699" s="150"/>
      <c r="E2699" s="150"/>
      <c r="F2699" s="150"/>
      <c r="G2699" s="150"/>
      <c r="H2699" s="150"/>
      <c r="I2699" s="150"/>
      <c r="J2699" s="150"/>
    </row>
    <row r="2700" spans="2:10" x14ac:dyDescent="0.2">
      <c r="B2700" s="150"/>
      <c r="C2700" s="150"/>
      <c r="D2700" s="150"/>
      <c r="E2700" s="150"/>
      <c r="F2700" s="150"/>
      <c r="G2700" s="150"/>
      <c r="H2700" s="150"/>
      <c r="I2700" s="150"/>
      <c r="J2700" s="150"/>
    </row>
    <row r="2701" spans="2:10" x14ac:dyDescent="0.2">
      <c r="B2701" s="150"/>
      <c r="C2701" s="150"/>
      <c r="D2701" s="150"/>
      <c r="E2701" s="150"/>
      <c r="F2701" s="150"/>
      <c r="G2701" s="150"/>
      <c r="H2701" s="150"/>
      <c r="I2701" s="150"/>
      <c r="J2701" s="150"/>
    </row>
    <row r="2702" spans="2:10" ht="13.5" thickBot="1" x14ac:dyDescent="0.25">
      <c r="B2702" s="150"/>
      <c r="C2702" s="150"/>
      <c r="D2702" s="150"/>
      <c r="E2702" s="150"/>
      <c r="F2702" s="150"/>
      <c r="G2702" s="150"/>
      <c r="H2702" s="150"/>
      <c r="I2702" s="150"/>
      <c r="J2702" s="150"/>
    </row>
    <row r="2703" spans="2:10" x14ac:dyDescent="0.2">
      <c r="B2703" s="108" t="s">
        <v>143</v>
      </c>
      <c r="C2703" s="109"/>
      <c r="D2703" s="109"/>
      <c r="E2703" s="109"/>
      <c r="F2703" s="109"/>
      <c r="G2703" s="109"/>
      <c r="H2703" s="109"/>
      <c r="I2703" s="109"/>
      <c r="J2703" s="110"/>
    </row>
    <row r="2704" spans="2:10" x14ac:dyDescent="0.2">
      <c r="B2704" s="111"/>
      <c r="C2704" s="112"/>
      <c r="D2704" s="112"/>
      <c r="E2704" s="112"/>
      <c r="F2704" s="112"/>
      <c r="G2704" s="112"/>
      <c r="H2704" s="112"/>
      <c r="I2704" s="112"/>
      <c r="J2704" s="113"/>
    </row>
    <row r="2705" spans="2:10" ht="15.75" x14ac:dyDescent="0.25">
      <c r="B2705" s="111"/>
      <c r="C2705" s="1053" t="s">
        <v>77</v>
      </c>
      <c r="D2705" s="1053"/>
      <c r="E2705" s="1053"/>
      <c r="F2705" s="1053"/>
      <c r="G2705" s="1053"/>
      <c r="H2705" s="1053"/>
      <c r="I2705" s="1053"/>
      <c r="J2705" s="113"/>
    </row>
    <row r="2706" spans="2:10" x14ac:dyDescent="0.2">
      <c r="B2706" s="111"/>
      <c r="C2706" s="1054" t="s">
        <v>2110</v>
      </c>
      <c r="D2706" s="1054"/>
      <c r="E2706" s="1054"/>
      <c r="F2706" s="1054"/>
      <c r="G2706" s="1054"/>
      <c r="H2706" s="1054"/>
      <c r="I2706" s="1054"/>
      <c r="J2706" s="113"/>
    </row>
    <row r="2707" spans="2:10" x14ac:dyDescent="0.2">
      <c r="B2707" s="111"/>
      <c r="C2707" s="114"/>
      <c r="D2707" s="114"/>
      <c r="E2707" s="114"/>
      <c r="F2707" s="114"/>
      <c r="G2707" s="114"/>
      <c r="H2707" s="114"/>
      <c r="I2707" s="116"/>
      <c r="J2707" s="113"/>
    </row>
    <row r="2708" spans="2:10" x14ac:dyDescent="0.2">
      <c r="B2708" s="111"/>
      <c r="C2708" s="115" t="s">
        <v>82</v>
      </c>
      <c r="D2708" s="1055">
        <f>'Total display'!B115</f>
        <v>0</v>
      </c>
      <c r="E2708" s="1055"/>
      <c r="F2708" s="1055"/>
      <c r="G2708" s="1055"/>
      <c r="H2708" s="115" t="s">
        <v>81</v>
      </c>
      <c r="I2708" s="176">
        <f>'Total display'!C115</f>
        <v>0</v>
      </c>
      <c r="J2708" s="113"/>
    </row>
    <row r="2709" spans="2:10" x14ac:dyDescent="0.2">
      <c r="B2709" s="111"/>
      <c r="C2709" s="118" t="s">
        <v>78</v>
      </c>
      <c r="D2709" s="1055" t="s">
        <v>197</v>
      </c>
      <c r="E2709" s="1055"/>
      <c r="F2709" s="1055"/>
      <c r="G2709" s="112"/>
      <c r="H2709" s="246" t="s">
        <v>479</v>
      </c>
      <c r="I2709" s="246" t="s">
        <v>330</v>
      </c>
      <c r="J2709" s="113"/>
    </row>
    <row r="2710" spans="2:10" ht="13.5" thickBot="1" x14ac:dyDescent="0.25">
      <c r="B2710" s="111"/>
      <c r="C2710" s="120" t="s">
        <v>79</v>
      </c>
      <c r="D2710" s="120">
        <f>'Total display'!A115</f>
        <v>0</v>
      </c>
      <c r="E2710" s="169"/>
      <c r="F2710" s="149"/>
      <c r="G2710" s="112"/>
      <c r="H2710" s="120" t="s">
        <v>80</v>
      </c>
      <c r="I2710" s="232">
        <f>'Total display'!D115</f>
        <v>0</v>
      </c>
      <c r="J2710" s="113"/>
    </row>
    <row r="2711" spans="2:10" ht="14.25" thickTop="1" thickBot="1" x14ac:dyDescent="0.25">
      <c r="B2711" s="111"/>
      <c r="C2711" s="123" t="s">
        <v>73</v>
      </c>
      <c r="D2711" s="124"/>
      <c r="E2711" s="124"/>
      <c r="F2711" s="125" t="s">
        <v>74</v>
      </c>
      <c r="G2711" s="124" t="s">
        <v>75</v>
      </c>
      <c r="H2711" s="124"/>
      <c r="I2711" s="125" t="s">
        <v>74</v>
      </c>
      <c r="J2711" s="113"/>
    </row>
    <row r="2712" spans="2:10" ht="13.5" thickTop="1" x14ac:dyDescent="0.2">
      <c r="B2712" s="111"/>
      <c r="C2712" s="126"/>
      <c r="D2712" s="127" t="s">
        <v>201</v>
      </c>
      <c r="E2712" s="128" t="s">
        <v>117</v>
      </c>
      <c r="F2712" s="129"/>
      <c r="G2712" s="112"/>
      <c r="H2712" s="112"/>
      <c r="I2712" s="130"/>
      <c r="J2712" s="113"/>
    </row>
    <row r="2713" spans="2:10" x14ac:dyDescent="0.2">
      <c r="B2713" s="111"/>
      <c r="C2713" s="127" t="s">
        <v>40</v>
      </c>
      <c r="D2713" s="127"/>
      <c r="E2713" s="127"/>
      <c r="F2713" s="131">
        <f>'Total display'!E115</f>
        <v>0</v>
      </c>
      <c r="G2713" s="1058" t="s">
        <v>1942</v>
      </c>
      <c r="H2713" s="1058"/>
      <c r="I2713" s="131">
        <f>'Total display'!R115</f>
        <v>0</v>
      </c>
      <c r="J2713" s="113"/>
    </row>
    <row r="2714" spans="2:10" x14ac:dyDescent="0.2">
      <c r="B2714" s="111"/>
      <c r="C2714" s="127" t="s">
        <v>67</v>
      </c>
      <c r="D2714" s="127"/>
      <c r="E2714" s="127"/>
      <c r="F2714" s="131">
        <f>'Total display'!H115</f>
        <v>0</v>
      </c>
      <c r="G2714" s="1056" t="s">
        <v>76</v>
      </c>
      <c r="H2714" s="1056"/>
      <c r="I2714" s="131">
        <f>'Total display'!T115</f>
        <v>0</v>
      </c>
      <c r="J2714" s="113"/>
    </row>
    <row r="2715" spans="2:10" x14ac:dyDescent="0.2">
      <c r="B2715" s="111"/>
      <c r="C2715" s="127" t="s">
        <v>69</v>
      </c>
      <c r="D2715" s="128">
        <f>'Ac Dtls'!D104</f>
        <v>0</v>
      </c>
      <c r="E2715" s="131">
        <f>'Ac Dtls'!E104</f>
        <v>1.7688133561643837</v>
      </c>
      <c r="F2715" s="131">
        <f>'Total display'!M115</f>
        <v>0</v>
      </c>
      <c r="G2715" s="127"/>
      <c r="H2715" s="127"/>
      <c r="I2715" s="131"/>
      <c r="J2715" s="113"/>
    </row>
    <row r="2716" spans="2:10" x14ac:dyDescent="0.2">
      <c r="B2716" s="111"/>
      <c r="C2716" s="127" t="s">
        <v>70</v>
      </c>
      <c r="D2716" s="128">
        <f>'Ac Dtls'!G104</f>
        <v>0</v>
      </c>
      <c r="E2716" s="131">
        <f>'Ac Dtls'!H104</f>
        <v>3</v>
      </c>
      <c r="F2716" s="131">
        <f>'Total display'!N115</f>
        <v>0</v>
      </c>
      <c r="G2716" s="127"/>
      <c r="H2716" s="127"/>
      <c r="I2716" s="131"/>
      <c r="J2716" s="113"/>
    </row>
    <row r="2717" spans="2:10" x14ac:dyDescent="0.2">
      <c r="B2717" s="111"/>
      <c r="C2717" s="127" t="s">
        <v>71</v>
      </c>
      <c r="D2717" s="127"/>
      <c r="E2717" s="127"/>
      <c r="F2717" s="131">
        <f>'Total display'!P115</f>
        <v>0</v>
      </c>
      <c r="G2717" s="127"/>
      <c r="H2717" s="127"/>
      <c r="I2717" s="131"/>
      <c r="J2717" s="113"/>
    </row>
    <row r="2718" spans="2:10" x14ac:dyDescent="0.2">
      <c r="B2718" s="111"/>
      <c r="C2718" s="182" t="s">
        <v>421</v>
      </c>
      <c r="D2718" s="144"/>
      <c r="E2718" s="144"/>
      <c r="F2718" s="183">
        <f>'Total display'!I115</f>
        <v>0</v>
      </c>
      <c r="G2718" s="127"/>
      <c r="H2718" s="127"/>
      <c r="I2718" s="131"/>
      <c r="J2718" s="113"/>
    </row>
    <row r="2719" spans="2:10" x14ac:dyDescent="0.2">
      <c r="B2719" s="111"/>
      <c r="C2719" s="127" t="s">
        <v>450</v>
      </c>
      <c r="D2719" s="144"/>
      <c r="E2719" s="144"/>
      <c r="F2719" s="131">
        <f>'Total display'!J115</f>
        <v>0</v>
      </c>
      <c r="G2719" s="127"/>
      <c r="H2719" s="127"/>
      <c r="I2719" s="131"/>
      <c r="J2719" s="113"/>
    </row>
    <row r="2720" spans="2:10" x14ac:dyDescent="0.2">
      <c r="B2720" s="111"/>
      <c r="C2720" s="127" t="s">
        <v>151</v>
      </c>
      <c r="D2720" s="144"/>
      <c r="E2720" s="144"/>
      <c r="F2720" s="131">
        <f>'Total display'!O115</f>
        <v>0</v>
      </c>
      <c r="G2720" s="127"/>
      <c r="H2720" s="127"/>
      <c r="I2720" s="131"/>
      <c r="J2720" s="113"/>
    </row>
    <row r="2721" spans="2:10" x14ac:dyDescent="0.2">
      <c r="B2721" s="111"/>
      <c r="C2721" s="382" t="s">
        <v>1055</v>
      </c>
      <c r="D2721" s="127"/>
      <c r="E2721" s="127"/>
      <c r="F2721" s="131">
        <f>'Total display'!L115</f>
        <v>0</v>
      </c>
      <c r="G2721" s="127"/>
      <c r="H2721" s="127"/>
      <c r="I2721" s="131"/>
      <c r="J2721" s="113"/>
    </row>
    <row r="2722" spans="2:10" x14ac:dyDescent="0.2">
      <c r="B2722" s="111"/>
      <c r="C2722" s="1050" t="s">
        <v>83</v>
      </c>
      <c r="D2722" s="1051"/>
      <c r="E2722" s="1051"/>
      <c r="F2722" s="132">
        <f>SUM(F2713:F2721)</f>
        <v>0</v>
      </c>
      <c r="G2722" s="1052" t="s">
        <v>84</v>
      </c>
      <c r="H2722" s="1052"/>
      <c r="I2722" s="133">
        <f>SUM(I2713:I2721)</f>
        <v>0</v>
      </c>
      <c r="J2722" s="113"/>
    </row>
    <row r="2723" spans="2:10" x14ac:dyDescent="0.2">
      <c r="B2723" s="134"/>
      <c r="C2723" s="135"/>
      <c r="D2723" s="135"/>
      <c r="E2723" s="135"/>
      <c r="F2723" s="135"/>
      <c r="G2723" s="1057" t="s">
        <v>85</v>
      </c>
      <c r="H2723" s="1057"/>
      <c r="I2723" s="136">
        <f>F2722-I2722</f>
        <v>0</v>
      </c>
      <c r="J2723" s="137"/>
    </row>
    <row r="2724" spans="2:10" x14ac:dyDescent="0.2">
      <c r="B2724" s="111"/>
      <c r="C2724" s="112" t="s">
        <v>86</v>
      </c>
      <c r="D2724" s="112"/>
      <c r="E2724" s="112" t="s">
        <v>88</v>
      </c>
      <c r="F2724" s="112"/>
      <c r="G2724" s="112"/>
      <c r="H2724" s="112"/>
      <c r="I2724" s="112"/>
      <c r="J2724" s="113"/>
    </row>
    <row r="2725" spans="2:10" x14ac:dyDescent="0.2">
      <c r="B2725" s="111"/>
      <c r="C2725" s="112"/>
      <c r="D2725" s="112"/>
      <c r="E2725" s="112"/>
      <c r="F2725" s="112"/>
      <c r="G2725" s="112"/>
      <c r="H2725" s="112"/>
      <c r="I2725" s="112"/>
      <c r="J2725" s="113"/>
    </row>
    <row r="2726" spans="2:10" ht="13.5" thickBot="1" x14ac:dyDescent="0.25">
      <c r="B2726" s="139"/>
      <c r="C2726" s="140"/>
      <c r="D2726" s="140"/>
      <c r="E2726" s="140"/>
      <c r="F2726" s="140"/>
      <c r="G2726" s="140"/>
      <c r="H2726" s="140"/>
      <c r="I2726" s="140"/>
      <c r="J2726" s="141"/>
    </row>
    <row r="2727" spans="2:10" x14ac:dyDescent="0.2">
      <c r="B2727" s="150"/>
      <c r="C2727" s="150"/>
      <c r="D2727" s="150"/>
      <c r="E2727" s="150"/>
      <c r="F2727" s="150"/>
      <c r="G2727" s="150"/>
      <c r="H2727" s="150"/>
      <c r="I2727" s="150"/>
      <c r="J2727" s="150"/>
    </row>
    <row r="2728" spans="2:10" x14ac:dyDescent="0.2">
      <c r="B2728" s="150"/>
      <c r="C2728" s="150"/>
      <c r="D2728" s="150"/>
      <c r="E2728" s="150"/>
      <c r="F2728" s="150"/>
      <c r="G2728" s="150"/>
      <c r="H2728" s="150"/>
      <c r="I2728" s="150"/>
      <c r="J2728" s="150"/>
    </row>
    <row r="2729" spans="2:10" ht="13.5" thickBot="1" x14ac:dyDescent="0.25">
      <c r="B2729" s="150"/>
      <c r="C2729" s="150"/>
      <c r="D2729" s="150"/>
      <c r="E2729" s="150"/>
      <c r="F2729" s="150"/>
      <c r="G2729" s="150"/>
      <c r="H2729" s="150"/>
      <c r="I2729" s="150"/>
      <c r="J2729" s="150"/>
    </row>
    <row r="2730" spans="2:10" x14ac:dyDescent="0.2">
      <c r="B2730" s="108" t="s">
        <v>143</v>
      </c>
      <c r="C2730" s="109"/>
      <c r="D2730" s="109"/>
      <c r="E2730" s="109"/>
      <c r="F2730" s="109"/>
      <c r="G2730" s="109"/>
      <c r="H2730" s="109"/>
      <c r="I2730" s="109"/>
      <c r="J2730" s="110"/>
    </row>
    <row r="2731" spans="2:10" x14ac:dyDescent="0.2">
      <c r="B2731" s="111"/>
      <c r="C2731" s="112"/>
      <c r="D2731" s="112"/>
      <c r="E2731" s="112"/>
      <c r="F2731" s="112"/>
      <c r="G2731" s="112"/>
      <c r="H2731" s="112"/>
      <c r="I2731" s="112"/>
      <c r="J2731" s="113"/>
    </row>
    <row r="2732" spans="2:10" ht="15.75" x14ac:dyDescent="0.25">
      <c r="B2732" s="111"/>
      <c r="C2732" s="1053" t="s">
        <v>77</v>
      </c>
      <c r="D2732" s="1053"/>
      <c r="E2732" s="1053"/>
      <c r="F2732" s="1053"/>
      <c r="G2732" s="1053"/>
      <c r="H2732" s="1053"/>
      <c r="I2732" s="1053"/>
      <c r="J2732" s="113"/>
    </row>
    <row r="2733" spans="2:10" x14ac:dyDescent="0.2">
      <c r="B2733" s="111"/>
      <c r="C2733" s="1054" t="s">
        <v>2110</v>
      </c>
      <c r="D2733" s="1054"/>
      <c r="E2733" s="1054"/>
      <c r="F2733" s="1054"/>
      <c r="G2733" s="1054"/>
      <c r="H2733" s="1054"/>
      <c r="I2733" s="1054"/>
      <c r="J2733" s="113"/>
    </row>
    <row r="2734" spans="2:10" x14ac:dyDescent="0.2">
      <c r="B2734" s="111"/>
      <c r="C2734" s="114"/>
      <c r="D2734" s="114"/>
      <c r="E2734" s="114"/>
      <c r="F2734" s="114"/>
      <c r="G2734" s="114"/>
      <c r="H2734" s="114"/>
      <c r="I2734" s="116"/>
      <c r="J2734" s="113"/>
    </row>
    <row r="2735" spans="2:10" x14ac:dyDescent="0.2">
      <c r="B2735" s="111"/>
      <c r="C2735" s="115" t="s">
        <v>82</v>
      </c>
      <c r="D2735" s="1055">
        <f>'Total display'!B116</f>
        <v>0</v>
      </c>
      <c r="E2735" s="1055"/>
      <c r="F2735" s="1055"/>
      <c r="G2735" s="1055"/>
      <c r="H2735" s="115" t="s">
        <v>81</v>
      </c>
      <c r="I2735" s="176">
        <f>'Total display'!C116</f>
        <v>0</v>
      </c>
      <c r="J2735" s="113"/>
    </row>
    <row r="2736" spans="2:10" x14ac:dyDescent="0.2">
      <c r="B2736" s="111"/>
      <c r="C2736" s="118" t="s">
        <v>78</v>
      </c>
      <c r="D2736" s="1055" t="s">
        <v>168</v>
      </c>
      <c r="E2736" s="1055"/>
      <c r="F2736" s="1055"/>
      <c r="G2736" s="112"/>
      <c r="H2736" s="246" t="s">
        <v>479</v>
      </c>
      <c r="I2736" s="246" t="s">
        <v>330</v>
      </c>
      <c r="J2736" s="113"/>
    </row>
    <row r="2737" spans="2:10" ht="13.5" thickBot="1" x14ac:dyDescent="0.25">
      <c r="B2737" s="111"/>
      <c r="C2737" s="120" t="s">
        <v>79</v>
      </c>
      <c r="D2737" s="120">
        <f>'Total display'!A116</f>
        <v>0</v>
      </c>
      <c r="E2737" s="169"/>
      <c r="F2737" s="149"/>
      <c r="G2737" s="112"/>
      <c r="H2737" s="120" t="s">
        <v>80</v>
      </c>
      <c r="I2737" s="232">
        <f>'Total display'!D116</f>
        <v>0</v>
      </c>
      <c r="J2737" s="113"/>
    </row>
    <row r="2738" spans="2:10" ht="14.25" thickTop="1" thickBot="1" x14ac:dyDescent="0.25">
      <c r="B2738" s="111"/>
      <c r="C2738" s="123" t="s">
        <v>73</v>
      </c>
      <c r="D2738" s="124"/>
      <c r="E2738" s="124"/>
      <c r="F2738" s="125" t="s">
        <v>74</v>
      </c>
      <c r="G2738" s="124" t="s">
        <v>75</v>
      </c>
      <c r="H2738" s="124"/>
      <c r="I2738" s="125" t="s">
        <v>74</v>
      </c>
      <c r="J2738" s="113"/>
    </row>
    <row r="2739" spans="2:10" ht="13.5" thickTop="1" x14ac:dyDescent="0.2">
      <c r="B2739" s="111"/>
      <c r="C2739" s="126"/>
      <c r="D2739" s="127" t="s">
        <v>201</v>
      </c>
      <c r="E2739" s="128" t="s">
        <v>117</v>
      </c>
      <c r="F2739" s="129"/>
      <c r="G2739" s="112"/>
      <c r="H2739" s="112"/>
      <c r="I2739" s="130"/>
      <c r="J2739" s="113"/>
    </row>
    <row r="2740" spans="2:10" x14ac:dyDescent="0.2">
      <c r="B2740" s="111"/>
      <c r="C2740" s="127" t="s">
        <v>40</v>
      </c>
      <c r="D2740" s="127"/>
      <c r="E2740" s="127"/>
      <c r="F2740" s="131">
        <f>'Total display'!E116</f>
        <v>0</v>
      </c>
      <c r="G2740" s="1058" t="s">
        <v>1942</v>
      </c>
      <c r="H2740" s="1058"/>
      <c r="I2740" s="131">
        <f>'Total display'!R116</f>
        <v>0</v>
      </c>
      <c r="J2740" s="113"/>
    </row>
    <row r="2741" spans="2:10" x14ac:dyDescent="0.2">
      <c r="B2741" s="111"/>
      <c r="C2741" s="127" t="s">
        <v>67</v>
      </c>
      <c r="D2741" s="127"/>
      <c r="E2741" s="127"/>
      <c r="F2741" s="131">
        <f>'Total display'!H116</f>
        <v>0</v>
      </c>
      <c r="G2741" s="1056" t="s">
        <v>76</v>
      </c>
      <c r="H2741" s="1056"/>
      <c r="I2741" s="131">
        <f>'Total display'!T116</f>
        <v>0</v>
      </c>
      <c r="J2741" s="113"/>
    </row>
    <row r="2742" spans="2:10" x14ac:dyDescent="0.2">
      <c r="B2742" s="111"/>
      <c r="C2742" s="127" t="s">
        <v>69</v>
      </c>
      <c r="D2742" s="128">
        <f>'Ac Dtls'!D105</f>
        <v>0</v>
      </c>
      <c r="E2742" s="131">
        <f>'Ac Dtls'!E105</f>
        <v>1.8321986301369861</v>
      </c>
      <c r="F2742" s="131">
        <f>'Total display'!M116</f>
        <v>0</v>
      </c>
      <c r="G2742" s="127"/>
      <c r="H2742" s="127"/>
      <c r="I2742" s="131"/>
      <c r="J2742" s="113"/>
    </row>
    <row r="2743" spans="2:10" x14ac:dyDescent="0.2">
      <c r="B2743" s="111"/>
      <c r="C2743" s="127" t="s">
        <v>70</v>
      </c>
      <c r="D2743" s="128">
        <f>'Ac Dtls'!G105</f>
        <v>0</v>
      </c>
      <c r="E2743" s="131">
        <f>'Ac Dtls'!H105</f>
        <v>4</v>
      </c>
      <c r="F2743" s="131">
        <f>'Total display'!N116</f>
        <v>0</v>
      </c>
      <c r="G2743" s="127"/>
      <c r="H2743" s="127"/>
      <c r="I2743" s="131"/>
      <c r="J2743" s="113"/>
    </row>
    <row r="2744" spans="2:10" x14ac:dyDescent="0.2">
      <c r="B2744" s="111"/>
      <c r="C2744" s="127" t="s">
        <v>71</v>
      </c>
      <c r="D2744" s="127"/>
      <c r="E2744" s="127"/>
      <c r="F2744" s="131">
        <f>'Total display'!P116</f>
        <v>0</v>
      </c>
      <c r="G2744" s="127"/>
      <c r="H2744" s="127"/>
      <c r="I2744" s="131"/>
      <c r="J2744" s="113"/>
    </row>
    <row r="2745" spans="2:10" x14ac:dyDescent="0.2">
      <c r="B2745" s="111"/>
      <c r="C2745" s="182" t="s">
        <v>421</v>
      </c>
      <c r="D2745" s="144"/>
      <c r="E2745" s="144"/>
      <c r="F2745" s="183">
        <f>'Total display'!I116</f>
        <v>0</v>
      </c>
      <c r="G2745" s="127"/>
      <c r="H2745" s="127"/>
      <c r="I2745" s="131"/>
      <c r="J2745" s="113"/>
    </row>
    <row r="2746" spans="2:10" x14ac:dyDescent="0.2">
      <c r="B2746" s="111"/>
      <c r="C2746" s="127" t="s">
        <v>450</v>
      </c>
      <c r="D2746" s="144"/>
      <c r="E2746" s="144"/>
      <c r="F2746" s="131">
        <f>'Total display'!J116</f>
        <v>0</v>
      </c>
      <c r="G2746" s="127"/>
      <c r="H2746" s="127"/>
      <c r="I2746" s="131"/>
      <c r="J2746" s="113"/>
    </row>
    <row r="2747" spans="2:10" x14ac:dyDescent="0.2">
      <c r="B2747" s="111"/>
      <c r="C2747" s="127" t="s">
        <v>422</v>
      </c>
      <c r="D2747" s="144"/>
      <c r="E2747" s="144"/>
      <c r="F2747" s="131">
        <f>'Total display'!F116</f>
        <v>0</v>
      </c>
      <c r="G2747" s="127"/>
      <c r="H2747" s="127"/>
      <c r="I2747" s="131"/>
      <c r="J2747" s="113"/>
    </row>
    <row r="2748" spans="2:10" x14ac:dyDescent="0.2">
      <c r="B2748" s="111"/>
      <c r="C2748" s="382" t="s">
        <v>1055</v>
      </c>
      <c r="D2748" s="127"/>
      <c r="E2748" s="127"/>
      <c r="F2748" s="131">
        <f>'Total display'!L116</f>
        <v>0</v>
      </c>
      <c r="G2748" s="127"/>
      <c r="H2748" s="127"/>
      <c r="I2748" s="131"/>
      <c r="J2748" s="113"/>
    </row>
    <row r="2749" spans="2:10" x14ac:dyDescent="0.2">
      <c r="B2749" s="111"/>
      <c r="C2749" s="382"/>
      <c r="D2749" s="385"/>
      <c r="E2749" s="385"/>
      <c r="F2749" s="132"/>
      <c r="G2749" s="135"/>
      <c r="H2749" s="135"/>
      <c r="I2749" s="133"/>
      <c r="J2749" s="113"/>
    </row>
    <row r="2750" spans="2:10" x14ac:dyDescent="0.2">
      <c r="B2750" s="111"/>
      <c r="C2750" s="1050" t="s">
        <v>83</v>
      </c>
      <c r="D2750" s="1051"/>
      <c r="E2750" s="1051"/>
      <c r="F2750" s="132">
        <f>SUM(F2740:F2748)</f>
        <v>0</v>
      </c>
      <c r="G2750" s="1052" t="s">
        <v>84</v>
      </c>
      <c r="H2750" s="1052"/>
      <c r="I2750" s="133">
        <f>SUM(I2740:I2748)</f>
        <v>0</v>
      </c>
      <c r="J2750" s="113"/>
    </row>
    <row r="2751" spans="2:10" x14ac:dyDescent="0.2">
      <c r="B2751" s="134"/>
      <c r="C2751" s="135"/>
      <c r="D2751" s="135"/>
      <c r="E2751" s="135"/>
      <c r="F2751" s="135"/>
      <c r="G2751" s="1057" t="s">
        <v>85</v>
      </c>
      <c r="H2751" s="1057"/>
      <c r="I2751" s="136">
        <f>F2750-I2750</f>
        <v>0</v>
      </c>
      <c r="J2751" s="137"/>
    </row>
    <row r="2752" spans="2:10" x14ac:dyDescent="0.2">
      <c r="B2752" s="111"/>
      <c r="C2752" s="112" t="s">
        <v>86</v>
      </c>
      <c r="D2752" s="112"/>
      <c r="E2752" s="112" t="s">
        <v>88</v>
      </c>
      <c r="F2752" s="112"/>
      <c r="G2752" s="112"/>
      <c r="H2752" s="112"/>
      <c r="I2752" s="112"/>
      <c r="J2752" s="113"/>
    </row>
    <row r="2753" spans="2:10" x14ac:dyDescent="0.2">
      <c r="B2753" s="111"/>
      <c r="C2753" s="112"/>
      <c r="D2753" s="112"/>
      <c r="E2753" s="112"/>
      <c r="F2753" s="112"/>
      <c r="G2753" s="112"/>
      <c r="H2753" s="112"/>
      <c r="I2753" s="112"/>
      <c r="J2753" s="113"/>
    </row>
    <row r="2754" spans="2:10" ht="13.5" thickBot="1" x14ac:dyDescent="0.25">
      <c r="B2754" s="139"/>
      <c r="C2754" s="140"/>
      <c r="D2754" s="140"/>
      <c r="E2754" s="140"/>
      <c r="F2754" s="140"/>
      <c r="G2754" s="140"/>
      <c r="H2754" s="140"/>
      <c r="I2754" s="140"/>
      <c r="J2754" s="141"/>
    </row>
    <row r="2755" spans="2:10" x14ac:dyDescent="0.2">
      <c r="B2755" s="150"/>
      <c r="C2755" s="150"/>
      <c r="D2755" s="150"/>
      <c r="E2755" s="150"/>
      <c r="F2755" s="150"/>
      <c r="G2755" s="150"/>
      <c r="H2755" s="150"/>
      <c r="I2755" s="150"/>
      <c r="J2755" s="150"/>
    </row>
    <row r="2756" spans="2:10" x14ac:dyDescent="0.2">
      <c r="B2756" s="150"/>
      <c r="C2756" s="150"/>
      <c r="D2756" s="150"/>
      <c r="E2756" s="150"/>
      <c r="F2756" s="150"/>
      <c r="G2756" s="150"/>
      <c r="H2756" s="150"/>
      <c r="I2756" s="150"/>
      <c r="J2756" s="150"/>
    </row>
    <row r="2757" spans="2:10" ht="13.5" thickBot="1" x14ac:dyDescent="0.25">
      <c r="B2757" s="150"/>
      <c r="C2757" s="150"/>
      <c r="D2757" s="150"/>
      <c r="E2757" s="150"/>
      <c r="F2757" s="150"/>
      <c r="G2757" s="150"/>
      <c r="H2757" s="150"/>
      <c r="I2757" s="150"/>
      <c r="J2757" s="150"/>
    </row>
    <row r="2758" spans="2:10" x14ac:dyDescent="0.2">
      <c r="B2758" s="108" t="s">
        <v>143</v>
      </c>
      <c r="C2758" s="109"/>
      <c r="D2758" s="109"/>
      <c r="E2758" s="109"/>
      <c r="F2758" s="109"/>
      <c r="G2758" s="109"/>
      <c r="H2758" s="109"/>
      <c r="I2758" s="109"/>
      <c r="J2758" s="110"/>
    </row>
    <row r="2759" spans="2:10" x14ac:dyDescent="0.2">
      <c r="B2759" s="111"/>
      <c r="C2759" s="112"/>
      <c r="D2759" s="112"/>
      <c r="E2759" s="112"/>
      <c r="F2759" s="112"/>
      <c r="G2759" s="112"/>
      <c r="H2759" s="112"/>
      <c r="I2759" s="112"/>
      <c r="J2759" s="113"/>
    </row>
    <row r="2760" spans="2:10" ht="15.75" x14ac:dyDescent="0.25">
      <c r="B2760" s="111"/>
      <c r="C2760" s="1053" t="s">
        <v>77</v>
      </c>
      <c r="D2760" s="1053"/>
      <c r="E2760" s="1053"/>
      <c r="F2760" s="1053"/>
      <c r="G2760" s="1053"/>
      <c r="H2760" s="1053"/>
      <c r="I2760" s="1053"/>
      <c r="J2760" s="113"/>
    </row>
    <row r="2761" spans="2:10" x14ac:dyDescent="0.2">
      <c r="B2761" s="111"/>
      <c r="C2761" s="1054" t="s">
        <v>2110</v>
      </c>
      <c r="D2761" s="1054"/>
      <c r="E2761" s="1054"/>
      <c r="F2761" s="1054"/>
      <c r="G2761" s="1054"/>
      <c r="H2761" s="1054"/>
      <c r="I2761" s="1054"/>
      <c r="J2761" s="113"/>
    </row>
    <row r="2762" spans="2:10" x14ac:dyDescent="0.2">
      <c r="B2762" s="111"/>
      <c r="C2762" s="114"/>
      <c r="D2762" s="114"/>
      <c r="E2762" s="114"/>
      <c r="F2762" s="114"/>
      <c r="G2762" s="114"/>
      <c r="H2762" s="114"/>
      <c r="I2762" s="116"/>
      <c r="J2762" s="113"/>
    </row>
    <row r="2763" spans="2:10" x14ac:dyDescent="0.2">
      <c r="B2763" s="111"/>
      <c r="C2763" s="115" t="s">
        <v>82</v>
      </c>
      <c r="D2763" s="1055">
        <f>'Total display'!B117</f>
        <v>0</v>
      </c>
      <c r="E2763" s="1055"/>
      <c r="F2763" s="1055"/>
      <c r="G2763" s="1055"/>
      <c r="H2763" s="115" t="s">
        <v>81</v>
      </c>
      <c r="I2763" s="176">
        <f>'Total display'!C117</f>
        <v>0</v>
      </c>
      <c r="J2763" s="113"/>
    </row>
    <row r="2764" spans="2:10" x14ac:dyDescent="0.2">
      <c r="B2764" s="111"/>
      <c r="C2764" s="118" t="s">
        <v>78</v>
      </c>
      <c r="D2764" s="1055" t="s">
        <v>92</v>
      </c>
      <c r="E2764" s="1055"/>
      <c r="F2764" s="1055"/>
      <c r="G2764" s="112"/>
      <c r="H2764" s="252" t="s">
        <v>479</v>
      </c>
      <c r="I2764" s="252" t="s">
        <v>329</v>
      </c>
      <c r="J2764" s="113"/>
    </row>
    <row r="2765" spans="2:10" ht="13.5" thickBot="1" x14ac:dyDescent="0.25">
      <c r="B2765" s="111"/>
      <c r="C2765" s="120" t="s">
        <v>79</v>
      </c>
      <c r="D2765" s="120">
        <f>'Total display'!A117</f>
        <v>0</v>
      </c>
      <c r="E2765" s="169"/>
      <c r="F2765" s="149"/>
      <c r="G2765" s="112"/>
      <c r="H2765" s="120" t="s">
        <v>80</v>
      </c>
      <c r="I2765" s="232">
        <f>'Total display'!D117</f>
        <v>0</v>
      </c>
      <c r="J2765" s="113"/>
    </row>
    <row r="2766" spans="2:10" ht="14.25" thickTop="1" thickBot="1" x14ac:dyDescent="0.25">
      <c r="B2766" s="111"/>
      <c r="C2766" s="123" t="s">
        <v>73</v>
      </c>
      <c r="D2766" s="124"/>
      <c r="E2766" s="124"/>
      <c r="F2766" s="125" t="s">
        <v>74</v>
      </c>
      <c r="G2766" s="124" t="s">
        <v>75</v>
      </c>
      <c r="H2766" s="124"/>
      <c r="I2766" s="125" t="s">
        <v>74</v>
      </c>
      <c r="J2766" s="113"/>
    </row>
    <row r="2767" spans="2:10" ht="13.5" thickTop="1" x14ac:dyDescent="0.2">
      <c r="B2767" s="111"/>
      <c r="C2767" s="126"/>
      <c r="D2767" s="127" t="s">
        <v>201</v>
      </c>
      <c r="E2767" s="128" t="s">
        <v>117</v>
      </c>
      <c r="F2767" s="129"/>
      <c r="G2767" s="112"/>
      <c r="H2767" s="112"/>
      <c r="I2767" s="130"/>
      <c r="J2767" s="113"/>
    </row>
    <row r="2768" spans="2:10" x14ac:dyDescent="0.2">
      <c r="B2768" s="111"/>
      <c r="C2768" s="127" t="s">
        <v>40</v>
      </c>
      <c r="D2768" s="127"/>
      <c r="E2768" s="127"/>
      <c r="F2768" s="131">
        <f>'Total display'!E117</f>
        <v>0</v>
      </c>
      <c r="G2768" s="1058" t="s">
        <v>1942</v>
      </c>
      <c r="H2768" s="1058"/>
      <c r="I2768" s="131">
        <f>'Total display'!R117</f>
        <v>0</v>
      </c>
      <c r="J2768" s="113"/>
    </row>
    <row r="2769" spans="2:11" x14ac:dyDescent="0.2">
      <c r="B2769" s="111"/>
      <c r="C2769" s="127" t="s">
        <v>67</v>
      </c>
      <c r="D2769" s="127"/>
      <c r="E2769" s="127"/>
      <c r="F2769" s="131">
        <f>'Total display'!H117</f>
        <v>0</v>
      </c>
      <c r="G2769" s="1056" t="s">
        <v>76</v>
      </c>
      <c r="H2769" s="1056"/>
      <c r="I2769" s="131">
        <f>'Total display'!T117</f>
        <v>0</v>
      </c>
      <c r="J2769" s="113"/>
    </row>
    <row r="2770" spans="2:11" x14ac:dyDescent="0.2">
      <c r="B2770" s="111"/>
      <c r="C2770" s="127" t="s">
        <v>69</v>
      </c>
      <c r="D2770" s="128">
        <f>'Ac Dtls'!D106</f>
        <v>0</v>
      </c>
      <c r="E2770" s="131">
        <f>'Ac Dtls'!E106</f>
        <v>1.8055325342465753</v>
      </c>
      <c r="F2770" s="131">
        <f>'Total display'!M117</f>
        <v>0</v>
      </c>
      <c r="G2770" s="194"/>
      <c r="H2770" s="127"/>
      <c r="I2770" s="352"/>
      <c r="J2770" s="113"/>
    </row>
    <row r="2771" spans="2:11" x14ac:dyDescent="0.2">
      <c r="B2771" s="111"/>
      <c r="C2771" s="127" t="s">
        <v>70</v>
      </c>
      <c r="D2771" s="128">
        <f>'Ac Dtls'!G106</f>
        <v>0</v>
      </c>
      <c r="E2771" s="131">
        <f>'Ac Dtls'!H106</f>
        <v>4</v>
      </c>
      <c r="F2771" s="131">
        <f>'Total display'!N117</f>
        <v>0</v>
      </c>
      <c r="G2771" s="127"/>
      <c r="H2771" s="127"/>
      <c r="I2771" s="131"/>
      <c r="J2771" s="113"/>
    </row>
    <row r="2772" spans="2:11" x14ac:dyDescent="0.2">
      <c r="B2772" s="111"/>
      <c r="C2772" s="127" t="s">
        <v>71</v>
      </c>
      <c r="D2772" s="127"/>
      <c r="E2772" s="127"/>
      <c r="F2772" s="131">
        <f>'Total display'!P117</f>
        <v>0</v>
      </c>
      <c r="G2772" s="127"/>
      <c r="H2772" s="127"/>
      <c r="I2772" s="131"/>
      <c r="J2772" s="113"/>
    </row>
    <row r="2773" spans="2:11" x14ac:dyDescent="0.2">
      <c r="B2773" s="111"/>
      <c r="C2773" s="182" t="s">
        <v>421</v>
      </c>
      <c r="D2773" s="144"/>
      <c r="E2773" s="144"/>
      <c r="F2773" s="183">
        <f>'Total display'!I117</f>
        <v>0</v>
      </c>
      <c r="G2773" s="127"/>
      <c r="H2773" s="127"/>
      <c r="I2773" s="131"/>
      <c r="J2773" s="113"/>
    </row>
    <row r="2774" spans="2:11" x14ac:dyDescent="0.2">
      <c r="B2774" s="111"/>
      <c r="C2774" s="127" t="s">
        <v>450</v>
      </c>
      <c r="D2774" s="144"/>
      <c r="E2774" s="144"/>
      <c r="F2774" s="131">
        <f>'Total display'!J117</f>
        <v>0</v>
      </c>
      <c r="G2774" s="127"/>
      <c r="H2774" s="127"/>
      <c r="I2774" s="131"/>
      <c r="J2774" s="113"/>
    </row>
    <row r="2775" spans="2:11" x14ac:dyDescent="0.2">
      <c r="B2775" s="111"/>
      <c r="C2775" s="127" t="s">
        <v>422</v>
      </c>
      <c r="D2775" s="144"/>
      <c r="E2775" s="144"/>
      <c r="F2775" s="131">
        <f>'Total display'!F117</f>
        <v>0</v>
      </c>
      <c r="G2775" s="127"/>
      <c r="H2775" s="127"/>
      <c r="I2775" s="131"/>
      <c r="J2775" s="113"/>
    </row>
    <row r="2776" spans="2:11" x14ac:dyDescent="0.2">
      <c r="B2776" s="111"/>
      <c r="C2776" s="382" t="s">
        <v>1055</v>
      </c>
      <c r="D2776" s="127"/>
      <c r="E2776" s="127"/>
      <c r="F2776" s="131">
        <f>'Total display'!L117</f>
        <v>0</v>
      </c>
      <c r="G2776" s="127"/>
      <c r="H2776" s="127"/>
      <c r="I2776" s="131"/>
      <c r="J2776" s="113"/>
    </row>
    <row r="2777" spans="2:11" x14ac:dyDescent="0.2">
      <c r="B2777" s="111"/>
      <c r="C2777" s="382"/>
      <c r="D2777" s="385"/>
      <c r="E2777" s="385"/>
      <c r="F2777" s="132"/>
      <c r="G2777" s="135"/>
      <c r="H2777" s="135"/>
      <c r="I2777" s="133"/>
      <c r="J2777" s="113"/>
    </row>
    <row r="2778" spans="2:11" x14ac:dyDescent="0.2">
      <c r="B2778" s="111"/>
      <c r="C2778" s="1050" t="s">
        <v>83</v>
      </c>
      <c r="D2778" s="1051"/>
      <c r="E2778" s="1051"/>
      <c r="F2778" s="132">
        <f>SUM(F2768:F2776)</f>
        <v>0</v>
      </c>
      <c r="G2778" s="1052" t="s">
        <v>84</v>
      </c>
      <c r="H2778" s="1052"/>
      <c r="I2778" s="133">
        <f>SUM(I2768:I2776)</f>
        <v>0</v>
      </c>
      <c r="J2778" s="113"/>
    </row>
    <row r="2779" spans="2:11" x14ac:dyDescent="0.2">
      <c r="B2779" s="134"/>
      <c r="C2779" s="383"/>
      <c r="D2779" s="135"/>
      <c r="E2779" s="135"/>
      <c r="F2779" s="135"/>
      <c r="G2779" s="1057" t="s">
        <v>85</v>
      </c>
      <c r="H2779" s="1057"/>
      <c r="I2779" s="136">
        <f>F2778-I2778</f>
        <v>0</v>
      </c>
      <c r="J2779" s="137"/>
    </row>
    <row r="2780" spans="2:11" x14ac:dyDescent="0.2">
      <c r="B2780" s="111"/>
      <c r="C2780" s="112" t="s">
        <v>86</v>
      </c>
      <c r="D2780" s="112"/>
      <c r="E2780" s="112" t="s">
        <v>88</v>
      </c>
      <c r="F2780" s="112"/>
      <c r="G2780" s="112"/>
      <c r="H2780" s="112"/>
      <c r="I2780" s="112"/>
      <c r="J2780" s="113"/>
    </row>
    <row r="2781" spans="2:11" x14ac:dyDescent="0.2">
      <c r="B2781" s="111"/>
      <c r="C2781" s="112"/>
      <c r="D2781" s="112"/>
      <c r="E2781" s="112"/>
      <c r="F2781" s="112"/>
      <c r="G2781" s="112"/>
      <c r="H2781" s="112"/>
      <c r="I2781" s="112"/>
      <c r="J2781" s="113"/>
    </row>
    <row r="2782" spans="2:11" ht="13.5" thickBot="1" x14ac:dyDescent="0.25">
      <c r="B2782" s="139"/>
      <c r="C2782" s="140"/>
      <c r="D2782" s="140"/>
      <c r="E2782" s="140"/>
      <c r="F2782" s="140"/>
      <c r="G2782" s="140"/>
      <c r="H2782" s="140"/>
      <c r="I2782" s="140"/>
      <c r="J2782" s="141"/>
      <c r="K2782" s="485"/>
    </row>
    <row r="2783" spans="2:11" x14ac:dyDescent="0.2">
      <c r="B2783" s="150"/>
      <c r="C2783" s="150"/>
      <c r="D2783" s="150"/>
      <c r="E2783" s="150"/>
      <c r="F2783" s="150"/>
      <c r="G2783" s="150"/>
      <c r="H2783" s="150"/>
      <c r="I2783" s="150"/>
      <c r="J2783" s="150"/>
    </row>
    <row r="2784" spans="2:11" x14ac:dyDescent="0.2">
      <c r="B2784" s="150"/>
      <c r="C2784" s="150"/>
      <c r="D2784" s="150"/>
      <c r="E2784" s="150"/>
      <c r="F2784" s="150"/>
      <c r="G2784" s="150"/>
      <c r="H2784" s="150"/>
      <c r="I2784" s="150"/>
      <c r="J2784" s="150"/>
    </row>
    <row r="2785" spans="2:10" x14ac:dyDescent="0.2">
      <c r="B2785" s="150"/>
      <c r="C2785" s="150"/>
      <c r="D2785" s="150"/>
      <c r="E2785" s="150"/>
      <c r="F2785" s="150"/>
      <c r="G2785" s="150"/>
      <c r="H2785" s="150"/>
      <c r="I2785" s="150"/>
      <c r="J2785" s="150"/>
    </row>
    <row r="2786" spans="2:10" x14ac:dyDescent="0.2">
      <c r="B2786" s="150"/>
      <c r="C2786" s="150"/>
      <c r="D2786" s="150"/>
      <c r="E2786" s="150"/>
      <c r="F2786" s="150"/>
      <c r="G2786" s="150"/>
      <c r="H2786" s="150"/>
      <c r="I2786" s="150"/>
      <c r="J2786" s="150"/>
    </row>
    <row r="2787" spans="2:10" ht="13.5" thickBot="1" x14ac:dyDescent="0.25">
      <c r="B2787" s="150"/>
      <c r="C2787" s="150"/>
      <c r="D2787" s="150"/>
      <c r="E2787" s="150"/>
      <c r="F2787" s="150"/>
      <c r="G2787" s="150"/>
      <c r="H2787" s="150"/>
      <c r="I2787" s="150"/>
      <c r="J2787" s="150"/>
    </row>
    <row r="2788" spans="2:10" x14ac:dyDescent="0.2">
      <c r="B2788" s="108" t="s">
        <v>143</v>
      </c>
      <c r="C2788" s="109"/>
      <c r="D2788" s="109"/>
      <c r="E2788" s="109"/>
      <c r="F2788" s="109"/>
      <c r="G2788" s="109"/>
      <c r="H2788" s="109"/>
      <c r="I2788" s="109"/>
      <c r="J2788" s="110"/>
    </row>
    <row r="2789" spans="2:10" x14ac:dyDescent="0.2">
      <c r="B2789" s="111"/>
      <c r="C2789" s="112"/>
      <c r="D2789" s="112"/>
      <c r="E2789" s="112"/>
      <c r="F2789" s="112"/>
      <c r="G2789" s="112"/>
      <c r="H2789" s="112"/>
      <c r="I2789" s="112"/>
      <c r="J2789" s="113"/>
    </row>
    <row r="2790" spans="2:10" ht="15.75" x14ac:dyDescent="0.25">
      <c r="B2790" s="111"/>
      <c r="C2790" s="1053" t="s">
        <v>77</v>
      </c>
      <c r="D2790" s="1053"/>
      <c r="E2790" s="1053"/>
      <c r="F2790" s="1053"/>
      <c r="G2790" s="1053"/>
      <c r="H2790" s="1053"/>
      <c r="I2790" s="1053"/>
      <c r="J2790" s="113"/>
    </row>
    <row r="2791" spans="2:10" x14ac:dyDescent="0.2">
      <c r="B2791" s="111"/>
      <c r="C2791" s="1054" t="s">
        <v>1991</v>
      </c>
      <c r="D2791" s="1054"/>
      <c r="E2791" s="1054"/>
      <c r="F2791" s="1054"/>
      <c r="G2791" s="1054"/>
      <c r="H2791" s="1054"/>
      <c r="I2791" s="1054"/>
      <c r="J2791" s="113"/>
    </row>
    <row r="2792" spans="2:10" x14ac:dyDescent="0.2">
      <c r="B2792" s="111"/>
      <c r="C2792" s="114"/>
      <c r="D2792" s="114"/>
      <c r="E2792" s="114"/>
      <c r="F2792" s="114"/>
      <c r="G2792" s="114"/>
      <c r="H2792" s="114"/>
      <c r="I2792" s="116"/>
      <c r="J2792" s="113"/>
    </row>
    <row r="2793" spans="2:10" x14ac:dyDescent="0.2">
      <c r="B2793" s="111"/>
      <c r="C2793" s="115" t="s">
        <v>82</v>
      </c>
      <c r="D2793" s="1055">
        <f>'Total display'!B118</f>
        <v>0</v>
      </c>
      <c r="E2793" s="1055"/>
      <c r="F2793" s="1055"/>
      <c r="G2793" s="1055"/>
      <c r="H2793" s="115" t="s">
        <v>81</v>
      </c>
      <c r="I2793" s="176">
        <f>'Total display'!C118</f>
        <v>0</v>
      </c>
      <c r="J2793" s="113"/>
    </row>
    <row r="2794" spans="2:10" x14ac:dyDescent="0.2">
      <c r="B2794" s="111"/>
      <c r="C2794" s="118" t="s">
        <v>78</v>
      </c>
      <c r="D2794" s="1055" t="s">
        <v>903</v>
      </c>
      <c r="E2794" s="1055"/>
      <c r="F2794" s="1055"/>
      <c r="G2794" s="112"/>
      <c r="H2794" s="246" t="s">
        <v>479</v>
      </c>
      <c r="I2794" s="246" t="s">
        <v>330</v>
      </c>
      <c r="J2794" s="113"/>
    </row>
    <row r="2795" spans="2:10" ht="13.5" thickBot="1" x14ac:dyDescent="0.25">
      <c r="B2795" s="111"/>
      <c r="C2795" s="120" t="s">
        <v>79</v>
      </c>
      <c r="D2795" s="120">
        <f>'Total display'!A118</f>
        <v>0</v>
      </c>
      <c r="E2795" s="169"/>
      <c r="F2795" s="149"/>
      <c r="G2795" s="112"/>
      <c r="H2795" s="120" t="s">
        <v>80</v>
      </c>
      <c r="I2795" s="232">
        <f>'Total display'!D118</f>
        <v>0</v>
      </c>
      <c r="J2795" s="113"/>
    </row>
    <row r="2796" spans="2:10" ht="14.25" thickTop="1" thickBot="1" x14ac:dyDescent="0.25">
      <c r="B2796" s="111"/>
      <c r="C2796" s="123" t="s">
        <v>73</v>
      </c>
      <c r="D2796" s="124"/>
      <c r="E2796" s="124"/>
      <c r="F2796" s="125" t="s">
        <v>74</v>
      </c>
      <c r="G2796" s="124" t="s">
        <v>75</v>
      </c>
      <c r="H2796" s="124"/>
      <c r="I2796" s="125" t="s">
        <v>74</v>
      </c>
      <c r="J2796" s="113"/>
    </row>
    <row r="2797" spans="2:10" ht="13.5" thickTop="1" x14ac:dyDescent="0.2">
      <c r="B2797" s="111"/>
      <c r="C2797" s="126"/>
      <c r="D2797" s="127" t="s">
        <v>201</v>
      </c>
      <c r="E2797" s="128" t="s">
        <v>117</v>
      </c>
      <c r="F2797" s="129"/>
      <c r="G2797" s="112"/>
      <c r="H2797" s="112"/>
      <c r="I2797" s="130"/>
      <c r="J2797" s="113"/>
    </row>
    <row r="2798" spans="2:10" x14ac:dyDescent="0.2">
      <c r="B2798" s="111"/>
      <c r="C2798" s="127" t="s">
        <v>40</v>
      </c>
      <c r="D2798" s="127"/>
      <c r="E2798" s="127"/>
      <c r="F2798" s="131">
        <f>'Total display'!E118</f>
        <v>0</v>
      </c>
      <c r="G2798" s="1058" t="s">
        <v>1942</v>
      </c>
      <c r="H2798" s="1058"/>
      <c r="I2798" s="131">
        <f>'Total display'!R118</f>
        <v>0</v>
      </c>
      <c r="J2798" s="113"/>
    </row>
    <row r="2799" spans="2:10" x14ac:dyDescent="0.2">
      <c r="B2799" s="111"/>
      <c r="C2799" s="127" t="s">
        <v>67</v>
      </c>
      <c r="D2799" s="127"/>
      <c r="E2799" s="127"/>
      <c r="F2799" s="131">
        <f>'Total display'!H118</f>
        <v>0</v>
      </c>
      <c r="G2799" s="1056" t="s">
        <v>76</v>
      </c>
      <c r="H2799" s="1056"/>
      <c r="I2799" s="131">
        <f>'Total display'!T118</f>
        <v>0</v>
      </c>
      <c r="J2799" s="113"/>
    </row>
    <row r="2800" spans="2:10" x14ac:dyDescent="0.2">
      <c r="B2800" s="111"/>
      <c r="C2800" s="127" t="s">
        <v>69</v>
      </c>
      <c r="D2800" s="128">
        <f>'Ac Dtls'!D107</f>
        <v>0</v>
      </c>
      <c r="E2800" s="131">
        <f>'Ac Dtls'!E107</f>
        <v>1.7688133561643837</v>
      </c>
      <c r="F2800" s="131">
        <f>'Total display'!M118</f>
        <v>0</v>
      </c>
      <c r="G2800" s="127"/>
      <c r="H2800" s="127"/>
      <c r="I2800" s="131"/>
      <c r="J2800" s="113"/>
    </row>
    <row r="2801" spans="2:11" x14ac:dyDescent="0.2">
      <c r="B2801" s="111"/>
      <c r="C2801" s="127" t="s">
        <v>70</v>
      </c>
      <c r="D2801" s="128"/>
      <c r="E2801" s="131"/>
      <c r="F2801" s="131">
        <f>'Total display'!N118</f>
        <v>0</v>
      </c>
      <c r="G2801" s="127"/>
      <c r="H2801" s="127"/>
      <c r="I2801" s="131"/>
      <c r="J2801" s="113"/>
    </row>
    <row r="2802" spans="2:11" x14ac:dyDescent="0.2">
      <c r="B2802" s="111"/>
      <c r="C2802" s="127" t="s">
        <v>71</v>
      </c>
      <c r="D2802" s="127"/>
      <c r="E2802" s="127"/>
      <c r="F2802" s="131">
        <f>'Total display'!P118</f>
        <v>0</v>
      </c>
      <c r="G2802" s="127"/>
      <c r="H2802" s="127"/>
      <c r="I2802" s="131"/>
      <c r="J2802" s="113"/>
    </row>
    <row r="2803" spans="2:11" x14ac:dyDescent="0.2">
      <c r="B2803" s="111"/>
      <c r="C2803" s="182" t="s">
        <v>421</v>
      </c>
      <c r="D2803" s="144"/>
      <c r="E2803" s="144"/>
      <c r="F2803" s="183">
        <f>'Total display'!I118</f>
        <v>0</v>
      </c>
      <c r="G2803" s="127"/>
      <c r="H2803" s="127"/>
      <c r="I2803" s="131"/>
      <c r="J2803" s="113"/>
    </row>
    <row r="2804" spans="2:11" x14ac:dyDescent="0.2">
      <c r="B2804" s="111"/>
      <c r="C2804" s="127" t="s">
        <v>450</v>
      </c>
      <c r="D2804" s="144"/>
      <c r="E2804" s="144"/>
      <c r="F2804" s="131">
        <f>'Total display'!J118</f>
        <v>0</v>
      </c>
      <c r="G2804" s="127"/>
      <c r="H2804" s="127"/>
      <c r="I2804" s="131"/>
      <c r="J2804" s="113"/>
    </row>
    <row r="2805" spans="2:11" x14ac:dyDescent="0.2">
      <c r="B2805" s="111"/>
      <c r="C2805" s="127" t="s">
        <v>151</v>
      </c>
      <c r="D2805" s="144"/>
      <c r="E2805" s="144"/>
      <c r="F2805" s="131">
        <f>'Total display'!O118</f>
        <v>0</v>
      </c>
      <c r="G2805" s="127"/>
      <c r="H2805" s="127"/>
      <c r="I2805" s="131"/>
      <c r="J2805" s="113"/>
    </row>
    <row r="2806" spans="2:11" x14ac:dyDescent="0.2">
      <c r="B2806" s="111"/>
      <c r="C2806" s="382" t="s">
        <v>1055</v>
      </c>
      <c r="D2806" s="127"/>
      <c r="E2806" s="127"/>
      <c r="F2806" s="131">
        <f>'Total display'!L118</f>
        <v>0</v>
      </c>
      <c r="G2806" s="127"/>
      <c r="H2806" s="127"/>
      <c r="I2806" s="131"/>
      <c r="J2806" s="113"/>
    </row>
    <row r="2807" spans="2:11" x14ac:dyDescent="0.2">
      <c r="B2807" s="111"/>
      <c r="C2807" s="382"/>
      <c r="D2807" s="385"/>
      <c r="E2807" s="385"/>
      <c r="F2807" s="132"/>
      <c r="G2807" s="135"/>
      <c r="H2807" s="135"/>
      <c r="I2807" s="133"/>
      <c r="J2807" s="113"/>
    </row>
    <row r="2808" spans="2:11" x14ac:dyDescent="0.2">
      <c r="B2808" s="111"/>
      <c r="C2808" s="1050" t="s">
        <v>83</v>
      </c>
      <c r="D2808" s="1051"/>
      <c r="E2808" s="1051"/>
      <c r="F2808" s="132">
        <f>SUM(F2798:F2806)</f>
        <v>0</v>
      </c>
      <c r="G2808" s="1052" t="s">
        <v>84</v>
      </c>
      <c r="H2808" s="1052"/>
      <c r="I2808" s="133">
        <f>SUM(I2798:I2806)</f>
        <v>0</v>
      </c>
      <c r="J2808" s="113"/>
    </row>
    <row r="2809" spans="2:11" x14ac:dyDescent="0.2">
      <c r="B2809" s="134"/>
      <c r="C2809" s="135"/>
      <c r="D2809" s="135"/>
      <c r="E2809" s="135"/>
      <c r="F2809" s="135"/>
      <c r="G2809" s="1057" t="s">
        <v>85</v>
      </c>
      <c r="H2809" s="1057"/>
      <c r="I2809" s="136">
        <f>F2808-I2808</f>
        <v>0</v>
      </c>
      <c r="J2809" s="137"/>
    </row>
    <row r="2810" spans="2:11" x14ac:dyDescent="0.2">
      <c r="B2810" s="111"/>
      <c r="C2810" s="112" t="s">
        <v>86</v>
      </c>
      <c r="D2810" s="112"/>
      <c r="E2810" s="112" t="s">
        <v>88</v>
      </c>
      <c r="F2810" s="112"/>
      <c r="G2810" s="112"/>
      <c r="H2810" s="112"/>
      <c r="I2810" s="112"/>
      <c r="J2810" s="113"/>
    </row>
    <row r="2811" spans="2:11" x14ac:dyDescent="0.2">
      <c r="B2811" s="111"/>
      <c r="C2811" s="112"/>
      <c r="D2811" s="112"/>
      <c r="E2811" s="112"/>
      <c r="F2811" s="112"/>
      <c r="G2811" s="112"/>
      <c r="H2811" s="112"/>
      <c r="I2811" s="112"/>
      <c r="J2811" s="113"/>
    </row>
    <row r="2812" spans="2:11" ht="13.5" thickBot="1" x14ac:dyDescent="0.25">
      <c r="B2812" s="139"/>
      <c r="C2812" s="140"/>
      <c r="D2812" s="140"/>
      <c r="E2812" s="140"/>
      <c r="F2812" s="140"/>
      <c r="G2812" s="140"/>
      <c r="H2812" s="140"/>
      <c r="I2812" s="140"/>
      <c r="J2812" s="141"/>
      <c r="K2812" s="56"/>
    </row>
    <row r="2813" spans="2:11" x14ac:dyDescent="0.2">
      <c r="B2813" s="150"/>
      <c r="C2813" s="150"/>
      <c r="D2813" s="150"/>
      <c r="E2813" s="150"/>
      <c r="F2813" s="150"/>
      <c r="G2813" s="150"/>
      <c r="H2813" s="150"/>
      <c r="I2813" s="150"/>
      <c r="J2813" s="150"/>
    </row>
    <row r="2814" spans="2:11" x14ac:dyDescent="0.2">
      <c r="B2814" s="150"/>
      <c r="C2814" s="150"/>
      <c r="D2814" s="150"/>
      <c r="E2814" s="150"/>
      <c r="F2814" s="150"/>
      <c r="G2814" s="150"/>
      <c r="H2814" s="150"/>
      <c r="I2814" s="150"/>
      <c r="J2814" s="150"/>
    </row>
    <row r="2817" spans="2:10" ht="13.5" thickBot="1" x14ac:dyDescent="0.25"/>
    <row r="2818" spans="2:10" x14ac:dyDescent="0.2">
      <c r="B2818" s="108" t="s">
        <v>143</v>
      </c>
      <c r="C2818" s="109"/>
      <c r="D2818" s="109"/>
      <c r="E2818" s="109"/>
      <c r="F2818" s="109"/>
      <c r="G2818" s="109"/>
      <c r="H2818" s="109"/>
      <c r="I2818" s="109"/>
      <c r="J2818" s="110"/>
    </row>
    <row r="2819" spans="2:10" x14ac:dyDescent="0.2">
      <c r="B2819" s="111"/>
      <c r="C2819" s="112"/>
      <c r="D2819" s="112"/>
      <c r="E2819" s="112"/>
      <c r="F2819" s="112"/>
      <c r="G2819" s="112"/>
      <c r="H2819" s="112"/>
      <c r="I2819" s="112"/>
      <c r="J2819" s="113"/>
    </row>
    <row r="2820" spans="2:10" ht="15.75" x14ac:dyDescent="0.25">
      <c r="B2820" s="111"/>
      <c r="C2820" s="1053" t="s">
        <v>77</v>
      </c>
      <c r="D2820" s="1053"/>
      <c r="E2820" s="1053"/>
      <c r="F2820" s="1053"/>
      <c r="G2820" s="1053"/>
      <c r="H2820" s="1053"/>
      <c r="I2820" s="1053"/>
      <c r="J2820" s="113"/>
    </row>
    <row r="2821" spans="2:10" x14ac:dyDescent="0.2">
      <c r="B2821" s="111"/>
      <c r="C2821" s="1054" t="s">
        <v>2110</v>
      </c>
      <c r="D2821" s="1054"/>
      <c r="E2821" s="1054"/>
      <c r="F2821" s="1054"/>
      <c r="G2821" s="1054"/>
      <c r="H2821" s="1054"/>
      <c r="I2821" s="1054"/>
      <c r="J2821" s="113"/>
    </row>
    <row r="2822" spans="2:10" x14ac:dyDescent="0.2">
      <c r="B2822" s="111"/>
      <c r="C2822" s="114"/>
      <c r="D2822" s="114"/>
      <c r="E2822" s="114"/>
      <c r="F2822" s="114"/>
      <c r="G2822" s="114"/>
      <c r="H2822" s="114"/>
      <c r="I2822" s="116"/>
      <c r="J2822" s="113"/>
    </row>
    <row r="2823" spans="2:10" x14ac:dyDescent="0.2">
      <c r="B2823" s="111"/>
      <c r="C2823" s="115" t="s">
        <v>82</v>
      </c>
      <c r="D2823" s="1055">
        <f>'Total display'!B119</f>
        <v>0</v>
      </c>
      <c r="E2823" s="1055"/>
      <c r="F2823" s="1055"/>
      <c r="G2823" s="1055"/>
      <c r="H2823" s="115" t="s">
        <v>81</v>
      </c>
      <c r="I2823" s="176">
        <f>'Total display'!C119</f>
        <v>0</v>
      </c>
      <c r="J2823" s="113"/>
    </row>
    <row r="2824" spans="2:10" x14ac:dyDescent="0.2">
      <c r="B2824" s="111"/>
      <c r="C2824" s="118" t="s">
        <v>78</v>
      </c>
      <c r="D2824" s="1055" t="s">
        <v>168</v>
      </c>
      <c r="E2824" s="1055"/>
      <c r="F2824" s="1055"/>
      <c r="G2824" s="112"/>
      <c r="H2824" s="246" t="s">
        <v>479</v>
      </c>
      <c r="I2824" s="246" t="s">
        <v>330</v>
      </c>
      <c r="J2824" s="113"/>
    </row>
    <row r="2825" spans="2:10" ht="13.5" thickBot="1" x14ac:dyDescent="0.25">
      <c r="B2825" s="111"/>
      <c r="C2825" s="120" t="s">
        <v>79</v>
      </c>
      <c r="D2825" s="120">
        <f>'Total display'!A119</f>
        <v>0</v>
      </c>
      <c r="E2825" s="169"/>
      <c r="F2825" s="149"/>
      <c r="G2825" s="112"/>
      <c r="H2825" s="120" t="s">
        <v>80</v>
      </c>
      <c r="I2825" s="232">
        <f>'Total display'!D119</f>
        <v>0</v>
      </c>
      <c r="J2825" s="113"/>
    </row>
    <row r="2826" spans="2:10" ht="14.25" thickTop="1" thickBot="1" x14ac:dyDescent="0.25">
      <c r="B2826" s="111"/>
      <c r="C2826" s="123" t="s">
        <v>73</v>
      </c>
      <c r="D2826" s="124"/>
      <c r="E2826" s="124"/>
      <c r="F2826" s="125" t="s">
        <v>74</v>
      </c>
      <c r="G2826" s="124" t="s">
        <v>75</v>
      </c>
      <c r="H2826" s="124"/>
      <c r="I2826" s="125" t="s">
        <v>74</v>
      </c>
      <c r="J2826" s="113"/>
    </row>
    <row r="2827" spans="2:10" ht="13.5" thickTop="1" x14ac:dyDescent="0.2">
      <c r="B2827" s="111"/>
      <c r="C2827" s="126"/>
      <c r="D2827" s="127" t="s">
        <v>201</v>
      </c>
      <c r="E2827" s="128" t="s">
        <v>117</v>
      </c>
      <c r="F2827" s="129"/>
      <c r="G2827" s="112"/>
      <c r="H2827" s="112"/>
      <c r="I2827" s="130"/>
      <c r="J2827" s="113"/>
    </row>
    <row r="2828" spans="2:10" x14ac:dyDescent="0.2">
      <c r="B2828" s="111"/>
      <c r="C2828" s="127" t="s">
        <v>40</v>
      </c>
      <c r="D2828" s="127"/>
      <c r="E2828" s="127"/>
      <c r="F2828" s="131">
        <f>'Total display'!E119</f>
        <v>0</v>
      </c>
      <c r="G2828" s="1056"/>
      <c r="H2828" s="1056"/>
      <c r="I2828" s="131"/>
      <c r="J2828" s="113"/>
    </row>
    <row r="2829" spans="2:10" x14ac:dyDescent="0.2">
      <c r="B2829" s="111"/>
      <c r="C2829" s="127" t="s">
        <v>67</v>
      </c>
      <c r="D2829" s="127"/>
      <c r="E2829" s="127"/>
      <c r="F2829" s="131">
        <f>'Total display'!H608</f>
        <v>0</v>
      </c>
      <c r="G2829" s="1056" t="s">
        <v>76</v>
      </c>
      <c r="H2829" s="1056"/>
      <c r="I2829" s="131">
        <f>'Total display'!T608</f>
        <v>0</v>
      </c>
      <c r="J2829" s="113"/>
    </row>
    <row r="2830" spans="2:10" x14ac:dyDescent="0.2">
      <c r="B2830" s="111"/>
      <c r="C2830" s="127" t="s">
        <v>69</v>
      </c>
      <c r="D2830" s="128" t="e">
        <f>'Ac Dtls'!#REF!</f>
        <v>#REF!</v>
      </c>
      <c r="E2830" s="131" t="e">
        <f>'Ac Dtls'!#REF!</f>
        <v>#REF!</v>
      </c>
      <c r="F2830" s="131">
        <f>'Total display'!M119</f>
        <v>0</v>
      </c>
      <c r="G2830" s="127"/>
      <c r="H2830" s="127"/>
      <c r="I2830" s="131"/>
      <c r="J2830" s="113"/>
    </row>
    <row r="2831" spans="2:10" x14ac:dyDescent="0.2">
      <c r="B2831" s="111"/>
      <c r="C2831" s="127" t="s">
        <v>70</v>
      </c>
      <c r="D2831" s="128" t="e">
        <f>'Ac Dtls'!#REF!</f>
        <v>#REF!</v>
      </c>
      <c r="E2831" s="131" t="e">
        <f>'Ac Dtls'!#REF!</f>
        <v>#REF!</v>
      </c>
      <c r="F2831" s="131">
        <f>'Total display'!O119</f>
        <v>0</v>
      </c>
      <c r="G2831" s="127"/>
      <c r="H2831" s="127"/>
      <c r="I2831" s="131"/>
      <c r="J2831" s="113"/>
    </row>
    <row r="2832" spans="2:10" x14ac:dyDescent="0.2">
      <c r="B2832" s="111"/>
      <c r="C2832" s="127" t="s">
        <v>71</v>
      </c>
      <c r="D2832" s="127"/>
      <c r="E2832" s="127"/>
      <c r="F2832" s="131">
        <f>'Total display'!P119</f>
        <v>0</v>
      </c>
      <c r="G2832" s="127"/>
      <c r="H2832" s="127"/>
      <c r="I2832" s="131"/>
      <c r="J2832" s="113"/>
    </row>
    <row r="2833" spans="2:12" x14ac:dyDescent="0.2">
      <c r="B2833" s="111"/>
      <c r="C2833" s="182" t="s">
        <v>421</v>
      </c>
      <c r="D2833" s="144"/>
      <c r="E2833" s="144"/>
      <c r="F2833" s="183">
        <f>'Total display'!I608</f>
        <v>0</v>
      </c>
      <c r="G2833" s="127"/>
      <c r="H2833" s="127"/>
      <c r="I2833" s="131"/>
      <c r="J2833" s="113"/>
    </row>
    <row r="2834" spans="2:12" x14ac:dyDescent="0.2">
      <c r="B2834" s="111"/>
      <c r="C2834" s="127" t="s">
        <v>450</v>
      </c>
      <c r="D2834" s="144"/>
      <c r="E2834" s="144"/>
      <c r="F2834" s="131">
        <f>'Total display'!J608</f>
        <v>0</v>
      </c>
      <c r="G2834" s="127"/>
      <c r="H2834" s="127"/>
      <c r="I2834" s="131"/>
      <c r="J2834" s="113"/>
    </row>
    <row r="2835" spans="2:12" x14ac:dyDescent="0.2">
      <c r="B2835" s="111"/>
      <c r="C2835" s="127" t="s">
        <v>1701</v>
      </c>
      <c r="D2835" s="144"/>
      <c r="E2835" s="144"/>
      <c r="F2835" s="131">
        <f>'Total display'!N119</f>
        <v>0</v>
      </c>
      <c r="G2835" s="127"/>
      <c r="H2835" s="127"/>
      <c r="I2835" s="131"/>
      <c r="J2835" s="113"/>
    </row>
    <row r="2836" spans="2:12" x14ac:dyDescent="0.2">
      <c r="B2836" s="111"/>
      <c r="C2836" s="194" t="s">
        <v>172</v>
      </c>
      <c r="D2836" s="127"/>
      <c r="E2836" s="127"/>
      <c r="F2836" s="190">
        <f>'Total display'!L119</f>
        <v>0</v>
      </c>
      <c r="G2836" s="127"/>
      <c r="H2836" s="127"/>
      <c r="I2836" s="131"/>
      <c r="J2836" s="113"/>
    </row>
    <row r="2837" spans="2:12" x14ac:dyDescent="0.2">
      <c r="B2837" s="111"/>
      <c r="C2837" s="1050" t="s">
        <v>83</v>
      </c>
      <c r="D2837" s="1051"/>
      <c r="E2837" s="1051"/>
      <c r="F2837" s="132">
        <f>SUM(F2828:F2836)</f>
        <v>0</v>
      </c>
      <c r="G2837" s="1052" t="s">
        <v>84</v>
      </c>
      <c r="H2837" s="1052"/>
      <c r="I2837" s="133">
        <f>SUM(I2828:I2836)</f>
        <v>0</v>
      </c>
      <c r="J2837" s="113"/>
    </row>
    <row r="2838" spans="2:12" x14ac:dyDescent="0.2">
      <c r="B2838" s="134"/>
      <c r="C2838" s="135"/>
      <c r="D2838" s="135"/>
      <c r="E2838" s="135"/>
      <c r="F2838" s="135"/>
      <c r="G2838" s="1057" t="s">
        <v>85</v>
      </c>
      <c r="H2838" s="1057"/>
      <c r="I2838" s="136">
        <f>F2837-I2837</f>
        <v>0</v>
      </c>
      <c r="J2838" s="137"/>
    </row>
    <row r="2839" spans="2:12" x14ac:dyDescent="0.2">
      <c r="B2839" s="111"/>
      <c r="C2839" s="112" t="s">
        <v>86</v>
      </c>
      <c r="D2839" s="112"/>
      <c r="E2839" s="112" t="s">
        <v>88</v>
      </c>
      <c r="F2839" s="112"/>
      <c r="G2839" s="112"/>
      <c r="H2839" s="112"/>
      <c r="I2839" s="112"/>
      <c r="J2839" s="113"/>
    </row>
    <row r="2840" spans="2:12" x14ac:dyDescent="0.2">
      <c r="B2840" s="111"/>
      <c r="C2840" s="112"/>
      <c r="D2840" s="112"/>
      <c r="E2840" s="112"/>
      <c r="F2840" s="112"/>
      <c r="G2840" s="112"/>
      <c r="H2840" s="112"/>
      <c r="I2840" s="112"/>
      <c r="J2840" s="113"/>
    </row>
    <row r="2841" spans="2:12" ht="13.5" thickBot="1" x14ac:dyDescent="0.25">
      <c r="B2841" s="139"/>
      <c r="C2841" s="140"/>
      <c r="D2841" s="140"/>
      <c r="E2841" s="140"/>
      <c r="F2841" s="140"/>
      <c r="G2841" s="140"/>
      <c r="H2841" s="140"/>
      <c r="I2841" s="140"/>
      <c r="J2841" s="141"/>
      <c r="L2841" s="613"/>
    </row>
    <row r="2846" spans="2:12" ht="13.5" thickBot="1" x14ac:dyDescent="0.25"/>
    <row r="2847" spans="2:12" x14ac:dyDescent="0.2">
      <c r="B2847" s="108" t="s">
        <v>143</v>
      </c>
      <c r="C2847" s="109"/>
      <c r="D2847" s="109"/>
      <c r="E2847" s="109"/>
      <c r="F2847" s="109"/>
      <c r="G2847" s="109"/>
      <c r="H2847" s="109"/>
      <c r="I2847" s="109"/>
      <c r="J2847" s="110"/>
    </row>
    <row r="2848" spans="2:12" x14ac:dyDescent="0.2">
      <c r="B2848" s="111"/>
      <c r="C2848" s="112"/>
      <c r="D2848" s="112"/>
      <c r="E2848" s="112"/>
      <c r="F2848" s="112"/>
      <c r="G2848" s="112"/>
      <c r="H2848" s="112"/>
      <c r="I2848" s="112"/>
      <c r="J2848" s="113"/>
    </row>
    <row r="2849" spans="2:10" ht="15.75" x14ac:dyDescent="0.25">
      <c r="B2849" s="111"/>
      <c r="C2849" s="1053" t="s">
        <v>77</v>
      </c>
      <c r="D2849" s="1053"/>
      <c r="E2849" s="1053"/>
      <c r="F2849" s="1053"/>
      <c r="G2849" s="1053"/>
      <c r="H2849" s="1053"/>
      <c r="I2849" s="1053"/>
      <c r="J2849" s="113"/>
    </row>
    <row r="2850" spans="2:10" x14ac:dyDescent="0.2">
      <c r="B2850" s="111"/>
      <c r="C2850" s="1054" t="s">
        <v>2110</v>
      </c>
      <c r="D2850" s="1054"/>
      <c r="E2850" s="1054"/>
      <c r="F2850" s="1054"/>
      <c r="G2850" s="1054"/>
      <c r="H2850" s="1054"/>
      <c r="I2850" s="1054"/>
      <c r="J2850" s="113"/>
    </row>
    <row r="2851" spans="2:10" x14ac:dyDescent="0.2">
      <c r="B2851" s="111"/>
      <c r="C2851" s="114"/>
      <c r="D2851" s="114"/>
      <c r="E2851" s="114"/>
      <c r="F2851" s="114"/>
      <c r="G2851" s="114"/>
      <c r="H2851" s="114"/>
      <c r="I2851" s="116"/>
      <c r="J2851" s="113"/>
    </row>
    <row r="2852" spans="2:10" x14ac:dyDescent="0.2">
      <c r="B2852" s="111"/>
      <c r="C2852" s="115" t="s">
        <v>82</v>
      </c>
      <c r="D2852" s="1055">
        <f>'Total display'!B120</f>
        <v>0</v>
      </c>
      <c r="E2852" s="1055"/>
      <c r="F2852" s="1055"/>
      <c r="G2852" s="1055"/>
      <c r="H2852" s="115" t="s">
        <v>81</v>
      </c>
      <c r="I2852" s="176">
        <f>'Total display'!C120</f>
        <v>0</v>
      </c>
      <c r="J2852" s="113"/>
    </row>
    <row r="2853" spans="2:10" x14ac:dyDescent="0.2">
      <c r="B2853" s="111"/>
      <c r="C2853" s="118" t="s">
        <v>78</v>
      </c>
      <c r="D2853" s="1055" t="s">
        <v>168</v>
      </c>
      <c r="E2853" s="1055"/>
      <c r="F2853" s="1055"/>
      <c r="G2853" s="112"/>
      <c r="H2853" s="246" t="s">
        <v>479</v>
      </c>
      <c r="I2853" s="246" t="s">
        <v>330</v>
      </c>
      <c r="J2853" s="113"/>
    </row>
    <row r="2854" spans="2:10" ht="13.5" thickBot="1" x14ac:dyDescent="0.25">
      <c r="B2854" s="111"/>
      <c r="C2854" s="120" t="s">
        <v>79</v>
      </c>
      <c r="D2854" s="120">
        <f>'Total display'!A120</f>
        <v>0</v>
      </c>
      <c r="E2854" s="169"/>
      <c r="F2854" s="149"/>
      <c r="G2854" s="112"/>
      <c r="H2854" s="120" t="s">
        <v>80</v>
      </c>
      <c r="I2854" s="232">
        <f>'Total display'!D120</f>
        <v>0</v>
      </c>
      <c r="J2854" s="113"/>
    </row>
    <row r="2855" spans="2:10" ht="14.25" thickTop="1" thickBot="1" x14ac:dyDescent="0.25">
      <c r="B2855" s="111"/>
      <c r="C2855" s="123" t="s">
        <v>73</v>
      </c>
      <c r="D2855" s="124"/>
      <c r="E2855" s="124"/>
      <c r="F2855" s="125" t="s">
        <v>74</v>
      </c>
      <c r="G2855" s="124" t="s">
        <v>75</v>
      </c>
      <c r="H2855" s="124"/>
      <c r="I2855" s="125" t="s">
        <v>74</v>
      </c>
      <c r="J2855" s="113"/>
    </row>
    <row r="2856" spans="2:10" ht="13.5" thickTop="1" x14ac:dyDescent="0.2">
      <c r="B2856" s="111"/>
      <c r="C2856" s="126"/>
      <c r="D2856" s="127" t="s">
        <v>201</v>
      </c>
      <c r="E2856" s="128" t="s">
        <v>117</v>
      </c>
      <c r="F2856" s="129"/>
      <c r="G2856" s="112"/>
      <c r="H2856" s="112"/>
      <c r="I2856" s="130"/>
      <c r="J2856" s="113"/>
    </row>
    <row r="2857" spans="2:10" x14ac:dyDescent="0.2">
      <c r="B2857" s="111"/>
      <c r="C2857" s="127" t="s">
        <v>40</v>
      </c>
      <c r="D2857" s="127"/>
      <c r="E2857" s="127"/>
      <c r="F2857" s="131">
        <f>'Total display'!E120</f>
        <v>0</v>
      </c>
      <c r="G2857" s="1056" t="s">
        <v>167</v>
      </c>
      <c r="H2857" s="1056"/>
      <c r="I2857" s="131"/>
      <c r="J2857" s="113"/>
    </row>
    <row r="2858" spans="2:10" x14ac:dyDescent="0.2">
      <c r="B2858" s="111"/>
      <c r="C2858" s="127" t="s">
        <v>67</v>
      </c>
      <c r="D2858" s="127"/>
      <c r="E2858" s="127"/>
      <c r="F2858" s="131">
        <f>'Total display'!H636</f>
        <v>0</v>
      </c>
      <c r="G2858" s="1056" t="s">
        <v>76</v>
      </c>
      <c r="H2858" s="1056"/>
      <c r="I2858" s="131">
        <f>'Total display'!T636</f>
        <v>0</v>
      </c>
      <c r="J2858" s="113"/>
    </row>
    <row r="2859" spans="2:10" x14ac:dyDescent="0.2">
      <c r="B2859" s="111"/>
      <c r="C2859" s="127" t="s">
        <v>69</v>
      </c>
      <c r="D2859" s="128" t="e">
        <f>'Ac Dtls'!#REF!</f>
        <v>#REF!</v>
      </c>
      <c r="E2859" s="131" t="e">
        <f>'Ac Dtls'!#REF!</f>
        <v>#REF!</v>
      </c>
      <c r="F2859" s="131">
        <f>'Total display'!M120</f>
        <v>0</v>
      </c>
      <c r="G2859" s="127"/>
      <c r="H2859" s="127"/>
      <c r="I2859" s="131"/>
      <c r="J2859" s="113"/>
    </row>
    <row r="2860" spans="2:10" x14ac:dyDescent="0.2">
      <c r="B2860" s="111"/>
      <c r="C2860" s="127" t="s">
        <v>70</v>
      </c>
      <c r="D2860" s="128" t="e">
        <f>'Ac Dtls'!#REF!</f>
        <v>#REF!</v>
      </c>
      <c r="E2860" s="131" t="e">
        <f>'Ac Dtls'!#REF!</f>
        <v>#REF!</v>
      </c>
      <c r="F2860" s="131">
        <f>'Total display'!O120</f>
        <v>0</v>
      </c>
      <c r="G2860" s="127"/>
      <c r="H2860" s="127"/>
      <c r="I2860" s="131"/>
      <c r="J2860" s="113"/>
    </row>
    <row r="2861" spans="2:10" x14ac:dyDescent="0.2">
      <c r="B2861" s="111"/>
      <c r="C2861" s="127" t="s">
        <v>71</v>
      </c>
      <c r="D2861" s="127"/>
      <c r="E2861" s="127"/>
      <c r="F2861" s="131">
        <f>'Total display'!P120</f>
        <v>0</v>
      </c>
      <c r="G2861" s="127"/>
      <c r="H2861" s="127"/>
      <c r="I2861" s="131"/>
      <c r="J2861" s="113"/>
    </row>
    <row r="2862" spans="2:10" x14ac:dyDescent="0.2">
      <c r="B2862" s="111"/>
      <c r="C2862" s="182" t="s">
        <v>421</v>
      </c>
      <c r="D2862" s="144"/>
      <c r="E2862" s="144"/>
      <c r="F2862" s="183">
        <f>'Total display'!I636</f>
        <v>0</v>
      </c>
      <c r="G2862" s="127"/>
      <c r="H2862" s="127"/>
      <c r="I2862" s="131"/>
      <c r="J2862" s="113"/>
    </row>
    <row r="2863" spans="2:10" x14ac:dyDescent="0.2">
      <c r="B2863" s="111"/>
      <c r="C2863" s="127"/>
      <c r="D2863" s="144"/>
      <c r="E2863" s="144"/>
      <c r="F2863" s="131"/>
      <c r="G2863" s="127"/>
      <c r="H2863" s="127"/>
      <c r="I2863" s="131"/>
      <c r="J2863" s="113"/>
    </row>
    <row r="2864" spans="2:10" x14ac:dyDescent="0.2">
      <c r="B2864" s="111"/>
      <c r="C2864" s="127" t="s">
        <v>172</v>
      </c>
      <c r="D2864" s="127"/>
      <c r="E2864" s="127"/>
      <c r="F2864" s="190">
        <v>18.399999999999999</v>
      </c>
      <c r="G2864" s="127"/>
      <c r="H2864" s="127"/>
      <c r="I2864" s="131"/>
      <c r="J2864" s="113"/>
    </row>
    <row r="2865" spans="2:11" x14ac:dyDescent="0.2">
      <c r="B2865" s="111"/>
      <c r="C2865" s="1050" t="s">
        <v>83</v>
      </c>
      <c r="D2865" s="1051"/>
      <c r="E2865" s="1051"/>
      <c r="F2865" s="132">
        <f>SUM(F2857:F2864)</f>
        <v>18.399999999999999</v>
      </c>
      <c r="G2865" s="1052" t="s">
        <v>84</v>
      </c>
      <c r="H2865" s="1052"/>
      <c r="I2865" s="133">
        <f>SUM(I2857:I2864)</f>
        <v>0</v>
      </c>
      <c r="J2865" s="113"/>
    </row>
    <row r="2866" spans="2:11" x14ac:dyDescent="0.2">
      <c r="B2866" s="134"/>
      <c r="C2866" s="135"/>
      <c r="D2866" s="135"/>
      <c r="E2866" s="135"/>
      <c r="F2866" s="135"/>
      <c r="G2866" s="1057" t="s">
        <v>85</v>
      </c>
      <c r="H2866" s="1057"/>
      <c r="I2866" s="136">
        <f>F2865-I2865</f>
        <v>18.399999999999999</v>
      </c>
      <c r="J2866" s="137"/>
    </row>
    <row r="2867" spans="2:11" x14ac:dyDescent="0.2">
      <c r="B2867" s="111"/>
      <c r="C2867" s="112" t="s">
        <v>86</v>
      </c>
      <c r="D2867" s="112"/>
      <c r="E2867" s="112" t="s">
        <v>88</v>
      </c>
      <c r="F2867" s="112"/>
      <c r="G2867" s="112"/>
      <c r="H2867" s="112"/>
      <c r="I2867" s="112"/>
      <c r="J2867" s="113"/>
    </row>
    <row r="2868" spans="2:11" x14ac:dyDescent="0.2">
      <c r="B2868" s="111"/>
      <c r="C2868" s="112"/>
      <c r="D2868" s="112"/>
      <c r="E2868" s="112"/>
      <c r="F2868" s="112"/>
      <c r="G2868" s="112"/>
      <c r="H2868" s="112"/>
      <c r="I2868" s="112"/>
      <c r="J2868" s="113"/>
    </row>
    <row r="2869" spans="2:11" ht="13.5" thickBot="1" x14ac:dyDescent="0.25">
      <c r="B2869" s="139"/>
      <c r="C2869" s="140"/>
      <c r="D2869" s="140"/>
      <c r="E2869" s="140"/>
      <c r="F2869" s="140"/>
      <c r="G2869" s="140"/>
      <c r="H2869" s="140"/>
      <c r="I2869" s="140"/>
      <c r="J2869" s="141"/>
      <c r="K2869" s="56"/>
    </row>
    <row r="2872" spans="2:11" ht="13.5" thickBot="1" x14ac:dyDescent="0.25"/>
    <row r="2873" spans="2:11" x14ac:dyDescent="0.2">
      <c r="B2873" s="108" t="s">
        <v>143</v>
      </c>
      <c r="C2873" s="109"/>
      <c r="D2873" s="109"/>
      <c r="E2873" s="109"/>
      <c r="F2873" s="109"/>
      <c r="G2873" s="109"/>
      <c r="H2873" s="109"/>
      <c r="I2873" s="109"/>
      <c r="J2873" s="110"/>
    </row>
    <row r="2874" spans="2:11" x14ac:dyDescent="0.2">
      <c r="B2874" s="111"/>
      <c r="C2874" s="112"/>
      <c r="D2874" s="112"/>
      <c r="E2874" s="112"/>
      <c r="F2874" s="112"/>
      <c r="G2874" s="112"/>
      <c r="H2874" s="112"/>
      <c r="I2874" s="112"/>
      <c r="J2874" s="113"/>
    </row>
    <row r="2875" spans="2:11" ht="15.75" x14ac:dyDescent="0.25">
      <c r="B2875" s="111"/>
      <c r="C2875" s="1053" t="s">
        <v>77</v>
      </c>
      <c r="D2875" s="1053"/>
      <c r="E2875" s="1053"/>
      <c r="F2875" s="1053"/>
      <c r="G2875" s="1053"/>
      <c r="H2875" s="1053"/>
      <c r="I2875" s="1053"/>
      <c r="J2875" s="113"/>
    </row>
    <row r="2876" spans="2:11" x14ac:dyDescent="0.2">
      <c r="B2876" s="111"/>
      <c r="C2876" s="1054" t="s">
        <v>2110</v>
      </c>
      <c r="D2876" s="1054"/>
      <c r="E2876" s="1054"/>
      <c r="F2876" s="1054"/>
      <c r="G2876" s="1054"/>
      <c r="H2876" s="1054"/>
      <c r="I2876" s="1054"/>
      <c r="J2876" s="113"/>
    </row>
    <row r="2877" spans="2:11" x14ac:dyDescent="0.2">
      <c r="B2877" s="111"/>
      <c r="C2877" s="114"/>
      <c r="D2877" s="114"/>
      <c r="E2877" s="114"/>
      <c r="F2877" s="114"/>
      <c r="G2877" s="114"/>
      <c r="H2877" s="114"/>
      <c r="I2877" s="116"/>
      <c r="J2877" s="113"/>
    </row>
    <row r="2878" spans="2:11" x14ac:dyDescent="0.2">
      <c r="B2878" s="111"/>
      <c r="C2878" s="115" t="s">
        <v>82</v>
      </c>
      <c r="D2878" s="1055">
        <f>'Total display'!B121</f>
        <v>0</v>
      </c>
      <c r="E2878" s="1055"/>
      <c r="F2878" s="1055"/>
      <c r="G2878" s="1055"/>
      <c r="H2878" s="115" t="s">
        <v>81</v>
      </c>
      <c r="I2878" s="176">
        <f>'Total display'!C121</f>
        <v>0</v>
      </c>
      <c r="J2878" s="113"/>
    </row>
    <row r="2879" spans="2:11" x14ac:dyDescent="0.2">
      <c r="B2879" s="111"/>
      <c r="C2879" s="118" t="s">
        <v>78</v>
      </c>
      <c r="D2879" s="1055" t="s">
        <v>168</v>
      </c>
      <c r="E2879" s="1055"/>
      <c r="F2879" s="1055"/>
      <c r="G2879" s="112"/>
      <c r="H2879" s="246" t="s">
        <v>479</v>
      </c>
      <c r="I2879" s="246" t="s">
        <v>330</v>
      </c>
      <c r="J2879" s="113"/>
    </row>
    <row r="2880" spans="2:11" ht="13.5" thickBot="1" x14ac:dyDescent="0.25">
      <c r="B2880" s="111"/>
      <c r="C2880" s="120" t="s">
        <v>79</v>
      </c>
      <c r="D2880" s="120">
        <f>'Total display'!A121</f>
        <v>0</v>
      </c>
      <c r="E2880" s="169"/>
      <c r="F2880" s="149"/>
      <c r="G2880" s="112"/>
      <c r="H2880" s="120" t="s">
        <v>80</v>
      </c>
      <c r="I2880" s="232">
        <f>'Total display'!D121</f>
        <v>0</v>
      </c>
      <c r="J2880" s="113"/>
    </row>
    <row r="2881" spans="2:10" ht="14.25" thickTop="1" thickBot="1" x14ac:dyDescent="0.25">
      <c r="B2881" s="111"/>
      <c r="C2881" s="123" t="s">
        <v>73</v>
      </c>
      <c r="D2881" s="124"/>
      <c r="E2881" s="124"/>
      <c r="F2881" s="125" t="s">
        <v>74</v>
      </c>
      <c r="G2881" s="124" t="s">
        <v>75</v>
      </c>
      <c r="H2881" s="124"/>
      <c r="I2881" s="125" t="s">
        <v>74</v>
      </c>
      <c r="J2881" s="113"/>
    </row>
    <row r="2882" spans="2:10" ht="13.5" thickTop="1" x14ac:dyDescent="0.2">
      <c r="B2882" s="111"/>
      <c r="C2882" s="126"/>
      <c r="D2882" s="127" t="s">
        <v>201</v>
      </c>
      <c r="E2882" s="128" t="s">
        <v>117</v>
      </c>
      <c r="F2882" s="129"/>
      <c r="G2882" s="112"/>
      <c r="H2882" s="112"/>
      <c r="I2882" s="130"/>
      <c r="J2882" s="113"/>
    </row>
    <row r="2883" spans="2:10" x14ac:dyDescent="0.2">
      <c r="B2883" s="111"/>
      <c r="C2883" s="127" t="s">
        <v>40</v>
      </c>
      <c r="D2883" s="127"/>
      <c r="E2883" s="127"/>
      <c r="F2883" s="131">
        <f>'Total display'!E121</f>
        <v>0</v>
      </c>
      <c r="G2883" s="1058" t="s">
        <v>1943</v>
      </c>
      <c r="H2883" s="1058"/>
      <c r="I2883" s="131">
        <f>'Total display'!R121</f>
        <v>0</v>
      </c>
      <c r="J2883" s="113"/>
    </row>
    <row r="2884" spans="2:10" x14ac:dyDescent="0.2">
      <c r="B2884" s="111"/>
      <c r="C2884" s="127" t="s">
        <v>67</v>
      </c>
      <c r="D2884" s="127"/>
      <c r="E2884" s="127"/>
      <c r="F2884" s="131">
        <f>'Total display'!H121</f>
        <v>0</v>
      </c>
      <c r="G2884" s="1056" t="s">
        <v>76</v>
      </c>
      <c r="H2884" s="1056"/>
      <c r="I2884" s="131">
        <f>'Total display'!T121</f>
        <v>0</v>
      </c>
      <c r="J2884" s="113"/>
    </row>
    <row r="2885" spans="2:10" x14ac:dyDescent="0.2">
      <c r="B2885" s="111"/>
      <c r="C2885" s="127" t="s">
        <v>69</v>
      </c>
      <c r="D2885" s="128">
        <f>'Ac Dtls'!D108</f>
        <v>0</v>
      </c>
      <c r="E2885" s="131">
        <f>'Ac Dtls'!E108</f>
        <v>1.8321986301369861</v>
      </c>
      <c r="F2885" s="131">
        <f>'Total display'!M121</f>
        <v>0</v>
      </c>
      <c r="G2885" s="194"/>
      <c r="H2885" s="127"/>
      <c r="I2885" s="131"/>
      <c r="J2885" s="113"/>
    </row>
    <row r="2886" spans="2:10" x14ac:dyDescent="0.2">
      <c r="B2886" s="111"/>
      <c r="C2886" s="127" t="s">
        <v>70</v>
      </c>
      <c r="D2886" s="128">
        <f>'Ac Dtls'!G108</f>
        <v>0</v>
      </c>
      <c r="E2886" s="131">
        <f>'Ac Dtls'!H108</f>
        <v>4</v>
      </c>
      <c r="F2886" s="131">
        <f>'Total display'!N121</f>
        <v>0</v>
      </c>
      <c r="G2886" s="127"/>
      <c r="H2886" s="127"/>
      <c r="I2886" s="131"/>
      <c r="J2886" s="113"/>
    </row>
    <row r="2887" spans="2:10" x14ac:dyDescent="0.2">
      <c r="B2887" s="111"/>
      <c r="C2887" s="127" t="s">
        <v>71</v>
      </c>
      <c r="D2887" s="127"/>
      <c r="E2887" s="127"/>
      <c r="F2887" s="131">
        <f>'Total display'!P121</f>
        <v>0</v>
      </c>
      <c r="G2887" s="127"/>
      <c r="H2887" s="127"/>
      <c r="I2887" s="131"/>
      <c r="J2887" s="113"/>
    </row>
    <row r="2888" spans="2:10" x14ac:dyDescent="0.2">
      <c r="B2888" s="111"/>
      <c r="C2888" s="182" t="s">
        <v>421</v>
      </c>
      <c r="D2888" s="144"/>
      <c r="E2888" s="144"/>
      <c r="F2888" s="183">
        <f>'Total display'!I121</f>
        <v>0</v>
      </c>
      <c r="G2888" s="127"/>
      <c r="H2888" s="127"/>
      <c r="I2888" s="131"/>
      <c r="J2888" s="113"/>
    </row>
    <row r="2889" spans="2:10" x14ac:dyDescent="0.2">
      <c r="B2889" s="111"/>
      <c r="C2889" s="127" t="s">
        <v>450</v>
      </c>
      <c r="D2889" s="144"/>
      <c r="E2889" s="144"/>
      <c r="F2889" s="131">
        <f>'Total display'!J121</f>
        <v>0</v>
      </c>
      <c r="G2889" s="127"/>
      <c r="H2889" s="127"/>
      <c r="I2889" s="131"/>
      <c r="J2889" s="113"/>
    </row>
    <row r="2890" spans="2:10" x14ac:dyDescent="0.2">
      <c r="B2890" s="111"/>
      <c r="C2890" s="127" t="s">
        <v>422</v>
      </c>
      <c r="D2890" s="144"/>
      <c r="E2890" s="144"/>
      <c r="F2890" s="131">
        <f>'Total display'!F121</f>
        <v>0</v>
      </c>
      <c r="G2890" s="127"/>
      <c r="H2890" s="127"/>
      <c r="I2890" s="131"/>
      <c r="J2890" s="113"/>
    </row>
    <row r="2891" spans="2:10" x14ac:dyDescent="0.2">
      <c r="B2891" s="111"/>
      <c r="C2891" s="382" t="s">
        <v>1055</v>
      </c>
      <c r="D2891" s="144"/>
      <c r="E2891" s="144"/>
      <c r="F2891" s="131">
        <f>'Total display'!L121</f>
        <v>0</v>
      </c>
      <c r="G2891" s="127"/>
      <c r="H2891" s="127"/>
      <c r="I2891" s="131"/>
      <c r="J2891" s="113"/>
    </row>
    <row r="2892" spans="2:10" x14ac:dyDescent="0.2">
      <c r="B2892" s="111"/>
      <c r="C2892" s="194"/>
      <c r="D2892" s="127"/>
      <c r="E2892" s="127"/>
      <c r="F2892" s="131"/>
      <c r="G2892" s="127"/>
      <c r="H2892" s="127"/>
      <c r="I2892" s="131"/>
      <c r="J2892" s="113"/>
    </row>
    <row r="2893" spans="2:10" x14ac:dyDescent="0.2">
      <c r="B2893" s="111"/>
      <c r="C2893" s="382"/>
      <c r="D2893" s="385"/>
      <c r="E2893" s="385"/>
      <c r="F2893" s="132"/>
      <c r="G2893" s="135"/>
      <c r="H2893" s="135"/>
      <c r="I2893" s="133"/>
      <c r="J2893" s="113"/>
    </row>
    <row r="2894" spans="2:10" x14ac:dyDescent="0.2">
      <c r="B2894" s="111"/>
      <c r="C2894" s="1050" t="s">
        <v>83</v>
      </c>
      <c r="D2894" s="1051"/>
      <c r="E2894" s="1051"/>
      <c r="F2894" s="132">
        <f>SUM(F2883:F2892)</f>
        <v>0</v>
      </c>
      <c r="G2894" s="1052" t="s">
        <v>84</v>
      </c>
      <c r="H2894" s="1052"/>
      <c r="I2894" s="133">
        <f>SUM(I2883:I2892)</f>
        <v>0</v>
      </c>
      <c r="J2894" s="113"/>
    </row>
    <row r="2895" spans="2:10" x14ac:dyDescent="0.2">
      <c r="B2895" s="134"/>
      <c r="C2895" s="383"/>
      <c r="D2895" s="135"/>
      <c r="E2895" s="135"/>
      <c r="F2895" s="135"/>
      <c r="G2895" s="1057" t="s">
        <v>85</v>
      </c>
      <c r="H2895" s="1057"/>
      <c r="I2895" s="136">
        <f>F2894-I2894</f>
        <v>0</v>
      </c>
      <c r="J2895" s="137"/>
    </row>
    <row r="2896" spans="2:10" x14ac:dyDescent="0.2">
      <c r="B2896" s="111"/>
      <c r="C2896" s="112" t="s">
        <v>86</v>
      </c>
      <c r="D2896" s="112"/>
      <c r="E2896" s="112" t="s">
        <v>88</v>
      </c>
      <c r="F2896" s="112"/>
      <c r="G2896" s="112"/>
      <c r="H2896" s="112"/>
      <c r="I2896" s="112"/>
      <c r="J2896" s="113"/>
    </row>
    <row r="2897" spans="2:10" x14ac:dyDescent="0.2">
      <c r="B2897" s="111"/>
      <c r="C2897" s="112"/>
      <c r="D2897" s="112"/>
      <c r="E2897" s="112"/>
      <c r="F2897" s="112"/>
      <c r="G2897" s="112"/>
      <c r="H2897" s="112"/>
      <c r="I2897" s="112"/>
      <c r="J2897" s="113"/>
    </row>
    <row r="2898" spans="2:10" ht="13.5" thickBot="1" x14ac:dyDescent="0.25">
      <c r="B2898" s="139"/>
      <c r="C2898" s="140"/>
      <c r="D2898" s="140"/>
      <c r="E2898" s="140"/>
      <c r="F2898" s="140"/>
      <c r="G2898" s="140"/>
      <c r="H2898" s="140"/>
      <c r="I2898" s="140"/>
      <c r="J2898" s="141"/>
    </row>
    <row r="2901" spans="2:10" ht="13.5" thickBot="1" x14ac:dyDescent="0.25"/>
    <row r="2902" spans="2:10" x14ac:dyDescent="0.2">
      <c r="B2902" s="108" t="s">
        <v>143</v>
      </c>
      <c r="C2902" s="109"/>
      <c r="D2902" s="109"/>
      <c r="E2902" s="109"/>
      <c r="F2902" s="109"/>
      <c r="G2902" s="109"/>
      <c r="H2902" s="109"/>
      <c r="I2902" s="109"/>
      <c r="J2902" s="110"/>
    </row>
    <row r="2903" spans="2:10" x14ac:dyDescent="0.2">
      <c r="B2903" s="111"/>
      <c r="C2903" s="112"/>
      <c r="D2903" s="112"/>
      <c r="E2903" s="112"/>
      <c r="F2903" s="112"/>
      <c r="G2903" s="112"/>
      <c r="H2903" s="112"/>
      <c r="I2903" s="112"/>
      <c r="J2903" s="113"/>
    </row>
    <row r="2904" spans="2:10" ht="15.75" x14ac:dyDescent="0.25">
      <c r="B2904" s="111"/>
      <c r="C2904" s="1053" t="s">
        <v>77</v>
      </c>
      <c r="D2904" s="1053"/>
      <c r="E2904" s="1053"/>
      <c r="F2904" s="1053"/>
      <c r="G2904" s="1053"/>
      <c r="H2904" s="1053"/>
      <c r="I2904" s="1053"/>
      <c r="J2904" s="113"/>
    </row>
    <row r="2905" spans="2:10" x14ac:dyDescent="0.2">
      <c r="B2905" s="111"/>
      <c r="C2905" s="1054" t="s">
        <v>2110</v>
      </c>
      <c r="D2905" s="1054"/>
      <c r="E2905" s="1054"/>
      <c r="F2905" s="1054"/>
      <c r="G2905" s="1054"/>
      <c r="H2905" s="1054"/>
      <c r="I2905" s="1054"/>
      <c r="J2905" s="113"/>
    </row>
    <row r="2906" spans="2:10" x14ac:dyDescent="0.2">
      <c r="B2906" s="111"/>
      <c r="C2906" s="114"/>
      <c r="D2906" s="114"/>
      <c r="E2906" s="114"/>
      <c r="F2906" s="114"/>
      <c r="G2906" s="114"/>
      <c r="H2906" s="114"/>
      <c r="I2906" s="116"/>
      <c r="J2906" s="113"/>
    </row>
    <row r="2907" spans="2:10" x14ac:dyDescent="0.2">
      <c r="B2907" s="111"/>
      <c r="C2907" s="115" t="s">
        <v>82</v>
      </c>
      <c r="D2907" s="1055">
        <f>'Total display'!B122</f>
        <v>0</v>
      </c>
      <c r="E2907" s="1055"/>
      <c r="F2907" s="1055"/>
      <c r="G2907" s="1055"/>
      <c r="H2907" s="115" t="s">
        <v>81</v>
      </c>
      <c r="I2907" s="176">
        <f>'Total display'!C122</f>
        <v>0</v>
      </c>
      <c r="J2907" s="113"/>
    </row>
    <row r="2908" spans="2:10" x14ac:dyDescent="0.2">
      <c r="B2908" s="111"/>
      <c r="C2908" s="118" t="s">
        <v>78</v>
      </c>
      <c r="D2908" s="1055" t="s">
        <v>93</v>
      </c>
      <c r="E2908" s="1055"/>
      <c r="F2908" s="1055"/>
      <c r="G2908" s="112"/>
      <c r="H2908" s="246" t="s">
        <v>479</v>
      </c>
      <c r="I2908" s="246" t="s">
        <v>330</v>
      </c>
      <c r="J2908" s="113"/>
    </row>
    <row r="2909" spans="2:10" ht="13.5" thickBot="1" x14ac:dyDescent="0.25">
      <c r="B2909" s="111"/>
      <c r="C2909" s="120" t="s">
        <v>79</v>
      </c>
      <c r="D2909" s="120">
        <f>'Total display'!A122</f>
        <v>0</v>
      </c>
      <c r="E2909" s="169"/>
      <c r="F2909" s="149"/>
      <c r="G2909" s="112"/>
      <c r="H2909" s="120" t="s">
        <v>80</v>
      </c>
      <c r="I2909" s="232">
        <f>'Total display'!D122</f>
        <v>0</v>
      </c>
      <c r="J2909" s="113"/>
    </row>
    <row r="2910" spans="2:10" ht="14.25" thickTop="1" thickBot="1" x14ac:dyDescent="0.25">
      <c r="B2910" s="111"/>
      <c r="C2910" s="123" t="s">
        <v>73</v>
      </c>
      <c r="D2910" s="124"/>
      <c r="E2910" s="124"/>
      <c r="F2910" s="125" t="s">
        <v>74</v>
      </c>
      <c r="G2910" s="124" t="s">
        <v>75</v>
      </c>
      <c r="H2910" s="124"/>
      <c r="I2910" s="125" t="s">
        <v>74</v>
      </c>
      <c r="J2910" s="113"/>
    </row>
    <row r="2911" spans="2:10" ht="13.5" thickTop="1" x14ac:dyDescent="0.2">
      <c r="B2911" s="111"/>
      <c r="C2911" s="126"/>
      <c r="D2911" s="127" t="s">
        <v>201</v>
      </c>
      <c r="E2911" s="128" t="s">
        <v>117</v>
      </c>
      <c r="F2911" s="129"/>
      <c r="G2911" s="112"/>
      <c r="H2911" s="112"/>
      <c r="I2911" s="130"/>
      <c r="J2911" s="113"/>
    </row>
    <row r="2912" spans="2:10" x14ac:dyDescent="0.2">
      <c r="B2912" s="111"/>
      <c r="C2912" s="127" t="s">
        <v>40</v>
      </c>
      <c r="D2912" s="127"/>
      <c r="E2912" s="127"/>
      <c r="F2912" s="131">
        <f>'Total display'!E122</f>
        <v>0</v>
      </c>
      <c r="G2912" s="1056" t="s">
        <v>167</v>
      </c>
      <c r="H2912" s="1056"/>
      <c r="I2912" s="131">
        <f>'Total display'!R688</f>
        <v>0</v>
      </c>
      <c r="J2912" s="113"/>
    </row>
    <row r="2913" spans="2:13" x14ac:dyDescent="0.2">
      <c r="B2913" s="111"/>
      <c r="C2913" s="127" t="s">
        <v>67</v>
      </c>
      <c r="D2913" s="127"/>
      <c r="E2913" s="127"/>
      <c r="F2913" s="131">
        <f>'Total display'!H688</f>
        <v>0</v>
      </c>
      <c r="G2913" s="1056" t="s">
        <v>76</v>
      </c>
      <c r="H2913" s="1056"/>
      <c r="I2913" s="131">
        <f>'Total display'!T688</f>
        <v>0</v>
      </c>
      <c r="J2913" s="113"/>
    </row>
    <row r="2914" spans="2:13" x14ac:dyDescent="0.2">
      <c r="B2914" s="111"/>
      <c r="C2914" s="127" t="s">
        <v>69</v>
      </c>
      <c r="D2914" s="128" t="e">
        <f>'Ac Dtls'!#REF!</f>
        <v>#REF!</v>
      </c>
      <c r="E2914" s="131" t="e">
        <f>'Ac Dtls'!#REF!</f>
        <v>#REF!</v>
      </c>
      <c r="F2914" s="131">
        <f>'Total display'!M122</f>
        <v>0</v>
      </c>
      <c r="G2914" s="127"/>
      <c r="H2914" s="127"/>
      <c r="I2914" s="131"/>
      <c r="J2914" s="113"/>
    </row>
    <row r="2915" spans="2:13" x14ac:dyDescent="0.2">
      <c r="B2915" s="111"/>
      <c r="C2915" s="127" t="s">
        <v>70</v>
      </c>
      <c r="D2915" s="128" t="e">
        <f>'Ac Dtls'!#REF!</f>
        <v>#REF!</v>
      </c>
      <c r="E2915" s="131" t="e">
        <f>'Ac Dtls'!#REF!</f>
        <v>#REF!</v>
      </c>
      <c r="F2915" s="131">
        <f>'Total display'!O122</f>
        <v>0</v>
      </c>
      <c r="G2915" s="127"/>
      <c r="H2915" s="127"/>
      <c r="I2915" s="131"/>
      <c r="J2915" s="113"/>
    </row>
    <row r="2916" spans="2:13" x14ac:dyDescent="0.2">
      <c r="B2916" s="111"/>
      <c r="C2916" s="127" t="s">
        <v>71</v>
      </c>
      <c r="D2916" s="127"/>
      <c r="E2916" s="127"/>
      <c r="F2916" s="131">
        <f>'Total display'!P122</f>
        <v>0</v>
      </c>
      <c r="G2916" s="127"/>
      <c r="H2916" s="127"/>
      <c r="I2916" s="131"/>
      <c r="J2916" s="113"/>
    </row>
    <row r="2917" spans="2:13" x14ac:dyDescent="0.2">
      <c r="B2917" s="111"/>
      <c r="C2917" s="182" t="s">
        <v>421</v>
      </c>
      <c r="D2917" s="144"/>
      <c r="E2917" s="144"/>
      <c r="F2917" s="183">
        <f>'Total display'!I688</f>
        <v>0</v>
      </c>
      <c r="G2917" s="127"/>
      <c r="H2917" s="127"/>
      <c r="I2917" s="131"/>
      <c r="J2917" s="113"/>
      <c r="M2917">
        <v>3</v>
      </c>
    </row>
    <row r="2918" spans="2:13" x14ac:dyDescent="0.2">
      <c r="B2918" s="111"/>
      <c r="C2918" s="127" t="s">
        <v>451</v>
      </c>
      <c r="D2918" s="144"/>
      <c r="E2918" s="144"/>
      <c r="F2918" s="131"/>
      <c r="G2918" s="127"/>
      <c r="H2918" s="127"/>
      <c r="I2918" s="131"/>
      <c r="J2918" s="113"/>
    </row>
    <row r="2919" spans="2:13" x14ac:dyDescent="0.2">
      <c r="B2919" s="111"/>
      <c r="C2919" s="194" t="s">
        <v>983</v>
      </c>
      <c r="D2919" s="127"/>
      <c r="E2919" s="127"/>
      <c r="F2919" s="131"/>
      <c r="G2919" s="127"/>
      <c r="H2919" s="127"/>
      <c r="I2919" s="131"/>
      <c r="J2919" s="113"/>
    </row>
    <row r="2920" spans="2:13" x14ac:dyDescent="0.2">
      <c r="B2920" s="111"/>
      <c r="C2920" s="1050" t="s">
        <v>83</v>
      </c>
      <c r="D2920" s="1051"/>
      <c r="E2920" s="1051"/>
      <c r="F2920" s="132">
        <f>SUM(F2912:F2919)</f>
        <v>0</v>
      </c>
      <c r="G2920" s="1052" t="s">
        <v>84</v>
      </c>
      <c r="H2920" s="1052"/>
      <c r="I2920" s="133">
        <f>SUM(I2912:I2919)</f>
        <v>0</v>
      </c>
      <c r="J2920" s="113"/>
    </row>
    <row r="2921" spans="2:13" x14ac:dyDescent="0.2">
      <c r="B2921" s="134"/>
      <c r="C2921" s="135"/>
      <c r="D2921" s="135"/>
      <c r="E2921" s="135"/>
      <c r="F2921" s="135"/>
      <c r="G2921" s="1057" t="s">
        <v>85</v>
      </c>
      <c r="H2921" s="1057"/>
      <c r="I2921" s="136">
        <f>F2920-I2920</f>
        <v>0</v>
      </c>
      <c r="J2921" s="137"/>
    </row>
    <row r="2922" spans="2:13" x14ac:dyDescent="0.2">
      <c r="B2922" s="111"/>
      <c r="C2922" s="112" t="s">
        <v>86</v>
      </c>
      <c r="D2922" s="112"/>
      <c r="E2922" s="112" t="s">
        <v>88</v>
      </c>
      <c r="F2922" s="112"/>
      <c r="G2922" s="112"/>
      <c r="H2922" s="112"/>
      <c r="I2922" s="112"/>
      <c r="J2922" s="113"/>
    </row>
    <row r="2923" spans="2:13" x14ac:dyDescent="0.2">
      <c r="B2923" s="111"/>
      <c r="C2923" s="112"/>
      <c r="D2923" s="112"/>
      <c r="E2923" s="112"/>
      <c r="F2923" s="112"/>
      <c r="G2923" s="112"/>
      <c r="H2923" s="112"/>
      <c r="I2923" s="112"/>
      <c r="J2923" s="113"/>
    </row>
    <row r="2924" spans="2:13" ht="13.5" thickBot="1" x14ac:dyDescent="0.25">
      <c r="B2924" s="139"/>
      <c r="C2924" s="140"/>
      <c r="D2924" s="140"/>
      <c r="E2924" s="140"/>
      <c r="F2924" s="140"/>
      <c r="G2924" s="140"/>
      <c r="H2924" s="140"/>
      <c r="I2924" s="140"/>
      <c r="J2924" s="141"/>
    </row>
    <row r="2928" spans="2:13" ht="13.5" thickBot="1" x14ac:dyDescent="0.25"/>
    <row r="2929" spans="2:10" x14ac:dyDescent="0.2">
      <c r="B2929" s="108" t="s">
        <v>143</v>
      </c>
      <c r="C2929" s="109"/>
      <c r="D2929" s="109"/>
      <c r="E2929" s="109"/>
      <c r="F2929" s="109"/>
      <c r="G2929" s="109"/>
      <c r="H2929" s="109"/>
      <c r="I2929" s="109"/>
      <c r="J2929" s="110"/>
    </row>
    <row r="2930" spans="2:10" x14ac:dyDescent="0.2">
      <c r="B2930" s="111"/>
      <c r="C2930" s="112"/>
      <c r="D2930" s="112"/>
      <c r="E2930" s="112"/>
      <c r="F2930" s="112"/>
      <c r="G2930" s="112"/>
      <c r="H2930" s="112"/>
      <c r="I2930" s="112"/>
      <c r="J2930" s="113"/>
    </row>
    <row r="2931" spans="2:10" ht="15.75" x14ac:dyDescent="0.25">
      <c r="B2931" s="111"/>
      <c r="C2931" s="1053" t="s">
        <v>77</v>
      </c>
      <c r="D2931" s="1053"/>
      <c r="E2931" s="1053"/>
      <c r="F2931" s="1053"/>
      <c r="G2931" s="1053"/>
      <c r="H2931" s="1053"/>
      <c r="I2931" s="1053"/>
      <c r="J2931" s="113"/>
    </row>
    <row r="2932" spans="2:10" x14ac:dyDescent="0.2">
      <c r="B2932" s="111"/>
      <c r="C2932" s="1054" t="s">
        <v>2110</v>
      </c>
      <c r="D2932" s="1054"/>
      <c r="E2932" s="1054"/>
      <c r="F2932" s="1054"/>
      <c r="G2932" s="1054"/>
      <c r="H2932" s="1054"/>
      <c r="I2932" s="1054"/>
      <c r="J2932" s="113"/>
    </row>
    <row r="2933" spans="2:10" x14ac:dyDescent="0.2">
      <c r="B2933" s="111"/>
      <c r="C2933" s="114"/>
      <c r="D2933" s="114"/>
      <c r="E2933" s="114"/>
      <c r="F2933" s="114"/>
      <c r="G2933" s="114"/>
      <c r="H2933" s="114"/>
      <c r="I2933" s="116"/>
      <c r="J2933" s="113"/>
    </row>
    <row r="2934" spans="2:10" x14ac:dyDescent="0.2">
      <c r="B2934" s="111"/>
      <c r="C2934" s="115" t="s">
        <v>82</v>
      </c>
      <c r="D2934" s="1055">
        <f>'Total display'!B123</f>
        <v>0</v>
      </c>
      <c r="E2934" s="1055"/>
      <c r="F2934" s="1055"/>
      <c r="G2934" s="1055"/>
      <c r="H2934" s="115" t="s">
        <v>81</v>
      </c>
      <c r="I2934" s="176">
        <f>'Total display'!C123</f>
        <v>0</v>
      </c>
      <c r="J2934" s="113"/>
    </row>
    <row r="2935" spans="2:10" x14ac:dyDescent="0.2">
      <c r="B2935" s="111"/>
      <c r="C2935" s="118" t="s">
        <v>78</v>
      </c>
      <c r="D2935" s="1055" t="s">
        <v>92</v>
      </c>
      <c r="E2935" s="1055"/>
      <c r="F2935" s="1055"/>
      <c r="G2935" s="112"/>
      <c r="H2935" s="246" t="s">
        <v>479</v>
      </c>
      <c r="I2935" s="246" t="s">
        <v>330</v>
      </c>
      <c r="J2935" s="113"/>
    </row>
    <row r="2936" spans="2:10" ht="13.5" thickBot="1" x14ac:dyDescent="0.25">
      <c r="B2936" s="111"/>
      <c r="C2936" s="120" t="s">
        <v>79</v>
      </c>
      <c r="D2936" s="120">
        <f>'Total display'!A123</f>
        <v>0</v>
      </c>
      <c r="E2936" s="169"/>
      <c r="F2936" s="149"/>
      <c r="G2936" s="112"/>
      <c r="H2936" s="120" t="s">
        <v>80</v>
      </c>
      <c r="I2936" s="232">
        <f>'Total display'!D123</f>
        <v>0</v>
      </c>
      <c r="J2936" s="113"/>
    </row>
    <row r="2937" spans="2:10" ht="14.25" thickTop="1" thickBot="1" x14ac:dyDescent="0.25">
      <c r="B2937" s="111"/>
      <c r="C2937" s="123" t="s">
        <v>73</v>
      </c>
      <c r="D2937" s="124"/>
      <c r="E2937" s="124"/>
      <c r="F2937" s="125" t="s">
        <v>74</v>
      </c>
      <c r="G2937" s="124" t="s">
        <v>75</v>
      </c>
      <c r="H2937" s="124"/>
      <c r="I2937" s="125" t="s">
        <v>74</v>
      </c>
      <c r="J2937" s="113"/>
    </row>
    <row r="2938" spans="2:10" ht="13.5" thickTop="1" x14ac:dyDescent="0.2">
      <c r="B2938" s="111"/>
      <c r="C2938" s="126"/>
      <c r="D2938" s="127" t="s">
        <v>201</v>
      </c>
      <c r="E2938" s="128" t="s">
        <v>117</v>
      </c>
      <c r="F2938" s="129"/>
      <c r="G2938" s="112"/>
      <c r="H2938" s="112"/>
      <c r="I2938" s="130"/>
      <c r="J2938" s="113"/>
    </row>
    <row r="2939" spans="2:10" x14ac:dyDescent="0.2">
      <c r="B2939" s="111"/>
      <c r="C2939" s="127" t="s">
        <v>40</v>
      </c>
      <c r="D2939" s="127"/>
      <c r="E2939" s="127"/>
      <c r="F2939" s="131">
        <f>'Total display'!E123</f>
        <v>0</v>
      </c>
      <c r="G2939" s="1058" t="s">
        <v>1942</v>
      </c>
      <c r="H2939" s="1058"/>
      <c r="I2939" s="131">
        <f>'Total display'!R123</f>
        <v>0</v>
      </c>
      <c r="J2939" s="113"/>
    </row>
    <row r="2940" spans="2:10" x14ac:dyDescent="0.2">
      <c r="B2940" s="111"/>
      <c r="C2940" s="127" t="s">
        <v>67</v>
      </c>
      <c r="D2940" s="127"/>
      <c r="E2940" s="127"/>
      <c r="F2940" s="131">
        <f>'Total display'!H123</f>
        <v>0</v>
      </c>
      <c r="G2940" s="1056" t="s">
        <v>76</v>
      </c>
      <c r="H2940" s="1056"/>
      <c r="I2940" s="131">
        <f>'Total display'!T123</f>
        <v>0</v>
      </c>
      <c r="J2940" s="113"/>
    </row>
    <row r="2941" spans="2:10" x14ac:dyDescent="0.2">
      <c r="B2941" s="111"/>
      <c r="C2941" s="127" t="s">
        <v>69</v>
      </c>
      <c r="D2941" s="128">
        <f>'Ac Dtls'!D109</f>
        <v>6</v>
      </c>
      <c r="E2941" s="131">
        <f>'Ac Dtls'!E109</f>
        <v>1.6561643835616437</v>
      </c>
      <c r="F2941" s="131">
        <f>'Total display'!M123</f>
        <v>0</v>
      </c>
      <c r="G2941" s="194"/>
      <c r="H2941" s="127"/>
      <c r="I2941" s="131"/>
      <c r="J2941" s="113"/>
    </row>
    <row r="2942" spans="2:10" x14ac:dyDescent="0.2">
      <c r="B2942" s="111"/>
      <c r="C2942" s="127" t="s">
        <v>70</v>
      </c>
      <c r="D2942" s="128">
        <f>'Ac Dtls'!G109</f>
        <v>0</v>
      </c>
      <c r="E2942" s="131">
        <f>'Ac Dtls'!H109</f>
        <v>2</v>
      </c>
      <c r="F2942" s="131">
        <f>'Total display'!N123</f>
        <v>0</v>
      </c>
      <c r="G2942" s="127"/>
      <c r="H2942" s="127"/>
      <c r="I2942" s="131"/>
      <c r="J2942" s="113"/>
    </row>
    <row r="2943" spans="2:10" x14ac:dyDescent="0.2">
      <c r="B2943" s="111"/>
      <c r="C2943" s="127" t="s">
        <v>71</v>
      </c>
      <c r="D2943" s="127"/>
      <c r="E2943" s="127"/>
      <c r="F2943" s="131">
        <f>'Total display'!P123</f>
        <v>0</v>
      </c>
      <c r="G2943" s="127"/>
      <c r="H2943" s="127"/>
      <c r="I2943" s="131"/>
      <c r="J2943" s="113"/>
    </row>
    <row r="2944" spans="2:10" x14ac:dyDescent="0.2">
      <c r="B2944" s="111"/>
      <c r="C2944" s="127" t="s">
        <v>422</v>
      </c>
      <c r="D2944" s="127"/>
      <c r="E2944" s="127"/>
      <c r="F2944" s="131">
        <f>'Total display'!F123</f>
        <v>0</v>
      </c>
      <c r="G2944" s="127"/>
      <c r="H2944" s="127"/>
      <c r="I2944" s="131"/>
      <c r="J2944" s="113"/>
    </row>
    <row r="2945" spans="2:12" x14ac:dyDescent="0.2">
      <c r="B2945" s="111"/>
      <c r="C2945" s="182" t="s">
        <v>421</v>
      </c>
      <c r="D2945" s="144"/>
      <c r="E2945" s="144"/>
      <c r="F2945" s="183">
        <f>'Total display'!I123</f>
        <v>0</v>
      </c>
      <c r="G2945" s="127"/>
      <c r="H2945" s="127"/>
      <c r="I2945" s="131"/>
      <c r="J2945" s="113"/>
    </row>
    <row r="2946" spans="2:12" x14ac:dyDescent="0.2">
      <c r="B2946" s="111"/>
      <c r="C2946" s="127" t="s">
        <v>450</v>
      </c>
      <c r="D2946" s="144"/>
      <c r="E2946" s="144"/>
      <c r="F2946" s="131">
        <f>'Total display'!J123</f>
        <v>0</v>
      </c>
      <c r="G2946" s="127"/>
      <c r="H2946" s="127"/>
      <c r="I2946" s="131"/>
      <c r="J2946" s="113"/>
    </row>
    <row r="2947" spans="2:12" x14ac:dyDescent="0.2">
      <c r="B2947" s="111"/>
      <c r="C2947" s="382" t="s">
        <v>1055</v>
      </c>
      <c r="D2947" s="127"/>
      <c r="E2947" s="127"/>
      <c r="F2947" s="131">
        <f>'Total display'!L123</f>
        <v>0</v>
      </c>
      <c r="G2947" s="127"/>
      <c r="H2947" s="127"/>
      <c r="I2947" s="131"/>
      <c r="J2947" s="113"/>
    </row>
    <row r="2948" spans="2:12" x14ac:dyDescent="0.2">
      <c r="B2948" s="111"/>
      <c r="C2948" s="382"/>
      <c r="D2948" s="385"/>
      <c r="E2948" s="385"/>
      <c r="F2948" s="132"/>
      <c r="G2948" s="135"/>
      <c r="H2948" s="135"/>
      <c r="I2948" s="133"/>
      <c r="J2948" s="113"/>
    </row>
    <row r="2949" spans="2:12" x14ac:dyDescent="0.2">
      <c r="B2949" s="111"/>
      <c r="C2949" s="1050" t="s">
        <v>83</v>
      </c>
      <c r="D2949" s="1051"/>
      <c r="E2949" s="1051"/>
      <c r="F2949" s="132">
        <f>SUM(F2939:F2947)</f>
        <v>0</v>
      </c>
      <c r="G2949" s="1052" t="s">
        <v>84</v>
      </c>
      <c r="H2949" s="1052"/>
      <c r="I2949" s="133">
        <f>SUM(I2939:I2947)</f>
        <v>0</v>
      </c>
      <c r="J2949" s="113"/>
    </row>
    <row r="2950" spans="2:12" x14ac:dyDescent="0.2">
      <c r="B2950" s="134"/>
      <c r="C2950" s="383"/>
      <c r="D2950" s="135"/>
      <c r="E2950" s="135"/>
      <c r="F2950" s="135"/>
      <c r="G2950" s="1057" t="s">
        <v>85</v>
      </c>
      <c r="H2950" s="1057"/>
      <c r="I2950" s="136">
        <f>F2949-I2949</f>
        <v>0</v>
      </c>
      <c r="J2950" s="137"/>
    </row>
    <row r="2951" spans="2:12" x14ac:dyDescent="0.2">
      <c r="B2951" s="111"/>
      <c r="C2951" s="112" t="s">
        <v>86</v>
      </c>
      <c r="D2951" s="112"/>
      <c r="E2951" s="112" t="s">
        <v>88</v>
      </c>
      <c r="F2951" s="112"/>
      <c r="G2951" s="112"/>
      <c r="H2951" s="112"/>
      <c r="I2951" s="112"/>
      <c r="J2951" s="113"/>
    </row>
    <row r="2952" spans="2:12" x14ac:dyDescent="0.2">
      <c r="B2952" s="111"/>
      <c r="C2952" s="112"/>
      <c r="D2952" s="112"/>
      <c r="E2952" s="112"/>
      <c r="F2952" s="112"/>
      <c r="G2952" s="112"/>
      <c r="H2952" s="112"/>
      <c r="I2952" s="112"/>
      <c r="J2952" s="113"/>
    </row>
    <row r="2953" spans="2:12" ht="13.5" thickBot="1" x14ac:dyDescent="0.25">
      <c r="B2953" s="139"/>
      <c r="C2953" s="140"/>
      <c r="D2953" s="140"/>
      <c r="E2953" s="140"/>
      <c r="F2953" s="140"/>
      <c r="G2953" s="140"/>
      <c r="H2953" s="140"/>
      <c r="I2953" s="140"/>
      <c r="J2953" s="141"/>
      <c r="L2953" s="56"/>
    </row>
    <row r="2957" spans="2:12" ht="13.5" thickBot="1" x14ac:dyDescent="0.25"/>
    <row r="2958" spans="2:12" x14ac:dyDescent="0.2">
      <c r="B2958" s="108" t="s">
        <v>143</v>
      </c>
      <c r="C2958" s="109"/>
      <c r="D2958" s="109"/>
      <c r="E2958" s="109"/>
      <c r="F2958" s="109"/>
      <c r="G2958" s="109"/>
      <c r="H2958" s="109"/>
      <c r="I2958" s="109"/>
      <c r="J2958" s="110"/>
    </row>
    <row r="2959" spans="2:12" x14ac:dyDescent="0.2">
      <c r="B2959" s="111"/>
      <c r="C2959" s="112"/>
      <c r="D2959" s="112"/>
      <c r="E2959" s="112"/>
      <c r="F2959" s="112"/>
      <c r="G2959" s="112"/>
      <c r="H2959" s="112"/>
      <c r="I2959" s="112"/>
      <c r="J2959" s="113"/>
    </row>
    <row r="2960" spans="2:12" ht="15.75" x14ac:dyDescent="0.25">
      <c r="B2960" s="111"/>
      <c r="C2960" s="1053" t="s">
        <v>77</v>
      </c>
      <c r="D2960" s="1053"/>
      <c r="E2960" s="1053"/>
      <c r="F2960" s="1053"/>
      <c r="G2960" s="1053"/>
      <c r="H2960" s="1053"/>
      <c r="I2960" s="1053"/>
      <c r="J2960" s="113"/>
    </row>
    <row r="2961" spans="2:10" x14ac:dyDescent="0.2">
      <c r="B2961" s="111"/>
      <c r="C2961" s="1054" t="s">
        <v>2110</v>
      </c>
      <c r="D2961" s="1054"/>
      <c r="E2961" s="1054"/>
      <c r="F2961" s="1054"/>
      <c r="G2961" s="1054"/>
      <c r="H2961" s="1054"/>
      <c r="I2961" s="1054"/>
      <c r="J2961" s="113"/>
    </row>
    <row r="2962" spans="2:10" x14ac:dyDescent="0.2">
      <c r="B2962" s="111"/>
      <c r="C2962" s="114"/>
      <c r="D2962" s="114"/>
      <c r="E2962" s="114"/>
      <c r="F2962" s="114"/>
      <c r="G2962" s="114"/>
      <c r="H2962" s="114"/>
      <c r="I2962" s="116"/>
      <c r="J2962" s="113"/>
    </row>
    <row r="2963" spans="2:10" x14ac:dyDescent="0.2">
      <c r="B2963" s="111"/>
      <c r="C2963" s="115" t="s">
        <v>82</v>
      </c>
      <c r="D2963" s="1055">
        <f>'Total display'!B125</f>
        <v>0</v>
      </c>
      <c r="E2963" s="1055"/>
      <c r="F2963" s="1055"/>
      <c r="G2963" s="1055"/>
      <c r="H2963" s="115" t="s">
        <v>81</v>
      </c>
      <c r="I2963" s="176">
        <f>'Total display'!C125</f>
        <v>0</v>
      </c>
      <c r="J2963" s="113"/>
    </row>
    <row r="2964" spans="2:10" x14ac:dyDescent="0.2">
      <c r="B2964" s="111"/>
      <c r="C2964" s="118" t="s">
        <v>78</v>
      </c>
      <c r="D2964" s="1055" t="s">
        <v>168</v>
      </c>
      <c r="E2964" s="1055"/>
      <c r="F2964" s="1055"/>
      <c r="G2964" s="112"/>
      <c r="H2964" s="246" t="s">
        <v>479</v>
      </c>
      <c r="I2964" s="246" t="s">
        <v>330</v>
      </c>
      <c r="J2964" s="113"/>
    </row>
    <row r="2965" spans="2:10" ht="13.5" thickBot="1" x14ac:dyDescent="0.25">
      <c r="B2965" s="111"/>
      <c r="C2965" s="120" t="s">
        <v>79</v>
      </c>
      <c r="D2965" s="120">
        <f>'Total display'!A125</f>
        <v>0</v>
      </c>
      <c r="E2965" s="169"/>
      <c r="F2965" s="149"/>
      <c r="G2965" s="112"/>
      <c r="H2965" s="120" t="s">
        <v>80</v>
      </c>
      <c r="I2965" s="232">
        <f>'Total display'!D125</f>
        <v>0</v>
      </c>
      <c r="J2965" s="113"/>
    </row>
    <row r="2966" spans="2:10" ht="14.25" thickTop="1" thickBot="1" x14ac:dyDescent="0.25">
      <c r="B2966" s="111"/>
      <c r="C2966" s="123" t="s">
        <v>73</v>
      </c>
      <c r="D2966" s="124"/>
      <c r="E2966" s="124"/>
      <c r="F2966" s="125" t="s">
        <v>74</v>
      </c>
      <c r="G2966" s="124" t="s">
        <v>75</v>
      </c>
      <c r="H2966" s="124"/>
      <c r="I2966" s="125" t="s">
        <v>74</v>
      </c>
      <c r="J2966" s="113"/>
    </row>
    <row r="2967" spans="2:10" ht="13.5" thickTop="1" x14ac:dyDescent="0.2">
      <c r="B2967" s="111"/>
      <c r="C2967" s="126"/>
      <c r="D2967" s="127" t="s">
        <v>201</v>
      </c>
      <c r="E2967" s="128" t="s">
        <v>117</v>
      </c>
      <c r="F2967" s="129"/>
      <c r="G2967" s="112"/>
      <c r="H2967" s="112"/>
      <c r="I2967" s="130"/>
      <c r="J2967" s="113"/>
    </row>
    <row r="2968" spans="2:10" x14ac:dyDescent="0.2">
      <c r="B2968" s="111"/>
      <c r="C2968" s="127" t="s">
        <v>40</v>
      </c>
      <c r="D2968" s="127"/>
      <c r="E2968" s="127"/>
      <c r="F2968" s="131">
        <f>'Total display'!E125</f>
        <v>0</v>
      </c>
      <c r="G2968" s="1056" t="s">
        <v>167</v>
      </c>
      <c r="H2968" s="1056"/>
      <c r="I2968" s="131">
        <f>'Total display'!R125</f>
        <v>0</v>
      </c>
      <c r="J2968" s="113"/>
    </row>
    <row r="2969" spans="2:10" x14ac:dyDescent="0.2">
      <c r="B2969" s="111"/>
      <c r="C2969" s="127" t="s">
        <v>67</v>
      </c>
      <c r="D2969" s="127"/>
      <c r="E2969" s="127"/>
      <c r="F2969" s="131">
        <f>'Total display'!H769</f>
        <v>0</v>
      </c>
      <c r="G2969" s="1056" t="s">
        <v>76</v>
      </c>
      <c r="H2969" s="1056"/>
      <c r="I2969" s="131">
        <f>'Total display'!T769</f>
        <v>0</v>
      </c>
      <c r="J2969" s="113"/>
    </row>
    <row r="2970" spans="2:10" x14ac:dyDescent="0.2">
      <c r="B2970" s="111"/>
      <c r="C2970" s="127" t="s">
        <v>69</v>
      </c>
      <c r="D2970" s="128">
        <f>'Ac Dtls'!D394</f>
        <v>0</v>
      </c>
      <c r="E2970" s="131">
        <f>'Ac Dtls'!E394</f>
        <v>0</v>
      </c>
      <c r="F2970" s="131">
        <f>'Total display'!M125</f>
        <v>0</v>
      </c>
      <c r="G2970" s="127"/>
      <c r="H2970" s="127"/>
      <c r="I2970" s="131"/>
      <c r="J2970" s="113"/>
    </row>
    <row r="2971" spans="2:10" x14ac:dyDescent="0.2">
      <c r="B2971" s="111"/>
      <c r="C2971" s="127" t="s">
        <v>70</v>
      </c>
      <c r="D2971" s="128">
        <f>'Ac Dtls'!G394</f>
        <v>0</v>
      </c>
      <c r="E2971" s="131">
        <f>'Ac Dtls'!H394</f>
        <v>0</v>
      </c>
      <c r="F2971" s="131">
        <f>'Total display'!O125</f>
        <v>0</v>
      </c>
      <c r="G2971" s="127"/>
      <c r="H2971" s="127"/>
      <c r="I2971" s="131"/>
      <c r="J2971" s="113"/>
    </row>
    <row r="2972" spans="2:10" x14ac:dyDescent="0.2">
      <c r="B2972" s="111"/>
      <c r="C2972" s="127" t="s">
        <v>71</v>
      </c>
      <c r="D2972" s="127"/>
      <c r="E2972" s="127"/>
      <c r="F2972" s="131">
        <f>'Total display'!P125</f>
        <v>0</v>
      </c>
      <c r="G2972" s="127"/>
      <c r="H2972" s="127"/>
      <c r="I2972" s="131"/>
      <c r="J2972" s="113"/>
    </row>
    <row r="2973" spans="2:10" x14ac:dyDescent="0.2">
      <c r="B2973" s="111"/>
      <c r="C2973" s="182" t="s">
        <v>421</v>
      </c>
      <c r="D2973" s="144"/>
      <c r="E2973" s="144"/>
      <c r="F2973" s="183">
        <f>'Total display'!I769</f>
        <v>0</v>
      </c>
      <c r="G2973" s="127"/>
      <c r="H2973" s="127"/>
      <c r="I2973" s="131"/>
      <c r="J2973" s="113"/>
    </row>
    <row r="2974" spans="2:10" x14ac:dyDescent="0.2">
      <c r="B2974" s="111"/>
      <c r="C2974" s="127" t="s">
        <v>1787</v>
      </c>
      <c r="D2974" s="144"/>
      <c r="E2974" s="144"/>
      <c r="F2974" s="131">
        <v>8</v>
      </c>
      <c r="G2974" s="127"/>
      <c r="H2974" s="127"/>
      <c r="I2974" s="131"/>
      <c r="J2974" s="113"/>
    </row>
    <row r="2975" spans="2:10" x14ac:dyDescent="0.2">
      <c r="B2975" s="111"/>
      <c r="C2975" s="127"/>
      <c r="D2975" s="127"/>
      <c r="E2975" s="127"/>
      <c r="F2975" s="190"/>
      <c r="G2975" s="127"/>
      <c r="H2975" s="127"/>
      <c r="I2975" s="131"/>
      <c r="J2975" s="113"/>
    </row>
    <row r="2976" spans="2:10" x14ac:dyDescent="0.2">
      <c r="B2976" s="111"/>
      <c r="C2976" s="1050" t="s">
        <v>83</v>
      </c>
      <c r="D2976" s="1051"/>
      <c r="E2976" s="1051"/>
      <c r="F2976" s="132">
        <f>SUM(F2968:F2975)</f>
        <v>8</v>
      </c>
      <c r="G2976" s="1052" t="s">
        <v>84</v>
      </c>
      <c r="H2976" s="1052"/>
      <c r="I2976" s="133">
        <f>SUM(I2968:I2975)</f>
        <v>0</v>
      </c>
      <c r="J2976" s="113"/>
    </row>
    <row r="2977" spans="2:10" x14ac:dyDescent="0.2">
      <c r="B2977" s="134"/>
      <c r="C2977" s="135"/>
      <c r="D2977" s="135"/>
      <c r="E2977" s="135"/>
      <c r="F2977" s="135"/>
      <c r="G2977" s="1057" t="s">
        <v>85</v>
      </c>
      <c r="H2977" s="1057"/>
      <c r="I2977" s="136">
        <f>F2976-I2976</f>
        <v>8</v>
      </c>
      <c r="J2977" s="137"/>
    </row>
    <row r="2978" spans="2:10" x14ac:dyDescent="0.2">
      <c r="B2978" s="111"/>
      <c r="C2978" s="112" t="s">
        <v>86</v>
      </c>
      <c r="D2978" s="112"/>
      <c r="E2978" s="112" t="s">
        <v>88</v>
      </c>
      <c r="F2978" s="112"/>
      <c r="G2978" s="112"/>
      <c r="H2978" s="112"/>
      <c r="I2978" s="112"/>
      <c r="J2978" s="113"/>
    </row>
    <row r="2979" spans="2:10" x14ac:dyDescent="0.2">
      <c r="B2979" s="111"/>
      <c r="C2979" s="112"/>
      <c r="D2979" s="112"/>
      <c r="E2979" s="112"/>
      <c r="F2979" s="112"/>
      <c r="G2979" s="112"/>
      <c r="H2979" s="112"/>
      <c r="I2979" s="112"/>
      <c r="J2979" s="113"/>
    </row>
    <row r="2980" spans="2:10" ht="13.5" thickBot="1" x14ac:dyDescent="0.25">
      <c r="B2980" s="139"/>
      <c r="C2980" s="140"/>
      <c r="D2980" s="140"/>
      <c r="E2980" s="140"/>
      <c r="F2980" s="140"/>
      <c r="G2980" s="140"/>
      <c r="H2980" s="140"/>
      <c r="I2980" s="140"/>
      <c r="J2980" s="141"/>
    </row>
    <row r="2984" spans="2:10" ht="13.5" thickBot="1" x14ac:dyDescent="0.25"/>
    <row r="2985" spans="2:10" x14ac:dyDescent="0.2">
      <c r="B2985" s="108" t="s">
        <v>143</v>
      </c>
      <c r="C2985" s="109"/>
      <c r="D2985" s="109"/>
      <c r="E2985" s="109"/>
      <c r="F2985" s="109"/>
      <c r="G2985" s="109"/>
      <c r="H2985" s="109"/>
      <c r="I2985" s="109"/>
      <c r="J2985" s="110"/>
    </row>
    <row r="2986" spans="2:10" x14ac:dyDescent="0.2">
      <c r="B2986" s="111"/>
      <c r="C2986" s="112"/>
      <c r="D2986" s="112"/>
      <c r="E2986" s="112"/>
      <c r="F2986" s="112"/>
      <c r="G2986" s="112"/>
      <c r="H2986" s="112"/>
      <c r="I2986" s="112"/>
      <c r="J2986" s="113"/>
    </row>
    <row r="2987" spans="2:10" ht="15.75" x14ac:dyDescent="0.25">
      <c r="B2987" s="111"/>
      <c r="C2987" s="1053" t="s">
        <v>77</v>
      </c>
      <c r="D2987" s="1053"/>
      <c r="E2987" s="1053"/>
      <c r="F2987" s="1053"/>
      <c r="G2987" s="1053"/>
      <c r="H2987" s="1053"/>
      <c r="I2987" s="1053"/>
      <c r="J2987" s="113"/>
    </row>
    <row r="2988" spans="2:10" x14ac:dyDescent="0.2">
      <c r="B2988" s="111"/>
      <c r="C2988" s="1054" t="s">
        <v>2110</v>
      </c>
      <c r="D2988" s="1054"/>
      <c r="E2988" s="1054"/>
      <c r="F2988" s="1054"/>
      <c r="G2988" s="1054"/>
      <c r="H2988" s="1054"/>
      <c r="I2988" s="1054"/>
      <c r="J2988" s="113"/>
    </row>
    <row r="2989" spans="2:10" x14ac:dyDescent="0.2">
      <c r="B2989" s="111"/>
      <c r="C2989" s="114"/>
      <c r="D2989" s="114"/>
      <c r="E2989" s="114"/>
      <c r="F2989" s="114"/>
      <c r="G2989" s="114"/>
      <c r="H2989" s="114"/>
      <c r="I2989" s="116"/>
      <c r="J2989" s="113"/>
    </row>
    <row r="2990" spans="2:10" x14ac:dyDescent="0.2">
      <c r="B2990" s="111"/>
      <c r="C2990" s="115" t="s">
        <v>82</v>
      </c>
      <c r="D2990" s="1055">
        <f>'Total display'!B126</f>
        <v>0</v>
      </c>
      <c r="E2990" s="1055"/>
      <c r="F2990" s="1055"/>
      <c r="G2990" s="1055"/>
      <c r="H2990" s="115" t="s">
        <v>81</v>
      </c>
      <c r="I2990" s="176">
        <f>'Total display'!C126</f>
        <v>0</v>
      </c>
      <c r="J2990" s="113"/>
    </row>
    <row r="2991" spans="2:10" x14ac:dyDescent="0.2">
      <c r="B2991" s="111"/>
      <c r="C2991" s="118" t="s">
        <v>78</v>
      </c>
      <c r="D2991" s="1055" t="s">
        <v>186</v>
      </c>
      <c r="E2991" s="1055"/>
      <c r="F2991" s="1055"/>
      <c r="G2991" s="112"/>
      <c r="H2991" s="252" t="s">
        <v>479</v>
      </c>
      <c r="I2991" s="252" t="s">
        <v>329</v>
      </c>
      <c r="J2991" s="113"/>
    </row>
    <row r="2992" spans="2:10" ht="13.5" thickBot="1" x14ac:dyDescent="0.25">
      <c r="B2992" s="111"/>
      <c r="C2992" s="120" t="s">
        <v>79</v>
      </c>
      <c r="D2992" s="120">
        <f>'Total display'!A126</f>
        <v>0</v>
      </c>
      <c r="E2992" s="169"/>
      <c r="F2992" s="149"/>
      <c r="G2992" s="112"/>
      <c r="H2992" s="120" t="s">
        <v>80</v>
      </c>
      <c r="I2992" s="232">
        <f>'Total display'!D126</f>
        <v>0</v>
      </c>
      <c r="J2992" s="113"/>
    </row>
    <row r="2993" spans="2:10" ht="14.25" thickTop="1" thickBot="1" x14ac:dyDescent="0.25">
      <c r="B2993" s="111"/>
      <c r="C2993" s="123" t="s">
        <v>73</v>
      </c>
      <c r="D2993" s="124"/>
      <c r="E2993" s="124"/>
      <c r="F2993" s="125" t="s">
        <v>74</v>
      </c>
      <c r="G2993" s="124" t="s">
        <v>75</v>
      </c>
      <c r="H2993" s="124"/>
      <c r="I2993" s="125" t="s">
        <v>74</v>
      </c>
      <c r="J2993" s="113"/>
    </row>
    <row r="2994" spans="2:10" ht="13.5" thickTop="1" x14ac:dyDescent="0.2">
      <c r="B2994" s="111"/>
      <c r="C2994" s="126"/>
      <c r="D2994" s="127" t="s">
        <v>201</v>
      </c>
      <c r="E2994" s="128" t="s">
        <v>117</v>
      </c>
      <c r="F2994" s="129"/>
      <c r="G2994" s="112"/>
      <c r="H2994" s="112"/>
      <c r="I2994" s="130"/>
      <c r="J2994" s="113"/>
    </row>
    <row r="2995" spans="2:10" x14ac:dyDescent="0.2">
      <c r="B2995" s="111"/>
      <c r="C2995" s="127" t="s">
        <v>40</v>
      </c>
      <c r="D2995" s="127"/>
      <c r="E2995" s="127"/>
      <c r="F2995" s="131">
        <f>'Total display'!E126</f>
        <v>0</v>
      </c>
      <c r="G2995" s="1056"/>
      <c r="H2995" s="1056"/>
      <c r="I2995" s="131"/>
      <c r="J2995" s="113"/>
    </row>
    <row r="2996" spans="2:10" x14ac:dyDescent="0.2">
      <c r="B2996" s="111"/>
      <c r="C2996" s="127" t="s">
        <v>67</v>
      </c>
      <c r="D2996" s="127"/>
      <c r="E2996" s="127"/>
      <c r="F2996" s="131">
        <f>'Total display'!H796</f>
        <v>0</v>
      </c>
      <c r="G2996" s="1056" t="s">
        <v>76</v>
      </c>
      <c r="H2996" s="1056"/>
      <c r="I2996" s="131">
        <f>'Total display'!T796</f>
        <v>0</v>
      </c>
      <c r="J2996" s="113"/>
    </row>
    <row r="2997" spans="2:10" x14ac:dyDescent="0.2">
      <c r="B2997" s="111"/>
      <c r="C2997" s="127" t="s">
        <v>69</v>
      </c>
      <c r="D2997" s="128">
        <f>'Ac Dtls'!D421</f>
        <v>0</v>
      </c>
      <c r="E2997" s="131">
        <f>'Ac Dtls'!E421</f>
        <v>0</v>
      </c>
      <c r="F2997" s="131">
        <f>'Total display'!M447</f>
        <v>0</v>
      </c>
      <c r="G2997" s="127"/>
      <c r="H2997" s="127"/>
      <c r="I2997" s="131"/>
      <c r="J2997" s="113"/>
    </row>
    <row r="2998" spans="2:10" x14ac:dyDescent="0.2">
      <c r="B2998" s="111"/>
      <c r="C2998" s="127" t="s">
        <v>70</v>
      </c>
      <c r="D2998" s="128">
        <f>'Ac Dtls'!G421</f>
        <v>0</v>
      </c>
      <c r="E2998" s="131">
        <f>'Ac Dtls'!H421</f>
        <v>0</v>
      </c>
      <c r="F2998" s="131">
        <f>'Total display'!O126</f>
        <v>0</v>
      </c>
      <c r="G2998" s="127"/>
      <c r="H2998" s="127"/>
      <c r="I2998" s="131"/>
      <c r="J2998" s="113"/>
    </row>
    <row r="2999" spans="2:10" x14ac:dyDescent="0.2">
      <c r="B2999" s="111"/>
      <c r="C2999" s="127" t="s">
        <v>71</v>
      </c>
      <c r="D2999" s="127"/>
      <c r="E2999" s="127"/>
      <c r="F2999" s="131">
        <f>'Total display'!P126</f>
        <v>0</v>
      </c>
      <c r="G2999" s="127"/>
      <c r="H2999" s="127"/>
      <c r="I2999" s="131"/>
      <c r="J2999" s="113"/>
    </row>
    <row r="3000" spans="2:10" x14ac:dyDescent="0.2">
      <c r="B3000" s="111"/>
      <c r="C3000" s="182" t="s">
        <v>421</v>
      </c>
      <c r="D3000" s="144"/>
      <c r="E3000" s="144"/>
      <c r="F3000" s="183">
        <f>'Total display'!I796</f>
        <v>0</v>
      </c>
      <c r="G3000" s="127"/>
      <c r="H3000" s="127"/>
      <c r="I3000" s="131"/>
      <c r="J3000" s="113"/>
    </row>
    <row r="3001" spans="2:10" x14ac:dyDescent="0.2">
      <c r="B3001" s="111"/>
      <c r="C3001" s="127" t="s">
        <v>450</v>
      </c>
      <c r="D3001" s="144"/>
      <c r="E3001" s="144"/>
      <c r="F3001" s="131">
        <f>'Total display'!J796</f>
        <v>0</v>
      </c>
      <c r="G3001" s="127"/>
      <c r="H3001" s="127"/>
      <c r="I3001" s="131"/>
      <c r="J3001" s="113"/>
    </row>
    <row r="3002" spans="2:10" x14ac:dyDescent="0.2">
      <c r="B3002" s="111"/>
      <c r="C3002" s="127" t="s">
        <v>941</v>
      </c>
      <c r="D3002" s="144"/>
      <c r="E3002" s="144"/>
      <c r="F3002" s="131">
        <v>0</v>
      </c>
      <c r="G3002" s="127"/>
      <c r="H3002" s="127"/>
      <c r="I3002" s="131"/>
      <c r="J3002" s="113"/>
    </row>
    <row r="3003" spans="2:10" x14ac:dyDescent="0.2">
      <c r="B3003" s="111"/>
      <c r="C3003" s="127" t="s">
        <v>451</v>
      </c>
      <c r="D3003" s="144"/>
      <c r="E3003" s="144"/>
      <c r="F3003" s="131">
        <f>'Total display'!L126</f>
        <v>0</v>
      </c>
      <c r="G3003" s="127"/>
      <c r="H3003" s="127"/>
      <c r="I3003" s="131"/>
      <c r="J3003" s="113"/>
    </row>
    <row r="3004" spans="2:10" x14ac:dyDescent="0.2">
      <c r="B3004" s="111"/>
      <c r="C3004" s="127"/>
      <c r="D3004" s="127"/>
      <c r="E3004" s="127"/>
      <c r="F3004" s="131"/>
      <c r="G3004" s="127"/>
      <c r="H3004" s="127"/>
      <c r="I3004" s="131"/>
      <c r="J3004" s="113"/>
    </row>
    <row r="3005" spans="2:10" x14ac:dyDescent="0.2">
      <c r="B3005" s="111"/>
      <c r="C3005" s="1050" t="s">
        <v>83</v>
      </c>
      <c r="D3005" s="1051"/>
      <c r="E3005" s="1051"/>
      <c r="F3005" s="132">
        <f>SUM(F2995:F3004)</f>
        <v>0</v>
      </c>
      <c r="G3005" s="1052" t="s">
        <v>84</v>
      </c>
      <c r="H3005" s="1052"/>
      <c r="I3005" s="133">
        <f>SUM(I2995:I3004)</f>
        <v>0</v>
      </c>
      <c r="J3005" s="113"/>
    </row>
    <row r="3006" spans="2:10" x14ac:dyDescent="0.2">
      <c r="B3006" s="134"/>
      <c r="C3006" s="135"/>
      <c r="D3006" s="135"/>
      <c r="E3006" s="135"/>
      <c r="F3006" s="135"/>
      <c r="G3006" s="1057" t="s">
        <v>85</v>
      </c>
      <c r="H3006" s="1057"/>
      <c r="I3006" s="136">
        <f>F3005-I3005</f>
        <v>0</v>
      </c>
      <c r="J3006" s="137"/>
    </row>
    <row r="3007" spans="2:10" x14ac:dyDescent="0.2">
      <c r="B3007" s="111"/>
      <c r="C3007" s="112" t="s">
        <v>86</v>
      </c>
      <c r="D3007" s="112"/>
      <c r="E3007" s="112" t="s">
        <v>88</v>
      </c>
      <c r="F3007" s="112"/>
      <c r="G3007" s="112"/>
      <c r="H3007" s="112"/>
      <c r="I3007" s="112"/>
      <c r="J3007" s="113"/>
    </row>
    <row r="3008" spans="2:10" x14ac:dyDescent="0.2">
      <c r="B3008" s="111"/>
      <c r="C3008" s="112"/>
      <c r="D3008" s="112"/>
      <c r="E3008" s="112"/>
      <c r="F3008" s="112"/>
      <c r="G3008" s="112"/>
      <c r="H3008" s="112"/>
      <c r="I3008" s="112"/>
      <c r="J3008" s="113"/>
    </row>
    <row r="3009" spans="2:10" ht="13.5" thickBot="1" x14ac:dyDescent="0.25">
      <c r="B3009" s="139"/>
      <c r="C3009" s="140"/>
      <c r="D3009" s="140"/>
      <c r="E3009" s="140"/>
      <c r="F3009" s="140"/>
      <c r="G3009" s="140"/>
      <c r="H3009" s="140"/>
      <c r="I3009" s="140"/>
      <c r="J3009" s="141"/>
    </row>
    <row r="3015" spans="2:10" ht="13.5" thickBot="1" x14ac:dyDescent="0.25"/>
    <row r="3016" spans="2:10" x14ac:dyDescent="0.2">
      <c r="B3016" s="108" t="s">
        <v>143</v>
      </c>
      <c r="C3016" s="109"/>
      <c r="D3016" s="109"/>
      <c r="E3016" s="109"/>
      <c r="F3016" s="109"/>
      <c r="G3016" s="109"/>
      <c r="H3016" s="109"/>
      <c r="I3016" s="109"/>
      <c r="J3016" s="110"/>
    </row>
    <row r="3017" spans="2:10" x14ac:dyDescent="0.2">
      <c r="B3017" s="111"/>
      <c r="C3017" s="112"/>
      <c r="D3017" s="112"/>
      <c r="E3017" s="112"/>
      <c r="F3017" s="112"/>
      <c r="G3017" s="112"/>
      <c r="H3017" s="112"/>
      <c r="I3017" s="112"/>
      <c r="J3017" s="113"/>
    </row>
    <row r="3018" spans="2:10" ht="15.75" x14ac:dyDescent="0.25">
      <c r="B3018" s="111"/>
      <c r="C3018" s="1053" t="s">
        <v>77</v>
      </c>
      <c r="D3018" s="1053"/>
      <c r="E3018" s="1053"/>
      <c r="F3018" s="1053"/>
      <c r="G3018" s="1053"/>
      <c r="H3018" s="1053"/>
      <c r="I3018" s="1053"/>
      <c r="J3018" s="113"/>
    </row>
    <row r="3019" spans="2:10" x14ac:dyDescent="0.2">
      <c r="B3019" s="111"/>
      <c r="C3019" s="1054" t="s">
        <v>2110</v>
      </c>
      <c r="D3019" s="1054"/>
      <c r="E3019" s="1054"/>
      <c r="F3019" s="1054"/>
      <c r="G3019" s="1054"/>
      <c r="H3019" s="1054"/>
      <c r="I3019" s="1054"/>
      <c r="J3019" s="113"/>
    </row>
    <row r="3020" spans="2:10" x14ac:dyDescent="0.2">
      <c r="B3020" s="111"/>
      <c r="C3020" s="114"/>
      <c r="D3020" s="114"/>
      <c r="E3020" s="114"/>
      <c r="F3020" s="114"/>
      <c r="G3020" s="114"/>
      <c r="H3020" s="114"/>
      <c r="I3020" s="116"/>
      <c r="J3020" s="113"/>
    </row>
    <row r="3021" spans="2:10" x14ac:dyDescent="0.2">
      <c r="B3021" s="111"/>
      <c r="C3021" s="115" t="s">
        <v>82</v>
      </c>
      <c r="D3021" s="1055">
        <f>'Total display'!B127</f>
        <v>0</v>
      </c>
      <c r="E3021" s="1055"/>
      <c r="F3021" s="1055"/>
      <c r="G3021" s="1055"/>
      <c r="H3021" s="115" t="s">
        <v>81</v>
      </c>
      <c r="I3021" s="176">
        <f>'Total display'!C127</f>
        <v>0</v>
      </c>
      <c r="J3021" s="113"/>
    </row>
    <row r="3022" spans="2:10" x14ac:dyDescent="0.2">
      <c r="B3022" s="111"/>
      <c r="C3022" s="118" t="s">
        <v>78</v>
      </c>
      <c r="D3022" s="1055" t="s">
        <v>92</v>
      </c>
      <c r="E3022" s="1055"/>
      <c r="F3022" s="1055"/>
      <c r="G3022" s="112"/>
      <c r="H3022" s="252" t="s">
        <v>479</v>
      </c>
      <c r="I3022" s="252" t="s">
        <v>329</v>
      </c>
      <c r="J3022" s="113"/>
    </row>
    <row r="3023" spans="2:10" ht="13.5" thickBot="1" x14ac:dyDescent="0.25">
      <c r="B3023" s="111"/>
      <c r="C3023" s="120" t="s">
        <v>79</v>
      </c>
      <c r="D3023" s="120">
        <f>'Total display'!A127</f>
        <v>0</v>
      </c>
      <c r="E3023" s="169"/>
      <c r="F3023" s="149"/>
      <c r="G3023" s="112"/>
      <c r="H3023" s="120" t="s">
        <v>80</v>
      </c>
      <c r="I3023" s="232">
        <f>'Total display'!D127</f>
        <v>0</v>
      </c>
      <c r="J3023" s="113"/>
    </row>
    <row r="3024" spans="2:10" ht="14.25" thickTop="1" thickBot="1" x14ac:dyDescent="0.25">
      <c r="B3024" s="111"/>
      <c r="C3024" s="123" t="s">
        <v>73</v>
      </c>
      <c r="D3024" s="124"/>
      <c r="E3024" s="124"/>
      <c r="F3024" s="125" t="s">
        <v>74</v>
      </c>
      <c r="G3024" s="124" t="s">
        <v>75</v>
      </c>
      <c r="H3024" s="124"/>
      <c r="I3024" s="125" t="s">
        <v>74</v>
      </c>
      <c r="J3024" s="113"/>
    </row>
    <row r="3025" spans="2:10" ht="13.5" thickTop="1" x14ac:dyDescent="0.2">
      <c r="B3025" s="111"/>
      <c r="C3025" s="126"/>
      <c r="D3025" s="127" t="s">
        <v>201</v>
      </c>
      <c r="E3025" s="128" t="s">
        <v>117</v>
      </c>
      <c r="F3025" s="129"/>
      <c r="G3025" s="112"/>
      <c r="H3025" s="112"/>
      <c r="I3025" s="130"/>
      <c r="J3025" s="113"/>
    </row>
    <row r="3026" spans="2:10" x14ac:dyDescent="0.2">
      <c r="B3026" s="111"/>
      <c r="C3026" s="127" t="s">
        <v>40</v>
      </c>
      <c r="D3026" s="127"/>
      <c r="E3026" s="127"/>
      <c r="F3026" s="131">
        <f>'Total display'!E127</f>
        <v>0</v>
      </c>
      <c r="G3026" s="1058"/>
      <c r="H3026" s="1058"/>
      <c r="I3026" s="131">
        <f>'Total display'!R127</f>
        <v>0</v>
      </c>
      <c r="J3026" s="113"/>
    </row>
    <row r="3027" spans="2:10" x14ac:dyDescent="0.2">
      <c r="B3027" s="111"/>
      <c r="C3027" s="127" t="s">
        <v>67</v>
      </c>
      <c r="D3027" s="127"/>
      <c r="E3027" s="127"/>
      <c r="F3027" s="131">
        <f>'Total display'!H127</f>
        <v>0</v>
      </c>
      <c r="G3027" s="1056" t="s">
        <v>76</v>
      </c>
      <c r="H3027" s="1056"/>
      <c r="I3027" s="131">
        <f>'Total display'!T127</f>
        <v>0</v>
      </c>
      <c r="J3027" s="113"/>
    </row>
    <row r="3028" spans="2:10" x14ac:dyDescent="0.2">
      <c r="B3028" s="111"/>
      <c r="C3028" s="127" t="s">
        <v>69</v>
      </c>
      <c r="D3028" s="128">
        <f>'Ac Dtls'!D475</f>
        <v>0</v>
      </c>
      <c r="E3028" s="131">
        <f>'Ac Dtls'!E475</f>
        <v>0</v>
      </c>
      <c r="F3028" s="131">
        <f>'Total display'!M127</f>
        <v>0</v>
      </c>
      <c r="G3028" s="194"/>
      <c r="H3028" s="127"/>
      <c r="I3028" s="352"/>
      <c r="J3028" s="113"/>
    </row>
    <row r="3029" spans="2:10" x14ac:dyDescent="0.2">
      <c r="B3029" s="111"/>
      <c r="C3029" s="127" t="s">
        <v>70</v>
      </c>
      <c r="D3029" s="128">
        <f>'Ac Dtls'!G475</f>
        <v>0</v>
      </c>
      <c r="E3029" s="131">
        <f>'Ac Dtls'!H475</f>
        <v>0</v>
      </c>
      <c r="F3029" s="131">
        <f>'Total display'!N127</f>
        <v>0</v>
      </c>
      <c r="G3029" s="127"/>
      <c r="H3029" s="127"/>
      <c r="I3029" s="131"/>
      <c r="J3029" s="113"/>
    </row>
    <row r="3030" spans="2:10" x14ac:dyDescent="0.2">
      <c r="B3030" s="111"/>
      <c r="C3030" s="127" t="s">
        <v>71</v>
      </c>
      <c r="D3030" s="127"/>
      <c r="E3030" s="127"/>
      <c r="F3030" s="131">
        <f>'Total display'!P127</f>
        <v>0</v>
      </c>
      <c r="G3030" s="127"/>
      <c r="H3030" s="127"/>
      <c r="I3030" s="131"/>
      <c r="J3030" s="113"/>
    </row>
    <row r="3031" spans="2:10" x14ac:dyDescent="0.2">
      <c r="B3031" s="111"/>
      <c r="C3031" s="127" t="s">
        <v>422</v>
      </c>
      <c r="D3031" s="127"/>
      <c r="E3031" s="127"/>
      <c r="F3031" s="131">
        <f>'Total display'!F127</f>
        <v>0</v>
      </c>
      <c r="G3031" s="127"/>
      <c r="H3031" s="127"/>
      <c r="I3031" s="131"/>
      <c r="J3031" s="113"/>
    </row>
    <row r="3032" spans="2:10" x14ac:dyDescent="0.2">
      <c r="B3032" s="111"/>
      <c r="C3032" s="182" t="s">
        <v>421</v>
      </c>
      <c r="D3032" s="144"/>
      <c r="E3032" s="144"/>
      <c r="F3032" s="183">
        <f>'Total display'!I127</f>
        <v>0</v>
      </c>
      <c r="G3032" s="127"/>
      <c r="H3032" s="127"/>
      <c r="I3032" s="131"/>
      <c r="J3032" s="113"/>
    </row>
    <row r="3033" spans="2:10" x14ac:dyDescent="0.2">
      <c r="B3033" s="111"/>
      <c r="C3033" s="127" t="s">
        <v>450</v>
      </c>
      <c r="D3033" s="144"/>
      <c r="E3033" s="144"/>
      <c r="F3033" s="131">
        <f>'Total display'!J127</f>
        <v>0</v>
      </c>
      <c r="G3033" s="127"/>
      <c r="H3033" s="127"/>
      <c r="I3033" s="131"/>
      <c r="J3033" s="113"/>
    </row>
    <row r="3034" spans="2:10" x14ac:dyDescent="0.2">
      <c r="B3034" s="111"/>
      <c r="C3034" s="382" t="s">
        <v>1055</v>
      </c>
      <c r="D3034" s="127"/>
      <c r="E3034" s="127"/>
      <c r="F3034" s="131">
        <f>'Total display'!L127</f>
        <v>0</v>
      </c>
      <c r="G3034" s="127"/>
      <c r="H3034" s="127"/>
      <c r="I3034" s="131"/>
      <c r="J3034" s="113"/>
    </row>
    <row r="3035" spans="2:10" x14ac:dyDescent="0.2">
      <c r="B3035" s="111"/>
      <c r="C3035" s="382"/>
      <c r="D3035" s="385"/>
      <c r="E3035" s="385"/>
      <c r="F3035" s="132"/>
      <c r="G3035" s="135"/>
      <c r="H3035" s="135"/>
      <c r="I3035" s="133"/>
      <c r="J3035" s="113"/>
    </row>
    <row r="3036" spans="2:10" x14ac:dyDescent="0.2">
      <c r="B3036" s="111"/>
      <c r="C3036" s="1050" t="s">
        <v>83</v>
      </c>
      <c r="D3036" s="1051"/>
      <c r="E3036" s="1051"/>
      <c r="F3036" s="132">
        <f>SUM(F3026:F3034)</f>
        <v>0</v>
      </c>
      <c r="G3036" s="1052" t="s">
        <v>84</v>
      </c>
      <c r="H3036" s="1052"/>
      <c r="I3036" s="133">
        <f>SUM(I3026:I3034)</f>
        <v>0</v>
      </c>
      <c r="J3036" s="113"/>
    </row>
    <row r="3037" spans="2:10" x14ac:dyDescent="0.2">
      <c r="B3037" s="134"/>
      <c r="C3037" s="383"/>
      <c r="D3037" s="135"/>
      <c r="E3037" s="135"/>
      <c r="F3037" s="135"/>
      <c r="G3037" s="1057" t="s">
        <v>85</v>
      </c>
      <c r="H3037" s="1057"/>
      <c r="I3037" s="136">
        <f>F3036-I3036</f>
        <v>0</v>
      </c>
      <c r="J3037" s="137"/>
    </row>
    <row r="3038" spans="2:10" x14ac:dyDescent="0.2">
      <c r="B3038" s="111"/>
      <c r="C3038" s="112" t="s">
        <v>86</v>
      </c>
      <c r="D3038" s="112"/>
      <c r="E3038" s="112" t="s">
        <v>88</v>
      </c>
      <c r="F3038" s="112"/>
      <c r="G3038" s="112"/>
      <c r="H3038" s="112"/>
      <c r="I3038" s="112"/>
      <c r="J3038" s="113"/>
    </row>
    <row r="3039" spans="2:10" x14ac:dyDescent="0.2">
      <c r="B3039" s="111"/>
      <c r="C3039" s="112"/>
      <c r="D3039" s="112"/>
      <c r="E3039" s="112"/>
      <c r="F3039" s="112"/>
      <c r="G3039" s="112"/>
      <c r="H3039" s="112"/>
      <c r="I3039" s="112"/>
      <c r="J3039" s="113"/>
    </row>
    <row r="3040" spans="2:10" ht="13.5" thickBot="1" x14ac:dyDescent="0.25">
      <c r="B3040" s="139"/>
      <c r="C3040" s="140"/>
      <c r="D3040" s="140"/>
      <c r="E3040" s="140"/>
      <c r="F3040" s="140"/>
      <c r="G3040" s="140"/>
      <c r="H3040" s="140"/>
      <c r="I3040" s="140"/>
      <c r="J3040" s="141"/>
    </row>
    <row r="3044" spans="2:10" ht="13.5" thickBot="1" x14ac:dyDescent="0.25"/>
    <row r="3045" spans="2:10" x14ac:dyDescent="0.2">
      <c r="B3045" s="108" t="s">
        <v>143</v>
      </c>
      <c r="C3045" s="109"/>
      <c r="D3045" s="109"/>
      <c r="E3045" s="109"/>
      <c r="F3045" s="109"/>
      <c r="G3045" s="109"/>
      <c r="H3045" s="109"/>
      <c r="I3045" s="109"/>
      <c r="J3045" s="110"/>
    </row>
    <row r="3046" spans="2:10" x14ac:dyDescent="0.2">
      <c r="B3046" s="111"/>
      <c r="C3046" s="112"/>
      <c r="D3046" s="112"/>
      <c r="E3046" s="112"/>
      <c r="F3046" s="112"/>
      <c r="G3046" s="112"/>
      <c r="H3046" s="112"/>
      <c r="I3046" s="112"/>
      <c r="J3046" s="113"/>
    </row>
    <row r="3047" spans="2:10" ht="15.75" x14ac:dyDescent="0.25">
      <c r="B3047" s="111"/>
      <c r="C3047" s="1053" t="s">
        <v>77</v>
      </c>
      <c r="D3047" s="1053"/>
      <c r="E3047" s="1053"/>
      <c r="F3047" s="1053"/>
      <c r="G3047" s="1053"/>
      <c r="H3047" s="1053"/>
      <c r="I3047" s="1053"/>
      <c r="J3047" s="113"/>
    </row>
    <row r="3048" spans="2:10" x14ac:dyDescent="0.2">
      <c r="B3048" s="111"/>
      <c r="C3048" s="1054" t="s">
        <v>2110</v>
      </c>
      <c r="D3048" s="1054"/>
      <c r="E3048" s="1054"/>
      <c r="F3048" s="1054"/>
      <c r="G3048" s="1054"/>
      <c r="H3048" s="1054"/>
      <c r="I3048" s="1054"/>
      <c r="J3048" s="113"/>
    </row>
    <row r="3049" spans="2:10" x14ac:dyDescent="0.2">
      <c r="B3049" s="111"/>
      <c r="C3049" s="114"/>
      <c r="D3049" s="114"/>
      <c r="E3049" s="114"/>
      <c r="F3049" s="114"/>
      <c r="G3049" s="114"/>
      <c r="H3049" s="114"/>
      <c r="I3049" s="116"/>
      <c r="J3049" s="113"/>
    </row>
    <row r="3050" spans="2:10" x14ac:dyDescent="0.2">
      <c r="B3050" s="111"/>
      <c r="C3050" s="115" t="s">
        <v>82</v>
      </c>
      <c r="D3050" s="1055">
        <f>'Total display'!B128</f>
        <v>0</v>
      </c>
      <c r="E3050" s="1055"/>
      <c r="F3050" s="1055"/>
      <c r="G3050" s="1055"/>
      <c r="H3050" s="115" t="s">
        <v>81</v>
      </c>
      <c r="I3050" s="176">
        <f>'Total display'!C128</f>
        <v>0</v>
      </c>
      <c r="J3050" s="113"/>
    </row>
    <row r="3051" spans="2:10" x14ac:dyDescent="0.2">
      <c r="B3051" s="111"/>
      <c r="C3051" s="118" t="s">
        <v>78</v>
      </c>
      <c r="D3051" s="1055" t="s">
        <v>92</v>
      </c>
      <c r="E3051" s="1055"/>
      <c r="F3051" s="1055"/>
      <c r="G3051" s="112"/>
      <c r="H3051" s="246" t="s">
        <v>479</v>
      </c>
      <c r="I3051" s="246" t="s">
        <v>330</v>
      </c>
      <c r="J3051" s="113"/>
    </row>
    <row r="3052" spans="2:10" ht="13.5" thickBot="1" x14ac:dyDescent="0.25">
      <c r="B3052" s="111"/>
      <c r="C3052" s="120" t="s">
        <v>79</v>
      </c>
      <c r="D3052" s="120">
        <f>'Total display'!A128</f>
        <v>0</v>
      </c>
      <c r="E3052" s="169"/>
      <c r="F3052" s="149"/>
      <c r="G3052" s="112"/>
      <c r="H3052" s="120" t="s">
        <v>80</v>
      </c>
      <c r="I3052" s="232">
        <f>'Total display'!D128</f>
        <v>0</v>
      </c>
      <c r="J3052" s="113"/>
    </row>
    <row r="3053" spans="2:10" ht="14.25" thickTop="1" thickBot="1" x14ac:dyDescent="0.25">
      <c r="B3053" s="111"/>
      <c r="C3053" s="123" t="s">
        <v>73</v>
      </c>
      <c r="D3053" s="124"/>
      <c r="E3053" s="124"/>
      <c r="F3053" s="125" t="s">
        <v>74</v>
      </c>
      <c r="G3053" s="124" t="s">
        <v>75</v>
      </c>
      <c r="H3053" s="124"/>
      <c r="I3053" s="125" t="s">
        <v>74</v>
      </c>
      <c r="J3053" s="113"/>
    </row>
    <row r="3054" spans="2:10" ht="13.5" thickTop="1" x14ac:dyDescent="0.2">
      <c r="B3054" s="111"/>
      <c r="C3054" s="126"/>
      <c r="D3054" s="127" t="s">
        <v>201</v>
      </c>
      <c r="E3054" s="128" t="s">
        <v>117</v>
      </c>
      <c r="F3054" s="129"/>
      <c r="G3054" s="112"/>
      <c r="H3054" s="112"/>
      <c r="I3054" s="130"/>
      <c r="J3054" s="113"/>
    </row>
    <row r="3055" spans="2:10" x14ac:dyDescent="0.2">
      <c r="B3055" s="111"/>
      <c r="C3055" s="127" t="s">
        <v>40</v>
      </c>
      <c r="D3055" s="127"/>
      <c r="E3055" s="127"/>
      <c r="F3055" s="131">
        <f>'Total display'!E128</f>
        <v>0</v>
      </c>
      <c r="G3055" s="1058"/>
      <c r="H3055" s="1058"/>
      <c r="I3055" s="131">
        <f>'Total display'!R128</f>
        <v>0</v>
      </c>
      <c r="J3055" s="113"/>
    </row>
    <row r="3056" spans="2:10" x14ac:dyDescent="0.2">
      <c r="B3056" s="111"/>
      <c r="C3056" s="127" t="s">
        <v>67</v>
      </c>
      <c r="D3056" s="127"/>
      <c r="E3056" s="127"/>
      <c r="F3056" s="131">
        <f>'Total display'!H128</f>
        <v>0</v>
      </c>
      <c r="G3056" s="1056" t="s">
        <v>76</v>
      </c>
      <c r="H3056" s="1056"/>
      <c r="I3056" s="131">
        <f>'Total display'!T128</f>
        <v>0</v>
      </c>
      <c r="J3056" s="113"/>
    </row>
    <row r="3057" spans="2:10" x14ac:dyDescent="0.2">
      <c r="B3057" s="111"/>
      <c r="C3057" s="127" t="s">
        <v>69</v>
      </c>
      <c r="D3057" s="128">
        <f>'Ac Dtls'!D111</f>
        <v>0</v>
      </c>
      <c r="E3057" s="131">
        <f>'Ac Dtls'!E111</f>
        <v>1.6561643835616437</v>
      </c>
      <c r="F3057" s="131">
        <f>'Total display'!M128</f>
        <v>0</v>
      </c>
      <c r="G3057" s="127"/>
      <c r="H3057" s="127"/>
      <c r="I3057" s="131"/>
      <c r="J3057" s="113"/>
    </row>
    <row r="3058" spans="2:10" x14ac:dyDescent="0.2">
      <c r="B3058" s="111"/>
      <c r="C3058" s="127" t="s">
        <v>70</v>
      </c>
      <c r="D3058" s="128">
        <f>'Ac Dtls'!G502</f>
        <v>0</v>
      </c>
      <c r="E3058" s="131">
        <f>'Ac Dtls'!H502</f>
        <v>0</v>
      </c>
      <c r="F3058" s="131">
        <f>'Total display'!N128</f>
        <v>0</v>
      </c>
      <c r="G3058" s="127"/>
      <c r="H3058" s="127"/>
      <c r="I3058" s="131"/>
      <c r="J3058" s="113"/>
    </row>
    <row r="3059" spans="2:10" x14ac:dyDescent="0.2">
      <c r="B3059" s="111"/>
      <c r="C3059" s="127" t="s">
        <v>71</v>
      </c>
      <c r="D3059" s="127"/>
      <c r="E3059" s="127"/>
      <c r="F3059" s="131">
        <f>'Total display'!P128</f>
        <v>0</v>
      </c>
      <c r="G3059" s="127"/>
      <c r="H3059" s="127"/>
      <c r="I3059" s="131"/>
      <c r="J3059" s="113"/>
    </row>
    <row r="3060" spans="2:10" x14ac:dyDescent="0.2">
      <c r="B3060" s="111"/>
      <c r="C3060" s="127" t="s">
        <v>422</v>
      </c>
      <c r="D3060" s="127"/>
      <c r="E3060" s="127"/>
      <c r="F3060" s="131">
        <f>'Total display'!F128</f>
        <v>0</v>
      </c>
      <c r="G3060" s="127"/>
      <c r="H3060" s="127"/>
      <c r="I3060" s="131"/>
      <c r="J3060" s="113"/>
    </row>
    <row r="3061" spans="2:10" x14ac:dyDescent="0.2">
      <c r="B3061" s="111"/>
      <c r="C3061" s="182" t="s">
        <v>421</v>
      </c>
      <c r="D3061" s="144"/>
      <c r="E3061" s="144"/>
      <c r="F3061" s="183">
        <f>'Total display'!I128</f>
        <v>0</v>
      </c>
      <c r="G3061" s="127"/>
      <c r="H3061" s="127"/>
      <c r="I3061" s="131"/>
      <c r="J3061" s="113"/>
    </row>
    <row r="3062" spans="2:10" x14ac:dyDescent="0.2">
      <c r="B3062" s="111"/>
      <c r="C3062" s="127" t="s">
        <v>450</v>
      </c>
      <c r="D3062" s="144"/>
      <c r="E3062" s="144"/>
      <c r="F3062" s="131">
        <f>'Total display'!J128</f>
        <v>0</v>
      </c>
      <c r="G3062" s="127"/>
      <c r="H3062" s="127"/>
      <c r="I3062" s="131"/>
      <c r="J3062" s="113"/>
    </row>
    <row r="3063" spans="2:10" x14ac:dyDescent="0.2">
      <c r="B3063" s="111"/>
      <c r="C3063" s="382" t="s">
        <v>1005</v>
      </c>
      <c r="D3063" s="127"/>
      <c r="E3063" s="127"/>
      <c r="F3063" s="131">
        <f>'Total display'!L128</f>
        <v>0</v>
      </c>
      <c r="G3063" s="127"/>
      <c r="H3063" s="127"/>
      <c r="I3063" s="131"/>
      <c r="J3063" s="113"/>
    </row>
    <row r="3064" spans="2:10" x14ac:dyDescent="0.2">
      <c r="B3064" s="111"/>
      <c r="C3064" s="1050" t="s">
        <v>83</v>
      </c>
      <c r="D3064" s="1051"/>
      <c r="E3064" s="1051"/>
      <c r="F3064" s="132">
        <f>SUM(F3055:F3063)</f>
        <v>0</v>
      </c>
      <c r="G3064" s="1052" t="s">
        <v>84</v>
      </c>
      <c r="H3064" s="1052"/>
      <c r="I3064" s="133">
        <f>SUM(I3055:I3063)</f>
        <v>0</v>
      </c>
      <c r="J3064" s="113"/>
    </row>
    <row r="3065" spans="2:10" x14ac:dyDescent="0.2">
      <c r="B3065" s="134"/>
      <c r="C3065" s="135"/>
      <c r="D3065" s="135"/>
      <c r="E3065" s="135"/>
      <c r="F3065" s="135"/>
      <c r="G3065" s="1057" t="s">
        <v>85</v>
      </c>
      <c r="H3065" s="1057"/>
      <c r="I3065" s="136">
        <f>F3064-I3064</f>
        <v>0</v>
      </c>
      <c r="J3065" s="137"/>
    </row>
    <row r="3066" spans="2:10" x14ac:dyDescent="0.2">
      <c r="B3066" s="111"/>
      <c r="C3066" s="112" t="s">
        <v>86</v>
      </c>
      <c r="D3066" s="112"/>
      <c r="E3066" s="112" t="s">
        <v>88</v>
      </c>
      <c r="F3066" s="112"/>
      <c r="G3066" s="112"/>
      <c r="H3066" s="112"/>
      <c r="I3066" s="112"/>
      <c r="J3066" s="113"/>
    </row>
    <row r="3067" spans="2:10" x14ac:dyDescent="0.2">
      <c r="B3067" s="111"/>
      <c r="C3067" s="112"/>
      <c r="D3067" s="112"/>
      <c r="E3067" s="112"/>
      <c r="F3067" s="112"/>
      <c r="G3067" s="112"/>
      <c r="H3067" s="112"/>
      <c r="I3067" s="112"/>
      <c r="J3067" s="113"/>
    </row>
    <row r="3068" spans="2:10" ht="13.5" thickBot="1" x14ac:dyDescent="0.25">
      <c r="B3068" s="139"/>
      <c r="C3068" s="140"/>
      <c r="D3068" s="140"/>
      <c r="E3068" s="140"/>
      <c r="F3068" s="140"/>
      <c r="G3068" s="140"/>
      <c r="H3068" s="140"/>
      <c r="I3068" s="140"/>
      <c r="J3068" s="141"/>
    </row>
    <row r="3073" spans="2:10" ht="13.5" thickBot="1" x14ac:dyDescent="0.25"/>
    <row r="3074" spans="2:10" x14ac:dyDescent="0.2">
      <c r="B3074" s="108" t="s">
        <v>143</v>
      </c>
      <c r="C3074" s="109"/>
      <c r="D3074" s="109"/>
      <c r="E3074" s="109"/>
      <c r="F3074" s="109"/>
      <c r="G3074" s="109"/>
      <c r="H3074" s="109"/>
      <c r="I3074" s="109"/>
      <c r="J3074" s="110"/>
    </row>
    <row r="3075" spans="2:10" x14ac:dyDescent="0.2">
      <c r="B3075" s="111"/>
      <c r="C3075" s="112"/>
      <c r="D3075" s="112"/>
      <c r="E3075" s="112"/>
      <c r="F3075" s="112"/>
      <c r="G3075" s="112"/>
      <c r="H3075" s="112"/>
      <c r="I3075" s="112"/>
      <c r="J3075" s="113"/>
    </row>
    <row r="3076" spans="2:10" ht="15.75" x14ac:dyDescent="0.25">
      <c r="B3076" s="111"/>
      <c r="C3076" s="1053" t="s">
        <v>77</v>
      </c>
      <c r="D3076" s="1053"/>
      <c r="E3076" s="1053"/>
      <c r="F3076" s="1053"/>
      <c r="G3076" s="1053"/>
      <c r="H3076" s="1053"/>
      <c r="I3076" s="1053"/>
      <c r="J3076" s="113"/>
    </row>
    <row r="3077" spans="2:10" x14ac:dyDescent="0.2">
      <c r="B3077" s="111"/>
      <c r="C3077" s="1054" t="s">
        <v>2110</v>
      </c>
      <c r="D3077" s="1054"/>
      <c r="E3077" s="1054"/>
      <c r="F3077" s="1054"/>
      <c r="G3077" s="1054"/>
      <c r="H3077" s="1054"/>
      <c r="I3077" s="1054"/>
      <c r="J3077" s="113"/>
    </row>
    <row r="3078" spans="2:10" x14ac:dyDescent="0.2">
      <c r="B3078" s="111"/>
      <c r="C3078" s="114"/>
      <c r="D3078" s="114"/>
      <c r="E3078" s="114"/>
      <c r="F3078" s="114"/>
      <c r="G3078" s="114"/>
      <c r="H3078" s="114"/>
      <c r="I3078" s="116"/>
      <c r="J3078" s="113"/>
    </row>
    <row r="3079" spans="2:10" x14ac:dyDescent="0.2">
      <c r="B3079" s="111"/>
      <c r="C3079" s="115" t="s">
        <v>82</v>
      </c>
      <c r="D3079" s="1055">
        <f>'Total display'!B129</f>
        <v>0</v>
      </c>
      <c r="E3079" s="1055"/>
      <c r="F3079" s="1055"/>
      <c r="G3079" s="1055"/>
      <c r="H3079" s="115" t="s">
        <v>81</v>
      </c>
      <c r="I3079" s="176">
        <f>'Total display'!C129</f>
        <v>0</v>
      </c>
      <c r="J3079" s="113"/>
    </row>
    <row r="3080" spans="2:10" x14ac:dyDescent="0.2">
      <c r="B3080" s="111"/>
      <c r="C3080" s="118" t="s">
        <v>78</v>
      </c>
      <c r="D3080" s="1055" t="s">
        <v>92</v>
      </c>
      <c r="E3080" s="1055"/>
      <c r="F3080" s="1055"/>
      <c r="G3080" s="112"/>
      <c r="H3080" s="252" t="s">
        <v>479</v>
      </c>
      <c r="I3080" s="252" t="s">
        <v>329</v>
      </c>
      <c r="J3080" s="113"/>
    </row>
    <row r="3081" spans="2:10" ht="13.5" thickBot="1" x14ac:dyDescent="0.25">
      <c r="B3081" s="111"/>
      <c r="C3081" s="120" t="s">
        <v>79</v>
      </c>
      <c r="D3081" s="120">
        <f>'Total display'!A129</f>
        <v>0</v>
      </c>
      <c r="E3081" s="169"/>
      <c r="F3081" s="149"/>
      <c r="G3081" s="112"/>
      <c r="H3081" s="120" t="s">
        <v>80</v>
      </c>
      <c r="I3081" s="232">
        <f>'Total display'!D129</f>
        <v>0</v>
      </c>
      <c r="J3081" s="113"/>
    </row>
    <row r="3082" spans="2:10" ht="14.25" thickTop="1" thickBot="1" x14ac:dyDescent="0.25">
      <c r="B3082" s="111"/>
      <c r="C3082" s="123" t="s">
        <v>73</v>
      </c>
      <c r="D3082" s="124"/>
      <c r="E3082" s="124"/>
      <c r="F3082" s="125" t="s">
        <v>74</v>
      </c>
      <c r="G3082" s="124" t="s">
        <v>75</v>
      </c>
      <c r="H3082" s="124"/>
      <c r="I3082" s="125" t="s">
        <v>74</v>
      </c>
      <c r="J3082" s="113"/>
    </row>
    <row r="3083" spans="2:10" ht="13.5" thickTop="1" x14ac:dyDescent="0.2">
      <c r="B3083" s="111"/>
      <c r="C3083" s="126"/>
      <c r="D3083" s="127" t="s">
        <v>201</v>
      </c>
      <c r="E3083" s="128" t="s">
        <v>117</v>
      </c>
      <c r="F3083" s="129"/>
      <c r="G3083" s="112"/>
      <c r="H3083" s="112"/>
      <c r="I3083" s="130"/>
      <c r="J3083" s="113"/>
    </row>
    <row r="3084" spans="2:10" x14ac:dyDescent="0.2">
      <c r="B3084" s="111"/>
      <c r="C3084" s="127" t="s">
        <v>40</v>
      </c>
      <c r="D3084" s="127"/>
      <c r="E3084" s="127"/>
      <c r="F3084" s="131">
        <f>'Total display'!E129</f>
        <v>0</v>
      </c>
      <c r="G3084" s="1058"/>
      <c r="H3084" s="1058"/>
      <c r="I3084" s="424">
        <f>'Total display'!R129</f>
        <v>0</v>
      </c>
      <c r="J3084" s="113"/>
    </row>
    <row r="3085" spans="2:10" x14ac:dyDescent="0.2">
      <c r="B3085" s="111"/>
      <c r="C3085" s="127" t="s">
        <v>67</v>
      </c>
      <c r="D3085" s="127"/>
      <c r="E3085" s="127"/>
      <c r="F3085" s="131">
        <f>'Total display'!H129</f>
        <v>0</v>
      </c>
      <c r="G3085" s="1056" t="s">
        <v>76</v>
      </c>
      <c r="H3085" s="1056"/>
      <c r="I3085" s="131">
        <f>'Total display'!T129</f>
        <v>0</v>
      </c>
      <c r="J3085" s="113"/>
    </row>
    <row r="3086" spans="2:10" x14ac:dyDescent="0.2">
      <c r="B3086" s="111"/>
      <c r="C3086" s="127" t="s">
        <v>69</v>
      </c>
      <c r="D3086" s="128">
        <f>'Ac Dtls'!D112</f>
        <v>5</v>
      </c>
      <c r="E3086" s="131">
        <f>'Ac Dtls'!E112</f>
        <v>1.6559537671232878</v>
      </c>
      <c r="F3086" s="131">
        <f>'Total display'!M129</f>
        <v>0</v>
      </c>
      <c r="G3086" s="127"/>
      <c r="H3086" s="127"/>
      <c r="I3086" s="131"/>
      <c r="J3086" s="113"/>
    </row>
    <row r="3087" spans="2:10" x14ac:dyDescent="0.2">
      <c r="B3087" s="111"/>
      <c r="C3087" s="127" t="s">
        <v>70</v>
      </c>
      <c r="D3087" s="128">
        <f>'Ac Dtls'!G555</f>
        <v>0</v>
      </c>
      <c r="E3087" s="131">
        <f>'Ac Dtls'!H555</f>
        <v>0</v>
      </c>
      <c r="F3087" s="131">
        <f>'Total display'!N129</f>
        <v>0</v>
      </c>
      <c r="G3087" s="127"/>
      <c r="H3087" s="127"/>
      <c r="I3087" s="131"/>
      <c r="J3087" s="113"/>
    </row>
    <row r="3088" spans="2:10" x14ac:dyDescent="0.2">
      <c r="B3088" s="111"/>
      <c r="C3088" s="127" t="s">
        <v>71</v>
      </c>
      <c r="D3088" s="127"/>
      <c r="E3088" s="127"/>
      <c r="F3088" s="131">
        <f>'Total display'!P129</f>
        <v>0</v>
      </c>
      <c r="G3088" s="127"/>
      <c r="H3088" s="127"/>
      <c r="I3088" s="131"/>
      <c r="J3088" s="113"/>
    </row>
    <row r="3089" spans="2:10" x14ac:dyDescent="0.2">
      <c r="B3089" s="111"/>
      <c r="C3089" s="127" t="s">
        <v>422</v>
      </c>
      <c r="D3089" s="127"/>
      <c r="E3089" s="127"/>
      <c r="F3089" s="131">
        <f>'Total display'!F129</f>
        <v>0</v>
      </c>
      <c r="G3089" s="127"/>
      <c r="H3089" s="127"/>
      <c r="I3089" s="131"/>
      <c r="J3089" s="113"/>
    </row>
    <row r="3090" spans="2:10" x14ac:dyDescent="0.2">
      <c r="B3090" s="111"/>
      <c r="C3090" s="182" t="s">
        <v>421</v>
      </c>
      <c r="D3090" s="144"/>
      <c r="E3090" s="144"/>
      <c r="F3090" s="183">
        <f>'Total display'!I129</f>
        <v>0</v>
      </c>
      <c r="G3090" s="127"/>
      <c r="H3090" s="127"/>
      <c r="I3090" s="131"/>
      <c r="J3090" s="113"/>
    </row>
    <row r="3091" spans="2:10" x14ac:dyDescent="0.2">
      <c r="B3091" s="111"/>
      <c r="C3091" s="127" t="s">
        <v>450</v>
      </c>
      <c r="D3091" s="144"/>
      <c r="E3091" s="144"/>
      <c r="F3091" s="131">
        <f>'Total display'!J129</f>
        <v>0</v>
      </c>
      <c r="G3091" s="127"/>
      <c r="H3091" s="127"/>
      <c r="I3091" s="131"/>
      <c r="J3091" s="113"/>
    </row>
    <row r="3092" spans="2:10" x14ac:dyDescent="0.2">
      <c r="B3092" s="111"/>
      <c r="C3092" s="382" t="s">
        <v>1055</v>
      </c>
      <c r="D3092" s="127"/>
      <c r="E3092" s="127"/>
      <c r="F3092" s="131">
        <f>'Total display'!L129</f>
        <v>0</v>
      </c>
      <c r="G3092" s="127"/>
      <c r="H3092" s="127"/>
      <c r="I3092" s="131"/>
      <c r="J3092" s="113"/>
    </row>
    <row r="3093" spans="2:10" x14ac:dyDescent="0.2">
      <c r="B3093" s="111"/>
      <c r="C3093" s="382"/>
      <c r="D3093" s="385"/>
      <c r="E3093" s="385"/>
      <c r="F3093" s="132"/>
      <c r="G3093" s="135"/>
      <c r="H3093" s="135"/>
      <c r="I3093" s="133"/>
      <c r="J3093" s="113"/>
    </row>
    <row r="3094" spans="2:10" x14ac:dyDescent="0.2">
      <c r="B3094" s="111"/>
      <c r="C3094" s="1050" t="s">
        <v>83</v>
      </c>
      <c r="D3094" s="1051"/>
      <c r="E3094" s="1051"/>
      <c r="F3094" s="132">
        <f>SUM(F3084:F3092)</f>
        <v>0</v>
      </c>
      <c r="G3094" s="1052" t="s">
        <v>84</v>
      </c>
      <c r="H3094" s="1052"/>
      <c r="I3094" s="133">
        <f>SUM(I3084:I3092)</f>
        <v>0</v>
      </c>
      <c r="J3094" s="113"/>
    </row>
    <row r="3095" spans="2:10" x14ac:dyDescent="0.2">
      <c r="B3095" s="134"/>
      <c r="C3095" s="135"/>
      <c r="D3095" s="135"/>
      <c r="E3095" s="135"/>
      <c r="F3095" s="135"/>
      <c r="G3095" s="1057" t="s">
        <v>85</v>
      </c>
      <c r="H3095" s="1057"/>
      <c r="I3095" s="136">
        <f>F3094-I3094</f>
        <v>0</v>
      </c>
      <c r="J3095" s="137"/>
    </row>
    <row r="3096" spans="2:10" x14ac:dyDescent="0.2">
      <c r="B3096" s="111"/>
      <c r="C3096" s="112" t="s">
        <v>86</v>
      </c>
      <c r="D3096" s="112"/>
      <c r="E3096" s="112" t="s">
        <v>88</v>
      </c>
      <c r="F3096" s="112"/>
      <c r="G3096" s="112"/>
      <c r="H3096" s="112"/>
      <c r="I3096" s="112"/>
      <c r="J3096" s="113"/>
    </row>
    <row r="3097" spans="2:10" x14ac:dyDescent="0.2">
      <c r="B3097" s="111"/>
      <c r="C3097" s="112"/>
      <c r="D3097" s="112"/>
      <c r="E3097" s="112"/>
      <c r="F3097" s="112"/>
      <c r="G3097" s="112"/>
      <c r="H3097" s="112"/>
      <c r="I3097" s="112"/>
      <c r="J3097" s="113"/>
    </row>
    <row r="3098" spans="2:10" ht="13.5" thickBot="1" x14ac:dyDescent="0.25">
      <c r="B3098" s="139"/>
      <c r="C3098" s="140"/>
      <c r="D3098" s="140"/>
      <c r="E3098" s="140"/>
      <c r="F3098" s="140"/>
      <c r="G3098" s="140"/>
      <c r="H3098" s="140"/>
      <c r="I3098" s="140"/>
      <c r="J3098" s="141"/>
    </row>
    <row r="3103" spans="2:10" ht="13.5" thickBot="1" x14ac:dyDescent="0.25"/>
    <row r="3104" spans="2:10" x14ac:dyDescent="0.2">
      <c r="B3104" s="108" t="s">
        <v>143</v>
      </c>
      <c r="C3104" s="109"/>
      <c r="D3104" s="109"/>
      <c r="E3104" s="109"/>
      <c r="F3104" s="109"/>
      <c r="G3104" s="109"/>
      <c r="H3104" s="109"/>
      <c r="I3104" s="109"/>
      <c r="J3104" s="110"/>
    </row>
    <row r="3105" spans="2:10" x14ac:dyDescent="0.2">
      <c r="B3105" s="111"/>
      <c r="C3105" s="112"/>
      <c r="D3105" s="112"/>
      <c r="E3105" s="112"/>
      <c r="F3105" s="112"/>
      <c r="G3105" s="112"/>
      <c r="H3105" s="112"/>
      <c r="I3105" s="112"/>
      <c r="J3105" s="113"/>
    </row>
    <row r="3106" spans="2:10" ht="15.75" x14ac:dyDescent="0.25">
      <c r="B3106" s="111"/>
      <c r="C3106" s="1053" t="s">
        <v>77</v>
      </c>
      <c r="D3106" s="1053"/>
      <c r="E3106" s="1053"/>
      <c r="F3106" s="1053"/>
      <c r="G3106" s="1053"/>
      <c r="H3106" s="1053"/>
      <c r="I3106" s="1053"/>
      <c r="J3106" s="113"/>
    </row>
    <row r="3107" spans="2:10" x14ac:dyDescent="0.2">
      <c r="B3107" s="111"/>
      <c r="C3107" s="1054" t="s">
        <v>2110</v>
      </c>
      <c r="D3107" s="1054"/>
      <c r="E3107" s="1054"/>
      <c r="F3107" s="1054"/>
      <c r="G3107" s="1054"/>
      <c r="H3107" s="1054"/>
      <c r="I3107" s="1054"/>
      <c r="J3107" s="113"/>
    </row>
    <row r="3108" spans="2:10" x14ac:dyDescent="0.2">
      <c r="B3108" s="111"/>
      <c r="C3108" s="114"/>
      <c r="D3108" s="114"/>
      <c r="E3108" s="114"/>
      <c r="F3108" s="114"/>
      <c r="G3108" s="114"/>
      <c r="H3108" s="114"/>
      <c r="I3108" s="116"/>
      <c r="J3108" s="113"/>
    </row>
    <row r="3109" spans="2:10" x14ac:dyDescent="0.2">
      <c r="B3109" s="111"/>
      <c r="C3109" s="115" t="s">
        <v>82</v>
      </c>
      <c r="D3109" s="1055" t="e">
        <f>'Total display'!#REF!</f>
        <v>#REF!</v>
      </c>
      <c r="E3109" s="1055"/>
      <c r="F3109" s="1055"/>
      <c r="G3109" s="1055"/>
      <c r="H3109" s="115" t="s">
        <v>81</v>
      </c>
      <c r="I3109" s="176" t="e">
        <f>'Total display'!#REF!</f>
        <v>#REF!</v>
      </c>
      <c r="J3109" s="113"/>
    </row>
    <row r="3110" spans="2:10" x14ac:dyDescent="0.2">
      <c r="B3110" s="111"/>
      <c r="C3110" s="118" t="s">
        <v>78</v>
      </c>
      <c r="D3110" s="1055" t="s">
        <v>92</v>
      </c>
      <c r="E3110" s="1055"/>
      <c r="F3110" s="1055"/>
      <c r="G3110" s="112"/>
      <c r="H3110" s="246" t="s">
        <v>479</v>
      </c>
      <c r="I3110" s="246" t="s">
        <v>330</v>
      </c>
      <c r="J3110" s="113"/>
    </row>
    <row r="3111" spans="2:10" ht="13.5" thickBot="1" x14ac:dyDescent="0.25">
      <c r="B3111" s="111"/>
      <c r="C3111" s="120" t="s">
        <v>79</v>
      </c>
      <c r="D3111" s="120" t="e">
        <f>'Total display'!#REF!</f>
        <v>#REF!</v>
      </c>
      <c r="E3111" s="169"/>
      <c r="F3111" s="149"/>
      <c r="G3111" s="112"/>
      <c r="H3111" s="120" t="s">
        <v>80</v>
      </c>
      <c r="I3111" s="232" t="e">
        <f>'Total display'!#REF!</f>
        <v>#REF!</v>
      </c>
      <c r="J3111" s="113"/>
    </row>
    <row r="3112" spans="2:10" ht="14.25" thickTop="1" thickBot="1" x14ac:dyDescent="0.25">
      <c r="B3112" s="111"/>
      <c r="C3112" s="123" t="s">
        <v>73</v>
      </c>
      <c r="D3112" s="124"/>
      <c r="E3112" s="124"/>
      <c r="F3112" s="125" t="s">
        <v>74</v>
      </c>
      <c r="G3112" s="124" t="s">
        <v>75</v>
      </c>
      <c r="H3112" s="124"/>
      <c r="I3112" s="125" t="s">
        <v>74</v>
      </c>
      <c r="J3112" s="113"/>
    </row>
    <row r="3113" spans="2:10" ht="13.5" thickTop="1" x14ac:dyDescent="0.2">
      <c r="B3113" s="111"/>
      <c r="C3113" s="126"/>
      <c r="D3113" s="127" t="s">
        <v>201</v>
      </c>
      <c r="E3113" s="128" t="s">
        <v>117</v>
      </c>
      <c r="F3113" s="129"/>
      <c r="G3113" s="112"/>
      <c r="H3113" s="112"/>
      <c r="I3113" s="130"/>
      <c r="J3113" s="113"/>
    </row>
    <row r="3114" spans="2:10" x14ac:dyDescent="0.2">
      <c r="B3114" s="111"/>
      <c r="C3114" s="127" t="s">
        <v>40</v>
      </c>
      <c r="D3114" s="127"/>
      <c r="E3114" s="127"/>
      <c r="F3114" s="131" t="e">
        <f>'Total display'!#REF!</f>
        <v>#REF!</v>
      </c>
      <c r="G3114" s="1058"/>
      <c r="H3114" s="1058"/>
      <c r="I3114" s="131" t="e">
        <f>'Total display'!#REF!</f>
        <v>#REF!</v>
      </c>
      <c r="J3114" s="113"/>
    </row>
    <row r="3115" spans="2:10" x14ac:dyDescent="0.2">
      <c r="B3115" s="111"/>
      <c r="C3115" s="127" t="s">
        <v>67</v>
      </c>
      <c r="D3115" s="127"/>
      <c r="E3115" s="127"/>
      <c r="F3115" s="131" t="e">
        <f>'Total display'!#REF!</f>
        <v>#REF!</v>
      </c>
      <c r="G3115" s="1056" t="s">
        <v>76</v>
      </c>
      <c r="H3115" s="1056"/>
      <c r="I3115" s="131" t="e">
        <f>'Total display'!#REF!</f>
        <v>#REF!</v>
      </c>
      <c r="J3115" s="113"/>
    </row>
    <row r="3116" spans="2:10" x14ac:dyDescent="0.2">
      <c r="B3116" s="111"/>
      <c r="C3116" s="127" t="s">
        <v>69</v>
      </c>
      <c r="D3116" s="128" t="e">
        <f>'Ac Dtls'!#REF!</f>
        <v>#REF!</v>
      </c>
      <c r="E3116" s="131" t="e">
        <f>'Ac Dtls'!#REF!</f>
        <v>#REF!</v>
      </c>
      <c r="F3116" s="131" t="e">
        <f>'Total display'!#REF!</f>
        <v>#REF!</v>
      </c>
      <c r="G3116" s="194"/>
      <c r="H3116" s="127"/>
      <c r="I3116" s="131"/>
      <c r="J3116" s="113"/>
    </row>
    <row r="3117" spans="2:10" x14ac:dyDescent="0.2">
      <c r="B3117" s="111"/>
      <c r="C3117" s="127" t="s">
        <v>70</v>
      </c>
      <c r="D3117" s="128" t="e">
        <f>'Ac Dtls'!#REF!</f>
        <v>#REF!</v>
      </c>
      <c r="E3117" s="131" t="e">
        <f>'Ac Dtls'!#REF!</f>
        <v>#REF!</v>
      </c>
      <c r="F3117" s="131" t="e">
        <f>'Total display'!#REF!</f>
        <v>#REF!</v>
      </c>
      <c r="G3117" s="127"/>
      <c r="H3117" s="127"/>
      <c r="I3117" s="131"/>
      <c r="J3117" s="113"/>
    </row>
    <row r="3118" spans="2:10" x14ac:dyDescent="0.2">
      <c r="B3118" s="111"/>
      <c r="C3118" s="127" t="s">
        <v>71</v>
      </c>
      <c r="D3118" s="127"/>
      <c r="E3118" s="127"/>
      <c r="F3118" s="131" t="e">
        <f>'Total display'!#REF!</f>
        <v>#REF!</v>
      </c>
      <c r="G3118" s="127"/>
      <c r="H3118" s="127"/>
      <c r="I3118" s="131"/>
      <c r="J3118" s="113"/>
    </row>
    <row r="3119" spans="2:10" x14ac:dyDescent="0.2">
      <c r="B3119" s="111"/>
      <c r="C3119" s="127" t="s">
        <v>422</v>
      </c>
      <c r="D3119" s="127"/>
      <c r="E3119" s="127"/>
      <c r="F3119" s="131" t="e">
        <f>'Total display'!#REF!</f>
        <v>#REF!</v>
      </c>
      <c r="G3119" s="127"/>
      <c r="H3119" s="127"/>
      <c r="I3119" s="131"/>
      <c r="J3119" s="113"/>
    </row>
    <row r="3120" spans="2:10" x14ac:dyDescent="0.2">
      <c r="B3120" s="111"/>
      <c r="C3120" s="182" t="s">
        <v>421</v>
      </c>
      <c r="D3120" s="144"/>
      <c r="E3120" s="144"/>
      <c r="F3120" s="183" t="e">
        <f>'Total display'!#REF!</f>
        <v>#REF!</v>
      </c>
      <c r="G3120" s="127"/>
      <c r="H3120" s="127"/>
      <c r="I3120" s="131"/>
      <c r="J3120" s="113"/>
    </row>
    <row r="3121" spans="2:10" x14ac:dyDescent="0.2">
      <c r="B3121" s="111"/>
      <c r="C3121" s="127" t="s">
        <v>450</v>
      </c>
      <c r="D3121" s="144"/>
      <c r="E3121" s="144"/>
      <c r="F3121" s="131" t="e">
        <f>'Total display'!#REF!</f>
        <v>#REF!</v>
      </c>
      <c r="G3121" s="127"/>
      <c r="H3121" s="127"/>
      <c r="I3121" s="131"/>
      <c r="J3121" s="113"/>
    </row>
    <row r="3122" spans="2:10" x14ac:dyDescent="0.2">
      <c r="B3122" s="111"/>
      <c r="C3122" s="127"/>
      <c r="D3122" s="144"/>
      <c r="E3122" s="144"/>
      <c r="F3122" s="131"/>
      <c r="G3122" s="127"/>
      <c r="H3122" s="127"/>
      <c r="I3122" s="131"/>
      <c r="J3122" s="113"/>
    </row>
    <row r="3123" spans="2:10" x14ac:dyDescent="0.2">
      <c r="B3123" s="111"/>
      <c r="C3123" s="382" t="s">
        <v>1055</v>
      </c>
      <c r="D3123" s="127"/>
      <c r="E3123" s="127"/>
      <c r="F3123" s="131" t="e">
        <f>'Total display'!#REF!</f>
        <v>#REF!</v>
      </c>
      <c r="G3123" s="127"/>
      <c r="H3123" s="127"/>
      <c r="I3123" s="131"/>
      <c r="J3123" s="113"/>
    </row>
    <row r="3124" spans="2:10" x14ac:dyDescent="0.2">
      <c r="B3124" s="111"/>
      <c r="C3124" s="382"/>
      <c r="D3124" s="385"/>
      <c r="E3124" s="385"/>
      <c r="F3124" s="132"/>
      <c r="G3124" s="135"/>
      <c r="H3124" s="135"/>
      <c r="I3124" s="133"/>
      <c r="J3124" s="113"/>
    </row>
    <row r="3125" spans="2:10" x14ac:dyDescent="0.2">
      <c r="B3125" s="111"/>
      <c r="C3125" s="1050" t="s">
        <v>83</v>
      </c>
      <c r="D3125" s="1051"/>
      <c r="E3125" s="1051"/>
      <c r="F3125" s="132" t="e">
        <f>SUM(F3114:F3123)</f>
        <v>#REF!</v>
      </c>
      <c r="G3125" s="1052" t="s">
        <v>84</v>
      </c>
      <c r="H3125" s="1052"/>
      <c r="I3125" s="133" t="e">
        <f>SUM(I3114:I3123)</f>
        <v>#REF!</v>
      </c>
      <c r="J3125" s="113"/>
    </row>
    <row r="3126" spans="2:10" x14ac:dyDescent="0.2">
      <c r="B3126" s="134"/>
      <c r="C3126" s="383"/>
      <c r="D3126" s="135"/>
      <c r="E3126" s="135"/>
      <c r="F3126" s="135"/>
      <c r="G3126" s="1057" t="s">
        <v>85</v>
      </c>
      <c r="H3126" s="1057"/>
      <c r="I3126" s="136" t="e">
        <f>F3125-I3125</f>
        <v>#REF!</v>
      </c>
      <c r="J3126" s="137"/>
    </row>
    <row r="3127" spans="2:10" x14ac:dyDescent="0.2">
      <c r="B3127" s="111"/>
      <c r="C3127" s="112" t="s">
        <v>86</v>
      </c>
      <c r="D3127" s="112"/>
      <c r="E3127" s="112" t="s">
        <v>88</v>
      </c>
      <c r="F3127" s="112"/>
      <c r="G3127" s="112"/>
      <c r="H3127" s="112"/>
      <c r="I3127" s="112"/>
      <c r="J3127" s="113"/>
    </row>
    <row r="3128" spans="2:10" x14ac:dyDescent="0.2">
      <c r="B3128" s="111"/>
      <c r="C3128" s="112"/>
      <c r="D3128" s="112"/>
      <c r="E3128" s="112"/>
      <c r="F3128" s="112"/>
      <c r="G3128" s="112"/>
      <c r="H3128" s="112"/>
      <c r="I3128" s="112"/>
      <c r="J3128" s="113"/>
    </row>
    <row r="3129" spans="2:10" ht="13.5" thickBot="1" x14ac:dyDescent="0.25">
      <c r="B3129" s="139"/>
      <c r="C3129" s="140"/>
      <c r="D3129" s="140"/>
      <c r="E3129" s="140"/>
      <c r="F3129" s="140"/>
      <c r="G3129" s="140"/>
      <c r="H3129" s="140"/>
      <c r="I3129" s="140"/>
      <c r="J3129" s="141"/>
    </row>
    <row r="3133" spans="2:10" ht="13.5" thickBot="1" x14ac:dyDescent="0.25"/>
    <row r="3134" spans="2:10" x14ac:dyDescent="0.2">
      <c r="B3134" s="108" t="s">
        <v>143</v>
      </c>
      <c r="C3134" s="109"/>
      <c r="D3134" s="109"/>
      <c r="E3134" s="109"/>
      <c r="F3134" s="109"/>
      <c r="G3134" s="109"/>
      <c r="H3134" s="109"/>
      <c r="I3134" s="109"/>
      <c r="J3134" s="110"/>
    </row>
    <row r="3135" spans="2:10" x14ac:dyDescent="0.2">
      <c r="B3135" s="111"/>
      <c r="C3135" s="112"/>
      <c r="D3135" s="112"/>
      <c r="E3135" s="112"/>
      <c r="F3135" s="112"/>
      <c r="G3135" s="112"/>
      <c r="H3135" s="112"/>
      <c r="I3135" s="112"/>
      <c r="J3135" s="113"/>
    </row>
    <row r="3136" spans="2:10" ht="15.75" x14ac:dyDescent="0.25">
      <c r="B3136" s="111"/>
      <c r="C3136" s="1053" t="s">
        <v>77</v>
      </c>
      <c r="D3136" s="1053"/>
      <c r="E3136" s="1053"/>
      <c r="F3136" s="1053"/>
      <c r="G3136" s="1053"/>
      <c r="H3136" s="1053"/>
      <c r="I3136" s="1053"/>
      <c r="J3136" s="113"/>
    </row>
    <row r="3137" spans="2:10" x14ac:dyDescent="0.2">
      <c r="B3137" s="111"/>
      <c r="C3137" s="1054" t="s">
        <v>2110</v>
      </c>
      <c r="D3137" s="1054"/>
      <c r="E3137" s="1054"/>
      <c r="F3137" s="1054"/>
      <c r="G3137" s="1054"/>
      <c r="H3137" s="1054"/>
      <c r="I3137" s="1054"/>
      <c r="J3137" s="113"/>
    </row>
    <row r="3138" spans="2:10" x14ac:dyDescent="0.2">
      <c r="B3138" s="111"/>
      <c r="C3138" s="114"/>
      <c r="D3138" s="114"/>
      <c r="E3138" s="114"/>
      <c r="F3138" s="114"/>
      <c r="G3138" s="114"/>
      <c r="H3138" s="114"/>
      <c r="I3138" s="116"/>
      <c r="J3138" s="113"/>
    </row>
    <row r="3139" spans="2:10" x14ac:dyDescent="0.2">
      <c r="B3139" s="111"/>
      <c r="C3139" s="115" t="s">
        <v>82</v>
      </c>
      <c r="D3139" s="1055">
        <f>'Total display'!B130</f>
        <v>0</v>
      </c>
      <c r="E3139" s="1055"/>
      <c r="F3139" s="1055"/>
      <c r="G3139" s="1055"/>
      <c r="H3139" s="115" t="s">
        <v>81</v>
      </c>
      <c r="I3139" s="176">
        <f>'Total display'!C130</f>
        <v>0</v>
      </c>
      <c r="J3139" s="113"/>
    </row>
    <row r="3140" spans="2:10" x14ac:dyDescent="0.2">
      <c r="B3140" s="111"/>
      <c r="C3140" s="118" t="s">
        <v>78</v>
      </c>
      <c r="D3140" s="1055" t="s">
        <v>92</v>
      </c>
      <c r="E3140" s="1055"/>
      <c r="F3140" s="1055"/>
      <c r="G3140" s="112"/>
      <c r="H3140" s="252" t="s">
        <v>479</v>
      </c>
      <c r="I3140" s="252" t="s">
        <v>329</v>
      </c>
      <c r="J3140" s="113"/>
    </row>
    <row r="3141" spans="2:10" ht="13.5" thickBot="1" x14ac:dyDescent="0.25">
      <c r="B3141" s="111"/>
      <c r="C3141" s="120" t="s">
        <v>79</v>
      </c>
      <c r="D3141" s="120">
        <f>'Total display'!A130</f>
        <v>0</v>
      </c>
      <c r="E3141" s="169"/>
      <c r="F3141" s="149"/>
      <c r="G3141" s="112"/>
      <c r="H3141" s="120" t="s">
        <v>80</v>
      </c>
      <c r="I3141" s="232">
        <f>'Total display'!D130</f>
        <v>0</v>
      </c>
      <c r="J3141" s="113"/>
    </row>
    <row r="3142" spans="2:10" ht="14.25" thickTop="1" thickBot="1" x14ac:dyDescent="0.25">
      <c r="B3142" s="111"/>
      <c r="C3142" s="123" t="s">
        <v>73</v>
      </c>
      <c r="D3142" s="124"/>
      <c r="E3142" s="124"/>
      <c r="F3142" s="125" t="s">
        <v>74</v>
      </c>
      <c r="G3142" s="124" t="s">
        <v>75</v>
      </c>
      <c r="H3142" s="124"/>
      <c r="I3142" s="125" t="s">
        <v>74</v>
      </c>
      <c r="J3142" s="113"/>
    </row>
    <row r="3143" spans="2:10" ht="13.5" thickTop="1" x14ac:dyDescent="0.2">
      <c r="B3143" s="111"/>
      <c r="C3143" s="126"/>
      <c r="D3143" s="127" t="s">
        <v>201</v>
      </c>
      <c r="E3143" s="128" t="s">
        <v>117</v>
      </c>
      <c r="F3143" s="129"/>
      <c r="G3143" s="112"/>
      <c r="H3143" s="112"/>
      <c r="I3143" s="130"/>
      <c r="J3143" s="113"/>
    </row>
    <row r="3144" spans="2:10" x14ac:dyDescent="0.2">
      <c r="B3144" s="111"/>
      <c r="C3144" s="127" t="s">
        <v>40</v>
      </c>
      <c r="D3144" s="127"/>
      <c r="E3144" s="127"/>
      <c r="F3144" s="131">
        <f>'Total display'!E130</f>
        <v>0</v>
      </c>
      <c r="G3144" s="1056"/>
      <c r="H3144" s="1056"/>
      <c r="I3144" s="131">
        <f>'Total display'!R130</f>
        <v>0</v>
      </c>
      <c r="J3144" s="113"/>
    </row>
    <row r="3145" spans="2:10" x14ac:dyDescent="0.2">
      <c r="B3145" s="111"/>
      <c r="C3145" s="127" t="s">
        <v>67</v>
      </c>
      <c r="D3145" s="127"/>
      <c r="E3145" s="127"/>
      <c r="F3145" s="131">
        <f>'Total display'!H130</f>
        <v>0</v>
      </c>
      <c r="G3145" s="1056" t="s">
        <v>76</v>
      </c>
      <c r="H3145" s="1056"/>
      <c r="I3145" s="131">
        <f>'Total display'!T130</f>
        <v>0</v>
      </c>
      <c r="J3145" s="113"/>
    </row>
    <row r="3146" spans="2:10" x14ac:dyDescent="0.2">
      <c r="B3146" s="111"/>
      <c r="C3146" s="127" t="s">
        <v>69</v>
      </c>
      <c r="D3146" s="128">
        <f>'Ac Dtls'!D114</f>
        <v>2</v>
      </c>
      <c r="E3146" s="131">
        <f>'Ac Dtls'!E114</f>
        <v>1.7177003424657535</v>
      </c>
      <c r="F3146" s="131">
        <f>'Total display'!M130</f>
        <v>0</v>
      </c>
      <c r="G3146" s="127"/>
      <c r="H3146" s="127"/>
      <c r="I3146" s="131"/>
      <c r="J3146" s="113"/>
    </row>
    <row r="3147" spans="2:10" x14ac:dyDescent="0.2">
      <c r="B3147" s="111"/>
      <c r="C3147" s="127" t="s">
        <v>70</v>
      </c>
      <c r="D3147" s="128">
        <f>'Ac Dtls'!G635</f>
        <v>0</v>
      </c>
      <c r="E3147" s="131">
        <f>'Ac Dtls'!H635</f>
        <v>0</v>
      </c>
      <c r="F3147" s="131">
        <f>'Total display'!N130</f>
        <v>0</v>
      </c>
      <c r="G3147" s="127"/>
      <c r="H3147" s="127"/>
      <c r="I3147" s="131"/>
      <c r="J3147" s="113"/>
    </row>
    <row r="3148" spans="2:10" x14ac:dyDescent="0.2">
      <c r="B3148" s="111"/>
      <c r="C3148" s="127" t="s">
        <v>71</v>
      </c>
      <c r="D3148" s="127"/>
      <c r="E3148" s="127"/>
      <c r="F3148" s="131">
        <f>'Total display'!P130</f>
        <v>0</v>
      </c>
      <c r="G3148" s="127"/>
      <c r="H3148" s="127"/>
      <c r="I3148" s="131"/>
      <c r="J3148" s="113"/>
    </row>
    <row r="3149" spans="2:10" x14ac:dyDescent="0.2">
      <c r="B3149" s="111"/>
      <c r="C3149" s="127" t="s">
        <v>422</v>
      </c>
      <c r="D3149" s="127"/>
      <c r="E3149" s="127"/>
      <c r="F3149" s="131">
        <f>'Total display'!F130</f>
        <v>0</v>
      </c>
      <c r="G3149" s="127"/>
      <c r="H3149" s="127"/>
      <c r="I3149" s="131"/>
      <c r="J3149" s="113"/>
    </row>
    <row r="3150" spans="2:10" x14ac:dyDescent="0.2">
      <c r="B3150" s="111"/>
      <c r="C3150" s="182" t="s">
        <v>421</v>
      </c>
      <c r="D3150" s="144"/>
      <c r="E3150" s="144"/>
      <c r="F3150" s="183">
        <f>'Total display'!I130</f>
        <v>0</v>
      </c>
      <c r="G3150" s="127"/>
      <c r="H3150" s="127"/>
      <c r="I3150" s="131"/>
      <c r="J3150" s="113"/>
    </row>
    <row r="3151" spans="2:10" x14ac:dyDescent="0.2">
      <c r="B3151" s="111"/>
      <c r="C3151" s="127" t="s">
        <v>450</v>
      </c>
      <c r="D3151" s="144"/>
      <c r="E3151" s="144"/>
      <c r="F3151" s="131">
        <f>'Total display'!J130</f>
        <v>0</v>
      </c>
      <c r="G3151" s="127"/>
      <c r="H3151" s="127"/>
      <c r="I3151" s="131"/>
      <c r="J3151" s="113"/>
    </row>
    <row r="3152" spans="2:10" x14ac:dyDescent="0.2">
      <c r="B3152" s="111"/>
      <c r="C3152" s="382" t="s">
        <v>1055</v>
      </c>
      <c r="D3152" s="127"/>
      <c r="E3152" s="127"/>
      <c r="F3152" s="131">
        <f>'Total display'!L130</f>
        <v>0</v>
      </c>
      <c r="G3152" s="127"/>
      <c r="H3152" s="127"/>
      <c r="I3152" s="131"/>
      <c r="J3152" s="113"/>
    </row>
    <row r="3153" spans="2:10" x14ac:dyDescent="0.2">
      <c r="B3153" s="111"/>
      <c r="C3153" s="382"/>
      <c r="D3153" s="385"/>
      <c r="E3153" s="385"/>
      <c r="F3153" s="132"/>
      <c r="G3153" s="135"/>
      <c r="H3153" s="135"/>
      <c r="I3153" s="133"/>
      <c r="J3153" s="113"/>
    </row>
    <row r="3154" spans="2:10" x14ac:dyDescent="0.2">
      <c r="B3154" s="111"/>
      <c r="C3154" s="1050" t="s">
        <v>83</v>
      </c>
      <c r="D3154" s="1051"/>
      <c r="E3154" s="1051"/>
      <c r="F3154" s="132">
        <f>SUM(F3144:F3152)</f>
        <v>0</v>
      </c>
      <c r="G3154" s="1052" t="s">
        <v>84</v>
      </c>
      <c r="H3154" s="1052"/>
      <c r="I3154" s="133">
        <f>SUM(I3144:I3152)</f>
        <v>0</v>
      </c>
      <c r="J3154" s="113"/>
    </row>
    <row r="3155" spans="2:10" x14ac:dyDescent="0.2">
      <c r="B3155" s="134"/>
      <c r="C3155" s="135"/>
      <c r="D3155" s="135"/>
      <c r="E3155" s="135"/>
      <c r="F3155" s="135"/>
      <c r="G3155" s="1057" t="s">
        <v>85</v>
      </c>
      <c r="H3155" s="1057"/>
      <c r="I3155" s="136">
        <f>F3154-I3154</f>
        <v>0</v>
      </c>
      <c r="J3155" s="137"/>
    </row>
    <row r="3156" spans="2:10" x14ac:dyDescent="0.2">
      <c r="B3156" s="111"/>
      <c r="C3156" s="112" t="s">
        <v>86</v>
      </c>
      <c r="D3156" s="112"/>
      <c r="E3156" s="112" t="s">
        <v>88</v>
      </c>
      <c r="F3156" s="112"/>
      <c r="G3156" s="112"/>
      <c r="H3156" s="112"/>
      <c r="I3156" s="112"/>
      <c r="J3156" s="113"/>
    </row>
    <row r="3157" spans="2:10" x14ac:dyDescent="0.2">
      <c r="B3157" s="111"/>
      <c r="C3157" s="112"/>
      <c r="D3157" s="112"/>
      <c r="E3157" s="112"/>
      <c r="F3157" s="112"/>
      <c r="G3157" s="112"/>
      <c r="H3157" s="112"/>
      <c r="I3157" s="112"/>
      <c r="J3157" s="113"/>
    </row>
    <row r="3158" spans="2:10" ht="13.5" thickBot="1" x14ac:dyDescent="0.25">
      <c r="B3158" s="139"/>
      <c r="C3158" s="140"/>
      <c r="D3158" s="140"/>
      <c r="E3158" s="140"/>
      <c r="F3158" s="140"/>
      <c r="G3158" s="140"/>
      <c r="H3158" s="140"/>
      <c r="I3158" s="140"/>
      <c r="J3158" s="141"/>
    </row>
    <row r="3163" spans="2:10" ht="13.5" thickBot="1" x14ac:dyDescent="0.25"/>
    <row r="3164" spans="2:10" x14ac:dyDescent="0.2">
      <c r="B3164" s="108" t="s">
        <v>143</v>
      </c>
      <c r="C3164" s="109"/>
      <c r="D3164" s="109"/>
      <c r="E3164" s="109"/>
      <c r="F3164" s="109"/>
      <c r="G3164" s="109"/>
      <c r="H3164" s="109"/>
      <c r="I3164" s="109"/>
      <c r="J3164" s="110"/>
    </row>
    <row r="3165" spans="2:10" x14ac:dyDescent="0.2">
      <c r="B3165" s="111"/>
      <c r="C3165" s="112"/>
      <c r="D3165" s="112"/>
      <c r="E3165" s="112"/>
      <c r="F3165" s="112"/>
      <c r="G3165" s="112"/>
      <c r="H3165" s="112"/>
      <c r="I3165" s="112"/>
      <c r="J3165" s="113"/>
    </row>
    <row r="3166" spans="2:10" ht="15.75" x14ac:dyDescent="0.25">
      <c r="B3166" s="111"/>
      <c r="C3166" s="1053" t="s">
        <v>77</v>
      </c>
      <c r="D3166" s="1053"/>
      <c r="E3166" s="1053"/>
      <c r="F3166" s="1053"/>
      <c r="G3166" s="1053"/>
      <c r="H3166" s="1053"/>
      <c r="I3166" s="1053"/>
      <c r="J3166" s="113"/>
    </row>
    <row r="3167" spans="2:10" x14ac:dyDescent="0.2">
      <c r="B3167" s="111"/>
      <c r="C3167" s="1054" t="s">
        <v>2110</v>
      </c>
      <c r="D3167" s="1054"/>
      <c r="E3167" s="1054"/>
      <c r="F3167" s="1054"/>
      <c r="G3167" s="1054"/>
      <c r="H3167" s="1054"/>
      <c r="I3167" s="1054"/>
      <c r="J3167" s="113"/>
    </row>
    <row r="3168" spans="2:10" x14ac:dyDescent="0.2">
      <c r="B3168" s="111"/>
      <c r="C3168" s="114"/>
      <c r="D3168" s="114"/>
      <c r="E3168" s="114"/>
      <c r="F3168" s="114"/>
      <c r="G3168" s="114"/>
      <c r="H3168" s="114"/>
      <c r="I3168" s="116"/>
      <c r="J3168" s="113"/>
    </row>
    <row r="3169" spans="2:10" x14ac:dyDescent="0.2">
      <c r="B3169" s="111"/>
      <c r="C3169" s="115" t="s">
        <v>82</v>
      </c>
      <c r="D3169" s="1055">
        <f>'Total display'!B131</f>
        <v>0</v>
      </c>
      <c r="E3169" s="1055"/>
      <c r="F3169" s="1055"/>
      <c r="G3169" s="1055"/>
      <c r="H3169" s="115" t="s">
        <v>81</v>
      </c>
      <c r="I3169" s="176">
        <f>'Total display'!C131</f>
        <v>0</v>
      </c>
      <c r="J3169" s="113"/>
    </row>
    <row r="3170" spans="2:10" x14ac:dyDescent="0.2">
      <c r="B3170" s="111"/>
      <c r="C3170" s="118" t="s">
        <v>78</v>
      </c>
      <c r="D3170" s="1055" t="s">
        <v>92</v>
      </c>
      <c r="E3170" s="1055"/>
      <c r="F3170" s="1055"/>
      <c r="G3170" s="112"/>
      <c r="H3170" s="252" t="s">
        <v>479</v>
      </c>
      <c r="I3170" s="252" t="s">
        <v>329</v>
      </c>
      <c r="J3170" s="113"/>
    </row>
    <row r="3171" spans="2:10" ht="13.5" thickBot="1" x14ac:dyDescent="0.25">
      <c r="B3171" s="111"/>
      <c r="C3171" s="120" t="s">
        <v>79</v>
      </c>
      <c r="D3171" s="120">
        <f>'Total display'!A131</f>
        <v>0</v>
      </c>
      <c r="E3171" s="169"/>
      <c r="F3171" s="149"/>
      <c r="G3171" s="112"/>
      <c r="H3171" s="120" t="s">
        <v>80</v>
      </c>
      <c r="I3171" s="232">
        <f>'Total display'!D131</f>
        <v>0</v>
      </c>
      <c r="J3171" s="113"/>
    </row>
    <row r="3172" spans="2:10" ht="14.25" thickTop="1" thickBot="1" x14ac:dyDescent="0.25">
      <c r="B3172" s="111"/>
      <c r="C3172" s="123" t="s">
        <v>73</v>
      </c>
      <c r="D3172" s="124"/>
      <c r="E3172" s="124"/>
      <c r="F3172" s="125" t="s">
        <v>74</v>
      </c>
      <c r="G3172" s="124" t="s">
        <v>75</v>
      </c>
      <c r="H3172" s="124"/>
      <c r="I3172" s="125" t="s">
        <v>74</v>
      </c>
      <c r="J3172" s="113"/>
    </row>
    <row r="3173" spans="2:10" ht="13.5" thickTop="1" x14ac:dyDescent="0.2">
      <c r="B3173" s="111"/>
      <c r="C3173" s="126"/>
      <c r="D3173" s="127" t="s">
        <v>201</v>
      </c>
      <c r="E3173" s="128" t="s">
        <v>117</v>
      </c>
      <c r="F3173" s="129"/>
      <c r="G3173" s="112"/>
      <c r="H3173" s="112"/>
      <c r="I3173" s="130"/>
      <c r="J3173" s="113"/>
    </row>
    <row r="3174" spans="2:10" x14ac:dyDescent="0.2">
      <c r="B3174" s="111"/>
      <c r="C3174" s="127" t="s">
        <v>40</v>
      </c>
      <c r="D3174" s="127"/>
      <c r="E3174" s="127"/>
      <c r="F3174" s="131">
        <f>'Total display'!E131</f>
        <v>0</v>
      </c>
      <c r="G3174" s="1058"/>
      <c r="H3174" s="1058"/>
      <c r="I3174" s="328">
        <f>'Total display'!R131</f>
        <v>0</v>
      </c>
      <c r="J3174" s="113"/>
    </row>
    <row r="3175" spans="2:10" x14ac:dyDescent="0.2">
      <c r="B3175" s="111"/>
      <c r="C3175" s="127" t="s">
        <v>67</v>
      </c>
      <c r="D3175" s="127"/>
      <c r="E3175" s="127"/>
      <c r="F3175" s="131">
        <f>'Total display'!H131</f>
        <v>0</v>
      </c>
      <c r="G3175" s="1056" t="s">
        <v>76</v>
      </c>
      <c r="H3175" s="1056"/>
      <c r="I3175" s="131">
        <f>'Total display'!T131</f>
        <v>0</v>
      </c>
      <c r="J3175" s="113"/>
    </row>
    <row r="3176" spans="2:10" x14ac:dyDescent="0.2">
      <c r="B3176" s="111"/>
      <c r="C3176" s="127" t="s">
        <v>69</v>
      </c>
      <c r="D3176" s="128">
        <f>'Ac Dtls'!D688</f>
        <v>0</v>
      </c>
      <c r="E3176" s="131">
        <f>'Ac Dtls'!E688</f>
        <v>0</v>
      </c>
      <c r="F3176" s="131">
        <f>'Total display'!M131</f>
        <v>0</v>
      </c>
      <c r="G3176" s="127"/>
      <c r="H3176" s="127"/>
      <c r="I3176" s="131"/>
      <c r="J3176" s="113"/>
    </row>
    <row r="3177" spans="2:10" x14ac:dyDescent="0.2">
      <c r="B3177" s="111"/>
      <c r="C3177" s="127" t="s">
        <v>70</v>
      </c>
      <c r="D3177" s="128">
        <f>'Ac Dtls'!G688</f>
        <v>0</v>
      </c>
      <c r="E3177" s="131">
        <f>'Ac Dtls'!H688</f>
        <v>0</v>
      </c>
      <c r="F3177" s="131">
        <f>'Total display'!N131</f>
        <v>0</v>
      </c>
      <c r="G3177" s="127"/>
      <c r="H3177" s="127"/>
      <c r="I3177" s="131"/>
      <c r="J3177" s="113"/>
    </row>
    <row r="3178" spans="2:10" x14ac:dyDescent="0.2">
      <c r="B3178" s="111"/>
      <c r="C3178" s="127" t="s">
        <v>71</v>
      </c>
      <c r="D3178" s="127"/>
      <c r="E3178" s="127"/>
      <c r="F3178" s="131">
        <f>'Total display'!P131</f>
        <v>0</v>
      </c>
      <c r="G3178" s="127"/>
      <c r="H3178" s="127"/>
      <c r="I3178" s="131"/>
      <c r="J3178" s="113"/>
    </row>
    <row r="3179" spans="2:10" x14ac:dyDescent="0.2">
      <c r="B3179" s="111"/>
      <c r="C3179" s="127" t="s">
        <v>422</v>
      </c>
      <c r="D3179" s="127"/>
      <c r="E3179" s="127"/>
      <c r="F3179" s="131">
        <f>'Total display'!F131</f>
        <v>0</v>
      </c>
      <c r="G3179" s="127"/>
      <c r="H3179" s="127"/>
      <c r="I3179" s="131"/>
      <c r="J3179" s="113"/>
    </row>
    <row r="3180" spans="2:10" x14ac:dyDescent="0.2">
      <c r="B3180" s="111"/>
      <c r="C3180" s="182" t="s">
        <v>421</v>
      </c>
      <c r="D3180" s="144"/>
      <c r="E3180" s="144"/>
      <c r="F3180" s="183">
        <f>'Total display'!I131</f>
        <v>0</v>
      </c>
      <c r="G3180" s="127"/>
      <c r="H3180" s="127"/>
      <c r="I3180" s="131"/>
      <c r="J3180" s="113"/>
    </row>
    <row r="3181" spans="2:10" x14ac:dyDescent="0.2">
      <c r="B3181" s="111"/>
      <c r="C3181" s="127" t="s">
        <v>450</v>
      </c>
      <c r="D3181" s="144"/>
      <c r="E3181" s="144"/>
      <c r="F3181" s="131">
        <f>'Total display'!J131</f>
        <v>0</v>
      </c>
      <c r="G3181" s="127"/>
      <c r="H3181" s="127"/>
      <c r="I3181" s="131"/>
      <c r="J3181" s="113"/>
    </row>
    <row r="3182" spans="2:10" x14ac:dyDescent="0.2">
      <c r="B3182" s="111"/>
      <c r="C3182" s="382"/>
      <c r="D3182" s="127"/>
      <c r="E3182" s="127"/>
      <c r="F3182" s="131"/>
      <c r="G3182" s="127"/>
      <c r="H3182" s="127"/>
      <c r="I3182" s="131"/>
      <c r="J3182" s="113"/>
    </row>
    <row r="3183" spans="2:10" x14ac:dyDescent="0.2">
      <c r="B3183" s="111"/>
      <c r="C3183" s="1050" t="s">
        <v>83</v>
      </c>
      <c r="D3183" s="1051"/>
      <c r="E3183" s="1051"/>
      <c r="F3183" s="132">
        <f>SUM(F3174:F3182)</f>
        <v>0</v>
      </c>
      <c r="G3183" s="1052" t="s">
        <v>84</v>
      </c>
      <c r="H3183" s="1052"/>
      <c r="I3183" s="133">
        <f>SUM(I3174:I3182)</f>
        <v>0</v>
      </c>
      <c r="J3183" s="113"/>
    </row>
    <row r="3184" spans="2:10" x14ac:dyDescent="0.2">
      <c r="B3184" s="134"/>
      <c r="C3184" s="135"/>
      <c r="D3184" s="135"/>
      <c r="E3184" s="135"/>
      <c r="F3184" s="135"/>
      <c r="G3184" s="1057" t="s">
        <v>85</v>
      </c>
      <c r="H3184" s="1057"/>
      <c r="I3184" s="136">
        <f>F3183-I3183</f>
        <v>0</v>
      </c>
      <c r="J3184" s="137"/>
    </row>
    <row r="3185" spans="2:10" x14ac:dyDescent="0.2">
      <c r="B3185" s="111"/>
      <c r="C3185" s="112" t="s">
        <v>86</v>
      </c>
      <c r="D3185" s="112"/>
      <c r="E3185" s="112" t="s">
        <v>88</v>
      </c>
      <c r="F3185" s="112"/>
      <c r="G3185" s="112"/>
      <c r="H3185" s="112"/>
      <c r="I3185" s="112"/>
      <c r="J3185" s="113"/>
    </row>
    <row r="3186" spans="2:10" x14ac:dyDescent="0.2">
      <c r="B3186" s="111"/>
      <c r="C3186" s="112"/>
      <c r="D3186" s="112"/>
      <c r="E3186" s="112"/>
      <c r="F3186" s="112"/>
      <c r="G3186" s="112"/>
      <c r="H3186" s="112"/>
      <c r="I3186" s="112"/>
      <c r="J3186" s="113"/>
    </row>
    <row r="3187" spans="2:10" ht="13.5" thickBot="1" x14ac:dyDescent="0.25">
      <c r="B3187" s="139"/>
      <c r="C3187" s="140"/>
      <c r="D3187" s="140"/>
      <c r="E3187" s="140"/>
      <c r="F3187" s="140"/>
      <c r="G3187" s="140"/>
      <c r="H3187" s="140"/>
      <c r="I3187" s="140"/>
      <c r="J3187" s="141"/>
    </row>
    <row r="3191" spans="2:10" ht="13.5" thickBot="1" x14ac:dyDescent="0.25"/>
    <row r="3192" spans="2:10" x14ac:dyDescent="0.2">
      <c r="B3192" s="108" t="s">
        <v>143</v>
      </c>
      <c r="C3192" s="109"/>
      <c r="D3192" s="109"/>
      <c r="E3192" s="109"/>
      <c r="F3192" s="109"/>
      <c r="G3192" s="109"/>
      <c r="H3192" s="109"/>
      <c r="I3192" s="109"/>
      <c r="J3192" s="110"/>
    </row>
    <row r="3193" spans="2:10" x14ac:dyDescent="0.2">
      <c r="B3193" s="111"/>
      <c r="C3193" s="112"/>
      <c r="D3193" s="112"/>
      <c r="E3193" s="112"/>
      <c r="F3193" s="112"/>
      <c r="G3193" s="112"/>
      <c r="H3193" s="112"/>
      <c r="I3193" s="112"/>
      <c r="J3193" s="113"/>
    </row>
    <row r="3194" spans="2:10" ht="15.75" x14ac:dyDescent="0.25">
      <c r="B3194" s="111"/>
      <c r="C3194" s="1053" t="s">
        <v>77</v>
      </c>
      <c r="D3194" s="1053"/>
      <c r="E3194" s="1053"/>
      <c r="F3194" s="1053"/>
      <c r="G3194" s="1053"/>
      <c r="H3194" s="1053"/>
      <c r="I3194" s="1053"/>
      <c r="J3194" s="113"/>
    </row>
    <row r="3195" spans="2:10" x14ac:dyDescent="0.2">
      <c r="B3195" s="111"/>
      <c r="C3195" s="1054" t="s">
        <v>2110</v>
      </c>
      <c r="D3195" s="1054"/>
      <c r="E3195" s="1054"/>
      <c r="F3195" s="1054"/>
      <c r="G3195" s="1054"/>
      <c r="H3195" s="1054"/>
      <c r="I3195" s="1054"/>
      <c r="J3195" s="113"/>
    </row>
    <row r="3196" spans="2:10" x14ac:dyDescent="0.2">
      <c r="B3196" s="111"/>
      <c r="C3196" s="114"/>
      <c r="D3196" s="114"/>
      <c r="E3196" s="114"/>
      <c r="F3196" s="114"/>
      <c r="G3196" s="114"/>
      <c r="H3196" s="114"/>
      <c r="I3196" s="116"/>
      <c r="J3196" s="113"/>
    </row>
    <row r="3197" spans="2:10" x14ac:dyDescent="0.2">
      <c r="B3197" s="111"/>
      <c r="C3197" s="115" t="s">
        <v>82</v>
      </c>
      <c r="D3197" s="1055">
        <f>'Total display'!B132</f>
        <v>0</v>
      </c>
      <c r="E3197" s="1055"/>
      <c r="F3197" s="1055"/>
      <c r="G3197" s="1055"/>
      <c r="H3197" s="115" t="s">
        <v>81</v>
      </c>
      <c r="I3197" s="176">
        <f>'Total display'!C132</f>
        <v>0</v>
      </c>
      <c r="J3197" s="113"/>
    </row>
    <row r="3198" spans="2:10" x14ac:dyDescent="0.2">
      <c r="B3198" s="111"/>
      <c r="C3198" s="118" t="s">
        <v>78</v>
      </c>
      <c r="D3198" s="1055" t="s">
        <v>92</v>
      </c>
      <c r="E3198" s="1055"/>
      <c r="F3198" s="1055"/>
      <c r="G3198" s="112"/>
      <c r="H3198" s="246" t="s">
        <v>479</v>
      </c>
      <c r="I3198" s="246" t="s">
        <v>330</v>
      </c>
      <c r="J3198" s="113"/>
    </row>
    <row r="3199" spans="2:10" ht="13.5" thickBot="1" x14ac:dyDescent="0.25">
      <c r="B3199" s="111"/>
      <c r="C3199" s="120" t="s">
        <v>79</v>
      </c>
      <c r="D3199" s="120">
        <f>'Total display'!A132</f>
        <v>0</v>
      </c>
      <c r="E3199" s="169"/>
      <c r="F3199" s="149"/>
      <c r="G3199" s="112"/>
      <c r="H3199" s="120" t="s">
        <v>80</v>
      </c>
      <c r="I3199" s="232">
        <f>'Total display'!D132</f>
        <v>0</v>
      </c>
      <c r="J3199" s="113"/>
    </row>
    <row r="3200" spans="2:10" ht="14.25" thickTop="1" thickBot="1" x14ac:dyDescent="0.25">
      <c r="B3200" s="111"/>
      <c r="C3200" s="123" t="s">
        <v>73</v>
      </c>
      <c r="D3200" s="124"/>
      <c r="E3200" s="124"/>
      <c r="F3200" s="125" t="s">
        <v>74</v>
      </c>
      <c r="G3200" s="124" t="s">
        <v>75</v>
      </c>
      <c r="H3200" s="124"/>
      <c r="I3200" s="125" t="s">
        <v>74</v>
      </c>
      <c r="J3200" s="113"/>
    </row>
    <row r="3201" spans="2:10" ht="13.5" thickTop="1" x14ac:dyDescent="0.2">
      <c r="B3201" s="111"/>
      <c r="C3201" s="126"/>
      <c r="D3201" s="127" t="s">
        <v>201</v>
      </c>
      <c r="E3201" s="128" t="s">
        <v>117</v>
      </c>
      <c r="F3201" s="129"/>
      <c r="G3201" s="112"/>
      <c r="H3201" s="112"/>
      <c r="I3201" s="130"/>
      <c r="J3201" s="113"/>
    </row>
    <row r="3202" spans="2:10" x14ac:dyDescent="0.2">
      <c r="B3202" s="111"/>
      <c r="C3202" s="127" t="s">
        <v>40</v>
      </c>
      <c r="D3202" s="127"/>
      <c r="E3202" s="127"/>
      <c r="F3202" s="131">
        <f>'Total display'!E132</f>
        <v>0</v>
      </c>
      <c r="G3202" s="1058"/>
      <c r="H3202" s="1058"/>
      <c r="I3202" s="424">
        <f>'Total display'!R132</f>
        <v>0</v>
      </c>
      <c r="J3202" s="113"/>
    </row>
    <row r="3203" spans="2:10" x14ac:dyDescent="0.2">
      <c r="B3203" s="111"/>
      <c r="C3203" s="127" t="s">
        <v>67</v>
      </c>
      <c r="D3203" s="127"/>
      <c r="E3203" s="127"/>
      <c r="F3203" s="131">
        <f>'Total display'!H132</f>
        <v>0</v>
      </c>
      <c r="G3203" s="1056" t="s">
        <v>76</v>
      </c>
      <c r="H3203" s="1056"/>
      <c r="I3203" s="131">
        <f>'Total display'!T132</f>
        <v>0</v>
      </c>
      <c r="J3203" s="113"/>
    </row>
    <row r="3204" spans="2:10" x14ac:dyDescent="0.2">
      <c r="B3204" s="111"/>
      <c r="C3204" s="127" t="s">
        <v>69</v>
      </c>
      <c r="D3204" s="128">
        <f>'Ac Dtls'!D116</f>
        <v>4</v>
      </c>
      <c r="E3204" s="131">
        <f>'Ac Dtls'!E116</f>
        <v>1.7788664383561641</v>
      </c>
      <c r="F3204" s="131">
        <f>'Total display'!M132</f>
        <v>0</v>
      </c>
      <c r="G3204" s="194"/>
      <c r="H3204" s="127"/>
      <c r="I3204" s="131"/>
      <c r="J3204" s="113"/>
    </row>
    <row r="3205" spans="2:10" x14ac:dyDescent="0.2">
      <c r="B3205" s="111"/>
      <c r="C3205" s="127" t="s">
        <v>70</v>
      </c>
      <c r="D3205" s="128">
        <f>'Ac Dtls'!G116</f>
        <v>0</v>
      </c>
      <c r="E3205" s="131">
        <f>'Ac Dtls'!H116</f>
        <v>4</v>
      </c>
      <c r="F3205" s="131">
        <f>'Total display'!N132</f>
        <v>0</v>
      </c>
      <c r="G3205" s="127"/>
      <c r="H3205" s="127"/>
      <c r="I3205" s="131"/>
      <c r="J3205" s="113"/>
    </row>
    <row r="3206" spans="2:10" x14ac:dyDescent="0.2">
      <c r="B3206" s="111"/>
      <c r="C3206" s="127" t="s">
        <v>71</v>
      </c>
      <c r="D3206" s="127"/>
      <c r="E3206" s="127"/>
      <c r="F3206" s="131">
        <f>'Total display'!P132</f>
        <v>0</v>
      </c>
      <c r="G3206" s="127"/>
      <c r="H3206" s="127"/>
      <c r="I3206" s="131"/>
      <c r="J3206" s="113"/>
    </row>
    <row r="3207" spans="2:10" x14ac:dyDescent="0.2">
      <c r="B3207" s="111"/>
      <c r="C3207" s="127" t="s">
        <v>422</v>
      </c>
      <c r="D3207" s="127"/>
      <c r="E3207" s="127"/>
      <c r="F3207" s="131">
        <f>'Total display'!F132</f>
        <v>0</v>
      </c>
      <c r="G3207" s="127"/>
      <c r="H3207" s="127"/>
      <c r="I3207" s="131"/>
      <c r="J3207" s="113"/>
    </row>
    <row r="3208" spans="2:10" x14ac:dyDescent="0.2">
      <c r="B3208" s="111"/>
      <c r="C3208" s="182" t="s">
        <v>421</v>
      </c>
      <c r="D3208" s="144"/>
      <c r="E3208" s="144"/>
      <c r="F3208" s="183">
        <f>'Total display'!I132</f>
        <v>0</v>
      </c>
      <c r="G3208" s="127"/>
      <c r="H3208" s="127"/>
      <c r="I3208" s="131"/>
      <c r="J3208" s="113"/>
    </row>
    <row r="3209" spans="2:10" x14ac:dyDescent="0.2">
      <c r="B3209" s="111"/>
      <c r="C3209" s="127" t="s">
        <v>450</v>
      </c>
      <c r="D3209" s="144"/>
      <c r="E3209" s="144"/>
      <c r="F3209" s="131">
        <f>'Total display'!J132</f>
        <v>0</v>
      </c>
      <c r="G3209" s="127"/>
      <c r="H3209" s="127"/>
      <c r="I3209" s="131"/>
      <c r="J3209" s="113"/>
    </row>
    <row r="3210" spans="2:10" x14ac:dyDescent="0.2">
      <c r="B3210" s="111"/>
      <c r="C3210" s="382" t="s">
        <v>1055</v>
      </c>
      <c r="D3210" s="144"/>
      <c r="E3210" s="144"/>
      <c r="F3210" s="131">
        <f>'Total display'!L132</f>
        <v>0</v>
      </c>
      <c r="G3210" s="127"/>
      <c r="H3210" s="127"/>
      <c r="I3210" s="131"/>
      <c r="J3210" s="113"/>
    </row>
    <row r="3211" spans="2:10" x14ac:dyDescent="0.2">
      <c r="B3211" s="111"/>
      <c r="C3211" s="194"/>
      <c r="D3211" s="127"/>
      <c r="E3211" s="127"/>
      <c r="F3211" s="131"/>
      <c r="G3211" s="127"/>
      <c r="H3211" s="127"/>
      <c r="I3211" s="131"/>
      <c r="J3211" s="113"/>
    </row>
    <row r="3212" spans="2:10" x14ac:dyDescent="0.2">
      <c r="B3212" s="111"/>
      <c r="C3212" s="1050" t="s">
        <v>83</v>
      </c>
      <c r="D3212" s="1051"/>
      <c r="E3212" s="1051"/>
      <c r="F3212" s="132">
        <f>SUM(F3202:F3211)</f>
        <v>0</v>
      </c>
      <c r="G3212" s="1052" t="s">
        <v>84</v>
      </c>
      <c r="H3212" s="1052"/>
      <c r="I3212" s="133">
        <f>SUM(I3202:I3211)</f>
        <v>0</v>
      </c>
      <c r="J3212" s="113"/>
    </row>
    <row r="3213" spans="2:10" x14ac:dyDescent="0.2">
      <c r="B3213" s="134"/>
      <c r="C3213" s="383"/>
      <c r="D3213" s="135"/>
      <c r="E3213" s="135"/>
      <c r="F3213" s="135"/>
      <c r="G3213" s="1057" t="s">
        <v>85</v>
      </c>
      <c r="H3213" s="1057"/>
      <c r="I3213" s="136">
        <f>F3212-I3212</f>
        <v>0</v>
      </c>
      <c r="J3213" s="137"/>
    </row>
    <row r="3214" spans="2:10" x14ac:dyDescent="0.2">
      <c r="B3214" s="111"/>
      <c r="C3214" s="112" t="s">
        <v>86</v>
      </c>
      <c r="D3214" s="112"/>
      <c r="E3214" s="112" t="s">
        <v>88</v>
      </c>
      <c r="F3214" s="112"/>
      <c r="G3214" s="112"/>
      <c r="H3214" s="112"/>
      <c r="I3214" s="112"/>
      <c r="J3214" s="113"/>
    </row>
    <row r="3215" spans="2:10" x14ac:dyDescent="0.2">
      <c r="B3215" s="111"/>
      <c r="C3215" s="112"/>
      <c r="D3215" s="112"/>
      <c r="E3215" s="112"/>
      <c r="F3215" s="112"/>
      <c r="G3215" s="112"/>
      <c r="H3215" s="112"/>
      <c r="I3215" s="112"/>
      <c r="J3215" s="113"/>
    </row>
    <row r="3216" spans="2:10" ht="13.5" thickBot="1" x14ac:dyDescent="0.25">
      <c r="B3216" s="139"/>
      <c r="C3216" s="140"/>
      <c r="D3216" s="140"/>
      <c r="E3216" s="140"/>
      <c r="F3216" s="140"/>
      <c r="G3216" s="140"/>
      <c r="H3216" s="140"/>
      <c r="I3216" s="140"/>
      <c r="J3216" s="141"/>
    </row>
    <row r="3220" spans="2:10" ht="13.5" thickBot="1" x14ac:dyDescent="0.25"/>
    <row r="3221" spans="2:10" x14ac:dyDescent="0.2">
      <c r="B3221" s="108" t="s">
        <v>143</v>
      </c>
      <c r="C3221" s="109"/>
      <c r="D3221" s="109"/>
      <c r="E3221" s="109"/>
      <c r="F3221" s="109"/>
      <c r="G3221" s="109"/>
      <c r="H3221" s="109"/>
      <c r="I3221" s="109"/>
      <c r="J3221" s="110"/>
    </row>
    <row r="3222" spans="2:10" x14ac:dyDescent="0.2">
      <c r="B3222" s="111"/>
      <c r="C3222" s="112"/>
      <c r="D3222" s="112"/>
      <c r="E3222" s="112"/>
      <c r="F3222" s="112"/>
      <c r="G3222" s="112"/>
      <c r="H3222" s="112"/>
      <c r="I3222" s="112"/>
      <c r="J3222" s="113"/>
    </row>
    <row r="3223" spans="2:10" ht="15.75" x14ac:dyDescent="0.25">
      <c r="B3223" s="111"/>
      <c r="C3223" s="1053" t="s">
        <v>77</v>
      </c>
      <c r="D3223" s="1053"/>
      <c r="E3223" s="1053"/>
      <c r="F3223" s="1053"/>
      <c r="G3223" s="1053"/>
      <c r="H3223" s="1053"/>
      <c r="I3223" s="1053"/>
      <c r="J3223" s="113"/>
    </row>
    <row r="3224" spans="2:10" x14ac:dyDescent="0.2">
      <c r="B3224" s="111"/>
      <c r="C3224" s="1054" t="s">
        <v>2110</v>
      </c>
      <c r="D3224" s="1054"/>
      <c r="E3224" s="1054"/>
      <c r="F3224" s="1054"/>
      <c r="G3224" s="1054"/>
      <c r="H3224" s="1054"/>
      <c r="I3224" s="1054"/>
      <c r="J3224" s="113"/>
    </row>
    <row r="3225" spans="2:10" x14ac:dyDescent="0.2">
      <c r="B3225" s="111"/>
      <c r="C3225" s="114"/>
      <c r="D3225" s="114"/>
      <c r="E3225" s="114"/>
      <c r="F3225" s="114"/>
      <c r="G3225" s="114"/>
      <c r="H3225" s="114"/>
      <c r="I3225" s="116"/>
      <c r="J3225" s="113"/>
    </row>
    <row r="3226" spans="2:10" x14ac:dyDescent="0.2">
      <c r="B3226" s="111"/>
      <c r="C3226" s="115" t="s">
        <v>82</v>
      </c>
      <c r="D3226" s="1055">
        <f>'Total display'!B133</f>
        <v>0</v>
      </c>
      <c r="E3226" s="1055"/>
      <c r="F3226" s="1055"/>
      <c r="G3226" s="1055"/>
      <c r="H3226" s="115" t="s">
        <v>81</v>
      </c>
      <c r="I3226" s="176">
        <f>'Total display'!C133</f>
        <v>0</v>
      </c>
      <c r="J3226" s="113"/>
    </row>
    <row r="3227" spans="2:10" x14ac:dyDescent="0.2">
      <c r="B3227" s="111"/>
      <c r="C3227" s="118" t="s">
        <v>78</v>
      </c>
      <c r="D3227" s="1055" t="s">
        <v>92</v>
      </c>
      <c r="E3227" s="1055"/>
      <c r="F3227" s="1055"/>
      <c r="G3227" s="112"/>
      <c r="H3227" s="246" t="s">
        <v>479</v>
      </c>
      <c r="I3227" s="246" t="s">
        <v>330</v>
      </c>
      <c r="J3227" s="113"/>
    </row>
    <row r="3228" spans="2:10" ht="13.5" thickBot="1" x14ac:dyDescent="0.25">
      <c r="B3228" s="111"/>
      <c r="C3228" s="120" t="s">
        <v>79</v>
      </c>
      <c r="D3228" s="120">
        <f>'Total display'!A133</f>
        <v>0</v>
      </c>
      <c r="E3228" s="169"/>
      <c r="F3228" s="149"/>
      <c r="G3228" s="112"/>
      <c r="H3228" s="120" t="s">
        <v>80</v>
      </c>
      <c r="I3228" s="232">
        <f>'Total display'!D133</f>
        <v>0</v>
      </c>
      <c r="J3228" s="113"/>
    </row>
    <row r="3229" spans="2:10" ht="14.25" thickTop="1" thickBot="1" x14ac:dyDescent="0.25">
      <c r="B3229" s="111"/>
      <c r="C3229" s="123" t="s">
        <v>73</v>
      </c>
      <c r="D3229" s="124"/>
      <c r="E3229" s="124"/>
      <c r="F3229" s="125" t="s">
        <v>74</v>
      </c>
      <c r="G3229" s="124" t="s">
        <v>75</v>
      </c>
      <c r="H3229" s="124"/>
      <c r="I3229" s="125" t="s">
        <v>74</v>
      </c>
      <c r="J3229" s="113"/>
    </row>
    <row r="3230" spans="2:10" ht="13.5" thickTop="1" x14ac:dyDescent="0.2">
      <c r="B3230" s="111"/>
      <c r="C3230" s="126"/>
      <c r="D3230" s="127" t="s">
        <v>201</v>
      </c>
      <c r="E3230" s="128" t="s">
        <v>117</v>
      </c>
      <c r="F3230" s="129"/>
      <c r="G3230" s="112"/>
      <c r="H3230" s="112"/>
      <c r="I3230" s="130"/>
      <c r="J3230" s="113"/>
    </row>
    <row r="3231" spans="2:10" x14ac:dyDescent="0.2">
      <c r="B3231" s="111"/>
      <c r="C3231" s="127" t="s">
        <v>40</v>
      </c>
      <c r="D3231" s="127"/>
      <c r="E3231" s="127"/>
      <c r="F3231" s="131">
        <f>'Total display'!E133</f>
        <v>0</v>
      </c>
      <c r="G3231" s="1058" t="s">
        <v>1942</v>
      </c>
      <c r="H3231" s="1058"/>
      <c r="I3231" s="131">
        <f>'Total display'!R133</f>
        <v>0</v>
      </c>
      <c r="J3231" s="113"/>
    </row>
    <row r="3232" spans="2:10" x14ac:dyDescent="0.2">
      <c r="B3232" s="111"/>
      <c r="C3232" s="127" t="s">
        <v>67</v>
      </c>
      <c r="D3232" s="127"/>
      <c r="E3232" s="127"/>
      <c r="F3232" s="131">
        <f>'Total display'!H133</f>
        <v>0</v>
      </c>
      <c r="G3232" s="1056" t="s">
        <v>76</v>
      </c>
      <c r="H3232" s="1056"/>
      <c r="I3232" s="131">
        <f>'Total display'!T133</f>
        <v>0</v>
      </c>
      <c r="J3232" s="113"/>
    </row>
    <row r="3233" spans="2:12" x14ac:dyDescent="0.2">
      <c r="B3233" s="111"/>
      <c r="C3233" s="127" t="s">
        <v>69</v>
      </c>
      <c r="D3233" s="128">
        <f>'Ac Dtls'!D117</f>
        <v>2</v>
      </c>
      <c r="E3233" s="131">
        <f>'Ac Dtls'!E117</f>
        <v>1.6561643835616437</v>
      </c>
      <c r="F3233" s="131">
        <f>'Total display'!M133</f>
        <v>0</v>
      </c>
      <c r="G3233" s="127"/>
      <c r="H3233" s="127"/>
      <c r="I3233" s="131"/>
      <c r="J3233" s="113"/>
    </row>
    <row r="3234" spans="2:12" x14ac:dyDescent="0.2">
      <c r="B3234" s="111"/>
      <c r="C3234" s="127" t="s">
        <v>70</v>
      </c>
      <c r="D3234" s="128">
        <f>'Ac Dtls'!G117</f>
        <v>0</v>
      </c>
      <c r="E3234" s="131">
        <f>'Ac Dtls'!H117</f>
        <v>2</v>
      </c>
      <c r="F3234" s="131">
        <f>'Total display'!N133</f>
        <v>0</v>
      </c>
      <c r="G3234" s="127"/>
      <c r="H3234" s="127"/>
      <c r="I3234" s="131"/>
      <c r="J3234" s="113"/>
    </row>
    <row r="3235" spans="2:12" x14ac:dyDescent="0.2">
      <c r="B3235" s="111"/>
      <c r="C3235" s="127" t="s">
        <v>71</v>
      </c>
      <c r="D3235" s="127"/>
      <c r="E3235" s="127"/>
      <c r="F3235" s="131">
        <f>'Total display'!P133</f>
        <v>0</v>
      </c>
      <c r="G3235" s="127"/>
      <c r="H3235" s="127"/>
      <c r="I3235" s="131"/>
      <c r="J3235" s="113"/>
    </row>
    <row r="3236" spans="2:12" x14ac:dyDescent="0.2">
      <c r="B3236" s="111"/>
      <c r="C3236" s="182" t="s">
        <v>421</v>
      </c>
      <c r="D3236" s="144"/>
      <c r="E3236" s="144"/>
      <c r="F3236" s="183">
        <f>'Total display'!I133</f>
        <v>0</v>
      </c>
      <c r="G3236" s="127"/>
      <c r="H3236" s="127"/>
      <c r="I3236" s="131"/>
      <c r="J3236" s="113"/>
    </row>
    <row r="3237" spans="2:12" x14ac:dyDescent="0.2">
      <c r="B3237" s="111"/>
      <c r="C3237" s="127" t="s">
        <v>450</v>
      </c>
      <c r="D3237" s="144"/>
      <c r="E3237" s="144"/>
      <c r="F3237" s="131">
        <f>'Total display'!J133</f>
        <v>0</v>
      </c>
      <c r="G3237" s="127"/>
      <c r="H3237" s="127"/>
      <c r="I3237" s="131"/>
      <c r="J3237" s="113"/>
    </row>
    <row r="3238" spans="2:12" x14ac:dyDescent="0.2">
      <c r="B3238" s="111"/>
      <c r="C3238" s="382" t="s">
        <v>1055</v>
      </c>
      <c r="D3238" s="127"/>
      <c r="E3238" s="127"/>
      <c r="F3238" s="131">
        <f>'Total display'!L133</f>
        <v>0</v>
      </c>
      <c r="G3238" s="127"/>
      <c r="H3238" s="127"/>
      <c r="I3238" s="131"/>
      <c r="J3238" s="113"/>
    </row>
    <row r="3239" spans="2:12" x14ac:dyDescent="0.2">
      <c r="B3239" s="111"/>
      <c r="C3239" s="382"/>
      <c r="D3239" s="385"/>
      <c r="E3239" s="385"/>
      <c r="F3239" s="132"/>
      <c r="G3239" s="135"/>
      <c r="H3239" s="135"/>
      <c r="I3239" s="133"/>
      <c r="J3239" s="113"/>
    </row>
    <row r="3240" spans="2:12" x14ac:dyDescent="0.2">
      <c r="B3240" s="111"/>
      <c r="C3240" s="1050" t="s">
        <v>83</v>
      </c>
      <c r="D3240" s="1051"/>
      <c r="E3240" s="1051"/>
      <c r="F3240" s="132">
        <f>SUM(F3231:F3238)</f>
        <v>0</v>
      </c>
      <c r="G3240" s="1052" t="s">
        <v>84</v>
      </c>
      <c r="H3240" s="1052"/>
      <c r="I3240" s="133">
        <f>SUM(I3231:I3238)</f>
        <v>0</v>
      </c>
      <c r="J3240" s="113"/>
    </row>
    <row r="3241" spans="2:12" x14ac:dyDescent="0.2">
      <c r="B3241" s="134"/>
      <c r="C3241" s="135"/>
      <c r="D3241" s="135"/>
      <c r="E3241" s="135"/>
      <c r="F3241" s="135"/>
      <c r="G3241" s="1057" t="s">
        <v>85</v>
      </c>
      <c r="H3241" s="1057"/>
      <c r="I3241" s="136">
        <f>F3240-I3240</f>
        <v>0</v>
      </c>
      <c r="J3241" s="137"/>
    </row>
    <row r="3242" spans="2:12" x14ac:dyDescent="0.2">
      <c r="B3242" s="111"/>
      <c r="C3242" s="112" t="s">
        <v>86</v>
      </c>
      <c r="D3242" s="112"/>
      <c r="E3242" s="112" t="s">
        <v>88</v>
      </c>
      <c r="F3242" s="112"/>
      <c r="G3242" s="112"/>
      <c r="H3242" s="112"/>
      <c r="I3242" s="112"/>
      <c r="J3242" s="113"/>
    </row>
    <row r="3243" spans="2:12" x14ac:dyDescent="0.2">
      <c r="B3243" s="111"/>
      <c r="C3243" s="112"/>
      <c r="D3243" s="112"/>
      <c r="E3243" s="112"/>
      <c r="F3243" s="112"/>
      <c r="G3243" s="112"/>
      <c r="H3243" s="112"/>
      <c r="I3243" s="112"/>
      <c r="J3243" s="113"/>
    </row>
    <row r="3244" spans="2:12" ht="13.5" thickBot="1" x14ac:dyDescent="0.25">
      <c r="B3244" s="139"/>
      <c r="C3244" s="140"/>
      <c r="D3244" s="140"/>
      <c r="E3244" s="140"/>
      <c r="F3244" s="140"/>
      <c r="G3244" s="140"/>
      <c r="H3244" s="140"/>
      <c r="I3244" s="140"/>
      <c r="J3244" s="141"/>
      <c r="L3244" s="56"/>
    </row>
    <row r="3247" spans="2:12" ht="13.5" thickBot="1" x14ac:dyDescent="0.25"/>
    <row r="3248" spans="2:12" x14ac:dyDescent="0.2">
      <c r="B3248" s="108" t="s">
        <v>143</v>
      </c>
      <c r="C3248" s="109"/>
      <c r="D3248" s="109"/>
      <c r="E3248" s="109"/>
      <c r="F3248" s="109"/>
      <c r="G3248" s="109"/>
      <c r="H3248" s="109"/>
      <c r="I3248" s="109"/>
      <c r="J3248" s="110"/>
    </row>
    <row r="3249" spans="2:10" x14ac:dyDescent="0.2">
      <c r="B3249" s="111"/>
      <c r="C3249" s="112"/>
      <c r="D3249" s="112"/>
      <c r="E3249" s="112"/>
      <c r="F3249" s="112"/>
      <c r="G3249" s="112"/>
      <c r="H3249" s="112"/>
      <c r="I3249" s="112"/>
      <c r="J3249" s="113"/>
    </row>
    <row r="3250" spans="2:10" ht="15.75" x14ac:dyDescent="0.25">
      <c r="B3250" s="111"/>
      <c r="C3250" s="1053" t="s">
        <v>77</v>
      </c>
      <c r="D3250" s="1053"/>
      <c r="E3250" s="1053"/>
      <c r="F3250" s="1053"/>
      <c r="G3250" s="1053"/>
      <c r="H3250" s="1053"/>
      <c r="I3250" s="1053"/>
      <c r="J3250" s="113"/>
    </row>
    <row r="3251" spans="2:10" x14ac:dyDescent="0.2">
      <c r="B3251" s="111"/>
      <c r="C3251" s="1054" t="s">
        <v>2110</v>
      </c>
      <c r="D3251" s="1054"/>
      <c r="E3251" s="1054"/>
      <c r="F3251" s="1054"/>
      <c r="G3251" s="1054"/>
      <c r="H3251" s="1054"/>
      <c r="I3251" s="1054"/>
      <c r="J3251" s="113"/>
    </row>
    <row r="3252" spans="2:10" x14ac:dyDescent="0.2">
      <c r="B3252" s="111"/>
      <c r="C3252" s="114"/>
      <c r="D3252" s="114"/>
      <c r="E3252" s="114"/>
      <c r="F3252" s="114"/>
      <c r="G3252" s="114"/>
      <c r="H3252" s="114"/>
      <c r="I3252" s="116"/>
      <c r="J3252" s="113"/>
    </row>
    <row r="3253" spans="2:10" x14ac:dyDescent="0.2">
      <c r="B3253" s="111"/>
      <c r="C3253" s="115" t="s">
        <v>82</v>
      </c>
      <c r="D3253" s="1055">
        <f>'Total display'!B134</f>
        <v>0</v>
      </c>
      <c r="E3253" s="1055"/>
      <c r="F3253" s="1055"/>
      <c r="G3253" s="1055"/>
      <c r="H3253" s="115" t="s">
        <v>81</v>
      </c>
      <c r="I3253" s="176">
        <f>'Total display'!C134</f>
        <v>0</v>
      </c>
      <c r="J3253" s="113"/>
    </row>
    <row r="3254" spans="2:10" x14ac:dyDescent="0.2">
      <c r="B3254" s="111"/>
      <c r="C3254" s="118" t="s">
        <v>78</v>
      </c>
      <c r="D3254" s="1055" t="s">
        <v>92</v>
      </c>
      <c r="E3254" s="1055"/>
      <c r="F3254" s="1055"/>
      <c r="G3254" s="112"/>
      <c r="H3254" s="246" t="s">
        <v>479</v>
      </c>
      <c r="I3254" s="246" t="s">
        <v>330</v>
      </c>
      <c r="J3254" s="113"/>
    </row>
    <row r="3255" spans="2:10" ht="13.5" thickBot="1" x14ac:dyDescent="0.25">
      <c r="B3255" s="111"/>
      <c r="C3255" s="120" t="s">
        <v>79</v>
      </c>
      <c r="D3255" s="120">
        <f>'Total display'!A134</f>
        <v>0</v>
      </c>
      <c r="E3255" s="169"/>
      <c r="F3255" s="149"/>
      <c r="G3255" s="112"/>
      <c r="H3255" s="120" t="s">
        <v>80</v>
      </c>
      <c r="I3255" s="232">
        <f>'Total display'!D134</f>
        <v>0</v>
      </c>
      <c r="J3255" s="113"/>
    </row>
    <row r="3256" spans="2:10" ht="14.25" thickTop="1" thickBot="1" x14ac:dyDescent="0.25">
      <c r="B3256" s="111"/>
      <c r="C3256" s="123" t="s">
        <v>73</v>
      </c>
      <c r="D3256" s="124"/>
      <c r="E3256" s="124"/>
      <c r="F3256" s="125" t="s">
        <v>74</v>
      </c>
      <c r="G3256" s="124" t="s">
        <v>75</v>
      </c>
      <c r="H3256" s="124"/>
      <c r="I3256" s="125" t="s">
        <v>74</v>
      </c>
      <c r="J3256" s="113"/>
    </row>
    <row r="3257" spans="2:10" ht="13.5" thickTop="1" x14ac:dyDescent="0.2">
      <c r="B3257" s="111"/>
      <c r="C3257" s="126"/>
      <c r="D3257" s="127" t="s">
        <v>201</v>
      </c>
      <c r="E3257" s="128" t="s">
        <v>117</v>
      </c>
      <c r="F3257" s="129"/>
      <c r="G3257" s="112"/>
      <c r="H3257" s="112"/>
      <c r="I3257" s="130"/>
      <c r="J3257" s="113"/>
    </row>
    <row r="3258" spans="2:10" x14ac:dyDescent="0.2">
      <c r="B3258" s="111"/>
      <c r="C3258" s="127" t="s">
        <v>40</v>
      </c>
      <c r="D3258" s="127"/>
      <c r="E3258" s="127"/>
      <c r="F3258" s="131">
        <f>'Total display'!E134</f>
        <v>0</v>
      </c>
      <c r="G3258" s="1058" t="s">
        <v>1942</v>
      </c>
      <c r="H3258" s="1058"/>
      <c r="I3258" s="424">
        <f>'Total display'!R134</f>
        <v>0</v>
      </c>
      <c r="J3258" s="113"/>
    </row>
    <row r="3259" spans="2:10" x14ac:dyDescent="0.2">
      <c r="B3259" s="111"/>
      <c r="C3259" s="127" t="s">
        <v>67</v>
      </c>
      <c r="D3259" s="127"/>
      <c r="E3259" s="127"/>
      <c r="F3259" s="131">
        <f>'Total display'!H134</f>
        <v>0</v>
      </c>
      <c r="G3259" s="1056" t="s">
        <v>76</v>
      </c>
      <c r="H3259" s="1056"/>
      <c r="I3259" s="131">
        <f>'Total display'!T134</f>
        <v>0</v>
      </c>
      <c r="J3259" s="113"/>
    </row>
    <row r="3260" spans="2:10" x14ac:dyDescent="0.2">
      <c r="B3260" s="111"/>
      <c r="C3260" s="127" t="s">
        <v>69</v>
      </c>
      <c r="D3260" s="128">
        <f>'Ac Dtls'!D118</f>
        <v>0</v>
      </c>
      <c r="E3260" s="131">
        <f>'Ac Dtls'!E118</f>
        <v>1.6412979452054794</v>
      </c>
      <c r="F3260" s="131">
        <f>'Total display'!M134</f>
        <v>0</v>
      </c>
      <c r="G3260" s="127"/>
      <c r="H3260" s="127"/>
      <c r="I3260" s="131"/>
      <c r="J3260" s="113"/>
    </row>
    <row r="3261" spans="2:10" x14ac:dyDescent="0.2">
      <c r="B3261" s="111"/>
      <c r="C3261" s="127" t="s">
        <v>70</v>
      </c>
      <c r="D3261" s="128">
        <f>'Ac Dtls'!G768</f>
        <v>0</v>
      </c>
      <c r="E3261" s="131">
        <f>'Ac Dtls'!H768</f>
        <v>0</v>
      </c>
      <c r="F3261" s="131">
        <f>'Total display'!N134</f>
        <v>0</v>
      </c>
      <c r="G3261" s="127"/>
      <c r="H3261" s="127"/>
      <c r="I3261" s="131"/>
      <c r="J3261" s="113"/>
    </row>
    <row r="3262" spans="2:10" x14ac:dyDescent="0.2">
      <c r="B3262" s="111"/>
      <c r="C3262" s="127" t="s">
        <v>71</v>
      </c>
      <c r="D3262" s="127"/>
      <c r="E3262" s="127"/>
      <c r="F3262" s="131">
        <f>'Total display'!P134</f>
        <v>0</v>
      </c>
      <c r="G3262" s="127"/>
      <c r="H3262" s="127"/>
      <c r="I3262" s="131"/>
      <c r="J3262" s="113"/>
    </row>
    <row r="3263" spans="2:10" x14ac:dyDescent="0.2">
      <c r="B3263" s="111"/>
      <c r="C3263" s="127" t="s">
        <v>422</v>
      </c>
      <c r="D3263" s="127"/>
      <c r="E3263" s="127"/>
      <c r="F3263" s="131">
        <f>'Total display'!F134</f>
        <v>0</v>
      </c>
      <c r="G3263" s="127"/>
      <c r="H3263" s="127"/>
      <c r="I3263" s="131"/>
      <c r="J3263" s="113"/>
    </row>
    <row r="3264" spans="2:10" x14ac:dyDescent="0.2">
      <c r="B3264" s="111"/>
      <c r="C3264" s="182" t="s">
        <v>421</v>
      </c>
      <c r="D3264" s="144"/>
      <c r="E3264" s="144"/>
      <c r="F3264" s="183">
        <f>'Total display'!I134</f>
        <v>0</v>
      </c>
      <c r="G3264" s="127"/>
      <c r="H3264" s="127"/>
      <c r="I3264" s="131"/>
      <c r="J3264" s="113"/>
    </row>
    <row r="3265" spans="2:10" x14ac:dyDescent="0.2">
      <c r="B3265" s="111"/>
      <c r="C3265" s="127" t="s">
        <v>450</v>
      </c>
      <c r="D3265" s="144"/>
      <c r="E3265" s="144"/>
      <c r="F3265" s="131">
        <f>'Total display'!J134</f>
        <v>0</v>
      </c>
      <c r="G3265" s="127"/>
      <c r="H3265" s="127"/>
      <c r="I3265" s="131"/>
      <c r="J3265" s="113"/>
    </row>
    <row r="3266" spans="2:10" x14ac:dyDescent="0.2">
      <c r="B3266" s="111"/>
      <c r="C3266" s="382" t="s">
        <v>1729</v>
      </c>
      <c r="D3266" s="127"/>
      <c r="E3266" s="127"/>
      <c r="F3266" s="131">
        <f>'Total display'!L134</f>
        <v>0</v>
      </c>
      <c r="G3266" s="127"/>
      <c r="H3266" s="127"/>
      <c r="I3266" s="131"/>
      <c r="J3266" s="113"/>
    </row>
    <row r="3267" spans="2:10" x14ac:dyDescent="0.2">
      <c r="B3267" s="111"/>
      <c r="C3267" s="1050" t="s">
        <v>83</v>
      </c>
      <c r="D3267" s="1051"/>
      <c r="E3267" s="1051"/>
      <c r="F3267" s="132">
        <f>SUM(F3258:F3266)</f>
        <v>0</v>
      </c>
      <c r="G3267" s="1052" t="s">
        <v>84</v>
      </c>
      <c r="H3267" s="1052"/>
      <c r="I3267" s="133">
        <f>SUM(I3258:I3266)</f>
        <v>0</v>
      </c>
      <c r="J3267" s="113"/>
    </row>
    <row r="3268" spans="2:10" x14ac:dyDescent="0.2">
      <c r="B3268" s="134"/>
      <c r="C3268" s="135"/>
      <c r="D3268" s="135"/>
      <c r="E3268" s="135"/>
      <c r="F3268" s="135"/>
      <c r="G3268" s="1057" t="s">
        <v>85</v>
      </c>
      <c r="H3268" s="1057"/>
      <c r="I3268" s="136">
        <f>F3267-I3267</f>
        <v>0</v>
      </c>
      <c r="J3268" s="137"/>
    </row>
    <row r="3269" spans="2:10" x14ac:dyDescent="0.2">
      <c r="B3269" s="111"/>
      <c r="C3269" s="112" t="s">
        <v>86</v>
      </c>
      <c r="D3269" s="112"/>
      <c r="E3269" s="112" t="s">
        <v>88</v>
      </c>
      <c r="F3269" s="112"/>
      <c r="G3269" s="112"/>
      <c r="H3269" s="112"/>
      <c r="I3269" s="112"/>
      <c r="J3269" s="113"/>
    </row>
    <row r="3270" spans="2:10" x14ac:dyDescent="0.2">
      <c r="B3270" s="111"/>
      <c r="C3270" s="112"/>
      <c r="D3270" s="112"/>
      <c r="E3270" s="112"/>
      <c r="F3270" s="112"/>
      <c r="G3270" s="112"/>
      <c r="H3270" s="112"/>
      <c r="I3270" s="112"/>
      <c r="J3270" s="113"/>
    </row>
    <row r="3271" spans="2:10" ht="13.5" thickBot="1" x14ac:dyDescent="0.25">
      <c r="B3271" s="139"/>
      <c r="C3271" s="140"/>
      <c r="D3271" s="140"/>
      <c r="E3271" s="140"/>
      <c r="F3271" s="140"/>
      <c r="G3271" s="140"/>
      <c r="H3271" s="140"/>
      <c r="I3271" s="140"/>
      <c r="J3271" s="141"/>
    </row>
    <row r="3274" spans="2:10" ht="13.5" thickBot="1" x14ac:dyDescent="0.25"/>
    <row r="3275" spans="2:10" x14ac:dyDescent="0.2">
      <c r="B3275" s="108" t="s">
        <v>143</v>
      </c>
      <c r="C3275" s="109"/>
      <c r="D3275" s="109"/>
      <c r="E3275" s="109"/>
      <c r="F3275" s="109"/>
      <c r="G3275" s="109"/>
      <c r="H3275" s="109"/>
      <c r="I3275" s="109"/>
      <c r="J3275" s="110"/>
    </row>
    <row r="3276" spans="2:10" x14ac:dyDescent="0.2">
      <c r="B3276" s="111"/>
      <c r="C3276" s="112"/>
      <c r="D3276" s="112"/>
      <c r="E3276" s="112"/>
      <c r="F3276" s="112"/>
      <c r="G3276" s="112"/>
      <c r="H3276" s="112"/>
      <c r="I3276" s="112"/>
      <c r="J3276" s="113"/>
    </row>
    <row r="3277" spans="2:10" ht="15.75" x14ac:dyDescent="0.25">
      <c r="B3277" s="111"/>
      <c r="C3277" s="1053" t="s">
        <v>77</v>
      </c>
      <c r="D3277" s="1053"/>
      <c r="E3277" s="1053"/>
      <c r="F3277" s="1053"/>
      <c r="G3277" s="1053"/>
      <c r="H3277" s="1053"/>
      <c r="I3277" s="1053"/>
      <c r="J3277" s="113"/>
    </row>
    <row r="3278" spans="2:10" x14ac:dyDescent="0.2">
      <c r="B3278" s="111"/>
      <c r="C3278" s="1054" t="s">
        <v>2110</v>
      </c>
      <c r="D3278" s="1054"/>
      <c r="E3278" s="1054"/>
      <c r="F3278" s="1054"/>
      <c r="G3278" s="1054"/>
      <c r="H3278" s="1054"/>
      <c r="I3278" s="1054"/>
      <c r="J3278" s="113"/>
    </row>
    <row r="3279" spans="2:10" x14ac:dyDescent="0.2">
      <c r="B3279" s="111"/>
      <c r="C3279" s="114"/>
      <c r="D3279" s="114"/>
      <c r="E3279" s="114"/>
      <c r="F3279" s="114"/>
      <c r="G3279" s="114"/>
      <c r="H3279" s="114"/>
      <c r="I3279" s="116"/>
      <c r="J3279" s="113"/>
    </row>
    <row r="3280" spans="2:10" x14ac:dyDescent="0.2">
      <c r="B3280" s="111"/>
      <c r="C3280" s="115" t="s">
        <v>82</v>
      </c>
      <c r="D3280" s="1055">
        <f>'Total display'!B135</f>
        <v>0</v>
      </c>
      <c r="E3280" s="1055"/>
      <c r="F3280" s="1055"/>
      <c r="G3280" s="1055"/>
      <c r="H3280" s="115" t="s">
        <v>81</v>
      </c>
      <c r="I3280" s="176">
        <f>'Total display'!C135</f>
        <v>0</v>
      </c>
      <c r="J3280" s="113"/>
    </row>
    <row r="3281" spans="2:10" x14ac:dyDescent="0.2">
      <c r="B3281" s="111"/>
      <c r="C3281" s="118" t="s">
        <v>78</v>
      </c>
      <c r="D3281" s="1055" t="s">
        <v>92</v>
      </c>
      <c r="E3281" s="1055"/>
      <c r="F3281" s="1055"/>
      <c r="G3281" s="112"/>
      <c r="H3281" s="246" t="s">
        <v>479</v>
      </c>
      <c r="I3281" s="246" t="s">
        <v>330</v>
      </c>
      <c r="J3281" s="113"/>
    </row>
    <row r="3282" spans="2:10" ht="13.5" thickBot="1" x14ac:dyDescent="0.25">
      <c r="B3282" s="111"/>
      <c r="C3282" s="120" t="s">
        <v>79</v>
      </c>
      <c r="D3282" s="120">
        <f>'Total display'!A135</f>
        <v>0</v>
      </c>
      <c r="E3282" s="169"/>
      <c r="F3282" s="149"/>
      <c r="G3282" s="112"/>
      <c r="H3282" s="120" t="s">
        <v>80</v>
      </c>
      <c r="I3282" s="232">
        <f>'Total display'!D135</f>
        <v>0</v>
      </c>
      <c r="J3282" s="113"/>
    </row>
    <row r="3283" spans="2:10" ht="14.25" thickTop="1" thickBot="1" x14ac:dyDescent="0.25">
      <c r="B3283" s="111"/>
      <c r="C3283" s="123" t="s">
        <v>73</v>
      </c>
      <c r="D3283" s="124"/>
      <c r="E3283" s="124"/>
      <c r="F3283" s="125" t="s">
        <v>74</v>
      </c>
      <c r="G3283" s="124" t="s">
        <v>75</v>
      </c>
      <c r="H3283" s="124"/>
      <c r="I3283" s="125" t="s">
        <v>74</v>
      </c>
      <c r="J3283" s="113"/>
    </row>
    <row r="3284" spans="2:10" ht="13.5" thickTop="1" x14ac:dyDescent="0.2">
      <c r="B3284" s="111"/>
      <c r="C3284" s="126"/>
      <c r="D3284" s="127" t="s">
        <v>201</v>
      </c>
      <c r="E3284" s="128" t="s">
        <v>117</v>
      </c>
      <c r="F3284" s="129"/>
      <c r="G3284" s="112"/>
      <c r="H3284" s="112"/>
      <c r="I3284" s="130"/>
      <c r="J3284" s="113"/>
    </row>
    <row r="3285" spans="2:10" x14ac:dyDescent="0.2">
      <c r="B3285" s="111"/>
      <c r="C3285" s="127" t="s">
        <v>40</v>
      </c>
      <c r="D3285" s="127"/>
      <c r="E3285" s="127"/>
      <c r="F3285" s="131">
        <f>'Total display'!E135</f>
        <v>0</v>
      </c>
      <c r="G3285" s="1058" t="s">
        <v>1942</v>
      </c>
      <c r="H3285" s="1058"/>
      <c r="I3285" s="424">
        <f>'Total display'!R135</f>
        <v>0</v>
      </c>
      <c r="J3285" s="113"/>
    </row>
    <row r="3286" spans="2:10" x14ac:dyDescent="0.2">
      <c r="B3286" s="111"/>
      <c r="C3286" s="127" t="s">
        <v>67</v>
      </c>
      <c r="D3286" s="127"/>
      <c r="E3286" s="127"/>
      <c r="F3286" s="131">
        <f>'Total display'!H135</f>
        <v>0</v>
      </c>
      <c r="G3286" s="1056" t="s">
        <v>76</v>
      </c>
      <c r="H3286" s="1056"/>
      <c r="I3286" s="131">
        <f>'Total display'!T135</f>
        <v>0</v>
      </c>
      <c r="J3286" s="113"/>
    </row>
    <row r="3287" spans="2:10" x14ac:dyDescent="0.2">
      <c r="B3287" s="111"/>
      <c r="C3287" s="127" t="s">
        <v>69</v>
      </c>
      <c r="D3287" s="128">
        <f>'Ac Dtls'!D119</f>
        <v>16</v>
      </c>
      <c r="E3287" s="131">
        <f>'Ac Dtls'!E119</f>
        <v>1.6079640410958904</v>
      </c>
      <c r="F3287" s="131">
        <f>'Total display'!M135</f>
        <v>0</v>
      </c>
      <c r="G3287" s="127"/>
      <c r="H3287" s="127"/>
      <c r="I3287" s="131"/>
      <c r="J3287" s="113"/>
    </row>
    <row r="3288" spans="2:10" x14ac:dyDescent="0.2">
      <c r="B3288" s="111"/>
      <c r="C3288" s="127" t="s">
        <v>70</v>
      </c>
      <c r="D3288" s="128">
        <f>'Ac Dtls'!G119</f>
        <v>0</v>
      </c>
      <c r="E3288" s="131">
        <f>'Ac Dtls'!H119</f>
        <v>4</v>
      </c>
      <c r="F3288" s="131">
        <f>'Total display'!N135</f>
        <v>0</v>
      </c>
      <c r="G3288" s="127"/>
      <c r="H3288" s="127"/>
      <c r="I3288" s="131"/>
      <c r="J3288" s="113"/>
    </row>
    <row r="3289" spans="2:10" x14ac:dyDescent="0.2">
      <c r="B3289" s="111"/>
      <c r="C3289" s="127" t="s">
        <v>71</v>
      </c>
      <c r="D3289" s="127"/>
      <c r="E3289" s="127"/>
      <c r="F3289" s="131">
        <f>'Total display'!P135</f>
        <v>0</v>
      </c>
      <c r="G3289" s="127"/>
      <c r="H3289" s="127"/>
      <c r="I3289" s="131"/>
      <c r="J3289" s="113"/>
    </row>
    <row r="3290" spans="2:10" x14ac:dyDescent="0.2">
      <c r="B3290" s="111"/>
      <c r="C3290" s="127" t="s">
        <v>422</v>
      </c>
      <c r="D3290" s="127"/>
      <c r="E3290" s="127"/>
      <c r="F3290" s="131">
        <f>'Total display'!F135</f>
        <v>0</v>
      </c>
      <c r="G3290" s="127"/>
      <c r="H3290" s="127"/>
      <c r="I3290" s="131"/>
      <c r="J3290" s="113"/>
    </row>
    <row r="3291" spans="2:10" x14ac:dyDescent="0.2">
      <c r="B3291" s="111"/>
      <c r="C3291" s="182" t="s">
        <v>421</v>
      </c>
      <c r="D3291" s="144"/>
      <c r="E3291" s="144"/>
      <c r="F3291" s="183">
        <f>'Total display'!I135</f>
        <v>0</v>
      </c>
      <c r="G3291" s="127"/>
      <c r="H3291" s="127"/>
      <c r="I3291" s="131"/>
      <c r="J3291" s="113"/>
    </row>
    <row r="3292" spans="2:10" x14ac:dyDescent="0.2">
      <c r="B3292" s="111"/>
      <c r="C3292" s="127" t="s">
        <v>450</v>
      </c>
      <c r="D3292" s="144"/>
      <c r="E3292" s="144"/>
      <c r="F3292" s="131">
        <f>'Total display'!J135</f>
        <v>0</v>
      </c>
      <c r="G3292" s="127"/>
      <c r="H3292" s="127"/>
      <c r="I3292" s="131"/>
      <c r="J3292" s="113"/>
    </row>
    <row r="3293" spans="2:10" x14ac:dyDescent="0.2">
      <c r="B3293" s="111"/>
      <c r="C3293" s="382" t="s">
        <v>1055</v>
      </c>
      <c r="D3293" s="127"/>
      <c r="E3293" s="127"/>
      <c r="F3293" s="131">
        <f>'Total display'!L135</f>
        <v>0</v>
      </c>
      <c r="G3293" s="127"/>
      <c r="H3293" s="127"/>
      <c r="I3293" s="131"/>
      <c r="J3293" s="113"/>
    </row>
    <row r="3294" spans="2:10" x14ac:dyDescent="0.2">
      <c r="B3294" s="111"/>
      <c r="C3294" s="1050" t="s">
        <v>83</v>
      </c>
      <c r="D3294" s="1051"/>
      <c r="E3294" s="1051"/>
      <c r="F3294" s="132">
        <f>SUM(F3285:F3293)</f>
        <v>0</v>
      </c>
      <c r="G3294" s="1052" t="s">
        <v>84</v>
      </c>
      <c r="H3294" s="1052"/>
      <c r="I3294" s="133">
        <f>SUM(I3285:I3293)</f>
        <v>0</v>
      </c>
      <c r="J3294" s="113"/>
    </row>
    <row r="3295" spans="2:10" x14ac:dyDescent="0.2">
      <c r="B3295" s="134"/>
      <c r="C3295" s="135"/>
      <c r="D3295" s="135"/>
      <c r="E3295" s="135"/>
      <c r="F3295" s="135"/>
      <c r="G3295" s="1057" t="s">
        <v>85</v>
      </c>
      <c r="H3295" s="1057"/>
      <c r="I3295" s="136">
        <f>F3294-I3294</f>
        <v>0</v>
      </c>
      <c r="J3295" s="137"/>
    </row>
    <row r="3296" spans="2:10" x14ac:dyDescent="0.2">
      <c r="B3296" s="111"/>
      <c r="C3296" s="112" t="s">
        <v>86</v>
      </c>
      <c r="D3296" s="112"/>
      <c r="E3296" s="112" t="s">
        <v>88</v>
      </c>
      <c r="F3296" s="112"/>
      <c r="G3296" s="112"/>
      <c r="H3296" s="112"/>
      <c r="I3296" s="112"/>
      <c r="J3296" s="113"/>
    </row>
    <row r="3297" spans="2:10" x14ac:dyDescent="0.2">
      <c r="B3297" s="111"/>
      <c r="C3297" s="112"/>
      <c r="D3297" s="112"/>
      <c r="E3297" s="112"/>
      <c r="F3297" s="112"/>
      <c r="G3297" s="112"/>
      <c r="H3297" s="112"/>
      <c r="I3297" s="112"/>
      <c r="J3297" s="113"/>
    </row>
    <row r="3298" spans="2:10" ht="13.5" thickBot="1" x14ac:dyDescent="0.25">
      <c r="B3298" s="139"/>
      <c r="C3298" s="140"/>
      <c r="D3298" s="140"/>
      <c r="E3298" s="140"/>
      <c r="F3298" s="140"/>
      <c r="G3298" s="140"/>
      <c r="H3298" s="140"/>
      <c r="I3298" s="140"/>
      <c r="J3298" s="141"/>
    </row>
    <row r="3302" spans="2:10" ht="13.5" thickBot="1" x14ac:dyDescent="0.25"/>
    <row r="3303" spans="2:10" x14ac:dyDescent="0.2">
      <c r="B3303" s="108" t="s">
        <v>143</v>
      </c>
      <c r="C3303" s="109"/>
      <c r="D3303" s="109"/>
      <c r="E3303" s="109"/>
      <c r="F3303" s="109"/>
      <c r="G3303" s="109"/>
      <c r="H3303" s="109"/>
      <c r="I3303" s="109"/>
      <c r="J3303" s="110"/>
    </row>
    <row r="3304" spans="2:10" x14ac:dyDescent="0.2">
      <c r="B3304" s="111"/>
      <c r="C3304" s="112"/>
      <c r="D3304" s="112"/>
      <c r="E3304" s="112"/>
      <c r="F3304" s="112"/>
      <c r="G3304" s="112"/>
      <c r="H3304" s="112"/>
      <c r="I3304" s="112"/>
      <c r="J3304" s="113"/>
    </row>
    <row r="3305" spans="2:10" ht="15.75" x14ac:dyDescent="0.25">
      <c r="B3305" s="111"/>
      <c r="C3305" s="1053" t="s">
        <v>77</v>
      </c>
      <c r="D3305" s="1053"/>
      <c r="E3305" s="1053"/>
      <c r="F3305" s="1053"/>
      <c r="G3305" s="1053"/>
      <c r="H3305" s="1053"/>
      <c r="I3305" s="1053"/>
      <c r="J3305" s="113"/>
    </row>
    <row r="3306" spans="2:10" x14ac:dyDescent="0.2">
      <c r="B3306" s="111"/>
      <c r="C3306" s="1054" t="s">
        <v>2110</v>
      </c>
      <c r="D3306" s="1054"/>
      <c r="E3306" s="1054"/>
      <c r="F3306" s="1054"/>
      <c r="G3306" s="1054"/>
      <c r="H3306" s="1054"/>
      <c r="I3306" s="1054"/>
      <c r="J3306" s="113"/>
    </row>
    <row r="3307" spans="2:10" x14ac:dyDescent="0.2">
      <c r="B3307" s="111"/>
      <c r="C3307" s="114"/>
      <c r="D3307" s="114"/>
      <c r="E3307" s="114"/>
      <c r="F3307" s="114"/>
      <c r="G3307" s="114"/>
      <c r="H3307" s="114"/>
      <c r="I3307" s="116"/>
      <c r="J3307" s="113"/>
    </row>
    <row r="3308" spans="2:10" x14ac:dyDescent="0.2">
      <c r="B3308" s="111"/>
      <c r="C3308" s="115" t="s">
        <v>82</v>
      </c>
      <c r="D3308" s="1055">
        <f>'Total display'!B136</f>
        <v>0</v>
      </c>
      <c r="E3308" s="1055"/>
      <c r="F3308" s="1055"/>
      <c r="G3308" s="1055"/>
      <c r="H3308" s="115" t="s">
        <v>81</v>
      </c>
      <c r="I3308" s="176">
        <f>'Total display'!C136</f>
        <v>0</v>
      </c>
      <c r="J3308" s="113"/>
    </row>
    <row r="3309" spans="2:10" x14ac:dyDescent="0.2">
      <c r="B3309" s="111"/>
      <c r="C3309" s="118" t="s">
        <v>78</v>
      </c>
      <c r="D3309" s="1055" t="s">
        <v>94</v>
      </c>
      <c r="E3309" s="1055"/>
      <c r="F3309" s="1055"/>
      <c r="G3309" s="112"/>
      <c r="H3309" s="246" t="s">
        <v>479</v>
      </c>
      <c r="I3309" s="246" t="s">
        <v>330</v>
      </c>
      <c r="J3309" s="113"/>
    </row>
    <row r="3310" spans="2:10" ht="13.5" thickBot="1" x14ac:dyDescent="0.25">
      <c r="B3310" s="111"/>
      <c r="C3310" s="120" t="s">
        <v>79</v>
      </c>
      <c r="D3310" s="120">
        <f>'Total display'!A136</f>
        <v>0</v>
      </c>
      <c r="E3310" s="169"/>
      <c r="F3310" s="149"/>
      <c r="G3310" s="112"/>
      <c r="H3310" s="120" t="s">
        <v>80</v>
      </c>
      <c r="I3310" s="232">
        <f>'Total display'!D136</f>
        <v>0</v>
      </c>
      <c r="J3310" s="113"/>
    </row>
    <row r="3311" spans="2:10" ht="14.25" thickTop="1" thickBot="1" x14ac:dyDescent="0.25">
      <c r="B3311" s="111"/>
      <c r="C3311" s="123" t="s">
        <v>73</v>
      </c>
      <c r="D3311" s="124"/>
      <c r="E3311" s="124"/>
      <c r="F3311" s="125" t="s">
        <v>74</v>
      </c>
      <c r="G3311" s="124" t="s">
        <v>75</v>
      </c>
      <c r="H3311" s="124"/>
      <c r="I3311" s="125" t="s">
        <v>74</v>
      </c>
      <c r="J3311" s="113"/>
    </row>
    <row r="3312" spans="2:10" ht="13.5" thickTop="1" x14ac:dyDescent="0.2">
      <c r="B3312" s="111"/>
      <c r="C3312" s="126"/>
      <c r="D3312" s="127" t="s">
        <v>201</v>
      </c>
      <c r="E3312" s="128" t="s">
        <v>117</v>
      </c>
      <c r="F3312" s="129"/>
      <c r="G3312" s="112"/>
      <c r="H3312" s="112"/>
      <c r="I3312" s="130"/>
      <c r="J3312" s="113"/>
    </row>
    <row r="3313" spans="2:14" x14ac:dyDescent="0.2">
      <c r="B3313" s="111"/>
      <c r="C3313" s="127" t="s">
        <v>40</v>
      </c>
      <c r="D3313" s="127"/>
      <c r="E3313" s="127"/>
      <c r="F3313" s="131">
        <f>'Total display'!G136</f>
        <v>0</v>
      </c>
      <c r="G3313" s="1056" t="s">
        <v>167</v>
      </c>
      <c r="H3313" s="1056"/>
      <c r="I3313" s="131">
        <f>'Total display'!R136</f>
        <v>0</v>
      </c>
      <c r="J3313" s="113"/>
    </row>
    <row r="3314" spans="2:14" x14ac:dyDescent="0.2">
      <c r="B3314" s="111"/>
      <c r="C3314" s="127" t="s">
        <v>67</v>
      </c>
      <c r="D3314" s="127"/>
      <c r="E3314" s="127"/>
      <c r="F3314" s="131">
        <f>'Total display'!H1196</f>
        <v>0</v>
      </c>
      <c r="G3314" s="1056" t="s">
        <v>76</v>
      </c>
      <c r="H3314" s="1056"/>
      <c r="I3314" s="131">
        <f>'Total display'!T1196</f>
        <v>0</v>
      </c>
      <c r="J3314" s="113"/>
    </row>
    <row r="3315" spans="2:14" x14ac:dyDescent="0.2">
      <c r="B3315" s="111"/>
      <c r="C3315" s="127" t="s">
        <v>69</v>
      </c>
      <c r="D3315" s="128">
        <f>'Ac Dtls'!D821</f>
        <v>0</v>
      </c>
      <c r="E3315" s="131">
        <f>'Ac Dtls'!E821</f>
        <v>0</v>
      </c>
      <c r="F3315" s="131">
        <f>'Total display'!M136</f>
        <v>0</v>
      </c>
      <c r="G3315" s="127"/>
      <c r="H3315" s="127"/>
      <c r="I3315" s="131"/>
      <c r="J3315" s="113"/>
    </row>
    <row r="3316" spans="2:14" x14ac:dyDescent="0.2">
      <c r="B3316" s="111"/>
      <c r="C3316" s="127" t="s">
        <v>70</v>
      </c>
      <c r="D3316" s="128">
        <f>'Ac Dtls'!G821</f>
        <v>0</v>
      </c>
      <c r="E3316" s="131">
        <f>'Ac Dtls'!H821</f>
        <v>0</v>
      </c>
      <c r="F3316" s="131">
        <f>'Total display'!O136</f>
        <v>0</v>
      </c>
      <c r="G3316" s="127"/>
      <c r="H3316" s="127"/>
      <c r="I3316" s="131"/>
      <c r="J3316" s="113"/>
    </row>
    <row r="3317" spans="2:14" x14ac:dyDescent="0.2">
      <c r="B3317" s="111"/>
      <c r="C3317" s="127" t="s">
        <v>71</v>
      </c>
      <c r="D3317" s="127"/>
      <c r="E3317" s="127"/>
      <c r="F3317" s="131">
        <f>'Total display'!P136</f>
        <v>0</v>
      </c>
      <c r="G3317" s="127"/>
      <c r="H3317" s="127"/>
      <c r="I3317" s="131"/>
      <c r="J3317" s="113"/>
    </row>
    <row r="3318" spans="2:14" x14ac:dyDescent="0.2">
      <c r="B3318" s="111"/>
      <c r="C3318" s="182" t="s">
        <v>421</v>
      </c>
      <c r="D3318" s="144"/>
      <c r="E3318" s="144"/>
      <c r="F3318" s="183">
        <f>'Total display'!I1196</f>
        <v>0</v>
      </c>
      <c r="G3318" s="127"/>
      <c r="H3318" s="127"/>
      <c r="I3318" s="131"/>
      <c r="J3318" s="113"/>
    </row>
    <row r="3319" spans="2:14" x14ac:dyDescent="0.2">
      <c r="B3319" s="111"/>
      <c r="C3319" s="127" t="s">
        <v>450</v>
      </c>
      <c r="D3319" s="144"/>
      <c r="E3319" s="144"/>
      <c r="F3319" s="131">
        <f>'Total display'!J1196</f>
        <v>0</v>
      </c>
      <c r="G3319" s="127"/>
      <c r="H3319" s="127"/>
      <c r="I3319" s="131"/>
      <c r="J3319" s="113"/>
      <c r="N3319" t="s">
        <v>889</v>
      </c>
    </row>
    <row r="3320" spans="2:14" x14ac:dyDescent="0.2">
      <c r="B3320" s="111"/>
      <c r="C3320" s="127" t="s">
        <v>451</v>
      </c>
      <c r="D3320" s="127"/>
      <c r="E3320" s="127"/>
      <c r="F3320" s="131">
        <f>'Total display'!L136</f>
        <v>0</v>
      </c>
      <c r="G3320" s="127"/>
      <c r="H3320" s="127"/>
      <c r="I3320" s="131"/>
      <c r="J3320" s="113"/>
    </row>
    <row r="3321" spans="2:14" x14ac:dyDescent="0.2">
      <c r="B3321" s="111"/>
      <c r="C3321" s="1050" t="s">
        <v>83</v>
      </c>
      <c r="D3321" s="1051"/>
      <c r="E3321" s="1051"/>
      <c r="F3321" s="132">
        <f>SUM(F3313:F3320)</f>
        <v>0</v>
      </c>
      <c r="G3321" s="1052" t="s">
        <v>84</v>
      </c>
      <c r="H3321" s="1052"/>
      <c r="I3321" s="133">
        <f>SUM(I3313:I3320)</f>
        <v>0</v>
      </c>
      <c r="J3321" s="113"/>
    </row>
    <row r="3322" spans="2:14" x14ac:dyDescent="0.2">
      <c r="B3322" s="134"/>
      <c r="C3322" s="135"/>
      <c r="D3322" s="135"/>
      <c r="E3322" s="135"/>
      <c r="F3322" s="135"/>
      <c r="G3322" s="1057" t="s">
        <v>85</v>
      </c>
      <c r="H3322" s="1057"/>
      <c r="I3322" s="136">
        <f>F3321-I3321</f>
        <v>0</v>
      </c>
      <c r="J3322" s="137"/>
    </row>
    <row r="3323" spans="2:14" x14ac:dyDescent="0.2">
      <c r="B3323" s="111"/>
      <c r="C3323" s="112" t="s">
        <v>86</v>
      </c>
      <c r="D3323" s="112"/>
      <c r="E3323" s="112" t="s">
        <v>88</v>
      </c>
      <c r="F3323" s="112"/>
      <c r="G3323" s="112"/>
      <c r="H3323" s="112"/>
      <c r="I3323" s="112"/>
      <c r="J3323" s="113"/>
    </row>
    <row r="3324" spans="2:14" x14ac:dyDescent="0.2">
      <c r="B3324" s="111"/>
      <c r="C3324" s="112"/>
      <c r="D3324" s="112"/>
      <c r="E3324" s="112"/>
      <c r="F3324" s="112"/>
      <c r="G3324" s="112"/>
      <c r="H3324" s="112"/>
      <c r="I3324" s="112"/>
      <c r="J3324" s="113"/>
    </row>
    <row r="3325" spans="2:14" ht="13.5" thickBot="1" x14ac:dyDescent="0.25">
      <c r="B3325" s="139"/>
      <c r="C3325" s="140"/>
      <c r="D3325" s="140"/>
      <c r="E3325" s="140"/>
      <c r="F3325" s="140"/>
      <c r="G3325" s="140"/>
      <c r="H3325" s="140"/>
      <c r="I3325" s="140"/>
      <c r="J3325" s="141"/>
      <c r="K3325" s="56"/>
    </row>
    <row r="3330" spans="2:10" ht="13.5" thickBot="1" x14ac:dyDescent="0.25"/>
    <row r="3331" spans="2:10" x14ac:dyDescent="0.2">
      <c r="B3331" s="108" t="s">
        <v>143</v>
      </c>
      <c r="C3331" s="109"/>
      <c r="D3331" s="109"/>
      <c r="E3331" s="109"/>
      <c r="F3331" s="109"/>
      <c r="G3331" s="109"/>
      <c r="H3331" s="109"/>
      <c r="I3331" s="109"/>
      <c r="J3331" s="110"/>
    </row>
    <row r="3332" spans="2:10" x14ac:dyDescent="0.2">
      <c r="B3332" s="111"/>
      <c r="C3332" s="112"/>
      <c r="D3332" s="112"/>
      <c r="E3332" s="112"/>
      <c r="F3332" s="112"/>
      <c r="G3332" s="112"/>
      <c r="H3332" s="112"/>
      <c r="I3332" s="112"/>
      <c r="J3332" s="113"/>
    </row>
    <row r="3333" spans="2:10" ht="15.75" x14ac:dyDescent="0.25">
      <c r="B3333" s="111"/>
      <c r="C3333" s="1053" t="s">
        <v>77</v>
      </c>
      <c r="D3333" s="1053"/>
      <c r="E3333" s="1053"/>
      <c r="F3333" s="1053"/>
      <c r="G3333" s="1053"/>
      <c r="H3333" s="1053"/>
      <c r="I3333" s="1053"/>
      <c r="J3333" s="113"/>
    </row>
    <row r="3334" spans="2:10" x14ac:dyDescent="0.2">
      <c r="B3334" s="111"/>
      <c r="C3334" s="1054" t="s">
        <v>2110</v>
      </c>
      <c r="D3334" s="1054"/>
      <c r="E3334" s="1054"/>
      <c r="F3334" s="1054"/>
      <c r="G3334" s="1054"/>
      <c r="H3334" s="1054"/>
      <c r="I3334" s="1054"/>
      <c r="J3334" s="113"/>
    </row>
    <row r="3335" spans="2:10" x14ac:dyDescent="0.2">
      <c r="B3335" s="111"/>
      <c r="C3335" s="114"/>
      <c r="D3335" s="114"/>
      <c r="E3335" s="114"/>
      <c r="F3335" s="114"/>
      <c r="G3335" s="114"/>
      <c r="H3335" s="114"/>
      <c r="I3335" s="116"/>
      <c r="J3335" s="113"/>
    </row>
    <row r="3336" spans="2:10" x14ac:dyDescent="0.2">
      <c r="B3336" s="111"/>
      <c r="C3336" s="115" t="s">
        <v>82</v>
      </c>
      <c r="D3336" s="1055">
        <f>'Total display'!B137</f>
        <v>0</v>
      </c>
      <c r="E3336" s="1055"/>
      <c r="F3336" s="1055"/>
      <c r="G3336" s="1055"/>
      <c r="H3336" s="115" t="s">
        <v>81</v>
      </c>
      <c r="I3336" s="176">
        <f>'Total display'!C137</f>
        <v>0</v>
      </c>
      <c r="J3336" s="113"/>
    </row>
    <row r="3337" spans="2:10" x14ac:dyDescent="0.2">
      <c r="B3337" s="111"/>
      <c r="C3337" s="118" t="s">
        <v>78</v>
      </c>
      <c r="D3337" s="1055" t="s">
        <v>92</v>
      </c>
      <c r="E3337" s="1055"/>
      <c r="F3337" s="1055"/>
      <c r="G3337" s="112"/>
      <c r="H3337" s="252" t="s">
        <v>479</v>
      </c>
      <c r="I3337" s="252" t="s">
        <v>329</v>
      </c>
      <c r="J3337" s="113"/>
    </row>
    <row r="3338" spans="2:10" ht="13.5" thickBot="1" x14ac:dyDescent="0.25">
      <c r="B3338" s="111"/>
      <c r="C3338" s="120" t="s">
        <v>79</v>
      </c>
      <c r="D3338" s="120">
        <f>'Total display'!A137</f>
        <v>0</v>
      </c>
      <c r="E3338" s="169"/>
      <c r="F3338" s="149"/>
      <c r="G3338" s="112"/>
      <c r="H3338" s="120" t="s">
        <v>80</v>
      </c>
      <c r="I3338" s="232">
        <f>'Total display'!D137</f>
        <v>0</v>
      </c>
      <c r="J3338" s="113"/>
    </row>
    <row r="3339" spans="2:10" ht="14.25" thickTop="1" thickBot="1" x14ac:dyDescent="0.25">
      <c r="B3339" s="111"/>
      <c r="C3339" s="123" t="s">
        <v>73</v>
      </c>
      <c r="D3339" s="124"/>
      <c r="E3339" s="124"/>
      <c r="F3339" s="125" t="s">
        <v>74</v>
      </c>
      <c r="G3339" s="124" t="s">
        <v>75</v>
      </c>
      <c r="H3339" s="124"/>
      <c r="I3339" s="125" t="s">
        <v>74</v>
      </c>
      <c r="J3339" s="113"/>
    </row>
    <row r="3340" spans="2:10" ht="13.5" thickTop="1" x14ac:dyDescent="0.2">
      <c r="B3340" s="111"/>
      <c r="C3340" s="126"/>
      <c r="D3340" s="127" t="s">
        <v>201</v>
      </c>
      <c r="E3340" s="128" t="s">
        <v>117</v>
      </c>
      <c r="F3340" s="129"/>
      <c r="G3340" s="112"/>
      <c r="H3340" s="112"/>
      <c r="I3340" s="130"/>
      <c r="J3340" s="113"/>
    </row>
    <row r="3341" spans="2:10" x14ac:dyDescent="0.2">
      <c r="B3341" s="111"/>
      <c r="C3341" s="127" t="s">
        <v>40</v>
      </c>
      <c r="D3341" s="127"/>
      <c r="E3341" s="127"/>
      <c r="F3341" s="131">
        <f>'Total display'!E137</f>
        <v>0</v>
      </c>
      <c r="G3341" s="1058" t="s">
        <v>1942</v>
      </c>
      <c r="H3341" s="1058"/>
      <c r="I3341" s="131">
        <f>'Total display'!R137</f>
        <v>0</v>
      </c>
      <c r="J3341" s="113"/>
    </row>
    <row r="3342" spans="2:10" x14ac:dyDescent="0.2">
      <c r="B3342" s="111"/>
      <c r="C3342" s="127" t="s">
        <v>67</v>
      </c>
      <c r="D3342" s="127"/>
      <c r="E3342" s="127"/>
      <c r="F3342" s="131">
        <f>'Total display'!H137</f>
        <v>0</v>
      </c>
      <c r="G3342" s="1056" t="s">
        <v>76</v>
      </c>
      <c r="H3342" s="1056"/>
      <c r="I3342" s="131">
        <f>'Total display'!T137</f>
        <v>0</v>
      </c>
      <c r="J3342" s="113"/>
    </row>
    <row r="3343" spans="2:10" x14ac:dyDescent="0.2">
      <c r="B3343" s="111"/>
      <c r="C3343" s="127" t="s">
        <v>69</v>
      </c>
      <c r="D3343" s="128">
        <f>'Ac Dtls'!D121</f>
        <v>0</v>
      </c>
      <c r="E3343" s="131">
        <f>'Ac Dtls'!E121</f>
        <v>1.6561643835616437</v>
      </c>
      <c r="F3343" s="131">
        <f>'Total display'!M137</f>
        <v>0</v>
      </c>
      <c r="G3343" s="127"/>
      <c r="H3343" s="127"/>
      <c r="I3343" s="131"/>
      <c r="J3343" s="113"/>
    </row>
    <row r="3344" spans="2:10" x14ac:dyDescent="0.2">
      <c r="B3344" s="111"/>
      <c r="C3344" s="127" t="s">
        <v>70</v>
      </c>
      <c r="D3344" s="128">
        <f>'Ac Dtls'!G875</f>
        <v>0</v>
      </c>
      <c r="E3344" s="131">
        <f>'Ac Dtls'!H875</f>
        <v>0</v>
      </c>
      <c r="F3344" s="131">
        <f>'Total display'!N137</f>
        <v>0</v>
      </c>
      <c r="G3344" s="127"/>
      <c r="H3344" s="127"/>
      <c r="I3344" s="131"/>
      <c r="J3344" s="113"/>
    </row>
    <row r="3345" spans="2:10" x14ac:dyDescent="0.2">
      <c r="B3345" s="111"/>
      <c r="C3345" s="127" t="s">
        <v>71</v>
      </c>
      <c r="D3345" s="127"/>
      <c r="E3345" s="127"/>
      <c r="F3345" s="131">
        <f>'Total display'!P137</f>
        <v>0</v>
      </c>
      <c r="G3345" s="127"/>
      <c r="H3345" s="127"/>
      <c r="I3345" s="131"/>
      <c r="J3345" s="113"/>
    </row>
    <row r="3346" spans="2:10" x14ac:dyDescent="0.2">
      <c r="B3346" s="111"/>
      <c r="C3346" s="127" t="s">
        <v>422</v>
      </c>
      <c r="D3346" s="127"/>
      <c r="E3346" s="127"/>
      <c r="F3346" s="131">
        <f>'Total display'!F137</f>
        <v>0</v>
      </c>
      <c r="G3346" s="127"/>
      <c r="H3346" s="127"/>
      <c r="I3346" s="131"/>
      <c r="J3346" s="113"/>
    </row>
    <row r="3347" spans="2:10" x14ac:dyDescent="0.2">
      <c r="B3347" s="111"/>
      <c r="C3347" s="182" t="s">
        <v>421</v>
      </c>
      <c r="D3347" s="144"/>
      <c r="E3347" s="144"/>
      <c r="F3347" s="183">
        <f>'Total display'!I137</f>
        <v>0</v>
      </c>
      <c r="G3347" s="127"/>
      <c r="H3347" s="127"/>
      <c r="I3347" s="131"/>
      <c r="J3347" s="113"/>
    </row>
    <row r="3348" spans="2:10" x14ac:dyDescent="0.2">
      <c r="B3348" s="111"/>
      <c r="C3348" s="127" t="s">
        <v>450</v>
      </c>
      <c r="D3348" s="144"/>
      <c r="E3348" s="144"/>
      <c r="F3348" s="131">
        <f>'Total display'!J137</f>
        <v>0</v>
      </c>
      <c r="G3348" s="127"/>
      <c r="H3348" s="127"/>
      <c r="I3348" s="131"/>
      <c r="J3348" s="113"/>
    </row>
    <row r="3349" spans="2:10" x14ac:dyDescent="0.2">
      <c r="B3349" s="111"/>
      <c r="C3349" s="382" t="s">
        <v>1055</v>
      </c>
      <c r="D3349" s="127"/>
      <c r="E3349" s="127"/>
      <c r="F3349" s="131">
        <f>'Total display'!L137</f>
        <v>0</v>
      </c>
      <c r="G3349" s="127"/>
      <c r="H3349" s="127"/>
      <c r="I3349" s="131"/>
      <c r="J3349" s="113"/>
    </row>
    <row r="3350" spans="2:10" x14ac:dyDescent="0.2">
      <c r="B3350" s="111"/>
      <c r="C3350" s="382"/>
      <c r="D3350" s="385"/>
      <c r="E3350" s="385"/>
      <c r="F3350" s="132"/>
      <c r="G3350" s="135"/>
      <c r="H3350" s="135"/>
      <c r="I3350" s="133"/>
      <c r="J3350" s="113"/>
    </row>
    <row r="3351" spans="2:10" x14ac:dyDescent="0.2">
      <c r="B3351" s="111"/>
      <c r="C3351" s="1050" t="s">
        <v>83</v>
      </c>
      <c r="D3351" s="1051"/>
      <c r="E3351" s="1051"/>
      <c r="F3351" s="132">
        <f>SUM(F3341:F3349)</f>
        <v>0</v>
      </c>
      <c r="G3351" s="1052" t="s">
        <v>84</v>
      </c>
      <c r="H3351" s="1052"/>
      <c r="I3351" s="133">
        <f>SUM(I3341:I3349)</f>
        <v>0</v>
      </c>
      <c r="J3351" s="113"/>
    </row>
    <row r="3352" spans="2:10" x14ac:dyDescent="0.2">
      <c r="B3352" s="134"/>
      <c r="C3352" s="135"/>
      <c r="D3352" s="135"/>
      <c r="E3352" s="135"/>
      <c r="F3352" s="135"/>
      <c r="G3352" s="1057" t="s">
        <v>85</v>
      </c>
      <c r="H3352" s="1057"/>
      <c r="I3352" s="136">
        <f>F3351-I3351</f>
        <v>0</v>
      </c>
      <c r="J3352" s="137"/>
    </row>
    <row r="3353" spans="2:10" x14ac:dyDescent="0.2">
      <c r="B3353" s="111"/>
      <c r="C3353" s="112" t="s">
        <v>86</v>
      </c>
      <c r="D3353" s="112"/>
      <c r="E3353" s="112" t="s">
        <v>88</v>
      </c>
      <c r="F3353" s="112"/>
      <c r="G3353" s="112"/>
      <c r="H3353" s="112"/>
      <c r="I3353" s="112"/>
      <c r="J3353" s="113"/>
    </row>
    <row r="3354" spans="2:10" x14ac:dyDescent="0.2">
      <c r="B3354" s="111"/>
      <c r="C3354" s="112"/>
      <c r="D3354" s="112"/>
      <c r="E3354" s="112"/>
      <c r="F3354" s="112"/>
      <c r="G3354" s="112"/>
      <c r="H3354" s="112"/>
      <c r="I3354" s="112"/>
      <c r="J3354" s="113"/>
    </row>
    <row r="3355" spans="2:10" ht="13.5" thickBot="1" x14ac:dyDescent="0.25">
      <c r="B3355" s="139"/>
      <c r="C3355" s="140"/>
      <c r="D3355" s="140"/>
      <c r="E3355" s="140"/>
      <c r="F3355" s="140"/>
      <c r="G3355" s="140"/>
      <c r="H3355" s="140"/>
      <c r="I3355" s="140"/>
      <c r="J3355" s="141"/>
    </row>
    <row r="3357" spans="2:10" ht="13.5" thickBot="1" x14ac:dyDescent="0.25"/>
    <row r="3358" spans="2:10" x14ac:dyDescent="0.2">
      <c r="B3358" s="108" t="s">
        <v>143</v>
      </c>
      <c r="C3358" s="109"/>
      <c r="D3358" s="109"/>
      <c r="E3358" s="109"/>
      <c r="F3358" s="109"/>
      <c r="G3358" s="109"/>
      <c r="H3358" s="109"/>
      <c r="I3358" s="109"/>
      <c r="J3358" s="110"/>
    </row>
    <row r="3359" spans="2:10" x14ac:dyDescent="0.2">
      <c r="B3359" s="111"/>
      <c r="C3359" s="112"/>
      <c r="D3359" s="112"/>
      <c r="E3359" s="112"/>
      <c r="F3359" s="112"/>
      <c r="G3359" s="112"/>
      <c r="H3359" s="112"/>
      <c r="I3359" s="112"/>
      <c r="J3359" s="113"/>
    </row>
    <row r="3360" spans="2:10" ht="15.75" x14ac:dyDescent="0.25">
      <c r="B3360" s="111"/>
      <c r="C3360" s="1053" t="s">
        <v>77</v>
      </c>
      <c r="D3360" s="1053"/>
      <c r="E3360" s="1053"/>
      <c r="F3360" s="1053"/>
      <c r="G3360" s="1053"/>
      <c r="H3360" s="1053"/>
      <c r="I3360" s="1053"/>
      <c r="J3360" s="113"/>
    </row>
    <row r="3361" spans="2:10" x14ac:dyDescent="0.2">
      <c r="B3361" s="111"/>
      <c r="C3361" s="1054" t="s">
        <v>2110</v>
      </c>
      <c r="D3361" s="1054"/>
      <c r="E3361" s="1054"/>
      <c r="F3361" s="1054"/>
      <c r="G3361" s="1054"/>
      <c r="H3361" s="1054"/>
      <c r="I3361" s="1054"/>
      <c r="J3361" s="113"/>
    </row>
    <row r="3362" spans="2:10" x14ac:dyDescent="0.2">
      <c r="B3362" s="111"/>
      <c r="C3362" s="733"/>
      <c r="D3362" s="733"/>
      <c r="E3362" s="733"/>
      <c r="F3362" s="733"/>
      <c r="G3362" s="733"/>
      <c r="H3362" s="733"/>
      <c r="I3362" s="735"/>
      <c r="J3362" s="113"/>
    </row>
    <row r="3363" spans="2:10" x14ac:dyDescent="0.2">
      <c r="B3363" s="111"/>
      <c r="C3363" s="736" t="s">
        <v>82</v>
      </c>
      <c r="D3363" s="1055">
        <f>'Total display'!B139</f>
        <v>0</v>
      </c>
      <c r="E3363" s="1055"/>
      <c r="F3363" s="1055"/>
      <c r="G3363" s="1055"/>
      <c r="H3363" s="736" t="s">
        <v>81</v>
      </c>
      <c r="I3363" s="176">
        <f>'Total display'!C139</f>
        <v>0</v>
      </c>
      <c r="J3363" s="113"/>
    </row>
    <row r="3364" spans="2:10" x14ac:dyDescent="0.2">
      <c r="B3364" s="111"/>
      <c r="C3364" s="118" t="s">
        <v>78</v>
      </c>
      <c r="D3364" s="1055" t="s">
        <v>89</v>
      </c>
      <c r="E3364" s="1055"/>
      <c r="F3364" s="1055"/>
      <c r="G3364" s="112"/>
      <c r="H3364" s="252" t="s">
        <v>479</v>
      </c>
      <c r="I3364" s="252" t="s">
        <v>329</v>
      </c>
      <c r="J3364" s="113"/>
    </row>
    <row r="3365" spans="2:10" ht="13.5" thickBot="1" x14ac:dyDescent="0.25">
      <c r="B3365" s="111"/>
      <c r="C3365" s="120" t="s">
        <v>79</v>
      </c>
      <c r="D3365" s="120">
        <f>'Total display'!A139</f>
        <v>0</v>
      </c>
      <c r="E3365" s="169"/>
      <c r="F3365" s="149"/>
      <c r="G3365" s="112"/>
      <c r="H3365" s="120" t="s">
        <v>80</v>
      </c>
      <c r="I3365" s="232">
        <f>'Total display'!D139</f>
        <v>0</v>
      </c>
      <c r="J3365" s="113"/>
    </row>
    <row r="3366" spans="2:10" ht="14.25" thickTop="1" thickBot="1" x14ac:dyDescent="0.25">
      <c r="B3366" s="111"/>
      <c r="C3366" s="123" t="s">
        <v>73</v>
      </c>
      <c r="D3366" s="124"/>
      <c r="E3366" s="124"/>
      <c r="F3366" s="125" t="s">
        <v>74</v>
      </c>
      <c r="G3366" s="124" t="s">
        <v>75</v>
      </c>
      <c r="H3366" s="124"/>
      <c r="I3366" s="125" t="s">
        <v>74</v>
      </c>
      <c r="J3366" s="113"/>
    </row>
    <row r="3367" spans="2:10" ht="13.5" thickTop="1" x14ac:dyDescent="0.2">
      <c r="B3367" s="111"/>
      <c r="C3367" s="126"/>
      <c r="D3367" s="127" t="s">
        <v>201</v>
      </c>
      <c r="E3367" s="734" t="s">
        <v>117</v>
      </c>
      <c r="F3367" s="129"/>
      <c r="G3367" s="112"/>
      <c r="H3367" s="112"/>
      <c r="I3367" s="130"/>
      <c r="J3367" s="113"/>
    </row>
    <row r="3368" spans="2:10" x14ac:dyDescent="0.2">
      <c r="B3368" s="111"/>
      <c r="C3368" s="127" t="s">
        <v>40</v>
      </c>
      <c r="D3368" s="127"/>
      <c r="E3368" s="127"/>
      <c r="F3368" s="131">
        <f>'Total display'!E139</f>
        <v>0</v>
      </c>
      <c r="G3368" s="1058"/>
      <c r="H3368" s="1058"/>
      <c r="I3368" s="131"/>
      <c r="J3368" s="113"/>
    </row>
    <row r="3369" spans="2:10" x14ac:dyDescent="0.2">
      <c r="B3369" s="111"/>
      <c r="C3369" s="127" t="s">
        <v>67</v>
      </c>
      <c r="D3369" s="127"/>
      <c r="E3369" s="127"/>
      <c r="F3369" s="131">
        <f>'Total display'!H139</f>
        <v>0</v>
      </c>
      <c r="G3369" s="1056" t="s">
        <v>76</v>
      </c>
      <c r="H3369" s="1056"/>
      <c r="I3369" s="131">
        <f>'Total display'!T139</f>
        <v>0</v>
      </c>
      <c r="J3369" s="113"/>
    </row>
    <row r="3370" spans="2:10" x14ac:dyDescent="0.2">
      <c r="B3370" s="111"/>
      <c r="C3370" s="127" t="s">
        <v>69</v>
      </c>
      <c r="D3370" s="734">
        <f>'Ac Dtls'!D902</f>
        <v>0</v>
      </c>
      <c r="E3370" s="131">
        <f>'Ac Dtls'!E902</f>
        <v>0</v>
      </c>
      <c r="F3370" s="131">
        <f>'Total display'!M139</f>
        <v>0</v>
      </c>
      <c r="G3370" s="127"/>
      <c r="H3370" s="127"/>
      <c r="I3370" s="131"/>
      <c r="J3370" s="113"/>
    </row>
    <row r="3371" spans="2:10" x14ac:dyDescent="0.2">
      <c r="B3371" s="111"/>
      <c r="C3371" s="127" t="s">
        <v>70</v>
      </c>
      <c r="D3371" s="734">
        <f>'Ac Dtls'!G902</f>
        <v>0</v>
      </c>
      <c r="E3371" s="131">
        <f>'Ac Dtls'!H902</f>
        <v>0</v>
      </c>
      <c r="F3371" s="131">
        <f>'Total display'!O139</f>
        <v>0</v>
      </c>
      <c r="G3371" s="127"/>
      <c r="H3371" s="127"/>
      <c r="I3371" s="131"/>
      <c r="J3371" s="113"/>
    </row>
    <row r="3372" spans="2:10" x14ac:dyDescent="0.2">
      <c r="B3372" s="111"/>
      <c r="C3372" s="127" t="s">
        <v>71</v>
      </c>
      <c r="D3372" s="127"/>
      <c r="E3372" s="127"/>
      <c r="F3372" s="131">
        <f>'Total display'!P139</f>
        <v>0</v>
      </c>
      <c r="G3372" s="127"/>
      <c r="H3372" s="127"/>
      <c r="I3372" s="131"/>
      <c r="J3372" s="113"/>
    </row>
    <row r="3373" spans="2:10" x14ac:dyDescent="0.2">
      <c r="B3373" s="111"/>
      <c r="C3373" s="127" t="s">
        <v>422</v>
      </c>
      <c r="D3373" s="127"/>
      <c r="E3373" s="127"/>
      <c r="F3373" s="131">
        <f>'Total display'!F139</f>
        <v>0</v>
      </c>
      <c r="G3373" s="127"/>
      <c r="H3373" s="127"/>
      <c r="I3373" s="131"/>
      <c r="J3373" s="113"/>
    </row>
    <row r="3374" spans="2:10" x14ac:dyDescent="0.2">
      <c r="B3374" s="111"/>
      <c r="C3374" s="182" t="s">
        <v>421</v>
      </c>
      <c r="D3374" s="144"/>
      <c r="E3374" s="144"/>
      <c r="F3374" s="183">
        <f>'Total display'!I139</f>
        <v>0</v>
      </c>
      <c r="G3374" s="127"/>
      <c r="H3374" s="127"/>
      <c r="I3374" s="131"/>
      <c r="J3374" s="113"/>
    </row>
    <row r="3375" spans="2:10" x14ac:dyDescent="0.2">
      <c r="B3375" s="111"/>
      <c r="C3375" s="127" t="s">
        <v>450</v>
      </c>
      <c r="D3375" s="144"/>
      <c r="E3375" s="144"/>
      <c r="F3375" s="131">
        <f>'Total display'!J139</f>
        <v>0</v>
      </c>
      <c r="G3375" s="127"/>
      <c r="H3375" s="127"/>
      <c r="I3375" s="131"/>
      <c r="J3375" s="113"/>
    </row>
    <row r="3376" spans="2:10" x14ac:dyDescent="0.2">
      <c r="B3376" s="111"/>
      <c r="C3376" s="382" t="s">
        <v>1701</v>
      </c>
      <c r="D3376" s="127"/>
      <c r="E3376" s="127"/>
      <c r="F3376" s="131">
        <v>32.9</v>
      </c>
      <c r="G3376" s="127"/>
      <c r="H3376" s="127"/>
      <c r="I3376" s="131"/>
      <c r="J3376" s="113"/>
    </row>
    <row r="3377" spans="2:10" x14ac:dyDescent="0.2">
      <c r="B3377" s="111"/>
      <c r="C3377" s="127" t="s">
        <v>451</v>
      </c>
      <c r="D3377" s="385"/>
      <c r="E3377" s="385"/>
      <c r="F3377" s="132"/>
      <c r="G3377" s="135"/>
      <c r="H3377" s="135"/>
      <c r="I3377" s="133"/>
      <c r="J3377" s="113"/>
    </row>
    <row r="3378" spans="2:10" x14ac:dyDescent="0.2">
      <c r="B3378" s="111"/>
      <c r="C3378" s="1050" t="s">
        <v>83</v>
      </c>
      <c r="D3378" s="1051"/>
      <c r="E3378" s="1051"/>
      <c r="F3378" s="132">
        <f>SUM(F3368:F3377)</f>
        <v>32.9</v>
      </c>
      <c r="G3378" s="1052" t="s">
        <v>84</v>
      </c>
      <c r="H3378" s="1052"/>
      <c r="I3378" s="133">
        <f>SUM(I3368:I3376)</f>
        <v>0</v>
      </c>
      <c r="J3378" s="113"/>
    </row>
    <row r="3379" spans="2:10" x14ac:dyDescent="0.2">
      <c r="B3379" s="134"/>
      <c r="C3379" s="135"/>
      <c r="D3379" s="135"/>
      <c r="E3379" s="135"/>
      <c r="F3379" s="135"/>
      <c r="G3379" s="1057" t="s">
        <v>85</v>
      </c>
      <c r="H3379" s="1057"/>
      <c r="I3379" s="136">
        <f>F3378-I3378</f>
        <v>32.9</v>
      </c>
      <c r="J3379" s="137"/>
    </row>
    <row r="3380" spans="2:10" x14ac:dyDescent="0.2">
      <c r="B3380" s="111"/>
      <c r="C3380" s="112" t="s">
        <v>86</v>
      </c>
      <c r="D3380" s="112"/>
      <c r="E3380" s="112" t="s">
        <v>88</v>
      </c>
      <c r="F3380" s="112"/>
      <c r="G3380" s="112"/>
      <c r="H3380" s="112"/>
      <c r="I3380" s="112"/>
      <c r="J3380" s="113"/>
    </row>
    <row r="3381" spans="2:10" x14ac:dyDescent="0.2">
      <c r="B3381" s="111"/>
      <c r="C3381" s="112"/>
      <c r="D3381" s="112"/>
      <c r="E3381" s="112"/>
      <c r="F3381" s="112"/>
      <c r="G3381" s="112"/>
      <c r="H3381" s="112"/>
      <c r="I3381" s="112"/>
      <c r="J3381" s="113"/>
    </row>
    <row r="3382" spans="2:10" ht="13.5" thickBot="1" x14ac:dyDescent="0.25">
      <c r="B3382" s="139"/>
      <c r="C3382" s="140"/>
      <c r="D3382" s="140"/>
      <c r="E3382" s="140"/>
      <c r="F3382" s="140"/>
      <c r="G3382" s="140"/>
      <c r="H3382" s="140"/>
      <c r="I3382" s="140"/>
      <c r="J3382" s="141"/>
    </row>
    <row r="3390" spans="2:10" ht="13.5" thickBot="1" x14ac:dyDescent="0.25"/>
    <row r="3391" spans="2:10" x14ac:dyDescent="0.2">
      <c r="B3391" s="108" t="s">
        <v>143</v>
      </c>
      <c r="C3391" s="109"/>
      <c r="D3391" s="109"/>
      <c r="E3391" s="109"/>
      <c r="F3391" s="109"/>
      <c r="G3391" s="109"/>
      <c r="H3391" s="109"/>
      <c r="I3391" s="109"/>
      <c r="J3391" s="110"/>
    </row>
    <row r="3392" spans="2:10" x14ac:dyDescent="0.2">
      <c r="B3392" s="111"/>
      <c r="C3392" s="112"/>
      <c r="D3392" s="112"/>
      <c r="E3392" s="112"/>
      <c r="F3392" s="112"/>
      <c r="G3392" s="112"/>
      <c r="H3392" s="112"/>
      <c r="I3392" s="112"/>
      <c r="J3392" s="113"/>
    </row>
    <row r="3393" spans="2:10" ht="15.75" x14ac:dyDescent="0.25">
      <c r="B3393" s="111"/>
      <c r="C3393" s="1053" t="s">
        <v>77</v>
      </c>
      <c r="D3393" s="1053"/>
      <c r="E3393" s="1053"/>
      <c r="F3393" s="1053"/>
      <c r="G3393" s="1053"/>
      <c r="H3393" s="1053"/>
      <c r="I3393" s="1053"/>
      <c r="J3393" s="113"/>
    </row>
    <row r="3394" spans="2:10" x14ac:dyDescent="0.2">
      <c r="B3394" s="111"/>
      <c r="C3394" s="1054" t="s">
        <v>2110</v>
      </c>
      <c r="D3394" s="1054"/>
      <c r="E3394" s="1054"/>
      <c r="F3394" s="1054"/>
      <c r="G3394" s="1054"/>
      <c r="H3394" s="1054"/>
      <c r="I3394" s="1054"/>
      <c r="J3394" s="113"/>
    </row>
    <row r="3395" spans="2:10" x14ac:dyDescent="0.2">
      <c r="B3395" s="111"/>
      <c r="C3395" s="114"/>
      <c r="D3395" s="114"/>
      <c r="E3395" s="114"/>
      <c r="F3395" s="114"/>
      <c r="G3395" s="114"/>
      <c r="H3395" s="114"/>
      <c r="I3395" s="116"/>
      <c r="J3395" s="113"/>
    </row>
    <row r="3396" spans="2:10" x14ac:dyDescent="0.2">
      <c r="B3396" s="111"/>
      <c r="C3396" s="115" t="s">
        <v>82</v>
      </c>
      <c r="D3396" s="1055">
        <f>'Total display'!B140</f>
        <v>0</v>
      </c>
      <c r="E3396" s="1055"/>
      <c r="F3396" s="1055"/>
      <c r="G3396" s="1055"/>
      <c r="H3396" s="115" t="s">
        <v>81</v>
      </c>
      <c r="I3396" s="176">
        <f>'Total display'!C140</f>
        <v>0</v>
      </c>
      <c r="J3396" s="113"/>
    </row>
    <row r="3397" spans="2:10" x14ac:dyDescent="0.2">
      <c r="B3397" s="111"/>
      <c r="C3397" s="118" t="s">
        <v>78</v>
      </c>
      <c r="D3397" s="1055" t="s">
        <v>168</v>
      </c>
      <c r="E3397" s="1055"/>
      <c r="F3397" s="1055"/>
      <c r="G3397" s="112"/>
      <c r="H3397" s="246" t="s">
        <v>479</v>
      </c>
      <c r="I3397" s="246" t="s">
        <v>330</v>
      </c>
      <c r="J3397" s="113"/>
    </row>
    <row r="3398" spans="2:10" ht="13.5" thickBot="1" x14ac:dyDescent="0.25">
      <c r="B3398" s="111"/>
      <c r="C3398" s="120" t="s">
        <v>79</v>
      </c>
      <c r="D3398" s="120">
        <f>'Total display'!A140</f>
        <v>0</v>
      </c>
      <c r="E3398" s="169"/>
      <c r="F3398" s="149"/>
      <c r="G3398" s="112"/>
      <c r="H3398" s="120" t="s">
        <v>80</v>
      </c>
      <c r="I3398" s="232">
        <f>'Total display'!D140</f>
        <v>0</v>
      </c>
      <c r="J3398" s="113"/>
    </row>
    <row r="3399" spans="2:10" ht="14.25" thickTop="1" thickBot="1" x14ac:dyDescent="0.25">
      <c r="B3399" s="111"/>
      <c r="C3399" s="123" t="s">
        <v>73</v>
      </c>
      <c r="D3399" s="124"/>
      <c r="E3399" s="124"/>
      <c r="F3399" s="125" t="s">
        <v>74</v>
      </c>
      <c r="G3399" s="124" t="s">
        <v>75</v>
      </c>
      <c r="H3399" s="124"/>
      <c r="I3399" s="125" t="s">
        <v>74</v>
      </c>
      <c r="J3399" s="113"/>
    </row>
    <row r="3400" spans="2:10" ht="13.5" thickTop="1" x14ac:dyDescent="0.2">
      <c r="B3400" s="111"/>
      <c r="C3400" s="126"/>
      <c r="D3400" s="127" t="s">
        <v>201</v>
      </c>
      <c r="E3400" s="128" t="s">
        <v>117</v>
      </c>
      <c r="F3400" s="129"/>
      <c r="G3400" s="112"/>
      <c r="H3400" s="112"/>
      <c r="I3400" s="130"/>
      <c r="J3400" s="113"/>
    </row>
    <row r="3401" spans="2:10" x14ac:dyDescent="0.2">
      <c r="B3401" s="111"/>
      <c r="C3401" s="127" t="s">
        <v>40</v>
      </c>
      <c r="D3401" s="127"/>
      <c r="E3401" s="127"/>
      <c r="F3401" s="131">
        <f>'Total display'!E140</f>
        <v>0</v>
      </c>
      <c r="G3401" s="1056"/>
      <c r="H3401" s="1056"/>
      <c r="I3401" s="131"/>
      <c r="J3401" s="113"/>
    </row>
    <row r="3402" spans="2:10" x14ac:dyDescent="0.2">
      <c r="B3402" s="111"/>
      <c r="C3402" s="127" t="s">
        <v>67</v>
      </c>
      <c r="D3402" s="127"/>
      <c r="E3402" s="127"/>
      <c r="F3402" s="131">
        <f>'Total display'!H1303</f>
        <v>0</v>
      </c>
      <c r="G3402" s="1056" t="s">
        <v>76</v>
      </c>
      <c r="H3402" s="1056"/>
      <c r="I3402" s="131">
        <f>'Total display'!T1303</f>
        <v>0</v>
      </c>
      <c r="J3402" s="113"/>
    </row>
    <row r="3403" spans="2:10" x14ac:dyDescent="0.2">
      <c r="B3403" s="111"/>
      <c r="C3403" s="127" t="s">
        <v>69</v>
      </c>
      <c r="D3403" s="128">
        <f>'Ac Dtls'!D928</f>
        <v>0</v>
      </c>
      <c r="E3403" s="131">
        <f>'Ac Dtls'!E928</f>
        <v>0</v>
      </c>
      <c r="F3403" s="131">
        <f>'Total display'!M140</f>
        <v>0</v>
      </c>
      <c r="G3403" s="127"/>
      <c r="H3403" s="127"/>
      <c r="I3403" s="131"/>
      <c r="J3403" s="113"/>
    </row>
    <row r="3404" spans="2:10" x14ac:dyDescent="0.2">
      <c r="B3404" s="111"/>
      <c r="C3404" s="127" t="s">
        <v>70</v>
      </c>
      <c r="D3404" s="128">
        <f>'Ac Dtls'!G928</f>
        <v>0</v>
      </c>
      <c r="E3404" s="131">
        <f>'Ac Dtls'!H928</f>
        <v>0</v>
      </c>
      <c r="F3404" s="131">
        <f>'Total display'!O140</f>
        <v>0</v>
      </c>
      <c r="G3404" s="127"/>
      <c r="H3404" s="127"/>
      <c r="I3404" s="131"/>
      <c r="J3404" s="113"/>
    </row>
    <row r="3405" spans="2:10" x14ac:dyDescent="0.2">
      <c r="B3405" s="111"/>
      <c r="C3405" s="127" t="s">
        <v>71</v>
      </c>
      <c r="D3405" s="127"/>
      <c r="E3405" s="127"/>
      <c r="F3405" s="131">
        <f>'Total display'!P140</f>
        <v>0</v>
      </c>
      <c r="G3405" s="127"/>
      <c r="H3405" s="127"/>
      <c r="I3405" s="131"/>
      <c r="J3405" s="113"/>
    </row>
    <row r="3406" spans="2:10" x14ac:dyDescent="0.2">
      <c r="B3406" s="111"/>
      <c r="C3406" s="182" t="s">
        <v>421</v>
      </c>
      <c r="D3406" s="144"/>
      <c r="E3406" s="144"/>
      <c r="F3406" s="183">
        <f>'Total display'!I1303</f>
        <v>0</v>
      </c>
      <c r="G3406" s="127"/>
      <c r="H3406" s="127"/>
      <c r="I3406" s="131"/>
      <c r="J3406" s="113"/>
    </row>
    <row r="3407" spans="2:10" x14ac:dyDescent="0.2">
      <c r="B3407" s="111"/>
      <c r="C3407" s="127"/>
      <c r="D3407" s="144"/>
      <c r="E3407" s="144"/>
      <c r="F3407" s="190"/>
      <c r="G3407" s="127"/>
      <c r="H3407" s="127"/>
      <c r="I3407" s="131"/>
      <c r="J3407" s="113"/>
    </row>
    <row r="3408" spans="2:10" x14ac:dyDescent="0.2">
      <c r="B3408" s="111"/>
      <c r="C3408" s="127" t="s">
        <v>451</v>
      </c>
      <c r="D3408" s="127"/>
      <c r="E3408" s="127"/>
      <c r="F3408" s="131">
        <f>'Total display'!L140</f>
        <v>0</v>
      </c>
      <c r="G3408" s="127"/>
      <c r="H3408" s="127"/>
      <c r="I3408" s="131"/>
      <c r="J3408" s="113"/>
    </row>
    <row r="3409" spans="2:10" x14ac:dyDescent="0.2">
      <c r="B3409" s="111"/>
      <c r="C3409" s="1050" t="s">
        <v>83</v>
      </c>
      <c r="D3409" s="1051"/>
      <c r="E3409" s="1051"/>
      <c r="F3409" s="132">
        <f>SUM(F3401:F3408)</f>
        <v>0</v>
      </c>
      <c r="G3409" s="1052" t="s">
        <v>84</v>
      </c>
      <c r="H3409" s="1052"/>
      <c r="I3409" s="133">
        <f>SUM(I3401:I3408)</f>
        <v>0</v>
      </c>
      <c r="J3409" s="113"/>
    </row>
    <row r="3410" spans="2:10" x14ac:dyDescent="0.2">
      <c r="B3410" s="134"/>
      <c r="C3410" s="135"/>
      <c r="D3410" s="135"/>
      <c r="E3410" s="135"/>
      <c r="F3410" s="135"/>
      <c r="G3410" s="1057" t="s">
        <v>85</v>
      </c>
      <c r="H3410" s="1057"/>
      <c r="I3410" s="136">
        <f>F3409-I3409</f>
        <v>0</v>
      </c>
      <c r="J3410" s="137"/>
    </row>
    <row r="3411" spans="2:10" x14ac:dyDescent="0.2">
      <c r="B3411" s="111"/>
      <c r="C3411" s="112" t="s">
        <v>86</v>
      </c>
      <c r="D3411" s="112"/>
      <c r="E3411" s="112" t="s">
        <v>88</v>
      </c>
      <c r="F3411" s="112"/>
      <c r="G3411" s="112"/>
      <c r="H3411" s="112"/>
      <c r="I3411" s="112"/>
      <c r="J3411" s="113"/>
    </row>
    <row r="3412" spans="2:10" x14ac:dyDescent="0.2">
      <c r="B3412" s="111"/>
      <c r="C3412" s="112"/>
      <c r="D3412" s="112"/>
      <c r="E3412" s="112"/>
      <c r="F3412" s="112"/>
      <c r="G3412" s="112"/>
      <c r="H3412" s="112"/>
      <c r="I3412" s="112"/>
      <c r="J3412" s="113"/>
    </row>
    <row r="3413" spans="2:10" ht="13.5" thickBot="1" x14ac:dyDescent="0.25">
      <c r="B3413" s="139"/>
      <c r="C3413" s="140"/>
      <c r="D3413" s="140"/>
      <c r="E3413" s="140"/>
      <c r="F3413" s="140"/>
      <c r="G3413" s="140"/>
      <c r="H3413" s="140"/>
      <c r="I3413" s="140"/>
      <c r="J3413" s="141"/>
    </row>
    <row r="3418" spans="2:10" ht="13.5" thickBot="1" x14ac:dyDescent="0.25"/>
    <row r="3419" spans="2:10" x14ac:dyDescent="0.2">
      <c r="B3419" s="108" t="s">
        <v>143</v>
      </c>
      <c r="C3419" s="109"/>
      <c r="D3419" s="109"/>
      <c r="E3419" s="109"/>
      <c r="F3419" s="109"/>
      <c r="G3419" s="109"/>
      <c r="H3419" s="109"/>
      <c r="I3419" s="109"/>
      <c r="J3419" s="110"/>
    </row>
    <row r="3420" spans="2:10" x14ac:dyDescent="0.2">
      <c r="B3420" s="111"/>
      <c r="C3420" s="112"/>
      <c r="D3420" s="112"/>
      <c r="E3420" s="112"/>
      <c r="F3420" s="112"/>
      <c r="G3420" s="112"/>
      <c r="H3420" s="112"/>
      <c r="I3420" s="112"/>
      <c r="J3420" s="113"/>
    </row>
    <row r="3421" spans="2:10" ht="15.75" x14ac:dyDescent="0.25">
      <c r="B3421" s="111"/>
      <c r="C3421" s="1053" t="s">
        <v>77</v>
      </c>
      <c r="D3421" s="1053"/>
      <c r="E3421" s="1053"/>
      <c r="F3421" s="1053"/>
      <c r="G3421" s="1053"/>
      <c r="H3421" s="1053"/>
      <c r="I3421" s="1053"/>
      <c r="J3421" s="113"/>
    </row>
    <row r="3422" spans="2:10" x14ac:dyDescent="0.2">
      <c r="B3422" s="111"/>
      <c r="C3422" s="1054" t="s">
        <v>2110</v>
      </c>
      <c r="D3422" s="1054"/>
      <c r="E3422" s="1054"/>
      <c r="F3422" s="1054"/>
      <c r="G3422" s="1054"/>
      <c r="H3422" s="1054"/>
      <c r="I3422" s="1054"/>
      <c r="J3422" s="113"/>
    </row>
    <row r="3423" spans="2:10" x14ac:dyDescent="0.2">
      <c r="B3423" s="111"/>
      <c r="C3423" s="114"/>
      <c r="D3423" s="114"/>
      <c r="E3423" s="114"/>
      <c r="F3423" s="114"/>
      <c r="G3423" s="114"/>
      <c r="H3423" s="114"/>
      <c r="I3423" s="116"/>
      <c r="J3423" s="113"/>
    </row>
    <row r="3424" spans="2:10" x14ac:dyDescent="0.2">
      <c r="B3424" s="111"/>
      <c r="C3424" s="115" t="s">
        <v>82</v>
      </c>
      <c r="D3424" s="1055">
        <f>'Total display'!B138</f>
        <v>0</v>
      </c>
      <c r="E3424" s="1055"/>
      <c r="F3424" s="1055"/>
      <c r="G3424" s="1055"/>
      <c r="H3424" s="115" t="s">
        <v>81</v>
      </c>
      <c r="I3424" s="176">
        <f>'Total display'!C138</f>
        <v>0</v>
      </c>
      <c r="J3424" s="113"/>
    </row>
    <row r="3425" spans="2:10" x14ac:dyDescent="0.2">
      <c r="B3425" s="111"/>
      <c r="C3425" s="118" t="s">
        <v>78</v>
      </c>
      <c r="D3425" s="1055" t="s">
        <v>168</v>
      </c>
      <c r="E3425" s="1055"/>
      <c r="F3425" s="1055"/>
      <c r="G3425" s="112"/>
      <c r="H3425" s="246" t="s">
        <v>479</v>
      </c>
      <c r="I3425" s="246" t="s">
        <v>330</v>
      </c>
      <c r="J3425" s="113"/>
    </row>
    <row r="3426" spans="2:10" ht="13.5" thickBot="1" x14ac:dyDescent="0.25">
      <c r="B3426" s="111"/>
      <c r="C3426" s="120" t="s">
        <v>79</v>
      </c>
      <c r="D3426" s="120">
        <f>'Total display'!A138</f>
        <v>0</v>
      </c>
      <c r="E3426" s="169"/>
      <c r="F3426" s="149"/>
      <c r="G3426" s="112"/>
      <c r="H3426" s="120" t="s">
        <v>80</v>
      </c>
      <c r="I3426" s="232">
        <f>'Total display'!D138</f>
        <v>0</v>
      </c>
      <c r="J3426" s="113"/>
    </row>
    <row r="3427" spans="2:10" ht="14.25" thickTop="1" thickBot="1" x14ac:dyDescent="0.25">
      <c r="B3427" s="111"/>
      <c r="C3427" s="123" t="s">
        <v>73</v>
      </c>
      <c r="D3427" s="124"/>
      <c r="E3427" s="124"/>
      <c r="F3427" s="125" t="s">
        <v>74</v>
      </c>
      <c r="G3427" s="124" t="s">
        <v>75</v>
      </c>
      <c r="H3427" s="124"/>
      <c r="I3427" s="125" t="s">
        <v>74</v>
      </c>
      <c r="J3427" s="113"/>
    </row>
    <row r="3428" spans="2:10" ht="13.5" thickTop="1" x14ac:dyDescent="0.2">
      <c r="B3428" s="111"/>
      <c r="C3428" s="126"/>
      <c r="D3428" s="127" t="s">
        <v>201</v>
      </c>
      <c r="E3428" s="128" t="s">
        <v>117</v>
      </c>
      <c r="F3428" s="129"/>
      <c r="G3428" s="112"/>
      <c r="H3428" s="112"/>
      <c r="I3428" s="130"/>
      <c r="J3428" s="113"/>
    </row>
    <row r="3429" spans="2:10" x14ac:dyDescent="0.2">
      <c r="B3429" s="111"/>
      <c r="C3429" s="127" t="s">
        <v>40</v>
      </c>
      <c r="D3429" s="127"/>
      <c r="E3429" s="127"/>
      <c r="F3429" s="131">
        <f>'Total display'!E138</f>
        <v>0</v>
      </c>
      <c r="G3429" s="1056" t="s">
        <v>1008</v>
      </c>
      <c r="H3429" s="1056"/>
      <c r="I3429" s="131"/>
      <c r="J3429" s="113"/>
    </row>
    <row r="3430" spans="2:10" x14ac:dyDescent="0.2">
      <c r="B3430" s="111"/>
      <c r="C3430" s="127" t="s">
        <v>67</v>
      </c>
      <c r="D3430" s="127"/>
      <c r="E3430" s="127"/>
      <c r="F3430" s="131">
        <f>'Total display'!H1331</f>
        <v>0</v>
      </c>
      <c r="G3430" s="1056" t="s">
        <v>76</v>
      </c>
      <c r="H3430" s="1056"/>
      <c r="I3430" s="131">
        <f>'Total display'!T1331</f>
        <v>0</v>
      </c>
      <c r="J3430" s="113"/>
    </row>
    <row r="3431" spans="2:10" x14ac:dyDescent="0.2">
      <c r="B3431" s="111"/>
      <c r="C3431" s="127" t="s">
        <v>69</v>
      </c>
      <c r="D3431" s="128">
        <f>'Ac Dtls'!D956</f>
        <v>0</v>
      </c>
      <c r="E3431" s="131">
        <f>'Ac Dtls'!E956</f>
        <v>0</v>
      </c>
      <c r="F3431" s="131">
        <f>'Total display'!M138</f>
        <v>0</v>
      </c>
      <c r="G3431" s="127"/>
      <c r="H3431" s="127"/>
      <c r="I3431" s="131"/>
      <c r="J3431" s="113"/>
    </row>
    <row r="3432" spans="2:10" x14ac:dyDescent="0.2">
      <c r="B3432" s="111"/>
      <c r="C3432" s="127" t="s">
        <v>70</v>
      </c>
      <c r="D3432" s="128">
        <f>'Ac Dtls'!G956</f>
        <v>0</v>
      </c>
      <c r="E3432" s="131">
        <f>'Ac Dtls'!H956</f>
        <v>0</v>
      </c>
      <c r="F3432" s="131">
        <f>'Total display'!O138</f>
        <v>0</v>
      </c>
      <c r="G3432" s="127"/>
      <c r="H3432" s="127"/>
      <c r="I3432" s="131"/>
      <c r="J3432" s="113"/>
    </row>
    <row r="3433" spans="2:10" x14ac:dyDescent="0.2">
      <c r="B3433" s="111"/>
      <c r="C3433" s="127" t="s">
        <v>71</v>
      </c>
      <c r="D3433" s="127"/>
      <c r="E3433" s="127"/>
      <c r="F3433" s="131">
        <f>'Total display'!P138</f>
        <v>0</v>
      </c>
      <c r="G3433" s="127"/>
      <c r="H3433" s="127"/>
      <c r="I3433" s="131"/>
      <c r="J3433" s="113"/>
    </row>
    <row r="3434" spans="2:10" x14ac:dyDescent="0.2">
      <c r="B3434" s="111"/>
      <c r="C3434" s="182"/>
      <c r="D3434" s="144"/>
      <c r="E3434" s="144"/>
      <c r="F3434" s="183"/>
      <c r="G3434" s="127"/>
      <c r="H3434" s="127"/>
      <c r="I3434" s="131"/>
      <c r="J3434" s="113"/>
    </row>
    <row r="3435" spans="2:10" x14ac:dyDescent="0.2">
      <c r="B3435" s="111"/>
      <c r="C3435" s="127" t="s">
        <v>1113</v>
      </c>
      <c r="D3435" s="144"/>
      <c r="E3435" s="144"/>
      <c r="F3435" s="131">
        <f>'Total display'!N138</f>
        <v>0</v>
      </c>
      <c r="G3435" s="127"/>
      <c r="H3435" s="127"/>
      <c r="I3435" s="131"/>
      <c r="J3435" s="113"/>
    </row>
    <row r="3436" spans="2:10" x14ac:dyDescent="0.2">
      <c r="B3436" s="111"/>
      <c r="C3436" s="127" t="s">
        <v>451</v>
      </c>
      <c r="D3436" s="127"/>
      <c r="E3436" s="127"/>
      <c r="F3436" s="131">
        <f>'Total display'!L138</f>
        <v>0</v>
      </c>
      <c r="G3436" s="127"/>
      <c r="H3436" s="127"/>
      <c r="I3436" s="131"/>
      <c r="J3436" s="113"/>
    </row>
    <row r="3437" spans="2:10" x14ac:dyDescent="0.2">
      <c r="B3437" s="111"/>
      <c r="C3437" s="1050" t="s">
        <v>83</v>
      </c>
      <c r="D3437" s="1051"/>
      <c r="E3437" s="1051"/>
      <c r="F3437" s="132">
        <f>SUM(F3429:F3436)</f>
        <v>0</v>
      </c>
      <c r="G3437" s="1052" t="s">
        <v>84</v>
      </c>
      <c r="H3437" s="1052"/>
      <c r="I3437" s="133">
        <f>SUM(I3429:I3436)</f>
        <v>0</v>
      </c>
      <c r="J3437" s="113"/>
    </row>
    <row r="3438" spans="2:10" x14ac:dyDescent="0.2">
      <c r="B3438" s="134"/>
      <c r="C3438" s="135"/>
      <c r="D3438" s="135"/>
      <c r="E3438" s="135"/>
      <c r="F3438" s="135"/>
      <c r="G3438" s="1057" t="s">
        <v>85</v>
      </c>
      <c r="H3438" s="1057"/>
      <c r="I3438" s="136">
        <f>F3437-I3437</f>
        <v>0</v>
      </c>
      <c r="J3438" s="137"/>
    </row>
    <row r="3439" spans="2:10" x14ac:dyDescent="0.2">
      <c r="B3439" s="111"/>
      <c r="C3439" s="112" t="s">
        <v>86</v>
      </c>
      <c r="D3439" s="112"/>
      <c r="E3439" s="112" t="s">
        <v>88</v>
      </c>
      <c r="F3439" s="112"/>
      <c r="G3439" s="112"/>
      <c r="H3439" s="112"/>
      <c r="I3439" s="112"/>
      <c r="J3439" s="113"/>
    </row>
    <row r="3440" spans="2:10" x14ac:dyDescent="0.2">
      <c r="B3440" s="111"/>
      <c r="C3440" s="112"/>
      <c r="D3440" s="112"/>
      <c r="E3440" s="112"/>
      <c r="F3440" s="112"/>
      <c r="G3440" s="112"/>
      <c r="H3440" s="112"/>
      <c r="I3440" s="112"/>
      <c r="J3440" s="113"/>
    </row>
    <row r="3441" spans="2:10" ht="13.5" thickBot="1" x14ac:dyDescent="0.25">
      <c r="B3441" s="139"/>
      <c r="C3441" s="140"/>
      <c r="D3441" s="140"/>
      <c r="E3441" s="140"/>
      <c r="F3441" s="140"/>
      <c r="G3441" s="140"/>
      <c r="H3441" s="140"/>
      <c r="I3441" s="140"/>
      <c r="J3441" s="141"/>
    </row>
    <row r="3452" spans="2:10" ht="13.5" thickBot="1" x14ac:dyDescent="0.25"/>
    <row r="3453" spans="2:10" x14ac:dyDescent="0.2">
      <c r="B3453" s="108" t="s">
        <v>143</v>
      </c>
      <c r="C3453" s="109"/>
      <c r="D3453" s="109"/>
      <c r="E3453" s="109"/>
      <c r="F3453" s="109"/>
      <c r="G3453" s="109"/>
      <c r="H3453" s="109"/>
      <c r="I3453" s="109"/>
      <c r="J3453" s="110"/>
    </row>
    <row r="3454" spans="2:10" x14ac:dyDescent="0.2">
      <c r="B3454" s="111"/>
      <c r="C3454" s="112"/>
      <c r="D3454" s="112"/>
      <c r="E3454" s="112"/>
      <c r="F3454" s="112"/>
      <c r="G3454" s="112"/>
      <c r="H3454" s="112"/>
      <c r="I3454" s="112"/>
      <c r="J3454" s="113"/>
    </row>
    <row r="3455" spans="2:10" ht="15.75" x14ac:dyDescent="0.25">
      <c r="B3455" s="111"/>
      <c r="C3455" s="1053" t="s">
        <v>77</v>
      </c>
      <c r="D3455" s="1053"/>
      <c r="E3455" s="1053"/>
      <c r="F3455" s="1053"/>
      <c r="G3455" s="1053"/>
      <c r="H3455" s="1053"/>
      <c r="I3455" s="1053"/>
      <c r="J3455" s="113"/>
    </row>
    <row r="3456" spans="2:10" x14ac:dyDescent="0.2">
      <c r="B3456" s="111"/>
      <c r="C3456" s="1054" t="s">
        <v>2110</v>
      </c>
      <c r="D3456" s="1054"/>
      <c r="E3456" s="1054"/>
      <c r="F3456" s="1054"/>
      <c r="G3456" s="1054"/>
      <c r="H3456" s="1054"/>
      <c r="I3456" s="1054"/>
      <c r="J3456" s="113"/>
    </row>
    <row r="3457" spans="2:10" x14ac:dyDescent="0.2">
      <c r="B3457" s="111"/>
      <c r="C3457" s="114"/>
      <c r="D3457" s="114"/>
      <c r="E3457" s="114"/>
      <c r="F3457" s="114"/>
      <c r="G3457" s="114"/>
      <c r="H3457" s="114"/>
      <c r="I3457" s="116"/>
      <c r="J3457" s="113"/>
    </row>
    <row r="3458" spans="2:10" x14ac:dyDescent="0.2">
      <c r="B3458" s="111"/>
      <c r="C3458" s="115" t="s">
        <v>82</v>
      </c>
      <c r="D3458" s="1055">
        <f>'Total display'!B146</f>
        <v>0</v>
      </c>
      <c r="E3458" s="1055"/>
      <c r="F3458" s="1055"/>
      <c r="G3458" s="1055"/>
      <c r="H3458" s="115" t="s">
        <v>81</v>
      </c>
      <c r="I3458" s="176">
        <f>'Total display'!C146</f>
        <v>0</v>
      </c>
      <c r="J3458" s="113"/>
    </row>
    <row r="3459" spans="2:10" x14ac:dyDescent="0.2">
      <c r="B3459" s="111"/>
      <c r="C3459" s="118" t="s">
        <v>78</v>
      </c>
      <c r="D3459" s="1055" t="s">
        <v>92</v>
      </c>
      <c r="E3459" s="1055"/>
      <c r="F3459" s="1055"/>
      <c r="G3459" s="112"/>
      <c r="H3459" s="246" t="s">
        <v>479</v>
      </c>
      <c r="I3459" s="246" t="s">
        <v>330</v>
      </c>
      <c r="J3459" s="113"/>
    </row>
    <row r="3460" spans="2:10" ht="13.5" thickBot="1" x14ac:dyDescent="0.25">
      <c r="B3460" s="111"/>
      <c r="C3460" s="120" t="s">
        <v>79</v>
      </c>
      <c r="D3460" s="120">
        <f>'Total display'!A146</f>
        <v>0</v>
      </c>
      <c r="E3460" s="169"/>
      <c r="F3460" s="149"/>
      <c r="G3460" s="112"/>
      <c r="H3460" s="120" t="s">
        <v>80</v>
      </c>
      <c r="I3460" s="232">
        <f>'Total display'!D146</f>
        <v>0</v>
      </c>
      <c r="J3460" s="113"/>
    </row>
    <row r="3461" spans="2:10" ht="14.25" thickTop="1" thickBot="1" x14ac:dyDescent="0.25">
      <c r="B3461" s="111"/>
      <c r="C3461" s="123" t="s">
        <v>73</v>
      </c>
      <c r="D3461" s="124"/>
      <c r="E3461" s="124"/>
      <c r="F3461" s="125" t="s">
        <v>74</v>
      </c>
      <c r="G3461" s="124" t="s">
        <v>75</v>
      </c>
      <c r="H3461" s="124"/>
      <c r="I3461" s="125" t="s">
        <v>74</v>
      </c>
      <c r="J3461" s="113"/>
    </row>
    <row r="3462" spans="2:10" ht="13.5" thickTop="1" x14ac:dyDescent="0.2">
      <c r="B3462" s="111"/>
      <c r="C3462" s="126"/>
      <c r="D3462" s="127" t="s">
        <v>201</v>
      </c>
      <c r="E3462" s="128" t="s">
        <v>117</v>
      </c>
      <c r="F3462" s="129"/>
      <c r="G3462" s="112"/>
      <c r="H3462" s="112"/>
      <c r="I3462" s="130"/>
      <c r="J3462" s="113"/>
    </row>
    <row r="3463" spans="2:10" x14ac:dyDescent="0.2">
      <c r="B3463" s="111"/>
      <c r="C3463" s="127" t="s">
        <v>40</v>
      </c>
      <c r="D3463" s="127"/>
      <c r="E3463" s="127"/>
      <c r="F3463" s="131">
        <f>'Total display'!E146</f>
        <v>0</v>
      </c>
      <c r="G3463" s="1058"/>
      <c r="H3463" s="1058"/>
      <c r="I3463" s="328"/>
      <c r="J3463" s="113"/>
    </row>
    <row r="3464" spans="2:10" x14ac:dyDescent="0.2">
      <c r="B3464" s="111"/>
      <c r="C3464" s="127" t="s">
        <v>67</v>
      </c>
      <c r="D3464" s="127"/>
      <c r="E3464" s="127"/>
      <c r="F3464" s="131">
        <f>'Total display'!H146</f>
        <v>0</v>
      </c>
      <c r="G3464" s="1056" t="s">
        <v>76</v>
      </c>
      <c r="H3464" s="1056"/>
      <c r="I3464" s="131">
        <f>'Total display'!T146</f>
        <v>0</v>
      </c>
      <c r="J3464" s="113"/>
    </row>
    <row r="3465" spans="2:10" x14ac:dyDescent="0.2">
      <c r="B3465" s="111"/>
      <c r="C3465" s="127" t="s">
        <v>69</v>
      </c>
      <c r="D3465" s="128">
        <f>'Ac Dtls'!D127</f>
        <v>0</v>
      </c>
      <c r="E3465" s="131">
        <f>'Ac Dtls'!E127</f>
        <v>1.6562722602739723</v>
      </c>
      <c r="F3465" s="131">
        <f>'Total display'!M146</f>
        <v>0</v>
      </c>
      <c r="G3465" s="127"/>
      <c r="H3465" s="127"/>
      <c r="I3465" s="131"/>
      <c r="J3465" s="113"/>
    </row>
    <row r="3466" spans="2:10" x14ac:dyDescent="0.2">
      <c r="B3466" s="111"/>
      <c r="C3466" s="127" t="s">
        <v>70</v>
      </c>
      <c r="D3466" s="128">
        <f>'Ac Dtls'!G1115</f>
        <v>0</v>
      </c>
      <c r="E3466" s="131">
        <f>'Ac Dtls'!H1115</f>
        <v>0</v>
      </c>
      <c r="F3466" s="131">
        <f>'Total display'!N146</f>
        <v>0</v>
      </c>
      <c r="G3466" s="127"/>
      <c r="H3466" s="127"/>
      <c r="I3466" s="131"/>
      <c r="J3466" s="113"/>
    </row>
    <row r="3467" spans="2:10" x14ac:dyDescent="0.2">
      <c r="B3467" s="111"/>
      <c r="C3467" s="127" t="s">
        <v>71</v>
      </c>
      <c r="D3467" s="127"/>
      <c r="E3467" s="127"/>
      <c r="F3467" s="131">
        <f>'Total display'!P146</f>
        <v>0</v>
      </c>
      <c r="G3467" s="127"/>
      <c r="H3467" s="127"/>
      <c r="I3467" s="131"/>
      <c r="J3467" s="113"/>
    </row>
    <row r="3468" spans="2:10" x14ac:dyDescent="0.2">
      <c r="B3468" s="111"/>
      <c r="C3468" s="182" t="s">
        <v>421</v>
      </c>
      <c r="D3468" s="144"/>
      <c r="E3468" s="144"/>
      <c r="F3468" s="183">
        <f>'Total display'!I146</f>
        <v>0</v>
      </c>
      <c r="G3468" s="127"/>
      <c r="H3468" s="127"/>
      <c r="I3468" s="131"/>
      <c r="J3468" s="113"/>
    </row>
    <row r="3469" spans="2:10" x14ac:dyDescent="0.2">
      <c r="B3469" s="111"/>
      <c r="C3469" s="127" t="s">
        <v>450</v>
      </c>
      <c r="D3469" s="144"/>
      <c r="E3469" s="144"/>
      <c r="F3469" s="131">
        <f>'Total display'!J146</f>
        <v>0</v>
      </c>
      <c r="G3469" s="127"/>
      <c r="H3469" s="127"/>
      <c r="I3469" s="131"/>
      <c r="J3469" s="113"/>
    </row>
    <row r="3470" spans="2:10" x14ac:dyDescent="0.2">
      <c r="B3470" s="111"/>
      <c r="C3470" s="382" t="s">
        <v>1729</v>
      </c>
      <c r="D3470" s="127"/>
      <c r="E3470" s="127"/>
      <c r="F3470" s="131">
        <f>'Total display'!L146</f>
        <v>0</v>
      </c>
      <c r="G3470" s="127"/>
      <c r="H3470" s="127"/>
      <c r="I3470" s="131"/>
      <c r="J3470" s="113"/>
    </row>
    <row r="3471" spans="2:10" x14ac:dyDescent="0.2">
      <c r="B3471" s="111"/>
      <c r="C3471" s="1050" t="s">
        <v>83</v>
      </c>
      <c r="D3471" s="1051"/>
      <c r="E3471" s="1051"/>
      <c r="F3471" s="132">
        <f>SUM(F3463:F3470)</f>
        <v>0</v>
      </c>
      <c r="G3471" s="1052" t="s">
        <v>84</v>
      </c>
      <c r="H3471" s="1052"/>
      <c r="I3471" s="133">
        <f>SUM(I3463:I3470)</f>
        <v>0</v>
      </c>
      <c r="J3471" s="113"/>
    </row>
    <row r="3472" spans="2:10" x14ac:dyDescent="0.2">
      <c r="B3472" s="134"/>
      <c r="C3472" s="383"/>
      <c r="D3472" s="135"/>
      <c r="E3472" s="135"/>
      <c r="F3472" s="135"/>
      <c r="G3472" s="1057" t="s">
        <v>85</v>
      </c>
      <c r="H3472" s="1057"/>
      <c r="I3472" s="136">
        <f>F3471-I3471</f>
        <v>0</v>
      </c>
      <c r="J3472" s="137"/>
    </row>
    <row r="3473" spans="2:11" x14ac:dyDescent="0.2">
      <c r="B3473" s="111"/>
      <c r="C3473" s="112" t="s">
        <v>86</v>
      </c>
      <c r="D3473" s="112"/>
      <c r="E3473" s="112" t="s">
        <v>88</v>
      </c>
      <c r="F3473" s="112"/>
      <c r="G3473" s="112"/>
      <c r="H3473" s="112"/>
      <c r="I3473" s="112"/>
      <c r="J3473" s="113"/>
    </row>
    <row r="3474" spans="2:11" x14ac:dyDescent="0.2">
      <c r="B3474" s="111"/>
      <c r="C3474" s="112"/>
      <c r="D3474" s="112"/>
      <c r="E3474" s="112"/>
      <c r="F3474" s="112"/>
      <c r="G3474" s="112"/>
      <c r="H3474" s="112"/>
      <c r="I3474" s="112"/>
      <c r="J3474" s="113"/>
    </row>
    <row r="3475" spans="2:11" ht="13.5" thickBot="1" x14ac:dyDescent="0.25">
      <c r="B3475" s="139"/>
      <c r="C3475" s="140"/>
      <c r="D3475" s="140"/>
      <c r="E3475" s="140"/>
      <c r="F3475" s="140"/>
      <c r="G3475" s="140"/>
      <c r="H3475" s="140"/>
      <c r="I3475" s="140"/>
      <c r="J3475" s="141"/>
      <c r="K3475" s="56"/>
    </row>
    <row r="3482" spans="2:11" ht="13.5" thickBot="1" x14ac:dyDescent="0.25"/>
    <row r="3483" spans="2:11" x14ac:dyDescent="0.2">
      <c r="B3483" s="108" t="s">
        <v>143</v>
      </c>
      <c r="C3483" s="109"/>
      <c r="D3483" s="109"/>
      <c r="E3483" s="109"/>
      <c r="F3483" s="109"/>
      <c r="G3483" s="109"/>
      <c r="H3483" s="109"/>
      <c r="I3483" s="109"/>
      <c r="J3483" s="110"/>
    </row>
    <row r="3484" spans="2:11" x14ac:dyDescent="0.2">
      <c r="B3484" s="111"/>
      <c r="C3484" s="112"/>
      <c r="D3484" s="112"/>
      <c r="E3484" s="112"/>
      <c r="F3484" s="112"/>
      <c r="G3484" s="112"/>
      <c r="H3484" s="112"/>
      <c r="I3484" s="112"/>
      <c r="J3484" s="113"/>
    </row>
    <row r="3485" spans="2:11" ht="15.75" x14ac:dyDescent="0.25">
      <c r="B3485" s="111"/>
      <c r="C3485" s="1053" t="s">
        <v>77</v>
      </c>
      <c r="D3485" s="1053"/>
      <c r="E3485" s="1053"/>
      <c r="F3485" s="1053"/>
      <c r="G3485" s="1053"/>
      <c r="H3485" s="1053"/>
      <c r="I3485" s="1053"/>
      <c r="J3485" s="113"/>
    </row>
    <row r="3486" spans="2:11" x14ac:dyDescent="0.2">
      <c r="B3486" s="111"/>
      <c r="C3486" s="1054" t="s">
        <v>2110</v>
      </c>
      <c r="D3486" s="1054"/>
      <c r="E3486" s="1054"/>
      <c r="F3486" s="1054"/>
      <c r="G3486" s="1054"/>
      <c r="H3486" s="1054"/>
      <c r="I3486" s="1054"/>
      <c r="J3486" s="113"/>
    </row>
    <row r="3487" spans="2:11" x14ac:dyDescent="0.2">
      <c r="B3487" s="111"/>
      <c r="C3487" s="114"/>
      <c r="D3487" s="114"/>
      <c r="E3487" s="114"/>
      <c r="F3487" s="114"/>
      <c r="G3487" s="114"/>
      <c r="H3487" s="114"/>
      <c r="I3487" s="116"/>
      <c r="J3487" s="113"/>
    </row>
    <row r="3488" spans="2:11" x14ac:dyDescent="0.2">
      <c r="B3488" s="111"/>
      <c r="C3488" s="115" t="s">
        <v>82</v>
      </c>
      <c r="D3488" s="1055">
        <f>'Total display'!B148</f>
        <v>0</v>
      </c>
      <c r="E3488" s="1055"/>
      <c r="F3488" s="1055"/>
      <c r="G3488" s="1055"/>
      <c r="H3488" s="115" t="s">
        <v>81</v>
      </c>
      <c r="I3488" s="176">
        <f>'Total display'!C148</f>
        <v>0</v>
      </c>
      <c r="J3488" s="113"/>
    </row>
    <row r="3489" spans="2:10" x14ac:dyDescent="0.2">
      <c r="B3489" s="111"/>
      <c r="C3489" s="118" t="s">
        <v>78</v>
      </c>
      <c r="D3489" s="1055" t="s">
        <v>168</v>
      </c>
      <c r="E3489" s="1055"/>
      <c r="F3489" s="1055"/>
      <c r="G3489" s="112"/>
      <c r="H3489" s="252" t="s">
        <v>479</v>
      </c>
      <c r="I3489" s="252" t="s">
        <v>329</v>
      </c>
      <c r="J3489" s="113"/>
    </row>
    <row r="3490" spans="2:10" ht="13.5" thickBot="1" x14ac:dyDescent="0.25">
      <c r="B3490" s="111"/>
      <c r="C3490" s="120" t="s">
        <v>79</v>
      </c>
      <c r="D3490" s="120">
        <f>'Total display'!A148</f>
        <v>0</v>
      </c>
      <c r="E3490" s="169"/>
      <c r="F3490" s="149"/>
      <c r="G3490" s="112"/>
      <c r="H3490" s="120" t="s">
        <v>80</v>
      </c>
      <c r="I3490" s="232">
        <f>'Total display'!D148</f>
        <v>0</v>
      </c>
      <c r="J3490" s="113"/>
    </row>
    <row r="3491" spans="2:10" ht="14.25" thickTop="1" thickBot="1" x14ac:dyDescent="0.25">
      <c r="B3491" s="111"/>
      <c r="C3491" s="123" t="s">
        <v>73</v>
      </c>
      <c r="D3491" s="124"/>
      <c r="E3491" s="124"/>
      <c r="F3491" s="125" t="s">
        <v>74</v>
      </c>
      <c r="G3491" s="124" t="s">
        <v>75</v>
      </c>
      <c r="H3491" s="124"/>
      <c r="I3491" s="125" t="s">
        <v>74</v>
      </c>
      <c r="J3491" s="113"/>
    </row>
    <row r="3492" spans="2:10" ht="13.5" thickTop="1" x14ac:dyDescent="0.2">
      <c r="B3492" s="111"/>
      <c r="C3492" s="126"/>
      <c r="D3492" s="127" t="s">
        <v>201</v>
      </c>
      <c r="E3492" s="128" t="s">
        <v>117</v>
      </c>
      <c r="F3492" s="129"/>
      <c r="G3492" s="112"/>
      <c r="H3492" s="112"/>
      <c r="I3492" s="130"/>
      <c r="J3492" s="113"/>
    </row>
    <row r="3493" spans="2:10" x14ac:dyDescent="0.2">
      <c r="B3493" s="111"/>
      <c r="C3493" s="127" t="s">
        <v>40</v>
      </c>
      <c r="D3493" s="127"/>
      <c r="E3493" s="127"/>
      <c r="F3493" s="131">
        <f>'Total display'!E148</f>
        <v>0</v>
      </c>
      <c r="G3493" s="1058" t="s">
        <v>1943</v>
      </c>
      <c r="H3493" s="1058"/>
      <c r="I3493" s="131">
        <f>'Total display'!R148</f>
        <v>0</v>
      </c>
      <c r="J3493" s="113"/>
    </row>
    <row r="3494" spans="2:10" x14ac:dyDescent="0.2">
      <c r="B3494" s="111"/>
      <c r="C3494" s="127" t="s">
        <v>67</v>
      </c>
      <c r="D3494" s="127"/>
      <c r="E3494" s="127"/>
      <c r="F3494" s="305">
        <f>'Total display'!H148</f>
        <v>0</v>
      </c>
      <c r="G3494" s="1056" t="s">
        <v>76</v>
      </c>
      <c r="H3494" s="1056"/>
      <c r="I3494" s="131">
        <f>'Total display'!T148</f>
        <v>0</v>
      </c>
      <c r="J3494" s="113"/>
    </row>
    <row r="3495" spans="2:10" x14ac:dyDescent="0.2">
      <c r="B3495" s="111"/>
      <c r="C3495" s="127" t="s">
        <v>69</v>
      </c>
      <c r="D3495" s="128">
        <f>'Ac Dtls'!D129</f>
        <v>0</v>
      </c>
      <c r="E3495" s="131">
        <f>'Ac Dtls'!E129</f>
        <v>1.7529400684931504</v>
      </c>
      <c r="F3495" s="131">
        <f>'Total display'!M148</f>
        <v>0</v>
      </c>
      <c r="G3495" s="127"/>
      <c r="H3495" s="127"/>
      <c r="I3495" s="131"/>
      <c r="J3495" s="113"/>
    </row>
    <row r="3496" spans="2:10" x14ac:dyDescent="0.2">
      <c r="B3496" s="111"/>
      <c r="C3496" s="127" t="s">
        <v>70</v>
      </c>
      <c r="D3496" s="128">
        <f>'Ac Dtls'!G1195</f>
        <v>0</v>
      </c>
      <c r="E3496" s="131">
        <f>'Ac Dtls'!H1195</f>
        <v>0</v>
      </c>
      <c r="F3496" s="131">
        <f>'Total display'!N148</f>
        <v>0</v>
      </c>
      <c r="G3496" s="127"/>
      <c r="H3496" s="127"/>
      <c r="I3496" s="131"/>
      <c r="J3496" s="113"/>
    </row>
    <row r="3497" spans="2:10" x14ac:dyDescent="0.2">
      <c r="B3497" s="111"/>
      <c r="C3497" s="127" t="s">
        <v>71</v>
      </c>
      <c r="D3497" s="127"/>
      <c r="E3497" s="127"/>
      <c r="F3497" s="131">
        <f>'Total display'!P148</f>
        <v>0</v>
      </c>
      <c r="G3497" s="127"/>
      <c r="H3497" s="127"/>
      <c r="I3497" s="131"/>
      <c r="J3497" s="113"/>
    </row>
    <row r="3498" spans="2:10" x14ac:dyDescent="0.2">
      <c r="B3498" s="111"/>
      <c r="C3498" s="127" t="s">
        <v>422</v>
      </c>
      <c r="D3498" s="127"/>
      <c r="E3498" s="127"/>
      <c r="F3498" s="131">
        <f>'Total display'!F148</f>
        <v>0</v>
      </c>
      <c r="G3498" s="127"/>
      <c r="H3498" s="127"/>
      <c r="I3498" s="131"/>
      <c r="J3498" s="113"/>
    </row>
    <row r="3499" spans="2:10" x14ac:dyDescent="0.2">
      <c r="B3499" s="111"/>
      <c r="C3499" s="182" t="s">
        <v>421</v>
      </c>
      <c r="D3499" s="144"/>
      <c r="E3499" s="144"/>
      <c r="F3499" s="183">
        <f>'Total display'!I148</f>
        <v>0</v>
      </c>
      <c r="G3499" s="127"/>
      <c r="H3499" s="127"/>
      <c r="I3499" s="131"/>
      <c r="J3499" s="113"/>
    </row>
    <row r="3500" spans="2:10" x14ac:dyDescent="0.2">
      <c r="B3500" s="111"/>
      <c r="C3500" s="127" t="s">
        <v>450</v>
      </c>
      <c r="D3500" s="144"/>
      <c r="E3500" s="144"/>
      <c r="F3500" s="131">
        <f>'Total display'!J148</f>
        <v>0</v>
      </c>
      <c r="G3500" s="127"/>
      <c r="H3500" s="127"/>
      <c r="I3500" s="131"/>
      <c r="J3500" s="113"/>
    </row>
    <row r="3501" spans="2:10" x14ac:dyDescent="0.2">
      <c r="B3501" s="111"/>
      <c r="C3501" s="382" t="s">
        <v>1055</v>
      </c>
      <c r="D3501" s="127"/>
      <c r="E3501" s="127"/>
      <c r="F3501" s="131">
        <f>'Total display'!L148</f>
        <v>0</v>
      </c>
      <c r="G3501" s="127"/>
      <c r="H3501" s="127"/>
      <c r="I3501" s="131"/>
      <c r="J3501" s="113"/>
    </row>
    <row r="3502" spans="2:10" x14ac:dyDescent="0.2">
      <c r="B3502" s="111"/>
      <c r="C3502" s="1050" t="s">
        <v>83</v>
      </c>
      <c r="D3502" s="1051"/>
      <c r="E3502" s="1051"/>
      <c r="F3502" s="132">
        <f>SUM(F3493:F3501)</f>
        <v>0</v>
      </c>
      <c r="G3502" s="1052" t="s">
        <v>84</v>
      </c>
      <c r="H3502" s="1052"/>
      <c r="I3502" s="133">
        <f>SUM(I3493:I3501)</f>
        <v>0</v>
      </c>
      <c r="J3502" s="113"/>
    </row>
    <row r="3503" spans="2:10" x14ac:dyDescent="0.2">
      <c r="B3503" s="134"/>
      <c r="C3503" s="135"/>
      <c r="D3503" s="135"/>
      <c r="E3503" s="135"/>
      <c r="F3503" s="135"/>
      <c r="G3503" s="1057" t="s">
        <v>85</v>
      </c>
      <c r="H3503" s="1057"/>
      <c r="I3503" s="136">
        <f>F3502-I3502</f>
        <v>0</v>
      </c>
      <c r="J3503" s="137"/>
    </row>
    <row r="3504" spans="2:10" x14ac:dyDescent="0.2">
      <c r="B3504" s="111"/>
      <c r="C3504" s="112" t="s">
        <v>86</v>
      </c>
      <c r="D3504" s="112"/>
      <c r="E3504" s="112" t="s">
        <v>88</v>
      </c>
      <c r="F3504" s="112"/>
      <c r="G3504" s="112"/>
      <c r="H3504" s="112"/>
      <c r="I3504" s="112"/>
      <c r="J3504" s="113"/>
    </row>
    <row r="3505" spans="2:10" x14ac:dyDescent="0.2">
      <c r="B3505" s="111"/>
      <c r="C3505" s="439"/>
      <c r="D3505" s="112"/>
      <c r="E3505" s="112"/>
      <c r="F3505" s="112"/>
      <c r="G3505" s="112"/>
      <c r="H3505" s="112"/>
      <c r="I3505" s="112"/>
      <c r="J3505" s="113"/>
    </row>
    <row r="3506" spans="2:10" ht="13.5" thickBot="1" x14ac:dyDescent="0.25">
      <c r="B3506" s="139"/>
      <c r="C3506" s="140"/>
      <c r="D3506" s="140"/>
      <c r="E3506" s="140"/>
      <c r="F3506" s="140"/>
      <c r="G3506" s="140"/>
      <c r="H3506" s="140"/>
      <c r="I3506" s="140"/>
      <c r="J3506" s="141"/>
    </row>
    <row r="3513" spans="2:10" ht="13.5" thickBot="1" x14ac:dyDescent="0.25"/>
    <row r="3514" spans="2:10" x14ac:dyDescent="0.2">
      <c r="B3514" s="108" t="s">
        <v>143</v>
      </c>
      <c r="C3514" s="109"/>
      <c r="D3514" s="109"/>
      <c r="E3514" s="109"/>
      <c r="F3514" s="109"/>
      <c r="G3514" s="109"/>
      <c r="H3514" s="109"/>
      <c r="I3514" s="109"/>
      <c r="J3514" s="110"/>
    </row>
    <row r="3515" spans="2:10" x14ac:dyDescent="0.2">
      <c r="B3515" s="111"/>
      <c r="C3515" s="112"/>
      <c r="D3515" s="112"/>
      <c r="E3515" s="112"/>
      <c r="F3515" s="112"/>
      <c r="G3515" s="112"/>
      <c r="H3515" s="112"/>
      <c r="I3515" s="112"/>
      <c r="J3515" s="113"/>
    </row>
    <row r="3516" spans="2:10" ht="15.75" x14ac:dyDescent="0.25">
      <c r="B3516" s="111"/>
      <c r="C3516" s="1053" t="s">
        <v>77</v>
      </c>
      <c r="D3516" s="1053"/>
      <c r="E3516" s="1053"/>
      <c r="F3516" s="1053"/>
      <c r="G3516" s="1053"/>
      <c r="H3516" s="1053"/>
      <c r="I3516" s="1053"/>
      <c r="J3516" s="113"/>
    </row>
    <row r="3517" spans="2:10" x14ac:dyDescent="0.2">
      <c r="B3517" s="111"/>
      <c r="C3517" s="1054" t="s">
        <v>2110</v>
      </c>
      <c r="D3517" s="1054"/>
      <c r="E3517" s="1054"/>
      <c r="F3517" s="1054"/>
      <c r="G3517" s="1054"/>
      <c r="H3517" s="1054"/>
      <c r="I3517" s="1054"/>
      <c r="J3517" s="113"/>
    </row>
    <row r="3518" spans="2:10" x14ac:dyDescent="0.2">
      <c r="B3518" s="111"/>
      <c r="C3518" s="303"/>
      <c r="D3518" s="303"/>
      <c r="E3518" s="303"/>
      <c r="F3518" s="303"/>
      <c r="G3518" s="303"/>
      <c r="H3518" s="303"/>
      <c r="I3518" s="301"/>
      <c r="J3518" s="113"/>
    </row>
    <row r="3519" spans="2:10" x14ac:dyDescent="0.2">
      <c r="B3519" s="111"/>
      <c r="C3519" s="304" t="s">
        <v>82</v>
      </c>
      <c r="D3519" s="1055">
        <f>'Total display'!B153</f>
        <v>0</v>
      </c>
      <c r="E3519" s="1055"/>
      <c r="F3519" s="1055"/>
      <c r="G3519" s="1055"/>
      <c r="H3519" s="304" t="s">
        <v>81</v>
      </c>
      <c r="I3519" s="176">
        <f>'Total display'!C153</f>
        <v>0</v>
      </c>
      <c r="J3519" s="113"/>
    </row>
    <row r="3520" spans="2:10" x14ac:dyDescent="0.2">
      <c r="B3520" s="111"/>
      <c r="C3520" s="118" t="s">
        <v>78</v>
      </c>
      <c r="D3520" s="1055" t="s">
        <v>92</v>
      </c>
      <c r="E3520" s="1055"/>
      <c r="F3520" s="1055"/>
      <c r="G3520" s="112"/>
      <c r="H3520" s="246" t="s">
        <v>479</v>
      </c>
      <c r="I3520" s="246" t="s">
        <v>330</v>
      </c>
      <c r="J3520" s="113"/>
    </row>
    <row r="3521" spans="2:10" ht="13.5" thickBot="1" x14ac:dyDescent="0.25">
      <c r="B3521" s="111"/>
      <c r="C3521" s="120" t="s">
        <v>79</v>
      </c>
      <c r="D3521" s="120">
        <f>'Total display'!A153</f>
        <v>0</v>
      </c>
      <c r="E3521" s="169"/>
      <c r="F3521" s="149"/>
      <c r="G3521" s="112"/>
      <c r="H3521" s="120" t="s">
        <v>80</v>
      </c>
      <c r="I3521" s="232">
        <f>'Total display'!D153</f>
        <v>0</v>
      </c>
      <c r="J3521" s="113"/>
    </row>
    <row r="3522" spans="2:10" ht="14.25" thickTop="1" thickBot="1" x14ac:dyDescent="0.25">
      <c r="B3522" s="111"/>
      <c r="C3522" s="123" t="s">
        <v>73</v>
      </c>
      <c r="D3522" s="124"/>
      <c r="E3522" s="124"/>
      <c r="F3522" s="125" t="s">
        <v>74</v>
      </c>
      <c r="G3522" s="124" t="s">
        <v>75</v>
      </c>
      <c r="H3522" s="124"/>
      <c r="I3522" s="125" t="s">
        <v>74</v>
      </c>
      <c r="J3522" s="113"/>
    </row>
    <row r="3523" spans="2:10" ht="13.5" thickTop="1" x14ac:dyDescent="0.2">
      <c r="B3523" s="111"/>
      <c r="C3523" s="126"/>
      <c r="D3523" s="127" t="s">
        <v>201</v>
      </c>
      <c r="E3523" s="302" t="s">
        <v>117</v>
      </c>
      <c r="F3523" s="129"/>
      <c r="G3523" s="112"/>
      <c r="H3523" s="112"/>
      <c r="I3523" s="130"/>
      <c r="J3523" s="113"/>
    </row>
    <row r="3524" spans="2:10" x14ac:dyDescent="0.2">
      <c r="B3524" s="111"/>
      <c r="C3524" s="127" t="s">
        <v>40</v>
      </c>
      <c r="D3524" s="127"/>
      <c r="E3524" s="127"/>
      <c r="F3524" s="131">
        <f>'Total display'!E153</f>
        <v>0</v>
      </c>
      <c r="G3524" s="1056" t="s">
        <v>1943</v>
      </c>
      <c r="H3524" s="1056"/>
      <c r="I3524" s="131">
        <f>'Total display'!R153</f>
        <v>0</v>
      </c>
      <c r="J3524" s="113"/>
    </row>
    <row r="3525" spans="2:10" x14ac:dyDescent="0.2">
      <c r="B3525" s="111"/>
      <c r="C3525" s="127" t="s">
        <v>67</v>
      </c>
      <c r="D3525" s="127"/>
      <c r="E3525" s="127"/>
      <c r="F3525" s="131">
        <f>'Total display'!H153</f>
        <v>0</v>
      </c>
      <c r="G3525" s="1056" t="s">
        <v>76</v>
      </c>
      <c r="H3525" s="1056"/>
      <c r="I3525" s="131">
        <f>'Total display'!T153</f>
        <v>0</v>
      </c>
      <c r="J3525" s="113"/>
    </row>
    <row r="3526" spans="2:10" x14ac:dyDescent="0.2">
      <c r="B3526" s="111"/>
      <c r="C3526" s="127" t="s">
        <v>69</v>
      </c>
      <c r="D3526" s="302">
        <f>'Ac Dtls'!D1277</f>
        <v>0</v>
      </c>
      <c r="E3526" s="131">
        <f>'Ac Dtls'!E1277</f>
        <v>0</v>
      </c>
      <c r="F3526" s="131">
        <f>'Total display'!M153</f>
        <v>0</v>
      </c>
      <c r="G3526" s="127"/>
      <c r="H3526" s="127"/>
      <c r="I3526" s="131"/>
      <c r="J3526" s="113"/>
    </row>
    <row r="3527" spans="2:10" x14ac:dyDescent="0.2">
      <c r="B3527" s="111"/>
      <c r="C3527" s="127" t="s">
        <v>70</v>
      </c>
      <c r="D3527" s="302">
        <f>'Ac Dtls'!G1277</f>
        <v>0</v>
      </c>
      <c r="E3527" s="131">
        <f>'Ac Dtls'!H1277</f>
        <v>0</v>
      </c>
      <c r="F3527" s="131">
        <f>'Total display'!N153</f>
        <v>0</v>
      </c>
      <c r="G3527" s="127"/>
      <c r="H3527" s="127"/>
      <c r="I3527" s="131"/>
      <c r="J3527" s="113"/>
    </row>
    <row r="3528" spans="2:10" x14ac:dyDescent="0.2">
      <c r="B3528" s="111"/>
      <c r="C3528" s="127" t="s">
        <v>71</v>
      </c>
      <c r="D3528" s="127"/>
      <c r="E3528" s="127"/>
      <c r="F3528" s="131">
        <f>'Total display'!P153</f>
        <v>0</v>
      </c>
      <c r="G3528" s="127"/>
      <c r="H3528" s="127"/>
      <c r="I3528" s="131"/>
      <c r="J3528" s="113"/>
    </row>
    <row r="3529" spans="2:10" x14ac:dyDescent="0.2">
      <c r="B3529" s="111"/>
      <c r="C3529" s="182" t="s">
        <v>421</v>
      </c>
      <c r="D3529" s="144"/>
      <c r="E3529" s="144"/>
      <c r="F3529" s="183">
        <f>'Total display'!I153</f>
        <v>0</v>
      </c>
      <c r="G3529" s="127"/>
      <c r="H3529" s="127"/>
      <c r="I3529" s="131"/>
      <c r="J3529" s="113"/>
    </row>
    <row r="3530" spans="2:10" x14ac:dyDescent="0.2">
      <c r="B3530" s="111"/>
      <c r="C3530" s="127" t="s">
        <v>450</v>
      </c>
      <c r="D3530" s="144"/>
      <c r="E3530" s="144"/>
      <c r="F3530" s="131">
        <f>'Total display'!J153</f>
        <v>0</v>
      </c>
      <c r="G3530" s="127"/>
      <c r="H3530" s="127"/>
      <c r="I3530" s="131"/>
      <c r="J3530" s="113"/>
    </row>
    <row r="3531" spans="2:10" x14ac:dyDescent="0.2">
      <c r="B3531" s="111"/>
      <c r="C3531" s="382" t="s">
        <v>1055</v>
      </c>
      <c r="D3531" s="127"/>
      <c r="E3531" s="127"/>
      <c r="F3531" s="305">
        <f>'Total display'!L153</f>
        <v>0</v>
      </c>
      <c r="G3531" s="127"/>
      <c r="H3531" s="127"/>
      <c r="I3531" s="131"/>
      <c r="J3531" s="113"/>
    </row>
    <row r="3532" spans="2:10" x14ac:dyDescent="0.2">
      <c r="B3532" s="111"/>
      <c r="C3532" s="1050" t="s">
        <v>83</v>
      </c>
      <c r="D3532" s="1051"/>
      <c r="E3532" s="1051"/>
      <c r="F3532" s="132">
        <f>SUM(F3524:F3531)</f>
        <v>0</v>
      </c>
      <c r="G3532" s="1052" t="s">
        <v>84</v>
      </c>
      <c r="H3532" s="1052"/>
      <c r="I3532" s="133">
        <f>SUM(I3524:I3531)</f>
        <v>0</v>
      </c>
      <c r="J3532" s="113"/>
    </row>
    <row r="3533" spans="2:10" x14ac:dyDescent="0.2">
      <c r="B3533" s="134"/>
      <c r="C3533" s="383"/>
      <c r="D3533" s="135"/>
      <c r="E3533" s="135"/>
      <c r="F3533" s="135"/>
      <c r="G3533" s="1057" t="s">
        <v>85</v>
      </c>
      <c r="H3533" s="1057"/>
      <c r="I3533" s="136">
        <f>F3532-I3532</f>
        <v>0</v>
      </c>
      <c r="J3533" s="137"/>
    </row>
    <row r="3534" spans="2:10" x14ac:dyDescent="0.2">
      <c r="B3534" s="111"/>
      <c r="C3534" s="112" t="s">
        <v>86</v>
      </c>
      <c r="D3534" s="112"/>
      <c r="E3534" s="112" t="s">
        <v>88</v>
      </c>
      <c r="F3534" s="112"/>
      <c r="G3534" s="112"/>
      <c r="H3534" s="112"/>
      <c r="I3534" s="112"/>
      <c r="J3534" s="113"/>
    </row>
    <row r="3535" spans="2:10" x14ac:dyDescent="0.2">
      <c r="B3535" s="111"/>
      <c r="C3535" s="112"/>
      <c r="D3535" s="112"/>
      <c r="E3535" s="112"/>
      <c r="F3535" s="112"/>
      <c r="G3535" s="112"/>
      <c r="H3535" s="112"/>
      <c r="I3535" s="112"/>
      <c r="J3535" s="113"/>
    </row>
    <row r="3536" spans="2:10" ht="13.5" thickBot="1" x14ac:dyDescent="0.25">
      <c r="B3536" s="139"/>
      <c r="C3536" s="140"/>
      <c r="D3536" s="140"/>
      <c r="E3536" s="140"/>
      <c r="F3536" s="140"/>
      <c r="G3536" s="140"/>
      <c r="H3536" s="140"/>
      <c r="I3536" s="140"/>
      <c r="J3536" s="141"/>
    </row>
    <row r="3540" spans="2:10" ht="13.5" thickBot="1" x14ac:dyDescent="0.25"/>
    <row r="3541" spans="2:10" x14ac:dyDescent="0.2">
      <c r="B3541" s="108" t="s">
        <v>143</v>
      </c>
      <c r="C3541" s="109"/>
      <c r="D3541" s="109"/>
      <c r="E3541" s="109"/>
      <c r="F3541" s="109"/>
      <c r="G3541" s="109"/>
      <c r="H3541" s="109"/>
      <c r="I3541" s="109"/>
      <c r="J3541" s="110"/>
    </row>
    <row r="3542" spans="2:10" x14ac:dyDescent="0.2">
      <c r="B3542" s="111"/>
      <c r="C3542" s="112"/>
      <c r="D3542" s="112"/>
      <c r="E3542" s="112"/>
      <c r="F3542" s="112"/>
      <c r="G3542" s="112"/>
      <c r="H3542" s="112"/>
      <c r="I3542" s="112"/>
      <c r="J3542" s="113"/>
    </row>
    <row r="3543" spans="2:10" ht="15.75" x14ac:dyDescent="0.25">
      <c r="B3543" s="111"/>
      <c r="C3543" s="1053" t="s">
        <v>77</v>
      </c>
      <c r="D3543" s="1053"/>
      <c r="E3543" s="1053"/>
      <c r="F3543" s="1053"/>
      <c r="G3543" s="1053"/>
      <c r="H3543" s="1053"/>
      <c r="I3543" s="1053"/>
      <c r="J3543" s="113"/>
    </row>
    <row r="3544" spans="2:10" x14ac:dyDescent="0.2">
      <c r="B3544" s="111"/>
      <c r="C3544" s="1054" t="s">
        <v>2110</v>
      </c>
      <c r="D3544" s="1054"/>
      <c r="E3544" s="1054"/>
      <c r="F3544" s="1054"/>
      <c r="G3544" s="1054"/>
      <c r="H3544" s="1054"/>
      <c r="I3544" s="1054"/>
      <c r="J3544" s="113"/>
    </row>
    <row r="3545" spans="2:10" x14ac:dyDescent="0.2">
      <c r="B3545" s="111"/>
      <c r="C3545" s="303"/>
      <c r="D3545" s="303"/>
      <c r="E3545" s="303"/>
      <c r="F3545" s="303"/>
      <c r="G3545" s="303"/>
      <c r="H3545" s="303"/>
      <c r="I3545" s="301"/>
      <c r="J3545" s="113"/>
    </row>
    <row r="3546" spans="2:10" x14ac:dyDescent="0.2">
      <c r="B3546" s="111"/>
      <c r="C3546" s="304" t="s">
        <v>82</v>
      </c>
      <c r="D3546" s="1055">
        <f>'Total display'!B154</f>
        <v>0</v>
      </c>
      <c r="E3546" s="1055"/>
      <c r="F3546" s="1055"/>
      <c r="G3546" s="1055"/>
      <c r="H3546" s="304" t="s">
        <v>81</v>
      </c>
      <c r="I3546" s="176">
        <f>'Total display'!C154</f>
        <v>0</v>
      </c>
      <c r="J3546" s="113"/>
    </row>
    <row r="3547" spans="2:10" x14ac:dyDescent="0.2">
      <c r="B3547" s="111"/>
      <c r="C3547" s="118" t="s">
        <v>78</v>
      </c>
      <c r="D3547" s="1055" t="s">
        <v>92</v>
      </c>
      <c r="E3547" s="1055"/>
      <c r="F3547" s="1055"/>
      <c r="G3547" s="112"/>
      <c r="H3547" s="314" t="s">
        <v>479</v>
      </c>
      <c r="I3547" s="314" t="s">
        <v>329</v>
      </c>
      <c r="J3547" s="113"/>
    </row>
    <row r="3548" spans="2:10" ht="13.5" thickBot="1" x14ac:dyDescent="0.25">
      <c r="B3548" s="111"/>
      <c r="C3548" s="120" t="s">
        <v>79</v>
      </c>
      <c r="D3548" s="120">
        <f>'Total display'!A154</f>
        <v>0</v>
      </c>
      <c r="E3548" s="169"/>
      <c r="F3548" s="149"/>
      <c r="G3548" s="112"/>
      <c r="H3548" s="120" t="s">
        <v>80</v>
      </c>
      <c r="I3548" s="232">
        <f>'Total display'!D154</f>
        <v>0</v>
      </c>
      <c r="J3548" s="113"/>
    </row>
    <row r="3549" spans="2:10" ht="14.25" thickTop="1" thickBot="1" x14ac:dyDescent="0.25">
      <c r="B3549" s="111"/>
      <c r="C3549" s="123" t="s">
        <v>73</v>
      </c>
      <c r="D3549" s="124"/>
      <c r="E3549" s="124"/>
      <c r="F3549" s="125" t="s">
        <v>74</v>
      </c>
      <c r="G3549" s="124" t="s">
        <v>75</v>
      </c>
      <c r="H3549" s="124"/>
      <c r="I3549" s="125" t="s">
        <v>74</v>
      </c>
      <c r="J3549" s="113"/>
    </row>
    <row r="3550" spans="2:10" ht="13.5" thickTop="1" x14ac:dyDescent="0.2">
      <c r="B3550" s="111"/>
      <c r="C3550" s="126"/>
      <c r="D3550" s="127" t="s">
        <v>201</v>
      </c>
      <c r="E3550" s="302" t="s">
        <v>117</v>
      </c>
      <c r="F3550" s="129"/>
      <c r="G3550" s="112"/>
      <c r="H3550" s="112"/>
      <c r="I3550" s="130"/>
      <c r="J3550" s="113"/>
    </row>
    <row r="3551" spans="2:10" x14ac:dyDescent="0.2">
      <c r="B3551" s="111"/>
      <c r="C3551" s="127" t="s">
        <v>40</v>
      </c>
      <c r="D3551" s="127"/>
      <c r="E3551" s="127"/>
      <c r="F3551" s="131">
        <f>'Total display'!E154</f>
        <v>0</v>
      </c>
      <c r="G3551" s="1056" t="s">
        <v>1942</v>
      </c>
      <c r="H3551" s="1056"/>
      <c r="I3551" s="131">
        <f>'Total display'!R154</f>
        <v>0</v>
      </c>
      <c r="J3551" s="113"/>
    </row>
    <row r="3552" spans="2:10" x14ac:dyDescent="0.2">
      <c r="B3552" s="111"/>
      <c r="C3552" s="127" t="s">
        <v>67</v>
      </c>
      <c r="D3552" s="127"/>
      <c r="E3552" s="127"/>
      <c r="F3552" s="131">
        <f>'Total display'!H154</f>
        <v>0</v>
      </c>
      <c r="G3552" s="1056" t="s">
        <v>76</v>
      </c>
      <c r="H3552" s="1056"/>
      <c r="I3552" s="131">
        <f>'Total display'!T154</f>
        <v>0</v>
      </c>
      <c r="J3552" s="113"/>
    </row>
    <row r="3553" spans="2:10" x14ac:dyDescent="0.2">
      <c r="B3553" s="111"/>
      <c r="C3553" s="127" t="s">
        <v>69</v>
      </c>
      <c r="D3553" s="302">
        <f>'Ac Dtls'!D132</f>
        <v>0</v>
      </c>
      <c r="E3553" s="131">
        <f>'Ac Dtls'!E132</f>
        <v>1.4428818493150684</v>
      </c>
      <c r="F3553" s="131">
        <f>'Total display'!M154</f>
        <v>0</v>
      </c>
      <c r="G3553" s="127"/>
      <c r="H3553" s="127"/>
      <c r="I3553" s="131"/>
      <c r="J3553" s="113"/>
    </row>
    <row r="3554" spans="2:10" x14ac:dyDescent="0.2">
      <c r="B3554" s="111"/>
      <c r="C3554" s="127" t="s">
        <v>70</v>
      </c>
      <c r="D3554" s="302">
        <f>'Ac Dtls'!G1304</f>
        <v>0</v>
      </c>
      <c r="E3554" s="131">
        <f>'Ac Dtls'!H1304</f>
        <v>0</v>
      </c>
      <c r="F3554" s="131">
        <f>'Total display'!N154</f>
        <v>0</v>
      </c>
      <c r="G3554" s="127"/>
      <c r="H3554" s="127"/>
      <c r="I3554" s="131"/>
      <c r="J3554" s="113"/>
    </row>
    <row r="3555" spans="2:10" x14ac:dyDescent="0.2">
      <c r="B3555" s="111"/>
      <c r="C3555" s="127" t="s">
        <v>71</v>
      </c>
      <c r="D3555" s="127"/>
      <c r="E3555" s="127"/>
      <c r="F3555" s="131">
        <f>'Total display'!P154</f>
        <v>0</v>
      </c>
      <c r="G3555" s="127"/>
      <c r="H3555" s="127"/>
      <c r="I3555" s="131"/>
      <c r="J3555" s="113"/>
    </row>
    <row r="3556" spans="2:10" x14ac:dyDescent="0.2">
      <c r="B3556" s="111"/>
      <c r="C3556" s="182" t="s">
        <v>421</v>
      </c>
      <c r="D3556" s="144"/>
      <c r="E3556" s="144"/>
      <c r="F3556" s="183">
        <f>'Total display'!I154</f>
        <v>0</v>
      </c>
      <c r="G3556" s="127"/>
      <c r="H3556" s="127"/>
      <c r="I3556" s="131"/>
      <c r="J3556" s="113"/>
    </row>
    <row r="3557" spans="2:10" x14ac:dyDescent="0.2">
      <c r="B3557" s="111"/>
      <c r="C3557" s="127" t="s">
        <v>450</v>
      </c>
      <c r="D3557" s="144"/>
      <c r="E3557" s="144"/>
      <c r="F3557" s="131">
        <f>'Total display'!J154</f>
        <v>0</v>
      </c>
      <c r="G3557" s="127"/>
      <c r="H3557" s="127"/>
      <c r="I3557" s="131"/>
      <c r="J3557" s="113"/>
    </row>
    <row r="3558" spans="2:10" x14ac:dyDescent="0.2">
      <c r="B3558" s="111"/>
      <c r="C3558" s="382"/>
      <c r="D3558" s="127"/>
      <c r="E3558" s="127"/>
      <c r="F3558" s="131"/>
      <c r="G3558" s="127"/>
      <c r="H3558" s="127"/>
      <c r="I3558" s="131"/>
      <c r="J3558" s="113"/>
    </row>
    <row r="3559" spans="2:10" x14ac:dyDescent="0.2">
      <c r="B3559" s="111"/>
      <c r="C3559" s="382"/>
      <c r="D3559" s="385"/>
      <c r="E3559" s="385"/>
      <c r="F3559" s="132"/>
      <c r="G3559" s="135"/>
      <c r="H3559" s="135"/>
      <c r="I3559" s="133"/>
      <c r="J3559" s="113"/>
    </row>
    <row r="3560" spans="2:10" x14ac:dyDescent="0.2">
      <c r="B3560" s="111"/>
      <c r="C3560" s="1050" t="s">
        <v>83</v>
      </c>
      <c r="D3560" s="1051"/>
      <c r="E3560" s="1051"/>
      <c r="F3560" s="132">
        <f>SUM(F3551:F3558)</f>
        <v>0</v>
      </c>
      <c r="G3560" s="1052" t="s">
        <v>84</v>
      </c>
      <c r="H3560" s="1052"/>
      <c r="I3560" s="133">
        <f>SUM(I3551:I3558)</f>
        <v>0</v>
      </c>
      <c r="J3560" s="113"/>
    </row>
    <row r="3561" spans="2:10" x14ac:dyDescent="0.2">
      <c r="B3561" s="134"/>
      <c r="C3561" s="135"/>
      <c r="D3561" s="135"/>
      <c r="E3561" s="135"/>
      <c r="F3561" s="135"/>
      <c r="G3561" s="1057" t="s">
        <v>85</v>
      </c>
      <c r="H3561" s="1057"/>
      <c r="I3561" s="136">
        <f>F3560-I3560</f>
        <v>0</v>
      </c>
      <c r="J3561" s="137"/>
    </row>
    <row r="3562" spans="2:10" x14ac:dyDescent="0.2">
      <c r="B3562" s="111"/>
      <c r="C3562" s="112" t="s">
        <v>86</v>
      </c>
      <c r="D3562" s="112"/>
      <c r="E3562" s="112" t="s">
        <v>88</v>
      </c>
      <c r="F3562" s="112"/>
      <c r="G3562" s="112"/>
      <c r="H3562" s="112"/>
      <c r="I3562" s="112"/>
      <c r="J3562" s="113"/>
    </row>
    <row r="3563" spans="2:10" x14ac:dyDescent="0.2">
      <c r="B3563" s="111"/>
      <c r="C3563" s="112"/>
      <c r="D3563" s="112"/>
      <c r="E3563" s="112"/>
      <c r="F3563" s="112"/>
      <c r="G3563" s="112"/>
      <c r="H3563" s="112"/>
      <c r="I3563" s="112"/>
      <c r="J3563" s="113"/>
    </row>
    <row r="3564" spans="2:10" ht="13.5" thickBot="1" x14ac:dyDescent="0.25">
      <c r="B3564" s="139"/>
      <c r="C3564" s="140"/>
      <c r="D3564" s="140"/>
      <c r="E3564" s="140"/>
      <c r="F3564" s="140"/>
      <c r="G3564" s="140"/>
      <c r="H3564" s="140"/>
      <c r="I3564" s="140"/>
      <c r="J3564" s="141"/>
    </row>
    <row r="3568" spans="2:10" ht="13.5" thickBot="1" x14ac:dyDescent="0.25"/>
    <row r="3569" spans="2:10" x14ac:dyDescent="0.2">
      <c r="B3569" s="108" t="s">
        <v>143</v>
      </c>
      <c r="C3569" s="109"/>
      <c r="D3569" s="109"/>
      <c r="E3569" s="109"/>
      <c r="F3569" s="109"/>
      <c r="G3569" s="109"/>
      <c r="H3569" s="109"/>
      <c r="I3569" s="109"/>
      <c r="J3569" s="110"/>
    </row>
    <row r="3570" spans="2:10" x14ac:dyDescent="0.2">
      <c r="B3570" s="111"/>
      <c r="C3570" s="112"/>
      <c r="D3570" s="112"/>
      <c r="E3570" s="112"/>
      <c r="F3570" s="112"/>
      <c r="G3570" s="112"/>
      <c r="H3570" s="112"/>
      <c r="I3570" s="112"/>
      <c r="J3570" s="113"/>
    </row>
    <row r="3571" spans="2:10" ht="15.75" x14ac:dyDescent="0.25">
      <c r="B3571" s="111"/>
      <c r="C3571" s="1053" t="s">
        <v>77</v>
      </c>
      <c r="D3571" s="1053"/>
      <c r="E3571" s="1053"/>
      <c r="F3571" s="1053"/>
      <c r="G3571" s="1053"/>
      <c r="H3571" s="1053"/>
      <c r="I3571" s="1053"/>
      <c r="J3571" s="113"/>
    </row>
    <row r="3572" spans="2:10" x14ac:dyDescent="0.2">
      <c r="B3572" s="111"/>
      <c r="C3572" s="1054" t="s">
        <v>2110</v>
      </c>
      <c r="D3572" s="1054"/>
      <c r="E3572" s="1054"/>
      <c r="F3572" s="1054"/>
      <c r="G3572" s="1054"/>
      <c r="H3572" s="1054"/>
      <c r="I3572" s="1054"/>
      <c r="J3572" s="113"/>
    </row>
    <row r="3573" spans="2:10" x14ac:dyDescent="0.2">
      <c r="B3573" s="111"/>
      <c r="C3573" s="309"/>
      <c r="D3573" s="309"/>
      <c r="E3573" s="309"/>
      <c r="F3573" s="309"/>
      <c r="G3573" s="309"/>
      <c r="H3573" s="309"/>
      <c r="I3573" s="311"/>
      <c r="J3573" s="113"/>
    </row>
    <row r="3574" spans="2:10" x14ac:dyDescent="0.2">
      <c r="B3574" s="111"/>
      <c r="C3574" s="312" t="s">
        <v>82</v>
      </c>
      <c r="D3574" s="1055">
        <f>'Total display'!B155</f>
        <v>0</v>
      </c>
      <c r="E3574" s="1055"/>
      <c r="F3574" s="1055"/>
      <c r="G3574" s="1055"/>
      <c r="H3574" s="312" t="s">
        <v>81</v>
      </c>
      <c r="I3574" s="176">
        <f>'Total display'!C155</f>
        <v>0</v>
      </c>
      <c r="J3574" s="113"/>
    </row>
    <row r="3575" spans="2:10" x14ac:dyDescent="0.2">
      <c r="B3575" s="111"/>
      <c r="C3575" s="118" t="s">
        <v>78</v>
      </c>
      <c r="D3575" s="1055" t="s">
        <v>92</v>
      </c>
      <c r="E3575" s="1055"/>
      <c r="F3575" s="1055"/>
      <c r="G3575" s="112"/>
      <c r="H3575" s="314" t="s">
        <v>479</v>
      </c>
      <c r="I3575" s="314" t="s">
        <v>329</v>
      </c>
      <c r="J3575" s="113"/>
    </row>
    <row r="3576" spans="2:10" ht="13.5" thickBot="1" x14ac:dyDescent="0.25">
      <c r="B3576" s="111"/>
      <c r="C3576" s="120" t="s">
        <v>79</v>
      </c>
      <c r="D3576" s="120">
        <f>'Total display'!A155</f>
        <v>0</v>
      </c>
      <c r="E3576" s="169"/>
      <c r="F3576" s="149"/>
      <c r="G3576" s="112"/>
      <c r="H3576" s="120" t="s">
        <v>80</v>
      </c>
      <c r="I3576" s="232">
        <f>'Total display'!D155</f>
        <v>0</v>
      </c>
      <c r="J3576" s="113"/>
    </row>
    <row r="3577" spans="2:10" ht="14.25" thickTop="1" thickBot="1" x14ac:dyDescent="0.25">
      <c r="B3577" s="111"/>
      <c r="C3577" s="123" t="s">
        <v>73</v>
      </c>
      <c r="D3577" s="124"/>
      <c r="E3577" s="124"/>
      <c r="F3577" s="125" t="s">
        <v>74</v>
      </c>
      <c r="G3577" s="124" t="s">
        <v>75</v>
      </c>
      <c r="H3577" s="124"/>
      <c r="I3577" s="125" t="s">
        <v>74</v>
      </c>
      <c r="J3577" s="113"/>
    </row>
    <row r="3578" spans="2:10" ht="13.5" thickTop="1" x14ac:dyDescent="0.2">
      <c r="B3578" s="111"/>
      <c r="C3578" s="126"/>
      <c r="D3578" s="127" t="s">
        <v>201</v>
      </c>
      <c r="E3578" s="310" t="s">
        <v>117</v>
      </c>
      <c r="F3578" s="129"/>
      <c r="G3578" s="112"/>
      <c r="H3578" s="112"/>
      <c r="I3578" s="130"/>
      <c r="J3578" s="113"/>
    </row>
    <row r="3579" spans="2:10" x14ac:dyDescent="0.2">
      <c r="B3579" s="111"/>
      <c r="C3579" s="127" t="s">
        <v>40</v>
      </c>
      <c r="D3579" s="127"/>
      <c r="E3579" s="127"/>
      <c r="F3579" s="131">
        <f>'Total display'!E155</f>
        <v>0</v>
      </c>
      <c r="G3579" s="1056" t="s">
        <v>1942</v>
      </c>
      <c r="H3579" s="1056"/>
      <c r="I3579" s="131">
        <f>'Total display'!R155</f>
        <v>0</v>
      </c>
      <c r="J3579" s="113"/>
    </row>
    <row r="3580" spans="2:10" x14ac:dyDescent="0.2">
      <c r="B3580" s="111"/>
      <c r="C3580" s="127" t="s">
        <v>67</v>
      </c>
      <c r="D3580" s="127"/>
      <c r="E3580" s="127"/>
      <c r="F3580" s="131">
        <f>'Total display'!H155</f>
        <v>0</v>
      </c>
      <c r="G3580" s="1056" t="s">
        <v>76</v>
      </c>
      <c r="H3580" s="1056"/>
      <c r="I3580" s="131">
        <f>'Total display'!T155</f>
        <v>0</v>
      </c>
      <c r="J3580" s="113"/>
    </row>
    <row r="3581" spans="2:10" x14ac:dyDescent="0.2">
      <c r="B3581" s="111"/>
      <c r="C3581" s="127" t="s">
        <v>69</v>
      </c>
      <c r="D3581" s="310">
        <f>'Ac Dtls'!D133</f>
        <v>0</v>
      </c>
      <c r="E3581" s="131">
        <f>'Ac Dtls'!E133</f>
        <v>1.5009195205479451</v>
      </c>
      <c r="F3581" s="131">
        <f>'Total display'!M155</f>
        <v>0</v>
      </c>
      <c r="G3581" s="127"/>
      <c r="H3581" s="127"/>
      <c r="I3581" s="131"/>
      <c r="J3581" s="113"/>
    </row>
    <row r="3582" spans="2:10" x14ac:dyDescent="0.2">
      <c r="B3582" s="111"/>
      <c r="C3582" s="127" t="s">
        <v>70</v>
      </c>
      <c r="D3582" s="310">
        <f>'Ac Dtls'!G1331</f>
        <v>0</v>
      </c>
      <c r="E3582" s="131">
        <f>'Ac Dtls'!H1331</f>
        <v>0</v>
      </c>
      <c r="F3582" s="131">
        <f>'Total display'!N155</f>
        <v>0</v>
      </c>
      <c r="G3582" s="127"/>
      <c r="H3582" s="127"/>
      <c r="I3582" s="131"/>
      <c r="J3582" s="113"/>
    </row>
    <row r="3583" spans="2:10" x14ac:dyDescent="0.2">
      <c r="B3583" s="111"/>
      <c r="C3583" s="127" t="s">
        <v>71</v>
      </c>
      <c r="D3583" s="127"/>
      <c r="E3583" s="127"/>
      <c r="F3583" s="131">
        <f>'Total display'!P155</f>
        <v>0</v>
      </c>
      <c r="G3583" s="127"/>
      <c r="H3583" s="127"/>
      <c r="I3583" s="131"/>
      <c r="J3583" s="113"/>
    </row>
    <row r="3584" spans="2:10" x14ac:dyDescent="0.2">
      <c r="B3584" s="111"/>
      <c r="C3584" s="127" t="s">
        <v>422</v>
      </c>
      <c r="D3584" s="127"/>
      <c r="E3584" s="127"/>
      <c r="F3584" s="131">
        <f>'Total display'!F155</f>
        <v>0</v>
      </c>
      <c r="G3584" s="127"/>
      <c r="H3584" s="127"/>
      <c r="I3584" s="131"/>
      <c r="J3584" s="113"/>
    </row>
    <row r="3585" spans="2:10" x14ac:dyDescent="0.2">
      <c r="B3585" s="111"/>
      <c r="C3585" s="182" t="s">
        <v>421</v>
      </c>
      <c r="D3585" s="144"/>
      <c r="E3585" s="144"/>
      <c r="F3585" s="183">
        <f>'Total display'!I155</f>
        <v>0</v>
      </c>
      <c r="G3585" s="127"/>
      <c r="H3585" s="127"/>
      <c r="I3585" s="131"/>
      <c r="J3585" s="113"/>
    </row>
    <row r="3586" spans="2:10" x14ac:dyDescent="0.2">
      <c r="B3586" s="111"/>
      <c r="C3586" s="127" t="s">
        <v>450</v>
      </c>
      <c r="D3586" s="144"/>
      <c r="E3586" s="144"/>
      <c r="F3586" s="131">
        <f>'Total display'!J155</f>
        <v>0</v>
      </c>
      <c r="G3586" s="127"/>
      <c r="H3586" s="127"/>
      <c r="I3586" s="131"/>
      <c r="J3586" s="113"/>
    </row>
    <row r="3587" spans="2:10" x14ac:dyDescent="0.2">
      <c r="B3587" s="111"/>
      <c r="C3587" s="382" t="s">
        <v>1055</v>
      </c>
      <c r="D3587" s="127"/>
      <c r="E3587" s="127"/>
      <c r="F3587" s="131">
        <f>'Total display'!L155</f>
        <v>0</v>
      </c>
      <c r="G3587" s="127"/>
      <c r="H3587" s="127"/>
      <c r="I3587" s="131"/>
      <c r="J3587" s="113"/>
    </row>
    <row r="3588" spans="2:10" x14ac:dyDescent="0.2">
      <c r="B3588" s="111"/>
      <c r="C3588" s="382"/>
      <c r="D3588" s="385"/>
      <c r="E3588" s="385"/>
      <c r="F3588" s="132"/>
      <c r="G3588" s="135"/>
      <c r="H3588" s="135"/>
      <c r="I3588" s="133"/>
      <c r="J3588" s="113"/>
    </row>
    <row r="3589" spans="2:10" x14ac:dyDescent="0.2">
      <c r="B3589" s="111"/>
      <c r="C3589" s="1050" t="s">
        <v>83</v>
      </c>
      <c r="D3589" s="1051"/>
      <c r="E3589" s="1051"/>
      <c r="F3589" s="132">
        <f>SUM(F3579:F3587)</f>
        <v>0</v>
      </c>
      <c r="G3589" s="1052" t="s">
        <v>84</v>
      </c>
      <c r="H3589" s="1052"/>
      <c r="I3589" s="133">
        <f>SUM(I3579:I3587)</f>
        <v>0</v>
      </c>
      <c r="J3589" s="113"/>
    </row>
    <row r="3590" spans="2:10" x14ac:dyDescent="0.2">
      <c r="B3590" s="134"/>
      <c r="C3590" s="135"/>
      <c r="D3590" s="135"/>
      <c r="E3590" s="135"/>
      <c r="F3590" s="135"/>
      <c r="G3590" s="1057" t="s">
        <v>85</v>
      </c>
      <c r="H3590" s="1057"/>
      <c r="I3590" s="136">
        <f>F3589-I3589</f>
        <v>0</v>
      </c>
      <c r="J3590" s="137"/>
    </row>
    <row r="3591" spans="2:10" x14ac:dyDescent="0.2">
      <c r="B3591" s="111"/>
      <c r="C3591" s="112" t="s">
        <v>86</v>
      </c>
      <c r="D3591" s="112"/>
      <c r="E3591" s="112" t="s">
        <v>88</v>
      </c>
      <c r="F3591" s="112"/>
      <c r="G3591" s="112"/>
      <c r="H3591" s="112"/>
      <c r="I3591" s="112"/>
      <c r="J3591" s="113"/>
    </row>
    <row r="3592" spans="2:10" x14ac:dyDescent="0.2">
      <c r="B3592" s="111"/>
      <c r="C3592" s="112"/>
      <c r="D3592" s="112"/>
      <c r="E3592" s="112"/>
      <c r="F3592" s="112"/>
      <c r="G3592" s="112"/>
      <c r="H3592" s="112"/>
      <c r="I3592" s="112"/>
      <c r="J3592" s="113"/>
    </row>
    <row r="3593" spans="2:10" ht="13.5" thickBot="1" x14ac:dyDescent="0.25">
      <c r="B3593" s="139"/>
      <c r="C3593" s="140"/>
      <c r="D3593" s="140"/>
      <c r="E3593" s="140"/>
      <c r="F3593" s="140"/>
      <c r="G3593" s="140"/>
      <c r="H3593" s="140"/>
      <c r="I3593" s="140"/>
      <c r="J3593" s="141"/>
    </row>
    <row r="3598" spans="2:10" ht="13.5" thickBot="1" x14ac:dyDescent="0.25"/>
    <row r="3599" spans="2:10" x14ac:dyDescent="0.2">
      <c r="B3599" s="108" t="s">
        <v>143</v>
      </c>
      <c r="C3599" s="109"/>
      <c r="D3599" s="109"/>
      <c r="E3599" s="109"/>
      <c r="F3599" s="109"/>
      <c r="G3599" s="109"/>
      <c r="H3599" s="109"/>
      <c r="I3599" s="109"/>
      <c r="J3599" s="110"/>
    </row>
    <row r="3600" spans="2:10" x14ac:dyDescent="0.2">
      <c r="B3600" s="111"/>
      <c r="C3600" s="112"/>
      <c r="D3600" s="112"/>
      <c r="E3600" s="112"/>
      <c r="F3600" s="112"/>
      <c r="G3600" s="112"/>
      <c r="H3600" s="112"/>
      <c r="I3600" s="112"/>
      <c r="J3600" s="113"/>
    </row>
    <row r="3601" spans="2:10" ht="15.75" x14ac:dyDescent="0.25">
      <c r="B3601" s="111"/>
      <c r="C3601" s="1053" t="s">
        <v>77</v>
      </c>
      <c r="D3601" s="1053"/>
      <c r="E3601" s="1053"/>
      <c r="F3601" s="1053"/>
      <c r="G3601" s="1053"/>
      <c r="H3601" s="1053"/>
      <c r="I3601" s="1053"/>
      <c r="J3601" s="113"/>
    </row>
    <row r="3602" spans="2:10" x14ac:dyDescent="0.2">
      <c r="B3602" s="111"/>
      <c r="C3602" s="1054" t="s">
        <v>2110</v>
      </c>
      <c r="D3602" s="1054"/>
      <c r="E3602" s="1054"/>
      <c r="F3602" s="1054"/>
      <c r="G3602" s="1054"/>
      <c r="H3602" s="1054"/>
      <c r="I3602" s="1054"/>
      <c r="J3602" s="113"/>
    </row>
    <row r="3603" spans="2:10" x14ac:dyDescent="0.2">
      <c r="B3603" s="111"/>
      <c r="C3603" s="309"/>
      <c r="D3603" s="309"/>
      <c r="E3603" s="309"/>
      <c r="F3603" s="309"/>
      <c r="G3603" s="309"/>
      <c r="H3603" s="309"/>
      <c r="I3603" s="311"/>
      <c r="J3603" s="113"/>
    </row>
    <row r="3604" spans="2:10" x14ac:dyDescent="0.2">
      <c r="B3604" s="111"/>
      <c r="C3604" s="312" t="s">
        <v>82</v>
      </c>
      <c r="D3604" s="1055">
        <f>'Total display'!B156</f>
        <v>0</v>
      </c>
      <c r="E3604" s="1055"/>
      <c r="F3604" s="1055"/>
      <c r="G3604" s="1055"/>
      <c r="H3604" s="312" t="s">
        <v>81</v>
      </c>
      <c r="I3604" s="176">
        <f>'Total display'!C156</f>
        <v>0</v>
      </c>
      <c r="J3604" s="113"/>
    </row>
    <row r="3605" spans="2:10" x14ac:dyDescent="0.2">
      <c r="B3605" s="111"/>
      <c r="C3605" s="118" t="s">
        <v>78</v>
      </c>
      <c r="D3605" s="1055" t="s">
        <v>197</v>
      </c>
      <c r="E3605" s="1055"/>
      <c r="F3605" s="1055"/>
      <c r="G3605" s="112"/>
      <c r="H3605" s="246" t="s">
        <v>479</v>
      </c>
      <c r="I3605" s="246" t="s">
        <v>330</v>
      </c>
      <c r="J3605" s="113"/>
    </row>
    <row r="3606" spans="2:10" ht="13.5" thickBot="1" x14ac:dyDescent="0.25">
      <c r="B3606" s="111"/>
      <c r="C3606" s="120" t="s">
        <v>79</v>
      </c>
      <c r="D3606" s="120">
        <f>'Total display'!A156</f>
        <v>0</v>
      </c>
      <c r="E3606" s="169"/>
      <c r="F3606" s="149"/>
      <c r="G3606" s="112"/>
      <c r="H3606" s="120" t="s">
        <v>80</v>
      </c>
      <c r="I3606" s="232">
        <f>'Total display'!D156</f>
        <v>0</v>
      </c>
      <c r="J3606" s="113"/>
    </row>
    <row r="3607" spans="2:10" ht="14.25" thickTop="1" thickBot="1" x14ac:dyDescent="0.25">
      <c r="B3607" s="111"/>
      <c r="C3607" s="123" t="s">
        <v>73</v>
      </c>
      <c r="D3607" s="124"/>
      <c r="E3607" s="124"/>
      <c r="F3607" s="125" t="s">
        <v>74</v>
      </c>
      <c r="G3607" s="124" t="s">
        <v>75</v>
      </c>
      <c r="H3607" s="124"/>
      <c r="I3607" s="125" t="s">
        <v>74</v>
      </c>
      <c r="J3607" s="113"/>
    </row>
    <row r="3608" spans="2:10" ht="13.5" thickTop="1" x14ac:dyDescent="0.2">
      <c r="B3608" s="111"/>
      <c r="C3608" s="126"/>
      <c r="D3608" s="127" t="s">
        <v>201</v>
      </c>
      <c r="E3608" s="310" t="s">
        <v>117</v>
      </c>
      <c r="F3608" s="129"/>
      <c r="G3608" s="112"/>
      <c r="H3608" s="112"/>
      <c r="I3608" s="130"/>
      <c r="J3608" s="113"/>
    </row>
    <row r="3609" spans="2:10" x14ac:dyDescent="0.2">
      <c r="B3609" s="111"/>
      <c r="C3609" s="127" t="s">
        <v>40</v>
      </c>
      <c r="D3609" s="127"/>
      <c r="E3609" s="127"/>
      <c r="F3609" s="131">
        <f>'Total display'!E156</f>
        <v>0</v>
      </c>
      <c r="G3609" s="1056"/>
      <c r="H3609" s="1056"/>
      <c r="I3609" s="131">
        <f>'Total display'!R156</f>
        <v>0</v>
      </c>
      <c r="J3609" s="113"/>
    </row>
    <row r="3610" spans="2:10" x14ac:dyDescent="0.2">
      <c r="B3610" s="111"/>
      <c r="C3610" s="127" t="s">
        <v>67</v>
      </c>
      <c r="D3610" s="127"/>
      <c r="E3610" s="127"/>
      <c r="F3610" s="131">
        <f>'Total display'!H156</f>
        <v>0</v>
      </c>
      <c r="G3610" s="1056" t="s">
        <v>76</v>
      </c>
      <c r="H3610" s="1056"/>
      <c r="I3610" s="131">
        <f>'Total display'!T156</f>
        <v>0</v>
      </c>
      <c r="J3610" s="113"/>
    </row>
    <row r="3611" spans="2:10" x14ac:dyDescent="0.2">
      <c r="B3611" s="111"/>
      <c r="C3611" s="127" t="s">
        <v>69</v>
      </c>
      <c r="D3611" s="310">
        <f>'Ac Dtls'!D1359</f>
        <v>0</v>
      </c>
      <c r="E3611" s="131">
        <f>'Ac Dtls'!E1359</f>
        <v>0</v>
      </c>
      <c r="F3611" s="131">
        <f>'Total display'!M156</f>
        <v>0</v>
      </c>
      <c r="G3611" s="127"/>
      <c r="H3611" s="127"/>
      <c r="I3611" s="131"/>
      <c r="J3611" s="113"/>
    </row>
    <row r="3612" spans="2:10" x14ac:dyDescent="0.2">
      <c r="B3612" s="111"/>
      <c r="C3612" s="127" t="s">
        <v>70</v>
      </c>
      <c r="D3612" s="310">
        <f>'Ac Dtls'!G1359</f>
        <v>0</v>
      </c>
      <c r="E3612" s="131">
        <f>'Ac Dtls'!H1359</f>
        <v>0</v>
      </c>
      <c r="F3612" s="131">
        <f>'Total display'!N156</f>
        <v>0</v>
      </c>
      <c r="G3612" s="127"/>
      <c r="H3612" s="127"/>
      <c r="I3612" s="131"/>
      <c r="J3612" s="113"/>
    </row>
    <row r="3613" spans="2:10" x14ac:dyDescent="0.2">
      <c r="B3613" s="111"/>
      <c r="C3613" s="127" t="s">
        <v>71</v>
      </c>
      <c r="D3613" s="127"/>
      <c r="E3613" s="127"/>
      <c r="F3613" s="131">
        <f>'Total display'!P156</f>
        <v>0</v>
      </c>
      <c r="G3613" s="127"/>
      <c r="H3613" s="127"/>
      <c r="I3613" s="131"/>
      <c r="J3613" s="113"/>
    </row>
    <row r="3614" spans="2:10" x14ac:dyDescent="0.2">
      <c r="B3614" s="111"/>
      <c r="C3614" s="182" t="s">
        <v>421</v>
      </c>
      <c r="D3614" s="144"/>
      <c r="E3614" s="144"/>
      <c r="F3614" s="183">
        <f>'Total display'!I156</f>
        <v>0</v>
      </c>
      <c r="G3614" s="127"/>
      <c r="H3614" s="127"/>
      <c r="I3614" s="131"/>
      <c r="J3614" s="113"/>
    </row>
    <row r="3615" spans="2:10" x14ac:dyDescent="0.2">
      <c r="B3615" s="111"/>
      <c r="C3615" s="127" t="s">
        <v>450</v>
      </c>
      <c r="D3615" s="144"/>
      <c r="E3615" s="144"/>
      <c r="F3615" s="131">
        <f>'Total display'!J156</f>
        <v>0</v>
      </c>
      <c r="G3615" s="127"/>
      <c r="H3615" s="127"/>
      <c r="I3615" s="131"/>
      <c r="J3615" s="113"/>
    </row>
    <row r="3616" spans="2:10" x14ac:dyDescent="0.2">
      <c r="B3616" s="111"/>
      <c r="C3616" s="382" t="s">
        <v>1055</v>
      </c>
      <c r="D3616" s="127"/>
      <c r="E3616" s="127"/>
      <c r="F3616" s="131">
        <f>'Total display'!L156</f>
        <v>0</v>
      </c>
      <c r="G3616" s="127"/>
      <c r="H3616" s="127"/>
      <c r="I3616" s="131"/>
      <c r="J3616" s="113"/>
    </row>
    <row r="3617" spans="2:10" x14ac:dyDescent="0.2">
      <c r="B3617" s="111"/>
      <c r="C3617" s="382"/>
      <c r="D3617" s="385"/>
      <c r="E3617" s="385"/>
      <c r="F3617" s="132"/>
      <c r="G3617" s="135"/>
      <c r="H3617" s="135"/>
      <c r="I3617" s="133"/>
      <c r="J3617" s="113"/>
    </row>
    <row r="3618" spans="2:10" x14ac:dyDescent="0.2">
      <c r="B3618" s="111"/>
      <c r="C3618" s="1050" t="s">
        <v>83</v>
      </c>
      <c r="D3618" s="1051"/>
      <c r="E3618" s="1051"/>
      <c r="F3618" s="132">
        <f>SUM(F3609:F3616)</f>
        <v>0</v>
      </c>
      <c r="G3618" s="1052" t="s">
        <v>84</v>
      </c>
      <c r="H3618" s="1052"/>
      <c r="I3618" s="133">
        <f>SUM(I3609:I3616)</f>
        <v>0</v>
      </c>
      <c r="J3618" s="113"/>
    </row>
    <row r="3619" spans="2:10" x14ac:dyDescent="0.2">
      <c r="B3619" s="134"/>
      <c r="C3619" s="135"/>
      <c r="D3619" s="135"/>
      <c r="E3619" s="135"/>
      <c r="F3619" s="135"/>
      <c r="G3619" s="1057" t="s">
        <v>85</v>
      </c>
      <c r="H3619" s="1057"/>
      <c r="I3619" s="136">
        <f>F3618-I3618</f>
        <v>0</v>
      </c>
      <c r="J3619" s="137"/>
    </row>
    <row r="3620" spans="2:10" x14ac:dyDescent="0.2">
      <c r="B3620" s="111"/>
      <c r="C3620" s="112" t="s">
        <v>86</v>
      </c>
      <c r="D3620" s="112"/>
      <c r="E3620" s="112" t="s">
        <v>88</v>
      </c>
      <c r="F3620" s="112"/>
      <c r="G3620" s="112"/>
      <c r="H3620" s="112"/>
      <c r="I3620" s="112"/>
      <c r="J3620" s="113"/>
    </row>
    <row r="3621" spans="2:10" x14ac:dyDescent="0.2">
      <c r="B3621" s="111"/>
      <c r="C3621" s="112"/>
      <c r="D3621" s="112"/>
      <c r="E3621" s="112"/>
      <c r="F3621" s="112"/>
      <c r="G3621" s="112"/>
      <c r="H3621" s="112"/>
      <c r="I3621" s="112"/>
      <c r="J3621" s="113"/>
    </row>
    <row r="3622" spans="2:10" ht="13.5" thickBot="1" x14ac:dyDescent="0.25">
      <c r="B3622" s="139"/>
      <c r="C3622" s="140"/>
      <c r="D3622" s="140"/>
      <c r="E3622" s="140"/>
      <c r="F3622" s="140"/>
      <c r="G3622" s="140"/>
      <c r="H3622" s="140"/>
      <c r="I3622" s="140"/>
      <c r="J3622" s="141"/>
    </row>
    <row r="3624" spans="2:10" ht="13.5" thickBot="1" x14ac:dyDescent="0.25"/>
    <row r="3625" spans="2:10" x14ac:dyDescent="0.2">
      <c r="B3625" s="108" t="s">
        <v>143</v>
      </c>
      <c r="C3625" s="109"/>
      <c r="D3625" s="109"/>
      <c r="E3625" s="109"/>
      <c r="F3625" s="109"/>
      <c r="G3625" s="109"/>
      <c r="H3625" s="109"/>
      <c r="I3625" s="109"/>
      <c r="J3625" s="110"/>
    </row>
    <row r="3626" spans="2:10" x14ac:dyDescent="0.2">
      <c r="B3626" s="111"/>
      <c r="C3626" s="112"/>
      <c r="D3626" s="112"/>
      <c r="E3626" s="112"/>
      <c r="F3626" s="112"/>
      <c r="G3626" s="112"/>
      <c r="H3626" s="112"/>
      <c r="I3626" s="112"/>
      <c r="J3626" s="113"/>
    </row>
    <row r="3627" spans="2:10" ht="15.75" x14ac:dyDescent="0.25">
      <c r="B3627" s="111"/>
      <c r="C3627" s="1053" t="s">
        <v>77</v>
      </c>
      <c r="D3627" s="1053"/>
      <c r="E3627" s="1053"/>
      <c r="F3627" s="1053"/>
      <c r="G3627" s="1053"/>
      <c r="H3627" s="1053"/>
      <c r="I3627" s="1053"/>
      <c r="J3627" s="113"/>
    </row>
    <row r="3628" spans="2:10" x14ac:dyDescent="0.2">
      <c r="B3628" s="111"/>
      <c r="C3628" s="1054" t="s">
        <v>1878</v>
      </c>
      <c r="D3628" s="1054"/>
      <c r="E3628" s="1054"/>
      <c r="F3628" s="1054"/>
      <c r="G3628" s="1054"/>
      <c r="H3628" s="1054"/>
      <c r="I3628" s="1054"/>
      <c r="J3628" s="113"/>
    </row>
    <row r="3629" spans="2:10" x14ac:dyDescent="0.2">
      <c r="B3629" s="111"/>
      <c r="C3629" s="737"/>
      <c r="D3629" s="737"/>
      <c r="E3629" s="737"/>
      <c r="F3629" s="737"/>
      <c r="G3629" s="737"/>
      <c r="H3629" s="737"/>
      <c r="I3629" s="739"/>
      <c r="J3629" s="113"/>
    </row>
    <row r="3630" spans="2:10" x14ac:dyDescent="0.2">
      <c r="B3630" s="111"/>
      <c r="C3630" s="740" t="s">
        <v>82</v>
      </c>
      <c r="D3630" s="1055">
        <f>'Total display'!B158</f>
        <v>0</v>
      </c>
      <c r="E3630" s="1055"/>
      <c r="F3630" s="1055"/>
      <c r="G3630" s="1055"/>
      <c r="H3630" s="740" t="s">
        <v>81</v>
      </c>
      <c r="I3630" s="176">
        <f>'Total display'!C158</f>
        <v>0</v>
      </c>
      <c r="J3630" s="113"/>
    </row>
    <row r="3631" spans="2:10" x14ac:dyDescent="0.2">
      <c r="B3631" s="111"/>
      <c r="C3631" s="118" t="s">
        <v>78</v>
      </c>
      <c r="D3631" s="1055" t="s">
        <v>94</v>
      </c>
      <c r="E3631" s="1055"/>
      <c r="F3631" s="1055"/>
      <c r="G3631" s="112"/>
      <c r="H3631" s="246" t="s">
        <v>479</v>
      </c>
      <c r="I3631" s="246" t="s">
        <v>330</v>
      </c>
      <c r="J3631" s="113"/>
    </row>
    <row r="3632" spans="2:10" ht="13.5" thickBot="1" x14ac:dyDescent="0.25">
      <c r="B3632" s="111"/>
      <c r="C3632" s="120" t="s">
        <v>79</v>
      </c>
      <c r="D3632" s="120">
        <f>'Total display'!A158</f>
        <v>0</v>
      </c>
      <c r="E3632" s="169"/>
      <c r="F3632" s="149"/>
      <c r="G3632" s="112"/>
      <c r="H3632" s="120" t="s">
        <v>80</v>
      </c>
      <c r="I3632" s="232">
        <f>'Total display'!D158</f>
        <v>0</v>
      </c>
      <c r="J3632" s="113"/>
    </row>
    <row r="3633" spans="2:10" ht="14.25" thickTop="1" thickBot="1" x14ac:dyDescent="0.25">
      <c r="B3633" s="111"/>
      <c r="C3633" s="123" t="s">
        <v>73</v>
      </c>
      <c r="D3633" s="124"/>
      <c r="E3633" s="124"/>
      <c r="F3633" s="125" t="s">
        <v>74</v>
      </c>
      <c r="G3633" s="124" t="s">
        <v>75</v>
      </c>
      <c r="H3633" s="124"/>
      <c r="I3633" s="125" t="s">
        <v>74</v>
      </c>
      <c r="J3633" s="113"/>
    </row>
    <row r="3634" spans="2:10" ht="13.5" thickTop="1" x14ac:dyDescent="0.2">
      <c r="B3634" s="111"/>
      <c r="C3634" s="126"/>
      <c r="D3634" s="127" t="s">
        <v>201</v>
      </c>
      <c r="E3634" s="738" t="s">
        <v>117</v>
      </c>
      <c r="F3634" s="129"/>
      <c r="G3634" s="112"/>
      <c r="H3634" s="112"/>
      <c r="I3634" s="130"/>
      <c r="J3634" s="113"/>
    </row>
    <row r="3635" spans="2:10" x14ac:dyDescent="0.2">
      <c r="B3635" s="111"/>
      <c r="C3635" s="127" t="s">
        <v>40</v>
      </c>
      <c r="D3635" s="127"/>
      <c r="E3635" s="127"/>
      <c r="F3635" s="131">
        <f>'Total display'!E158</f>
        <v>0</v>
      </c>
      <c r="G3635" s="1056"/>
      <c r="H3635" s="1056"/>
      <c r="I3635" s="131"/>
      <c r="J3635" s="113"/>
    </row>
    <row r="3636" spans="2:10" x14ac:dyDescent="0.2">
      <c r="B3636" s="111"/>
      <c r="C3636" s="127" t="s">
        <v>67</v>
      </c>
      <c r="D3636" s="127"/>
      <c r="E3636" s="127"/>
      <c r="F3636" s="131">
        <f>'Total display'!H158</f>
        <v>0</v>
      </c>
      <c r="G3636" s="1056" t="s">
        <v>76</v>
      </c>
      <c r="H3636" s="1056"/>
      <c r="I3636" s="131">
        <f>'Total display'!T158</f>
        <v>0</v>
      </c>
      <c r="J3636" s="113"/>
    </row>
    <row r="3637" spans="2:10" x14ac:dyDescent="0.2">
      <c r="B3637" s="111"/>
      <c r="C3637" s="127" t="s">
        <v>69</v>
      </c>
      <c r="D3637" s="738">
        <f>'Ac Dtls'!D1385</f>
        <v>0</v>
      </c>
      <c r="E3637" s="131">
        <f>'Ac Dtls'!E1385</f>
        <v>0</v>
      </c>
      <c r="F3637" s="131">
        <f>'Total display'!M158</f>
        <v>0</v>
      </c>
      <c r="G3637" s="127"/>
      <c r="H3637" s="127"/>
      <c r="I3637" s="131"/>
      <c r="J3637" s="113"/>
    </row>
    <row r="3638" spans="2:10" x14ac:dyDescent="0.2">
      <c r="B3638" s="111"/>
      <c r="C3638" s="127" t="s">
        <v>1684</v>
      </c>
      <c r="D3638" s="738">
        <f>'Ac Dtls'!G1385</f>
        <v>0</v>
      </c>
      <c r="E3638" s="131">
        <f>'Ac Dtls'!H1385</f>
        <v>0</v>
      </c>
      <c r="F3638" s="131">
        <f>'Total display'!O158</f>
        <v>0</v>
      </c>
      <c r="G3638" s="127"/>
      <c r="H3638" s="127"/>
      <c r="I3638" s="131"/>
      <c r="J3638" s="113"/>
    </row>
    <row r="3639" spans="2:10" x14ac:dyDescent="0.2">
      <c r="B3639" s="111"/>
      <c r="C3639" s="127" t="s">
        <v>71</v>
      </c>
      <c r="D3639" s="127"/>
      <c r="E3639" s="127"/>
      <c r="F3639" s="131">
        <f>'Total display'!P158</f>
        <v>0</v>
      </c>
      <c r="G3639" s="127"/>
      <c r="H3639" s="127"/>
      <c r="I3639" s="131"/>
      <c r="J3639" s="113"/>
    </row>
    <row r="3640" spans="2:10" x14ac:dyDescent="0.2">
      <c r="B3640" s="111"/>
      <c r="C3640" s="182" t="s">
        <v>421</v>
      </c>
      <c r="D3640" s="144"/>
      <c r="E3640" s="144"/>
      <c r="F3640" s="183">
        <f>'Total display'!I158</f>
        <v>0</v>
      </c>
      <c r="G3640" s="127"/>
      <c r="H3640" s="127"/>
      <c r="I3640" s="131"/>
      <c r="J3640" s="113"/>
    </row>
    <row r="3641" spans="2:10" x14ac:dyDescent="0.2">
      <c r="B3641" s="111"/>
      <c r="C3641" s="127" t="s">
        <v>450</v>
      </c>
      <c r="D3641" s="144"/>
      <c r="E3641" s="144"/>
      <c r="F3641" s="131">
        <f>'Total display'!J158</f>
        <v>0</v>
      </c>
      <c r="G3641" s="127"/>
      <c r="H3641" s="127"/>
      <c r="I3641" s="131"/>
      <c r="J3641" s="113"/>
    </row>
    <row r="3642" spans="2:10" x14ac:dyDescent="0.2">
      <c r="B3642" s="111"/>
      <c r="C3642" s="382" t="s">
        <v>1765</v>
      </c>
      <c r="D3642" s="127"/>
      <c r="E3642" s="127"/>
      <c r="F3642" s="131">
        <v>30.45</v>
      </c>
      <c r="G3642" s="127"/>
      <c r="H3642" s="127"/>
      <c r="I3642" s="131"/>
      <c r="J3642" s="113"/>
    </row>
    <row r="3643" spans="2:10" x14ac:dyDescent="0.2">
      <c r="B3643" s="111"/>
      <c r="C3643" s="382"/>
      <c r="D3643" s="385"/>
      <c r="E3643" s="385"/>
      <c r="F3643" s="132"/>
      <c r="G3643" s="135"/>
      <c r="H3643" s="135"/>
      <c r="I3643" s="133"/>
      <c r="J3643" s="113"/>
    </row>
    <row r="3644" spans="2:10" x14ac:dyDescent="0.2">
      <c r="B3644" s="111"/>
      <c r="C3644" s="1050" t="s">
        <v>83</v>
      </c>
      <c r="D3644" s="1051"/>
      <c r="E3644" s="1051"/>
      <c r="F3644" s="132">
        <f>SUM(F3635:F3642)</f>
        <v>30.45</v>
      </c>
      <c r="G3644" s="1052" t="s">
        <v>84</v>
      </c>
      <c r="H3644" s="1052"/>
      <c r="I3644" s="133">
        <f>SUM(I3635:I3642)</f>
        <v>0</v>
      </c>
      <c r="J3644" s="113"/>
    </row>
    <row r="3645" spans="2:10" x14ac:dyDescent="0.2">
      <c r="B3645" s="134"/>
      <c r="C3645" s="135"/>
      <c r="D3645" s="135"/>
      <c r="E3645" s="135"/>
      <c r="F3645" s="135"/>
      <c r="G3645" s="1057" t="s">
        <v>85</v>
      </c>
      <c r="H3645" s="1057"/>
      <c r="I3645" s="136">
        <f>F3644-I3644</f>
        <v>30.45</v>
      </c>
      <c r="J3645" s="137"/>
    </row>
    <row r="3646" spans="2:10" x14ac:dyDescent="0.2">
      <c r="B3646" s="111"/>
      <c r="C3646" s="112" t="s">
        <v>86</v>
      </c>
      <c r="D3646" s="112"/>
      <c r="E3646" s="112" t="s">
        <v>88</v>
      </c>
      <c r="F3646" s="112"/>
      <c r="G3646" s="112"/>
      <c r="H3646" s="112"/>
      <c r="I3646" s="112"/>
      <c r="J3646" s="113"/>
    </row>
    <row r="3647" spans="2:10" x14ac:dyDescent="0.2">
      <c r="B3647" s="111"/>
      <c r="C3647" s="112"/>
      <c r="D3647" s="112"/>
      <c r="E3647" s="112"/>
      <c r="F3647" s="112"/>
      <c r="G3647" s="112"/>
      <c r="H3647" s="112"/>
      <c r="I3647" s="112"/>
      <c r="J3647" s="113"/>
    </row>
    <row r="3648" spans="2:10" ht="13.5" thickBot="1" x14ac:dyDescent="0.25">
      <c r="B3648" s="139"/>
      <c r="C3648" s="140"/>
      <c r="D3648" s="140"/>
      <c r="E3648" s="140"/>
      <c r="F3648" s="140"/>
      <c r="G3648" s="140"/>
      <c r="H3648" s="140"/>
      <c r="I3648" s="140"/>
      <c r="J3648" s="141"/>
    </row>
    <row r="3656" spans="2:10" ht="13.5" thickBot="1" x14ac:dyDescent="0.25"/>
    <row r="3657" spans="2:10" x14ac:dyDescent="0.2">
      <c r="B3657" s="108" t="s">
        <v>143</v>
      </c>
      <c r="C3657" s="109"/>
      <c r="D3657" s="109"/>
      <c r="E3657" s="109"/>
      <c r="F3657" s="109"/>
      <c r="G3657" s="109"/>
      <c r="H3657" s="109"/>
      <c r="I3657" s="109"/>
      <c r="J3657" s="110"/>
    </row>
    <row r="3658" spans="2:10" x14ac:dyDescent="0.2">
      <c r="B3658" s="111"/>
      <c r="C3658" s="112"/>
      <c r="D3658" s="112"/>
      <c r="E3658" s="112"/>
      <c r="F3658" s="112"/>
      <c r="G3658" s="112"/>
      <c r="H3658" s="112"/>
      <c r="I3658" s="112"/>
      <c r="J3658" s="113"/>
    </row>
    <row r="3659" spans="2:10" ht="15.75" x14ac:dyDescent="0.25">
      <c r="B3659" s="111"/>
      <c r="C3659" s="1053" t="s">
        <v>77</v>
      </c>
      <c r="D3659" s="1053"/>
      <c r="E3659" s="1053"/>
      <c r="F3659" s="1053"/>
      <c r="G3659" s="1053"/>
      <c r="H3659" s="1053"/>
      <c r="I3659" s="1053"/>
      <c r="J3659" s="113"/>
    </row>
    <row r="3660" spans="2:10" x14ac:dyDescent="0.2">
      <c r="B3660" s="111"/>
      <c r="C3660" s="1054" t="s">
        <v>2110</v>
      </c>
      <c r="D3660" s="1054"/>
      <c r="E3660" s="1054"/>
      <c r="F3660" s="1054"/>
      <c r="G3660" s="1054"/>
      <c r="H3660" s="1054"/>
      <c r="I3660" s="1054"/>
      <c r="J3660" s="113"/>
    </row>
    <row r="3661" spans="2:10" x14ac:dyDescent="0.2">
      <c r="B3661" s="111"/>
      <c r="C3661" s="309"/>
      <c r="D3661" s="309"/>
      <c r="E3661" s="309"/>
      <c r="F3661" s="309"/>
      <c r="G3661" s="309"/>
      <c r="H3661" s="309"/>
      <c r="I3661" s="311"/>
      <c r="J3661" s="113"/>
    </row>
    <row r="3662" spans="2:10" x14ac:dyDescent="0.2">
      <c r="B3662" s="111"/>
      <c r="C3662" s="312" t="s">
        <v>82</v>
      </c>
      <c r="D3662" s="1055">
        <f>'Total display'!B159</f>
        <v>0</v>
      </c>
      <c r="E3662" s="1055"/>
      <c r="F3662" s="1055"/>
      <c r="G3662" s="1055"/>
      <c r="H3662" s="312" t="s">
        <v>81</v>
      </c>
      <c r="I3662" s="176">
        <f>'Total display'!C159</f>
        <v>0</v>
      </c>
      <c r="J3662" s="113"/>
    </row>
    <row r="3663" spans="2:10" x14ac:dyDescent="0.2">
      <c r="B3663" s="111"/>
      <c r="C3663" s="118" t="s">
        <v>78</v>
      </c>
      <c r="D3663" s="1055" t="s">
        <v>92</v>
      </c>
      <c r="E3663" s="1055"/>
      <c r="F3663" s="1055"/>
      <c r="G3663" s="112"/>
      <c r="H3663" s="314" t="s">
        <v>479</v>
      </c>
      <c r="I3663" s="314" t="s">
        <v>329</v>
      </c>
      <c r="J3663" s="113"/>
    </row>
    <row r="3664" spans="2:10" ht="13.5" thickBot="1" x14ac:dyDescent="0.25">
      <c r="B3664" s="111"/>
      <c r="C3664" s="120" t="s">
        <v>79</v>
      </c>
      <c r="D3664" s="120">
        <f>'Total display'!A159</f>
        <v>0</v>
      </c>
      <c r="E3664" s="169"/>
      <c r="F3664" s="149"/>
      <c r="G3664" s="112"/>
      <c r="H3664" s="120" t="s">
        <v>80</v>
      </c>
      <c r="I3664" s="232">
        <f>'Total display'!D159</f>
        <v>0</v>
      </c>
      <c r="J3664" s="113"/>
    </row>
    <row r="3665" spans="2:10" ht="14.25" thickTop="1" thickBot="1" x14ac:dyDescent="0.25">
      <c r="B3665" s="111"/>
      <c r="C3665" s="123" t="s">
        <v>73</v>
      </c>
      <c r="D3665" s="124"/>
      <c r="E3665" s="124"/>
      <c r="F3665" s="125" t="s">
        <v>74</v>
      </c>
      <c r="G3665" s="124" t="s">
        <v>75</v>
      </c>
      <c r="H3665" s="124"/>
      <c r="I3665" s="125" t="s">
        <v>74</v>
      </c>
      <c r="J3665" s="113"/>
    </row>
    <row r="3666" spans="2:10" ht="13.5" thickTop="1" x14ac:dyDescent="0.2">
      <c r="B3666" s="111"/>
      <c r="C3666" s="126"/>
      <c r="D3666" s="127" t="s">
        <v>201</v>
      </c>
      <c r="E3666" s="310" t="s">
        <v>117</v>
      </c>
      <c r="F3666" s="129"/>
      <c r="G3666" s="112"/>
      <c r="H3666" s="112"/>
      <c r="I3666" s="130"/>
      <c r="J3666" s="113"/>
    </row>
    <row r="3667" spans="2:10" x14ac:dyDescent="0.2">
      <c r="B3667" s="111"/>
      <c r="C3667" s="127" t="s">
        <v>40</v>
      </c>
      <c r="D3667" s="127"/>
      <c r="E3667" s="127"/>
      <c r="F3667" s="131">
        <f>'Total display'!E159</f>
        <v>0</v>
      </c>
      <c r="G3667" s="1056"/>
      <c r="H3667" s="1056"/>
      <c r="I3667" s="131">
        <f>'Total display'!R159</f>
        <v>0</v>
      </c>
      <c r="J3667" s="113"/>
    </row>
    <row r="3668" spans="2:10" x14ac:dyDescent="0.2">
      <c r="B3668" s="111"/>
      <c r="C3668" s="127" t="s">
        <v>67</v>
      </c>
      <c r="D3668" s="127"/>
      <c r="E3668" s="127"/>
      <c r="F3668" s="131">
        <f>'Total display'!H159</f>
        <v>0</v>
      </c>
      <c r="G3668" s="1056" t="s">
        <v>76</v>
      </c>
      <c r="H3668" s="1056"/>
      <c r="I3668" s="131">
        <f>'Total display'!T159</f>
        <v>0</v>
      </c>
      <c r="J3668" s="113"/>
    </row>
    <row r="3669" spans="2:10" x14ac:dyDescent="0.2">
      <c r="B3669" s="111"/>
      <c r="C3669" s="127" t="s">
        <v>69</v>
      </c>
      <c r="D3669" s="310">
        <f>'Ac Dtls'!D1387</f>
        <v>0</v>
      </c>
      <c r="E3669" s="131">
        <f>'Ac Dtls'!E1387</f>
        <v>0</v>
      </c>
      <c r="F3669" s="131">
        <f>'Total display'!M159</f>
        <v>0</v>
      </c>
      <c r="G3669" s="127"/>
      <c r="H3669" s="127"/>
      <c r="I3669" s="131"/>
      <c r="J3669" s="113"/>
    </row>
    <row r="3670" spans="2:10" x14ac:dyDescent="0.2">
      <c r="B3670" s="111"/>
      <c r="C3670" s="127" t="s">
        <v>70</v>
      </c>
      <c r="D3670" s="310">
        <f>'Ac Dtls'!G1387</f>
        <v>0</v>
      </c>
      <c r="E3670" s="131">
        <f>'Ac Dtls'!H1387</f>
        <v>0</v>
      </c>
      <c r="F3670" s="131">
        <f>'Total display'!N159</f>
        <v>0</v>
      </c>
      <c r="G3670" s="127"/>
      <c r="H3670" s="127"/>
      <c r="I3670" s="131"/>
      <c r="J3670" s="113"/>
    </row>
    <row r="3671" spans="2:10" x14ac:dyDescent="0.2">
      <c r="B3671" s="111"/>
      <c r="C3671" s="127" t="s">
        <v>71</v>
      </c>
      <c r="D3671" s="127"/>
      <c r="E3671" s="127"/>
      <c r="F3671" s="131">
        <f>'Total display'!P159</f>
        <v>0</v>
      </c>
      <c r="G3671" s="127"/>
      <c r="H3671" s="127"/>
      <c r="I3671" s="131"/>
      <c r="J3671" s="113"/>
    </row>
    <row r="3672" spans="2:10" x14ac:dyDescent="0.2">
      <c r="B3672" s="111"/>
      <c r="C3672" s="182" t="s">
        <v>421</v>
      </c>
      <c r="D3672" s="144"/>
      <c r="E3672" s="144"/>
      <c r="F3672" s="183">
        <f>'Total display'!I159</f>
        <v>0</v>
      </c>
      <c r="G3672" s="127"/>
      <c r="H3672" s="127"/>
      <c r="I3672" s="131"/>
      <c r="J3672" s="113"/>
    </row>
    <row r="3673" spans="2:10" x14ac:dyDescent="0.2">
      <c r="B3673" s="111"/>
      <c r="C3673" s="127" t="s">
        <v>450</v>
      </c>
      <c r="D3673" s="144"/>
      <c r="E3673" s="144"/>
      <c r="F3673" s="131">
        <f>'Total display'!J159</f>
        <v>0</v>
      </c>
      <c r="G3673" s="127"/>
      <c r="H3673" s="127"/>
      <c r="I3673" s="131"/>
      <c r="J3673" s="113"/>
    </row>
    <row r="3674" spans="2:10" x14ac:dyDescent="0.2">
      <c r="B3674" s="111"/>
      <c r="C3674" s="127"/>
      <c r="D3674" s="144"/>
      <c r="E3674" s="144"/>
      <c r="F3674" s="131"/>
      <c r="G3674" s="127"/>
      <c r="H3674" s="127"/>
      <c r="I3674" s="131"/>
      <c r="J3674" s="113"/>
    </row>
    <row r="3675" spans="2:10" x14ac:dyDescent="0.2">
      <c r="B3675" s="111"/>
      <c r="C3675" s="382" t="s">
        <v>1055</v>
      </c>
      <c r="D3675" s="127"/>
      <c r="E3675" s="127"/>
      <c r="F3675" s="131">
        <f>'Total display'!L159</f>
        <v>0</v>
      </c>
      <c r="G3675" s="127"/>
      <c r="H3675" s="127"/>
      <c r="I3675" s="131"/>
      <c r="J3675" s="113"/>
    </row>
    <row r="3676" spans="2:10" x14ac:dyDescent="0.2">
      <c r="B3676" s="111"/>
      <c r="C3676" s="1050" t="s">
        <v>83</v>
      </c>
      <c r="D3676" s="1051"/>
      <c r="E3676" s="1051"/>
      <c r="F3676" s="132">
        <f>SUM(F3667:F3675)</f>
        <v>0</v>
      </c>
      <c r="G3676" s="1051" t="s">
        <v>84</v>
      </c>
      <c r="H3676" s="1051"/>
      <c r="I3676" s="133">
        <f>SUM(I3667:I3675)</f>
        <v>0</v>
      </c>
      <c r="J3676" s="113"/>
    </row>
    <row r="3677" spans="2:10" x14ac:dyDescent="0.2">
      <c r="B3677" s="134"/>
      <c r="C3677" s="383"/>
      <c r="D3677" s="135"/>
      <c r="E3677" s="135"/>
      <c r="F3677" s="135"/>
      <c r="G3677" s="1057" t="s">
        <v>85</v>
      </c>
      <c r="H3677" s="1057"/>
      <c r="I3677" s="136">
        <f>F3676-I3676</f>
        <v>0</v>
      </c>
      <c r="J3677" s="137"/>
    </row>
    <row r="3678" spans="2:10" x14ac:dyDescent="0.2">
      <c r="B3678" s="111"/>
      <c r="C3678" s="112" t="s">
        <v>86</v>
      </c>
      <c r="D3678" s="112"/>
      <c r="E3678" s="112" t="s">
        <v>88</v>
      </c>
      <c r="F3678" s="112"/>
      <c r="G3678" s="112"/>
      <c r="H3678" s="112"/>
      <c r="I3678" s="112"/>
      <c r="J3678" s="113"/>
    </row>
    <row r="3679" spans="2:10" x14ac:dyDescent="0.2">
      <c r="B3679" s="111"/>
      <c r="C3679" s="112"/>
      <c r="D3679" s="112"/>
      <c r="E3679" s="112"/>
      <c r="F3679" s="112"/>
      <c r="G3679" s="112"/>
      <c r="H3679" s="112"/>
      <c r="I3679" s="112"/>
      <c r="J3679" s="113"/>
    </row>
    <row r="3680" spans="2:10" ht="13.5" thickBot="1" x14ac:dyDescent="0.25">
      <c r="B3680" s="139"/>
      <c r="C3680" s="140"/>
      <c r="D3680" s="140"/>
      <c r="E3680" s="140"/>
      <c r="F3680" s="140"/>
      <c r="G3680" s="140"/>
      <c r="H3680" s="140"/>
      <c r="I3680" s="140"/>
      <c r="J3680" s="141"/>
    </row>
    <row r="3685" spans="2:10" ht="13.5" thickBot="1" x14ac:dyDescent="0.25"/>
    <row r="3686" spans="2:10" x14ac:dyDescent="0.2">
      <c r="B3686" s="108" t="s">
        <v>143</v>
      </c>
      <c r="C3686" s="109"/>
      <c r="D3686" s="109"/>
      <c r="E3686" s="109"/>
      <c r="F3686" s="109"/>
      <c r="G3686" s="109"/>
      <c r="H3686" s="109"/>
      <c r="I3686" s="109"/>
      <c r="J3686" s="110"/>
    </row>
    <row r="3687" spans="2:10" x14ac:dyDescent="0.2">
      <c r="B3687" s="111"/>
      <c r="C3687" s="112"/>
      <c r="D3687" s="112"/>
      <c r="E3687" s="112"/>
      <c r="F3687" s="112"/>
      <c r="G3687" s="112"/>
      <c r="H3687" s="112"/>
      <c r="I3687" s="112"/>
      <c r="J3687" s="113"/>
    </row>
    <row r="3688" spans="2:10" ht="15.75" x14ac:dyDescent="0.25">
      <c r="B3688" s="111"/>
      <c r="C3688" s="1053" t="s">
        <v>77</v>
      </c>
      <c r="D3688" s="1053"/>
      <c r="E3688" s="1053"/>
      <c r="F3688" s="1053"/>
      <c r="G3688" s="1053"/>
      <c r="H3688" s="1053"/>
      <c r="I3688" s="1053"/>
      <c r="J3688" s="113"/>
    </row>
    <row r="3689" spans="2:10" x14ac:dyDescent="0.2">
      <c r="B3689" s="111"/>
      <c r="C3689" s="1054" t="s">
        <v>2110</v>
      </c>
      <c r="D3689" s="1054"/>
      <c r="E3689" s="1054"/>
      <c r="F3689" s="1054"/>
      <c r="G3689" s="1054"/>
      <c r="H3689" s="1054"/>
      <c r="I3689" s="1054"/>
      <c r="J3689" s="113"/>
    </row>
    <row r="3690" spans="2:10" x14ac:dyDescent="0.2">
      <c r="B3690" s="111"/>
      <c r="C3690" s="309"/>
      <c r="D3690" s="309"/>
      <c r="E3690" s="309"/>
      <c r="F3690" s="309"/>
      <c r="G3690" s="309"/>
      <c r="H3690" s="309"/>
      <c r="I3690" s="311"/>
      <c r="J3690" s="113"/>
    </row>
    <row r="3691" spans="2:10" x14ac:dyDescent="0.2">
      <c r="B3691" s="111"/>
      <c r="C3691" s="312" t="s">
        <v>82</v>
      </c>
      <c r="D3691" s="1055">
        <f>'Total display'!B160</f>
        <v>0</v>
      </c>
      <c r="E3691" s="1055"/>
      <c r="F3691" s="1055"/>
      <c r="G3691" s="1055"/>
      <c r="H3691" s="312" t="s">
        <v>81</v>
      </c>
      <c r="I3691" s="176">
        <f>'Total display'!C160</f>
        <v>0</v>
      </c>
      <c r="J3691" s="113"/>
    </row>
    <row r="3692" spans="2:10" x14ac:dyDescent="0.2">
      <c r="B3692" s="111"/>
      <c r="C3692" s="118" t="s">
        <v>78</v>
      </c>
      <c r="D3692" s="1055" t="s">
        <v>92</v>
      </c>
      <c r="E3692" s="1055"/>
      <c r="F3692" s="1055"/>
      <c r="G3692" s="112"/>
      <c r="H3692" s="314" t="s">
        <v>479</v>
      </c>
      <c r="I3692" s="314" t="s">
        <v>329</v>
      </c>
      <c r="J3692" s="113"/>
    </row>
    <row r="3693" spans="2:10" ht="13.5" thickBot="1" x14ac:dyDescent="0.25">
      <c r="B3693" s="111"/>
      <c r="C3693" s="120" t="s">
        <v>79</v>
      </c>
      <c r="D3693" s="120">
        <f>'Total display'!A160</f>
        <v>0</v>
      </c>
      <c r="E3693" s="169"/>
      <c r="F3693" s="149"/>
      <c r="G3693" s="112"/>
      <c r="H3693" s="120" t="s">
        <v>80</v>
      </c>
      <c r="I3693" s="232">
        <f>'Total display'!D160</f>
        <v>0</v>
      </c>
      <c r="J3693" s="113"/>
    </row>
    <row r="3694" spans="2:10" ht="14.25" thickTop="1" thickBot="1" x14ac:dyDescent="0.25">
      <c r="B3694" s="111"/>
      <c r="C3694" s="123" t="s">
        <v>73</v>
      </c>
      <c r="D3694" s="124"/>
      <c r="E3694" s="124"/>
      <c r="F3694" s="125" t="s">
        <v>74</v>
      </c>
      <c r="G3694" s="124" t="s">
        <v>75</v>
      </c>
      <c r="H3694" s="124"/>
      <c r="I3694" s="125" t="s">
        <v>74</v>
      </c>
      <c r="J3694" s="113"/>
    </row>
    <row r="3695" spans="2:10" ht="13.5" thickTop="1" x14ac:dyDescent="0.2">
      <c r="B3695" s="111"/>
      <c r="C3695" s="126"/>
      <c r="D3695" s="127" t="s">
        <v>201</v>
      </c>
      <c r="E3695" s="310" t="s">
        <v>117</v>
      </c>
      <c r="F3695" s="129"/>
      <c r="G3695" s="112"/>
      <c r="H3695" s="112"/>
      <c r="I3695" s="130"/>
      <c r="J3695" s="113"/>
    </row>
    <row r="3696" spans="2:10" x14ac:dyDescent="0.2">
      <c r="B3696" s="111"/>
      <c r="C3696" s="127" t="s">
        <v>40</v>
      </c>
      <c r="D3696" s="127"/>
      <c r="E3696" s="127"/>
      <c r="F3696" s="131">
        <f>'Total display'!E160</f>
        <v>0</v>
      </c>
      <c r="G3696" s="1056" t="s">
        <v>1942</v>
      </c>
      <c r="H3696" s="1056"/>
      <c r="I3696" s="131">
        <f>'Total display'!R160</f>
        <v>0</v>
      </c>
      <c r="J3696" s="113"/>
    </row>
    <row r="3697" spans="2:10" x14ac:dyDescent="0.2">
      <c r="B3697" s="111"/>
      <c r="C3697" s="127" t="s">
        <v>67</v>
      </c>
      <c r="D3697" s="127"/>
      <c r="E3697" s="127"/>
      <c r="F3697" s="131">
        <f>'Total display'!H160</f>
        <v>0</v>
      </c>
      <c r="G3697" s="1056" t="s">
        <v>76</v>
      </c>
      <c r="H3697" s="1056"/>
      <c r="I3697" s="131">
        <f>'Total display'!T160</f>
        <v>0</v>
      </c>
      <c r="J3697" s="113"/>
    </row>
    <row r="3698" spans="2:10" x14ac:dyDescent="0.2">
      <c r="B3698" s="111"/>
      <c r="C3698" s="127" t="s">
        <v>69</v>
      </c>
      <c r="D3698" s="310">
        <f>'Ac Dtls'!D140</f>
        <v>0</v>
      </c>
      <c r="E3698" s="131">
        <f>'Ac Dtls'!E140</f>
        <v>1.6079640410958904</v>
      </c>
      <c r="F3698" s="131">
        <f>'Total display'!M160</f>
        <v>0</v>
      </c>
      <c r="G3698" s="127"/>
      <c r="H3698" s="127"/>
      <c r="I3698" s="131"/>
      <c r="J3698" s="113"/>
    </row>
    <row r="3699" spans="2:10" x14ac:dyDescent="0.2">
      <c r="B3699" s="111"/>
      <c r="C3699" s="127" t="s">
        <v>70</v>
      </c>
      <c r="D3699" s="310">
        <f>'Ac Dtls'!G1415</f>
        <v>0</v>
      </c>
      <c r="E3699" s="131">
        <f>'Ac Dtls'!H1415</f>
        <v>0</v>
      </c>
      <c r="F3699" s="131">
        <f>'Total display'!N160</f>
        <v>0</v>
      </c>
      <c r="G3699" s="127"/>
      <c r="H3699" s="127"/>
      <c r="I3699" s="131"/>
      <c r="J3699" s="113"/>
    </row>
    <row r="3700" spans="2:10" x14ac:dyDescent="0.2">
      <c r="B3700" s="111"/>
      <c r="C3700" s="127" t="s">
        <v>71</v>
      </c>
      <c r="D3700" s="127"/>
      <c r="E3700" s="127"/>
      <c r="F3700" s="131">
        <f>'Total display'!P160</f>
        <v>0</v>
      </c>
      <c r="G3700" s="127"/>
      <c r="H3700" s="127"/>
      <c r="I3700" s="131"/>
      <c r="J3700" s="113"/>
    </row>
    <row r="3701" spans="2:10" x14ac:dyDescent="0.2">
      <c r="B3701" s="111"/>
      <c r="C3701" s="182" t="s">
        <v>421</v>
      </c>
      <c r="D3701" s="144"/>
      <c r="E3701" s="144"/>
      <c r="F3701" s="183">
        <f>'Total display'!I160</f>
        <v>0</v>
      </c>
      <c r="G3701" s="127"/>
      <c r="H3701" s="127"/>
      <c r="I3701" s="131"/>
      <c r="J3701" s="113"/>
    </row>
    <row r="3702" spans="2:10" x14ac:dyDescent="0.2">
      <c r="B3702" s="111"/>
      <c r="C3702" s="127" t="s">
        <v>422</v>
      </c>
      <c r="D3702" s="144"/>
      <c r="E3702" s="144"/>
      <c r="F3702" s="183">
        <f>'Total display'!F160</f>
        <v>0</v>
      </c>
      <c r="G3702" s="127"/>
      <c r="H3702" s="127"/>
      <c r="I3702" s="131"/>
      <c r="J3702" s="113"/>
    </row>
    <row r="3703" spans="2:10" x14ac:dyDescent="0.2">
      <c r="B3703" s="111"/>
      <c r="C3703" s="127" t="s">
        <v>450</v>
      </c>
      <c r="D3703" s="144"/>
      <c r="E3703" s="144"/>
      <c r="F3703" s="131">
        <f>'Total display'!J160</f>
        <v>0</v>
      </c>
      <c r="G3703" s="127"/>
      <c r="H3703" s="127"/>
      <c r="I3703" s="131"/>
      <c r="J3703" s="113"/>
    </row>
    <row r="3704" spans="2:10" x14ac:dyDescent="0.2">
      <c r="B3704" s="111"/>
      <c r="C3704" s="382"/>
      <c r="D3704" s="127"/>
      <c r="E3704" s="127"/>
      <c r="F3704" s="352"/>
      <c r="G3704" s="127"/>
      <c r="H3704" s="127"/>
      <c r="I3704" s="131"/>
      <c r="J3704" s="113"/>
    </row>
    <row r="3705" spans="2:10" x14ac:dyDescent="0.2">
      <c r="B3705" s="111"/>
      <c r="C3705" s="1050" t="s">
        <v>83</v>
      </c>
      <c r="D3705" s="1051"/>
      <c r="E3705" s="1051"/>
      <c r="F3705" s="132">
        <f>SUM(F3696:F3704)</f>
        <v>0</v>
      </c>
      <c r="G3705" s="1052" t="s">
        <v>84</v>
      </c>
      <c r="H3705" s="1052"/>
      <c r="I3705" s="133">
        <f>SUM(I3696:I3704)</f>
        <v>0</v>
      </c>
      <c r="J3705" s="113"/>
    </row>
    <row r="3706" spans="2:10" x14ac:dyDescent="0.2">
      <c r="B3706" s="134"/>
      <c r="C3706" s="135"/>
      <c r="D3706" s="135"/>
      <c r="E3706" s="135"/>
      <c r="F3706" s="135"/>
      <c r="G3706" s="1057" t="s">
        <v>85</v>
      </c>
      <c r="H3706" s="1057"/>
      <c r="I3706" s="136">
        <f>F3705-I3705</f>
        <v>0</v>
      </c>
      <c r="J3706" s="137"/>
    </row>
    <row r="3707" spans="2:10" x14ac:dyDescent="0.2">
      <c r="B3707" s="111"/>
      <c r="C3707" s="112" t="s">
        <v>86</v>
      </c>
      <c r="D3707" s="112"/>
      <c r="E3707" s="112" t="s">
        <v>88</v>
      </c>
      <c r="F3707" s="112"/>
      <c r="G3707" s="112"/>
      <c r="H3707" s="112"/>
      <c r="I3707" s="112"/>
      <c r="J3707" s="113"/>
    </row>
    <row r="3708" spans="2:10" x14ac:dyDescent="0.2">
      <c r="B3708" s="111"/>
      <c r="C3708" s="383"/>
      <c r="D3708" s="112"/>
      <c r="E3708" s="112"/>
      <c r="F3708" s="112"/>
      <c r="G3708" s="112"/>
      <c r="H3708" s="112"/>
      <c r="I3708" s="112"/>
      <c r="J3708" s="113"/>
    </row>
    <row r="3709" spans="2:10" ht="13.5" thickBot="1" x14ac:dyDescent="0.25">
      <c r="B3709" s="139"/>
      <c r="C3709" s="140"/>
      <c r="D3709" s="140"/>
      <c r="E3709" s="140"/>
      <c r="F3709" s="140"/>
      <c r="G3709" s="140"/>
      <c r="H3709" s="140"/>
      <c r="I3709" s="140"/>
      <c r="J3709" s="141"/>
    </row>
    <row r="3713" spans="2:10" ht="13.5" thickBot="1" x14ac:dyDescent="0.25"/>
    <row r="3714" spans="2:10" x14ac:dyDescent="0.2">
      <c r="B3714" s="108" t="s">
        <v>143</v>
      </c>
      <c r="C3714" s="109"/>
      <c r="D3714" s="109"/>
      <c r="E3714" s="109"/>
      <c r="F3714" s="109"/>
      <c r="G3714" s="109"/>
      <c r="H3714" s="109"/>
      <c r="I3714" s="109"/>
      <c r="J3714" s="110"/>
    </row>
    <row r="3715" spans="2:10" x14ac:dyDescent="0.2">
      <c r="B3715" s="111"/>
      <c r="C3715" s="112"/>
      <c r="D3715" s="112"/>
      <c r="E3715" s="112"/>
      <c r="F3715" s="112"/>
      <c r="G3715" s="112"/>
      <c r="H3715" s="112"/>
      <c r="I3715" s="112"/>
      <c r="J3715" s="113"/>
    </row>
    <row r="3716" spans="2:10" ht="15.75" x14ac:dyDescent="0.25">
      <c r="B3716" s="111"/>
      <c r="C3716" s="1053" t="s">
        <v>77</v>
      </c>
      <c r="D3716" s="1053"/>
      <c r="E3716" s="1053"/>
      <c r="F3716" s="1053"/>
      <c r="G3716" s="1053"/>
      <c r="H3716" s="1053"/>
      <c r="I3716" s="1053"/>
      <c r="J3716" s="113"/>
    </row>
    <row r="3717" spans="2:10" x14ac:dyDescent="0.2">
      <c r="B3717" s="111"/>
      <c r="C3717" s="1054" t="s">
        <v>2110</v>
      </c>
      <c r="D3717" s="1054"/>
      <c r="E3717" s="1054"/>
      <c r="F3717" s="1054"/>
      <c r="G3717" s="1054"/>
      <c r="H3717" s="1054"/>
      <c r="I3717" s="1054"/>
      <c r="J3717" s="113"/>
    </row>
    <row r="3718" spans="2:10" x14ac:dyDescent="0.2">
      <c r="B3718" s="111"/>
      <c r="C3718" s="309"/>
      <c r="D3718" s="309"/>
      <c r="E3718" s="309"/>
      <c r="F3718" s="309"/>
      <c r="G3718" s="309"/>
      <c r="H3718" s="309"/>
      <c r="I3718" s="311"/>
      <c r="J3718" s="113"/>
    </row>
    <row r="3719" spans="2:10" x14ac:dyDescent="0.2">
      <c r="B3719" s="111"/>
      <c r="C3719" s="312" t="s">
        <v>82</v>
      </c>
      <c r="D3719" s="1055">
        <f>'Total display'!B161</f>
        <v>0</v>
      </c>
      <c r="E3719" s="1055"/>
      <c r="F3719" s="1055"/>
      <c r="G3719" s="1055"/>
      <c r="H3719" s="312" t="s">
        <v>81</v>
      </c>
      <c r="I3719" s="176">
        <f>'Total display'!C161</f>
        <v>0</v>
      </c>
      <c r="J3719" s="113"/>
    </row>
    <row r="3720" spans="2:10" x14ac:dyDescent="0.2">
      <c r="B3720" s="111"/>
      <c r="C3720" s="118" t="s">
        <v>78</v>
      </c>
      <c r="D3720" s="1055" t="s">
        <v>92</v>
      </c>
      <c r="E3720" s="1055"/>
      <c r="F3720" s="1055"/>
      <c r="G3720" s="112"/>
      <c r="H3720" s="314" t="s">
        <v>479</v>
      </c>
      <c r="I3720" s="314" t="s">
        <v>329</v>
      </c>
      <c r="J3720" s="113"/>
    </row>
    <row r="3721" spans="2:10" ht="13.5" thickBot="1" x14ac:dyDescent="0.25">
      <c r="B3721" s="111"/>
      <c r="C3721" s="120" t="s">
        <v>79</v>
      </c>
      <c r="D3721" s="120">
        <f>'Total display'!A161</f>
        <v>0</v>
      </c>
      <c r="E3721" s="169"/>
      <c r="F3721" s="149"/>
      <c r="G3721" s="112"/>
      <c r="H3721" s="120" t="s">
        <v>80</v>
      </c>
      <c r="I3721" s="232">
        <f>'Total display'!D161</f>
        <v>0</v>
      </c>
      <c r="J3721" s="113"/>
    </row>
    <row r="3722" spans="2:10" ht="14.25" thickTop="1" thickBot="1" x14ac:dyDescent="0.25">
      <c r="B3722" s="111"/>
      <c r="C3722" s="123" t="s">
        <v>73</v>
      </c>
      <c r="D3722" s="124"/>
      <c r="E3722" s="124"/>
      <c r="F3722" s="125" t="s">
        <v>74</v>
      </c>
      <c r="G3722" s="124" t="s">
        <v>75</v>
      </c>
      <c r="H3722" s="124"/>
      <c r="I3722" s="125" t="s">
        <v>74</v>
      </c>
      <c r="J3722" s="113"/>
    </row>
    <row r="3723" spans="2:10" ht="13.5" thickTop="1" x14ac:dyDescent="0.2">
      <c r="B3723" s="111"/>
      <c r="C3723" s="126"/>
      <c r="D3723" s="127" t="s">
        <v>201</v>
      </c>
      <c r="E3723" s="310" t="s">
        <v>117</v>
      </c>
      <c r="F3723" s="129"/>
      <c r="G3723" s="112"/>
      <c r="H3723" s="112"/>
      <c r="I3723" s="130"/>
      <c r="J3723" s="113"/>
    </row>
    <row r="3724" spans="2:10" x14ac:dyDescent="0.2">
      <c r="B3724" s="111"/>
      <c r="C3724" s="127" t="s">
        <v>40</v>
      </c>
      <c r="D3724" s="127"/>
      <c r="E3724" s="127"/>
      <c r="F3724" s="131">
        <f>'Total display'!E161</f>
        <v>0</v>
      </c>
      <c r="G3724" s="1056" t="s">
        <v>1942</v>
      </c>
      <c r="H3724" s="1056"/>
      <c r="I3724" s="131">
        <f>'Total display'!R161</f>
        <v>0</v>
      </c>
      <c r="J3724" s="113"/>
    </row>
    <row r="3725" spans="2:10" x14ac:dyDescent="0.2">
      <c r="B3725" s="111"/>
      <c r="C3725" s="127" t="s">
        <v>67</v>
      </c>
      <c r="D3725" s="127"/>
      <c r="E3725" s="127"/>
      <c r="F3725" s="131">
        <f>'Total display'!H161</f>
        <v>0</v>
      </c>
      <c r="G3725" s="1056" t="s">
        <v>76</v>
      </c>
      <c r="H3725" s="1056"/>
      <c r="I3725" s="131">
        <f>'Total display'!T161</f>
        <v>0</v>
      </c>
      <c r="J3725" s="113"/>
    </row>
    <row r="3726" spans="2:10" x14ac:dyDescent="0.2">
      <c r="B3726" s="111"/>
      <c r="C3726" s="127" t="s">
        <v>69</v>
      </c>
      <c r="D3726" s="310">
        <f>'Ac Dtls'!D141</f>
        <v>0</v>
      </c>
      <c r="E3726" s="131">
        <f>'Ac Dtls'!E141</f>
        <v>1.6079640410958904</v>
      </c>
      <c r="F3726" s="131">
        <f>'Total display'!M161</f>
        <v>0</v>
      </c>
      <c r="G3726" s="127"/>
      <c r="H3726" s="127"/>
      <c r="I3726" s="131"/>
      <c r="J3726" s="113"/>
    </row>
    <row r="3727" spans="2:10" x14ac:dyDescent="0.2">
      <c r="B3727" s="111"/>
      <c r="C3727" s="127" t="s">
        <v>70</v>
      </c>
      <c r="D3727" s="310">
        <f>'Ac Dtls'!G1442</f>
        <v>0</v>
      </c>
      <c r="E3727" s="131">
        <f>'Ac Dtls'!H1442</f>
        <v>0</v>
      </c>
      <c r="F3727" s="131">
        <f>'Total display'!N161</f>
        <v>0</v>
      </c>
      <c r="G3727" s="127"/>
      <c r="H3727" s="127"/>
      <c r="I3727" s="131"/>
      <c r="J3727" s="113"/>
    </row>
    <row r="3728" spans="2:10" x14ac:dyDescent="0.2">
      <c r="B3728" s="111"/>
      <c r="C3728" s="127" t="s">
        <v>71</v>
      </c>
      <c r="D3728" s="127"/>
      <c r="E3728" s="127"/>
      <c r="F3728" s="131">
        <f>'Total display'!P161</f>
        <v>0</v>
      </c>
      <c r="G3728" s="127"/>
      <c r="H3728" s="127"/>
      <c r="I3728" s="131"/>
      <c r="J3728" s="113"/>
    </row>
    <row r="3729" spans="2:10" x14ac:dyDescent="0.2">
      <c r="B3729" s="111"/>
      <c r="C3729" s="182" t="s">
        <v>421</v>
      </c>
      <c r="D3729" s="144"/>
      <c r="E3729" s="144"/>
      <c r="F3729" s="183">
        <f>'Total display'!I161</f>
        <v>0</v>
      </c>
      <c r="G3729" s="127"/>
      <c r="H3729" s="127"/>
      <c r="I3729" s="131"/>
      <c r="J3729" s="113"/>
    </row>
    <row r="3730" spans="2:10" x14ac:dyDescent="0.2">
      <c r="B3730" s="111"/>
      <c r="C3730" s="127" t="s">
        <v>450</v>
      </c>
      <c r="D3730" s="144"/>
      <c r="E3730" s="144"/>
      <c r="F3730" s="131">
        <f>'Total display'!J161</f>
        <v>0</v>
      </c>
      <c r="G3730" s="127"/>
      <c r="H3730" s="127"/>
      <c r="I3730" s="131"/>
      <c r="J3730" s="113"/>
    </row>
    <row r="3731" spans="2:10" x14ac:dyDescent="0.2">
      <c r="B3731" s="111"/>
      <c r="C3731" s="382" t="s">
        <v>1055</v>
      </c>
      <c r="D3731" s="127"/>
      <c r="E3731" s="127"/>
      <c r="F3731" s="131">
        <f>'Total display'!L161</f>
        <v>0</v>
      </c>
      <c r="G3731" s="127"/>
      <c r="H3731" s="127"/>
      <c r="I3731" s="131"/>
      <c r="J3731" s="113"/>
    </row>
    <row r="3732" spans="2:10" x14ac:dyDescent="0.2">
      <c r="B3732" s="111"/>
      <c r="C3732" s="382"/>
      <c r="D3732" s="385"/>
      <c r="E3732" s="385"/>
      <c r="F3732" s="132"/>
      <c r="G3732" s="135"/>
      <c r="H3732" s="135"/>
      <c r="I3732" s="133"/>
      <c r="J3732" s="113"/>
    </row>
    <row r="3733" spans="2:10" x14ac:dyDescent="0.2">
      <c r="B3733" s="111"/>
      <c r="C3733" s="1050" t="s">
        <v>83</v>
      </c>
      <c r="D3733" s="1051"/>
      <c r="E3733" s="1051"/>
      <c r="F3733" s="132">
        <f>SUM(F3724:F3731)</f>
        <v>0</v>
      </c>
      <c r="G3733" s="1052" t="s">
        <v>84</v>
      </c>
      <c r="H3733" s="1052"/>
      <c r="I3733" s="133">
        <f>SUM(I3724:I3731)</f>
        <v>0</v>
      </c>
      <c r="J3733" s="113"/>
    </row>
    <row r="3734" spans="2:10" x14ac:dyDescent="0.2">
      <c r="B3734" s="134"/>
      <c r="C3734" s="135"/>
      <c r="D3734" s="135"/>
      <c r="E3734" s="135"/>
      <c r="F3734" s="135"/>
      <c r="G3734" s="1057" t="s">
        <v>85</v>
      </c>
      <c r="H3734" s="1057"/>
      <c r="I3734" s="136">
        <f>F3733-I3733</f>
        <v>0</v>
      </c>
      <c r="J3734" s="137"/>
    </row>
    <row r="3735" spans="2:10" x14ac:dyDescent="0.2">
      <c r="B3735" s="111"/>
      <c r="C3735" s="112" t="s">
        <v>86</v>
      </c>
      <c r="D3735" s="112"/>
      <c r="E3735" s="112" t="s">
        <v>88</v>
      </c>
      <c r="F3735" s="112"/>
      <c r="G3735" s="112"/>
      <c r="H3735" s="112"/>
      <c r="I3735" s="112"/>
      <c r="J3735" s="113"/>
    </row>
    <row r="3736" spans="2:10" x14ac:dyDescent="0.2">
      <c r="B3736" s="111"/>
      <c r="C3736" s="112"/>
      <c r="D3736" s="112"/>
      <c r="E3736" s="112"/>
      <c r="F3736" s="112"/>
      <c r="G3736" s="112"/>
      <c r="H3736" s="112"/>
      <c r="I3736" s="112"/>
      <c r="J3736" s="113"/>
    </row>
    <row r="3737" spans="2:10" ht="13.5" thickBot="1" x14ac:dyDescent="0.25">
      <c r="B3737" s="139"/>
      <c r="C3737" s="140"/>
      <c r="D3737" s="140"/>
      <c r="E3737" s="140"/>
      <c r="F3737" s="140"/>
      <c r="G3737" s="140"/>
      <c r="H3737" s="140"/>
      <c r="I3737" s="140"/>
      <c r="J3737" s="141"/>
    </row>
    <row r="3740" spans="2:10" ht="13.5" thickBot="1" x14ac:dyDescent="0.25"/>
    <row r="3741" spans="2:10" x14ac:dyDescent="0.2">
      <c r="B3741" s="108" t="s">
        <v>143</v>
      </c>
      <c r="C3741" s="109"/>
      <c r="D3741" s="109"/>
      <c r="E3741" s="109"/>
      <c r="F3741" s="109"/>
      <c r="G3741" s="109"/>
      <c r="H3741" s="109"/>
      <c r="I3741" s="109"/>
      <c r="J3741" s="110"/>
    </row>
    <row r="3742" spans="2:10" x14ac:dyDescent="0.2">
      <c r="B3742" s="111"/>
      <c r="C3742" s="112"/>
      <c r="D3742" s="112"/>
      <c r="E3742" s="112"/>
      <c r="F3742" s="112"/>
      <c r="G3742" s="112"/>
      <c r="H3742" s="112"/>
      <c r="I3742" s="112"/>
      <c r="J3742" s="113"/>
    </row>
    <row r="3743" spans="2:10" ht="15.75" x14ac:dyDescent="0.25">
      <c r="B3743" s="111"/>
      <c r="C3743" s="1053" t="s">
        <v>77</v>
      </c>
      <c r="D3743" s="1053"/>
      <c r="E3743" s="1053"/>
      <c r="F3743" s="1053"/>
      <c r="G3743" s="1053"/>
      <c r="H3743" s="1053"/>
      <c r="I3743" s="1053"/>
      <c r="J3743" s="113"/>
    </row>
    <row r="3744" spans="2:10" x14ac:dyDescent="0.2">
      <c r="B3744" s="111"/>
      <c r="C3744" s="1054" t="s">
        <v>2110</v>
      </c>
      <c r="D3744" s="1054"/>
      <c r="E3744" s="1054"/>
      <c r="F3744" s="1054"/>
      <c r="G3744" s="1054"/>
      <c r="H3744" s="1054"/>
      <c r="I3744" s="1054"/>
      <c r="J3744" s="113"/>
    </row>
    <row r="3745" spans="2:10" x14ac:dyDescent="0.2">
      <c r="B3745" s="111"/>
      <c r="C3745" s="321"/>
      <c r="D3745" s="321"/>
      <c r="E3745" s="321"/>
      <c r="F3745" s="321"/>
      <c r="G3745" s="321"/>
      <c r="H3745" s="321"/>
      <c r="I3745" s="322"/>
      <c r="J3745" s="113"/>
    </row>
    <row r="3746" spans="2:10" x14ac:dyDescent="0.2">
      <c r="B3746" s="111"/>
      <c r="C3746" s="323" t="s">
        <v>82</v>
      </c>
      <c r="D3746" s="1055">
        <f>'Total display'!B162</f>
        <v>0</v>
      </c>
      <c r="E3746" s="1055"/>
      <c r="F3746" s="1055"/>
      <c r="G3746" s="1055"/>
      <c r="H3746" s="323" t="s">
        <v>81</v>
      </c>
      <c r="I3746" s="176">
        <f>'Total display'!C162</f>
        <v>0</v>
      </c>
      <c r="J3746" s="113"/>
    </row>
    <row r="3747" spans="2:10" x14ac:dyDescent="0.2">
      <c r="B3747" s="111"/>
      <c r="C3747" s="118" t="s">
        <v>78</v>
      </c>
      <c r="D3747" s="1055" t="s">
        <v>92</v>
      </c>
      <c r="E3747" s="1055"/>
      <c r="F3747" s="1055"/>
      <c r="G3747" s="112"/>
      <c r="H3747" s="246" t="s">
        <v>479</v>
      </c>
      <c r="I3747" s="246" t="s">
        <v>330</v>
      </c>
      <c r="J3747" s="113"/>
    </row>
    <row r="3748" spans="2:10" ht="13.5" thickBot="1" x14ac:dyDescent="0.25">
      <c r="B3748" s="111"/>
      <c r="C3748" s="120" t="s">
        <v>79</v>
      </c>
      <c r="D3748" s="120">
        <f>'Total display'!A162</f>
        <v>0</v>
      </c>
      <c r="E3748" s="169"/>
      <c r="F3748" s="149"/>
      <c r="G3748" s="112"/>
      <c r="H3748" s="120" t="s">
        <v>80</v>
      </c>
      <c r="I3748" s="232">
        <f>'Total display'!D162</f>
        <v>0</v>
      </c>
      <c r="J3748" s="113"/>
    </row>
    <row r="3749" spans="2:10" ht="14.25" thickTop="1" thickBot="1" x14ac:dyDescent="0.25">
      <c r="B3749" s="111"/>
      <c r="C3749" s="123" t="s">
        <v>73</v>
      </c>
      <c r="D3749" s="124"/>
      <c r="E3749" s="124"/>
      <c r="F3749" s="125" t="s">
        <v>74</v>
      </c>
      <c r="G3749" s="124" t="s">
        <v>75</v>
      </c>
      <c r="H3749" s="124"/>
      <c r="I3749" s="125" t="s">
        <v>74</v>
      </c>
      <c r="J3749" s="113"/>
    </row>
    <row r="3750" spans="2:10" ht="13.5" thickTop="1" x14ac:dyDescent="0.2">
      <c r="B3750" s="111"/>
      <c r="C3750" s="126"/>
      <c r="D3750" s="127" t="s">
        <v>201</v>
      </c>
      <c r="E3750" s="320" t="s">
        <v>117</v>
      </c>
      <c r="F3750" s="129"/>
      <c r="G3750" s="112"/>
      <c r="H3750" s="112"/>
      <c r="I3750" s="130"/>
      <c r="J3750" s="113"/>
    </row>
    <row r="3751" spans="2:10" x14ac:dyDescent="0.2">
      <c r="B3751" s="111"/>
      <c r="C3751" s="127" t="s">
        <v>40</v>
      </c>
      <c r="D3751" s="127"/>
      <c r="E3751" s="127"/>
      <c r="F3751" s="131">
        <f>'Total display'!E162</f>
        <v>0</v>
      </c>
      <c r="G3751" s="1056" t="s">
        <v>1942</v>
      </c>
      <c r="H3751" s="1056"/>
      <c r="I3751" s="131">
        <f>'Total display'!R162</f>
        <v>0</v>
      </c>
      <c r="J3751" s="113"/>
    </row>
    <row r="3752" spans="2:10" x14ac:dyDescent="0.2">
      <c r="B3752" s="111"/>
      <c r="C3752" s="127" t="s">
        <v>67</v>
      </c>
      <c r="D3752" s="127"/>
      <c r="E3752" s="127"/>
      <c r="F3752" s="131">
        <f>'Total display'!H162</f>
        <v>0</v>
      </c>
      <c r="G3752" s="1056" t="s">
        <v>76</v>
      </c>
      <c r="H3752" s="1056"/>
      <c r="I3752" s="131">
        <f>'Total display'!T162</f>
        <v>0</v>
      </c>
      <c r="J3752" s="113"/>
    </row>
    <row r="3753" spans="2:10" x14ac:dyDescent="0.2">
      <c r="B3753" s="111"/>
      <c r="C3753" s="127" t="s">
        <v>69</v>
      </c>
      <c r="D3753" s="320">
        <f>'Ac Dtls'!D142</f>
        <v>0</v>
      </c>
      <c r="E3753" s="131">
        <f>'Ac Dtls'!E142</f>
        <v>1.6079640410958904</v>
      </c>
      <c r="F3753" s="131">
        <f>'Total display'!M162</f>
        <v>0</v>
      </c>
      <c r="G3753" s="127"/>
      <c r="H3753" s="127"/>
      <c r="I3753" s="131"/>
      <c r="J3753" s="113"/>
    </row>
    <row r="3754" spans="2:10" x14ac:dyDescent="0.2">
      <c r="B3754" s="111"/>
      <c r="C3754" s="127" t="s">
        <v>70</v>
      </c>
      <c r="D3754" s="320">
        <f>'Ac Dtls'!G1468</f>
        <v>0</v>
      </c>
      <c r="E3754" s="131">
        <f>'Ac Dtls'!H1468</f>
        <v>0</v>
      </c>
      <c r="F3754" s="131">
        <f>'Total display'!N162</f>
        <v>0</v>
      </c>
      <c r="G3754" s="127"/>
      <c r="H3754" s="127"/>
      <c r="I3754" s="131"/>
      <c r="J3754" s="113"/>
    </row>
    <row r="3755" spans="2:10" x14ac:dyDescent="0.2">
      <c r="B3755" s="111"/>
      <c r="C3755" s="127" t="s">
        <v>71</v>
      </c>
      <c r="D3755" s="127"/>
      <c r="E3755" s="127"/>
      <c r="F3755" s="131">
        <f>'Total display'!P162</f>
        <v>0</v>
      </c>
      <c r="G3755" s="127"/>
      <c r="H3755" s="127"/>
      <c r="I3755" s="131"/>
      <c r="J3755" s="113"/>
    </row>
    <row r="3756" spans="2:10" x14ac:dyDescent="0.2">
      <c r="B3756" s="111"/>
      <c r="C3756" s="182" t="s">
        <v>421</v>
      </c>
      <c r="D3756" s="144"/>
      <c r="E3756" s="144"/>
      <c r="F3756" s="183">
        <f>'Total display'!I162</f>
        <v>0</v>
      </c>
      <c r="G3756" s="127"/>
      <c r="H3756" s="127"/>
      <c r="I3756" s="131"/>
      <c r="J3756" s="113"/>
    </row>
    <row r="3757" spans="2:10" x14ac:dyDescent="0.2">
      <c r="B3757" s="111"/>
      <c r="C3757" s="127" t="s">
        <v>450</v>
      </c>
      <c r="D3757" s="144"/>
      <c r="E3757" s="144"/>
      <c r="F3757" s="131">
        <f>'Total display'!J162</f>
        <v>0</v>
      </c>
      <c r="G3757" s="127"/>
      <c r="H3757" s="127"/>
      <c r="I3757" s="131"/>
      <c r="J3757" s="113"/>
    </row>
    <row r="3758" spans="2:10" x14ac:dyDescent="0.2">
      <c r="B3758" s="111"/>
      <c r="C3758" s="382" t="s">
        <v>1055</v>
      </c>
      <c r="D3758" s="127"/>
      <c r="E3758" s="127"/>
      <c r="F3758" s="131">
        <f>'Total display'!L162</f>
        <v>0</v>
      </c>
      <c r="G3758" s="127"/>
      <c r="H3758" s="127"/>
      <c r="I3758" s="131"/>
      <c r="J3758" s="113"/>
    </row>
    <row r="3759" spans="2:10" x14ac:dyDescent="0.2">
      <c r="B3759" s="111"/>
      <c r="C3759" s="1050" t="s">
        <v>83</v>
      </c>
      <c r="D3759" s="1051"/>
      <c r="E3759" s="1051"/>
      <c r="F3759" s="132">
        <f>SUM(F3751:F3758)</f>
        <v>0</v>
      </c>
      <c r="G3759" s="1052" t="s">
        <v>84</v>
      </c>
      <c r="H3759" s="1052"/>
      <c r="I3759" s="133">
        <f>SUM(I3751:I3758)</f>
        <v>0</v>
      </c>
      <c r="J3759" s="113"/>
    </row>
    <row r="3760" spans="2:10" x14ac:dyDescent="0.2">
      <c r="B3760" s="134"/>
      <c r="C3760" s="383"/>
      <c r="D3760" s="135"/>
      <c r="E3760" s="135"/>
      <c r="F3760" s="135"/>
      <c r="G3760" s="1057" t="s">
        <v>85</v>
      </c>
      <c r="H3760" s="1057"/>
      <c r="I3760" s="136">
        <f>F3759-I3759</f>
        <v>0</v>
      </c>
      <c r="J3760" s="137"/>
    </row>
    <row r="3761" spans="2:10" x14ac:dyDescent="0.2">
      <c r="B3761" s="111"/>
      <c r="C3761" s="112" t="s">
        <v>86</v>
      </c>
      <c r="D3761" s="112"/>
      <c r="E3761" s="112" t="s">
        <v>88</v>
      </c>
      <c r="F3761" s="112"/>
      <c r="G3761" s="112"/>
      <c r="H3761" s="112"/>
      <c r="I3761" s="112"/>
      <c r="J3761" s="113"/>
    </row>
    <row r="3762" spans="2:10" x14ac:dyDescent="0.2">
      <c r="B3762" s="111"/>
      <c r="C3762" s="112"/>
      <c r="D3762" s="112"/>
      <c r="E3762" s="112"/>
      <c r="F3762" s="112"/>
      <c r="G3762" s="112"/>
      <c r="H3762" s="112"/>
      <c r="I3762" s="112"/>
      <c r="J3762" s="113"/>
    </row>
    <row r="3763" spans="2:10" ht="13.5" thickBot="1" x14ac:dyDescent="0.25">
      <c r="B3763" s="139"/>
      <c r="C3763" s="140"/>
      <c r="D3763" s="140"/>
      <c r="E3763" s="140"/>
      <c r="F3763" s="140"/>
      <c r="G3763" s="140"/>
      <c r="H3763" s="140"/>
      <c r="I3763" s="140"/>
      <c r="J3763" s="141"/>
    </row>
    <row r="3767" spans="2:10" ht="13.5" thickBot="1" x14ac:dyDescent="0.25"/>
    <row r="3768" spans="2:10" x14ac:dyDescent="0.2">
      <c r="B3768" s="108" t="s">
        <v>143</v>
      </c>
      <c r="C3768" s="109"/>
      <c r="D3768" s="109"/>
      <c r="E3768" s="109"/>
      <c r="F3768" s="109"/>
      <c r="G3768" s="109"/>
      <c r="H3768" s="109"/>
      <c r="I3768" s="109"/>
      <c r="J3768" s="110"/>
    </row>
    <row r="3769" spans="2:10" x14ac:dyDescent="0.2">
      <c r="B3769" s="111"/>
      <c r="C3769" s="112"/>
      <c r="D3769" s="112"/>
      <c r="E3769" s="112"/>
      <c r="F3769" s="112"/>
      <c r="G3769" s="112"/>
      <c r="H3769" s="112"/>
      <c r="I3769" s="112"/>
      <c r="J3769" s="113"/>
    </row>
    <row r="3770" spans="2:10" ht="15.75" x14ac:dyDescent="0.25">
      <c r="B3770" s="111"/>
      <c r="C3770" s="1053" t="s">
        <v>77</v>
      </c>
      <c r="D3770" s="1053"/>
      <c r="E3770" s="1053"/>
      <c r="F3770" s="1053"/>
      <c r="G3770" s="1053"/>
      <c r="H3770" s="1053"/>
      <c r="I3770" s="1053"/>
      <c r="J3770" s="113"/>
    </row>
    <row r="3771" spans="2:10" x14ac:dyDescent="0.2">
      <c r="B3771" s="111"/>
      <c r="C3771" s="1054" t="s">
        <v>2110</v>
      </c>
      <c r="D3771" s="1054"/>
      <c r="E3771" s="1054"/>
      <c r="F3771" s="1054"/>
      <c r="G3771" s="1054"/>
      <c r="H3771" s="1054"/>
      <c r="I3771" s="1054"/>
      <c r="J3771" s="113"/>
    </row>
    <row r="3772" spans="2:10" x14ac:dyDescent="0.2">
      <c r="B3772" s="111"/>
      <c r="C3772" s="321"/>
      <c r="D3772" s="321"/>
      <c r="E3772" s="321"/>
      <c r="F3772" s="321"/>
      <c r="G3772" s="321"/>
      <c r="H3772" s="321"/>
      <c r="I3772" s="322"/>
      <c r="J3772" s="113"/>
    </row>
    <row r="3773" spans="2:10" x14ac:dyDescent="0.2">
      <c r="B3773" s="111"/>
      <c r="C3773" s="323" t="s">
        <v>82</v>
      </c>
      <c r="D3773" s="1055">
        <f>'Total display'!B164</f>
        <v>0</v>
      </c>
      <c r="E3773" s="1055"/>
      <c r="F3773" s="1055"/>
      <c r="G3773" s="1055"/>
      <c r="H3773" s="323" t="s">
        <v>81</v>
      </c>
      <c r="I3773" s="176">
        <f>'Total display'!C164</f>
        <v>0</v>
      </c>
      <c r="J3773" s="113"/>
    </row>
    <row r="3774" spans="2:10" x14ac:dyDescent="0.2">
      <c r="B3774" s="111"/>
      <c r="C3774" s="118" t="s">
        <v>78</v>
      </c>
      <c r="D3774" s="1055" t="s">
        <v>92</v>
      </c>
      <c r="E3774" s="1055"/>
      <c r="F3774" s="1055"/>
      <c r="G3774" s="112"/>
      <c r="H3774" s="246" t="s">
        <v>479</v>
      </c>
      <c r="I3774" s="246" t="s">
        <v>330</v>
      </c>
      <c r="J3774" s="113"/>
    </row>
    <row r="3775" spans="2:10" ht="13.5" thickBot="1" x14ac:dyDescent="0.25">
      <c r="B3775" s="111"/>
      <c r="C3775" s="120" t="s">
        <v>79</v>
      </c>
      <c r="D3775" s="120">
        <f>'Total display'!A164</f>
        <v>0</v>
      </c>
      <c r="E3775" s="169"/>
      <c r="F3775" s="149"/>
      <c r="G3775" s="112"/>
      <c r="H3775" s="120" t="s">
        <v>80</v>
      </c>
      <c r="I3775" s="232">
        <f>'Total display'!D164</f>
        <v>0</v>
      </c>
      <c r="J3775" s="113"/>
    </row>
    <row r="3776" spans="2:10" ht="14.25" thickTop="1" thickBot="1" x14ac:dyDescent="0.25">
      <c r="B3776" s="111"/>
      <c r="C3776" s="123" t="s">
        <v>73</v>
      </c>
      <c r="D3776" s="124"/>
      <c r="E3776" s="124"/>
      <c r="F3776" s="125" t="s">
        <v>74</v>
      </c>
      <c r="G3776" s="124" t="s">
        <v>75</v>
      </c>
      <c r="H3776" s="124"/>
      <c r="I3776" s="125" t="s">
        <v>74</v>
      </c>
      <c r="J3776" s="113"/>
    </row>
    <row r="3777" spans="2:10" ht="13.5" thickTop="1" x14ac:dyDescent="0.2">
      <c r="B3777" s="111"/>
      <c r="C3777" s="126"/>
      <c r="D3777" s="127" t="s">
        <v>201</v>
      </c>
      <c r="E3777" s="320" t="s">
        <v>117</v>
      </c>
      <c r="F3777" s="129"/>
      <c r="G3777" s="112"/>
      <c r="H3777" s="112"/>
      <c r="I3777" s="130"/>
      <c r="J3777" s="113"/>
    </row>
    <row r="3778" spans="2:10" x14ac:dyDescent="0.2">
      <c r="B3778" s="111"/>
      <c r="C3778" s="127" t="s">
        <v>40</v>
      </c>
      <c r="D3778" s="127"/>
      <c r="E3778" s="127"/>
      <c r="F3778" s="131">
        <f>'Total display'!E164</f>
        <v>0</v>
      </c>
      <c r="G3778" s="1058" t="s">
        <v>1942</v>
      </c>
      <c r="H3778" s="1058"/>
      <c r="I3778" s="131">
        <f>'Total display'!R164</f>
        <v>0</v>
      </c>
      <c r="J3778" s="113"/>
    </row>
    <row r="3779" spans="2:10" x14ac:dyDescent="0.2">
      <c r="B3779" s="111"/>
      <c r="C3779" s="127" t="s">
        <v>67</v>
      </c>
      <c r="D3779" s="127"/>
      <c r="E3779" s="127"/>
      <c r="F3779" s="131">
        <f>'Total display'!H164</f>
        <v>0</v>
      </c>
      <c r="G3779" s="1056" t="s">
        <v>76</v>
      </c>
      <c r="H3779" s="1056"/>
      <c r="I3779" s="131">
        <f>'Total display'!T164</f>
        <v>0</v>
      </c>
      <c r="J3779" s="113"/>
    </row>
    <row r="3780" spans="2:10" x14ac:dyDescent="0.2">
      <c r="B3780" s="111"/>
      <c r="C3780" s="127" t="s">
        <v>69</v>
      </c>
      <c r="D3780" s="320">
        <f>'Ac Dtls'!D1518</f>
        <v>0</v>
      </c>
      <c r="E3780" s="131">
        <f>'Ac Dtls'!E1518</f>
        <v>0</v>
      </c>
      <c r="F3780" s="131">
        <f>'Total display'!M164</f>
        <v>0</v>
      </c>
      <c r="G3780" s="127"/>
      <c r="H3780" s="127"/>
      <c r="I3780" s="131"/>
      <c r="J3780" s="113"/>
    </row>
    <row r="3781" spans="2:10" x14ac:dyDescent="0.2">
      <c r="B3781" s="111"/>
      <c r="C3781" s="127" t="s">
        <v>70</v>
      </c>
      <c r="D3781" s="320">
        <f>'Ac Dtls'!G1518</f>
        <v>0</v>
      </c>
      <c r="E3781" s="131">
        <f>'Ac Dtls'!H1518</f>
        <v>0</v>
      </c>
      <c r="F3781" s="131">
        <f>'Total display'!N164</f>
        <v>0</v>
      </c>
      <c r="G3781" s="127"/>
      <c r="H3781" s="127"/>
      <c r="I3781" s="131"/>
      <c r="J3781" s="113"/>
    </row>
    <row r="3782" spans="2:10" x14ac:dyDescent="0.2">
      <c r="B3782" s="111"/>
      <c r="C3782" s="127" t="s">
        <v>71</v>
      </c>
      <c r="D3782" s="127"/>
      <c r="E3782" s="127"/>
      <c r="F3782" s="131">
        <f>'Total display'!P164</f>
        <v>0</v>
      </c>
      <c r="G3782" s="127"/>
      <c r="H3782" s="127"/>
      <c r="I3782" s="131"/>
      <c r="J3782" s="113"/>
    </row>
    <row r="3783" spans="2:10" x14ac:dyDescent="0.2">
      <c r="B3783" s="111"/>
      <c r="C3783" s="182" t="s">
        <v>421</v>
      </c>
      <c r="D3783" s="144"/>
      <c r="E3783" s="144"/>
      <c r="F3783" s="183">
        <f>'Total display'!I164</f>
        <v>0</v>
      </c>
      <c r="G3783" s="127"/>
      <c r="H3783" s="127"/>
      <c r="I3783" s="131"/>
      <c r="J3783" s="113"/>
    </row>
    <row r="3784" spans="2:10" x14ac:dyDescent="0.2">
      <c r="B3784" s="111"/>
      <c r="C3784" s="127" t="s">
        <v>450</v>
      </c>
      <c r="D3784" s="144"/>
      <c r="E3784" s="144"/>
      <c r="F3784" s="131">
        <f>'Total display'!J164</f>
        <v>0</v>
      </c>
      <c r="G3784" s="127"/>
      <c r="H3784" s="127"/>
      <c r="I3784" s="131"/>
      <c r="J3784" s="113"/>
    </row>
    <row r="3785" spans="2:10" x14ac:dyDescent="0.2">
      <c r="B3785" s="111"/>
      <c r="C3785" s="382" t="s">
        <v>1766</v>
      </c>
      <c r="D3785" s="127"/>
      <c r="E3785" s="127"/>
      <c r="F3785" s="131">
        <f>'Total display'!L164</f>
        <v>0</v>
      </c>
      <c r="G3785" s="127"/>
      <c r="H3785" s="127"/>
      <c r="I3785" s="131"/>
      <c r="J3785" s="113"/>
    </row>
    <row r="3786" spans="2:10" x14ac:dyDescent="0.2">
      <c r="B3786" s="111"/>
      <c r="C3786" s="382"/>
      <c r="D3786" s="385"/>
      <c r="E3786" s="385"/>
      <c r="F3786" s="132"/>
      <c r="G3786" s="135"/>
      <c r="H3786" s="135"/>
      <c r="I3786" s="133"/>
      <c r="J3786" s="113"/>
    </row>
    <row r="3787" spans="2:10" x14ac:dyDescent="0.2">
      <c r="B3787" s="111"/>
      <c r="C3787" s="1050" t="s">
        <v>83</v>
      </c>
      <c r="D3787" s="1051"/>
      <c r="E3787" s="1051"/>
      <c r="F3787" s="132">
        <f>SUM(F3778:F3785)</f>
        <v>0</v>
      </c>
      <c r="G3787" s="1052" t="s">
        <v>84</v>
      </c>
      <c r="H3787" s="1052"/>
      <c r="I3787" s="133">
        <f>SUM(I3778:I3785)</f>
        <v>0</v>
      </c>
      <c r="J3787" s="113"/>
    </row>
    <row r="3788" spans="2:10" x14ac:dyDescent="0.2">
      <c r="B3788" s="134"/>
      <c r="C3788" s="383"/>
      <c r="D3788" s="135"/>
      <c r="E3788" s="135"/>
      <c r="F3788" s="135"/>
      <c r="G3788" s="1057" t="s">
        <v>85</v>
      </c>
      <c r="H3788" s="1057"/>
      <c r="I3788" s="136">
        <f>F3787-I3787</f>
        <v>0</v>
      </c>
      <c r="J3788" s="137"/>
    </row>
    <row r="3789" spans="2:10" x14ac:dyDescent="0.2">
      <c r="B3789" s="111"/>
      <c r="C3789" s="112" t="s">
        <v>86</v>
      </c>
      <c r="D3789" s="112"/>
      <c r="E3789" s="112" t="s">
        <v>88</v>
      </c>
      <c r="F3789" s="112"/>
      <c r="G3789" s="112"/>
      <c r="H3789" s="112"/>
      <c r="I3789" s="112"/>
      <c r="J3789" s="113"/>
    </row>
    <row r="3790" spans="2:10" x14ac:dyDescent="0.2">
      <c r="B3790" s="111"/>
      <c r="C3790" s="112"/>
      <c r="D3790" s="112"/>
      <c r="E3790" s="112"/>
      <c r="F3790" s="112"/>
      <c r="G3790" s="112"/>
      <c r="H3790" s="112"/>
      <c r="I3790" s="112"/>
      <c r="J3790" s="113"/>
    </row>
    <row r="3791" spans="2:10" ht="13.5" thickBot="1" x14ac:dyDescent="0.25">
      <c r="B3791" s="139"/>
      <c r="C3791" s="140"/>
      <c r="D3791" s="140"/>
      <c r="E3791" s="140"/>
      <c r="F3791" s="140"/>
      <c r="G3791" s="140"/>
      <c r="H3791" s="140"/>
      <c r="I3791" s="140"/>
      <c r="J3791" s="141"/>
    </row>
    <row r="3794" spans="2:10" ht="13.5" thickBot="1" x14ac:dyDescent="0.25"/>
    <row r="3795" spans="2:10" x14ac:dyDescent="0.2">
      <c r="B3795" s="108" t="s">
        <v>143</v>
      </c>
      <c r="C3795" s="109"/>
      <c r="D3795" s="109"/>
      <c r="E3795" s="109"/>
      <c r="F3795" s="109"/>
      <c r="G3795" s="109"/>
      <c r="H3795" s="109"/>
      <c r="I3795" s="109"/>
      <c r="J3795" s="110"/>
    </row>
    <row r="3796" spans="2:10" x14ac:dyDescent="0.2">
      <c r="B3796" s="111"/>
      <c r="C3796" s="112"/>
      <c r="D3796" s="112"/>
      <c r="E3796" s="112"/>
      <c r="F3796" s="112"/>
      <c r="G3796" s="112"/>
      <c r="H3796" s="112"/>
      <c r="I3796" s="112"/>
      <c r="J3796" s="113"/>
    </row>
    <row r="3797" spans="2:10" ht="15.75" x14ac:dyDescent="0.25">
      <c r="B3797" s="111"/>
      <c r="C3797" s="1053" t="s">
        <v>77</v>
      </c>
      <c r="D3797" s="1053"/>
      <c r="E3797" s="1053"/>
      <c r="F3797" s="1053"/>
      <c r="G3797" s="1053"/>
      <c r="H3797" s="1053"/>
      <c r="I3797" s="1053"/>
      <c r="J3797" s="113"/>
    </row>
    <row r="3798" spans="2:10" x14ac:dyDescent="0.2">
      <c r="B3798" s="111"/>
      <c r="C3798" s="1054" t="s">
        <v>2110</v>
      </c>
      <c r="D3798" s="1054"/>
      <c r="E3798" s="1054"/>
      <c r="F3798" s="1054"/>
      <c r="G3798" s="1054"/>
      <c r="H3798" s="1054"/>
      <c r="I3798" s="1054"/>
      <c r="J3798" s="113"/>
    </row>
    <row r="3799" spans="2:10" x14ac:dyDescent="0.2">
      <c r="B3799" s="111"/>
      <c r="C3799" s="321"/>
      <c r="D3799" s="321"/>
      <c r="E3799" s="321"/>
      <c r="F3799" s="321"/>
      <c r="G3799" s="321"/>
      <c r="H3799" s="321"/>
      <c r="I3799" s="322"/>
      <c r="J3799" s="113"/>
    </row>
    <row r="3800" spans="2:10" x14ac:dyDescent="0.2">
      <c r="B3800" s="111"/>
      <c r="C3800" s="323" t="s">
        <v>82</v>
      </c>
      <c r="D3800" s="1055">
        <f>'Total display'!B165</f>
        <v>0</v>
      </c>
      <c r="E3800" s="1055"/>
      <c r="F3800" s="1055"/>
      <c r="G3800" s="1055"/>
      <c r="H3800" s="323" t="s">
        <v>81</v>
      </c>
      <c r="I3800" s="176">
        <f>'Total display'!C165</f>
        <v>0</v>
      </c>
      <c r="J3800" s="113"/>
    </row>
    <row r="3801" spans="2:10" x14ac:dyDescent="0.2">
      <c r="B3801" s="111"/>
      <c r="C3801" s="118" t="s">
        <v>78</v>
      </c>
      <c r="D3801" s="1055" t="s">
        <v>168</v>
      </c>
      <c r="E3801" s="1055"/>
      <c r="F3801" s="1055"/>
      <c r="G3801" s="112"/>
      <c r="H3801" s="314" t="s">
        <v>479</v>
      </c>
      <c r="I3801" s="314" t="s">
        <v>329</v>
      </c>
      <c r="J3801" s="113"/>
    </row>
    <row r="3802" spans="2:10" ht="13.5" thickBot="1" x14ac:dyDescent="0.25">
      <c r="B3802" s="111"/>
      <c r="C3802" s="120" t="s">
        <v>79</v>
      </c>
      <c r="D3802" s="120">
        <f>'Total display'!A165</f>
        <v>0</v>
      </c>
      <c r="E3802" s="169"/>
      <c r="F3802" s="149"/>
      <c r="G3802" s="112"/>
      <c r="H3802" s="120" t="s">
        <v>80</v>
      </c>
      <c r="I3802" s="232">
        <f>'Total display'!D165</f>
        <v>0</v>
      </c>
      <c r="J3802" s="113"/>
    </row>
    <row r="3803" spans="2:10" ht="14.25" thickTop="1" thickBot="1" x14ac:dyDescent="0.25">
      <c r="B3803" s="111"/>
      <c r="C3803" s="123" t="s">
        <v>73</v>
      </c>
      <c r="D3803" s="124"/>
      <c r="E3803" s="124"/>
      <c r="F3803" s="125" t="s">
        <v>74</v>
      </c>
      <c r="G3803" s="124" t="s">
        <v>75</v>
      </c>
      <c r="H3803" s="124"/>
      <c r="I3803" s="125" t="s">
        <v>74</v>
      </c>
      <c r="J3803" s="113"/>
    </row>
    <row r="3804" spans="2:10" ht="13.5" thickTop="1" x14ac:dyDescent="0.2">
      <c r="B3804" s="111"/>
      <c r="C3804" s="126"/>
      <c r="D3804" s="127" t="s">
        <v>201</v>
      </c>
      <c r="E3804" s="320" t="s">
        <v>117</v>
      </c>
      <c r="F3804" s="129"/>
      <c r="G3804" s="112"/>
      <c r="H3804" s="112"/>
      <c r="I3804" s="130"/>
      <c r="J3804" s="113"/>
    </row>
    <row r="3805" spans="2:10" x14ac:dyDescent="0.2">
      <c r="B3805" s="111"/>
      <c r="C3805" s="127" t="s">
        <v>40</v>
      </c>
      <c r="D3805" s="127"/>
      <c r="E3805" s="127"/>
      <c r="F3805" s="131">
        <f>'Total display'!E165</f>
        <v>0</v>
      </c>
      <c r="G3805" s="1056" t="s">
        <v>1942</v>
      </c>
      <c r="H3805" s="1056"/>
      <c r="I3805" s="131">
        <f>'Total display'!R165</f>
        <v>0</v>
      </c>
      <c r="J3805" s="113"/>
    </row>
    <row r="3806" spans="2:10" x14ac:dyDescent="0.2">
      <c r="B3806" s="111"/>
      <c r="C3806" s="127" t="s">
        <v>67</v>
      </c>
      <c r="D3806" s="127"/>
      <c r="E3806" s="127"/>
      <c r="F3806" s="131">
        <f>'Total display'!H165</f>
        <v>0</v>
      </c>
      <c r="G3806" s="1056" t="s">
        <v>76</v>
      </c>
      <c r="H3806" s="1056"/>
      <c r="I3806" s="131">
        <f>'Total display'!T165</f>
        <v>0</v>
      </c>
      <c r="J3806" s="113"/>
    </row>
    <row r="3807" spans="2:10" x14ac:dyDescent="0.2">
      <c r="B3807" s="111"/>
      <c r="C3807" s="127" t="s">
        <v>69</v>
      </c>
      <c r="D3807" s="320">
        <f>'Ac Dtls'!D144</f>
        <v>3</v>
      </c>
      <c r="E3807" s="131">
        <f>'Ac Dtls'!E144</f>
        <v>1.7056386986301373</v>
      </c>
      <c r="F3807" s="131">
        <f>'Total display'!M165</f>
        <v>0</v>
      </c>
      <c r="G3807" s="127"/>
      <c r="H3807" s="127"/>
      <c r="I3807" s="131"/>
      <c r="J3807" s="113"/>
    </row>
    <row r="3808" spans="2:10" x14ac:dyDescent="0.2">
      <c r="B3808" s="111"/>
      <c r="C3808" s="127" t="s">
        <v>70</v>
      </c>
      <c r="D3808" s="320">
        <f>'Ac Dtls'!G1544</f>
        <v>0</v>
      </c>
      <c r="E3808" s="131">
        <f>'Ac Dtls'!H1544</f>
        <v>0</v>
      </c>
      <c r="F3808" s="131">
        <f>'Total display'!N165</f>
        <v>0</v>
      </c>
      <c r="G3808" s="127"/>
      <c r="H3808" s="127"/>
      <c r="I3808" s="131"/>
      <c r="J3808" s="113"/>
    </row>
    <row r="3809" spans="2:10" x14ac:dyDescent="0.2">
      <c r="B3809" s="111"/>
      <c r="C3809" s="127" t="s">
        <v>71</v>
      </c>
      <c r="D3809" s="127"/>
      <c r="E3809" s="127"/>
      <c r="F3809" s="131">
        <f>'Total display'!P165</f>
        <v>0</v>
      </c>
      <c r="G3809" s="127"/>
      <c r="H3809" s="127"/>
      <c r="I3809" s="131"/>
      <c r="J3809" s="113"/>
    </row>
    <row r="3810" spans="2:10" x14ac:dyDescent="0.2">
      <c r="B3810" s="111"/>
      <c r="C3810" s="182" t="s">
        <v>421</v>
      </c>
      <c r="D3810" s="144"/>
      <c r="E3810" s="144"/>
      <c r="F3810" s="183">
        <f>'Total display'!I165</f>
        <v>0</v>
      </c>
      <c r="G3810" s="127"/>
      <c r="H3810" s="127"/>
      <c r="I3810" s="131"/>
      <c r="J3810" s="113"/>
    </row>
    <row r="3811" spans="2:10" x14ac:dyDescent="0.2">
      <c r="B3811" s="111"/>
      <c r="C3811" s="127" t="s">
        <v>450</v>
      </c>
      <c r="D3811" s="144"/>
      <c r="E3811" s="144"/>
      <c r="F3811" s="131">
        <f>'Total display'!J165</f>
        <v>0</v>
      </c>
      <c r="G3811" s="127"/>
      <c r="H3811" s="127"/>
      <c r="I3811" s="131"/>
      <c r="J3811" s="113"/>
    </row>
    <row r="3812" spans="2:10" x14ac:dyDescent="0.2">
      <c r="B3812" s="111"/>
      <c r="C3812" s="127" t="s">
        <v>422</v>
      </c>
      <c r="D3812" s="144"/>
      <c r="E3812" s="144"/>
      <c r="F3812" s="131">
        <f>'Total display'!F165</f>
        <v>0</v>
      </c>
      <c r="G3812" s="127"/>
      <c r="H3812" s="127"/>
      <c r="I3812" s="131"/>
      <c r="J3812" s="113"/>
    </row>
    <row r="3813" spans="2:10" x14ac:dyDescent="0.2">
      <c r="B3813" s="111"/>
      <c r="C3813" s="382" t="s">
        <v>1730</v>
      </c>
      <c r="D3813" s="127"/>
      <c r="E3813" s="127"/>
      <c r="F3813" s="131">
        <f>'Total display'!L165</f>
        <v>0</v>
      </c>
      <c r="G3813" s="127"/>
      <c r="H3813" s="127"/>
      <c r="I3813" s="131"/>
      <c r="J3813" s="113"/>
    </row>
    <row r="3814" spans="2:10" x14ac:dyDescent="0.2">
      <c r="B3814" s="111"/>
      <c r="C3814" s="382"/>
      <c r="D3814" s="385"/>
      <c r="E3814" s="385"/>
      <c r="F3814" s="132"/>
      <c r="G3814" s="135"/>
      <c r="H3814" s="135"/>
      <c r="I3814" s="133"/>
      <c r="J3814" s="113"/>
    </row>
    <row r="3815" spans="2:10" x14ac:dyDescent="0.2">
      <c r="B3815" s="111"/>
      <c r="C3815" s="1050" t="s">
        <v>83</v>
      </c>
      <c r="D3815" s="1051"/>
      <c r="E3815" s="1051"/>
      <c r="F3815" s="132">
        <f>SUM(F3805:F3814)</f>
        <v>0</v>
      </c>
      <c r="G3815" s="1052" t="s">
        <v>84</v>
      </c>
      <c r="H3815" s="1052"/>
      <c r="I3815" s="133">
        <f>SUM(I3805:I3813)</f>
        <v>0</v>
      </c>
      <c r="J3815" s="113"/>
    </row>
    <row r="3816" spans="2:10" x14ac:dyDescent="0.2">
      <c r="B3816" s="134"/>
      <c r="C3816" s="135"/>
      <c r="D3816" s="135"/>
      <c r="E3816" s="135"/>
      <c r="F3816" s="135"/>
      <c r="G3816" s="1057" t="s">
        <v>85</v>
      </c>
      <c r="H3816" s="1057"/>
      <c r="I3816" s="136">
        <f>F3815-I3815</f>
        <v>0</v>
      </c>
      <c r="J3816" s="137"/>
    </row>
    <row r="3817" spans="2:10" x14ac:dyDescent="0.2">
      <c r="B3817" s="111"/>
      <c r="C3817" s="112" t="s">
        <v>86</v>
      </c>
      <c r="D3817" s="112"/>
      <c r="E3817" s="112" t="s">
        <v>88</v>
      </c>
      <c r="F3817" s="112"/>
      <c r="G3817" s="112"/>
      <c r="H3817" s="112"/>
      <c r="I3817" s="112"/>
      <c r="J3817" s="113"/>
    </row>
    <row r="3818" spans="2:10" x14ac:dyDescent="0.2">
      <c r="B3818" s="111"/>
      <c r="C3818" s="112"/>
      <c r="D3818" s="112"/>
      <c r="E3818" s="112"/>
      <c r="F3818" s="112"/>
      <c r="G3818" s="112"/>
      <c r="H3818" s="112"/>
      <c r="I3818" s="112"/>
      <c r="J3818" s="113"/>
    </row>
    <row r="3819" spans="2:10" ht="13.5" thickBot="1" x14ac:dyDescent="0.25">
      <c r="B3819" s="139"/>
      <c r="C3819" s="140"/>
      <c r="D3819" s="140"/>
      <c r="E3819" s="140"/>
      <c r="F3819" s="140"/>
      <c r="G3819" s="140"/>
      <c r="H3819" s="140"/>
      <c r="I3819" s="140"/>
      <c r="J3819" s="141"/>
    </row>
    <row r="3822" spans="2:10" ht="13.5" thickBot="1" x14ac:dyDescent="0.25"/>
    <row r="3823" spans="2:10" x14ac:dyDescent="0.2">
      <c r="B3823" s="108" t="s">
        <v>143</v>
      </c>
      <c r="C3823" s="109"/>
      <c r="D3823" s="109"/>
      <c r="E3823" s="109"/>
      <c r="F3823" s="109"/>
      <c r="G3823" s="109"/>
      <c r="H3823" s="109"/>
      <c r="I3823" s="109"/>
      <c r="J3823" s="110"/>
    </row>
    <row r="3824" spans="2:10" x14ac:dyDescent="0.2">
      <c r="B3824" s="111"/>
      <c r="C3824" s="112"/>
      <c r="D3824" s="112"/>
      <c r="E3824" s="112"/>
      <c r="F3824" s="112"/>
      <c r="G3824" s="112"/>
      <c r="H3824" s="112"/>
      <c r="I3824" s="112"/>
      <c r="J3824" s="113"/>
    </row>
    <row r="3825" spans="2:10" ht="15.75" x14ac:dyDescent="0.25">
      <c r="B3825" s="111"/>
      <c r="C3825" s="1053" t="s">
        <v>77</v>
      </c>
      <c r="D3825" s="1053"/>
      <c r="E3825" s="1053"/>
      <c r="F3825" s="1053"/>
      <c r="G3825" s="1053"/>
      <c r="H3825" s="1053"/>
      <c r="I3825" s="1053"/>
      <c r="J3825" s="113"/>
    </row>
    <row r="3826" spans="2:10" x14ac:dyDescent="0.2">
      <c r="B3826" s="111"/>
      <c r="C3826" s="1054" t="s">
        <v>2110</v>
      </c>
      <c r="D3826" s="1054"/>
      <c r="E3826" s="1054"/>
      <c r="F3826" s="1054"/>
      <c r="G3826" s="1054"/>
      <c r="H3826" s="1054"/>
      <c r="I3826" s="1054"/>
      <c r="J3826" s="113"/>
    </row>
    <row r="3827" spans="2:10" x14ac:dyDescent="0.2">
      <c r="B3827" s="111"/>
      <c r="C3827" s="344"/>
      <c r="D3827" s="344"/>
      <c r="E3827" s="344"/>
      <c r="F3827" s="344"/>
      <c r="G3827" s="344"/>
      <c r="H3827" s="344"/>
      <c r="I3827" s="346"/>
      <c r="J3827" s="113"/>
    </row>
    <row r="3828" spans="2:10" x14ac:dyDescent="0.2">
      <c r="B3828" s="111"/>
      <c r="C3828" s="347" t="s">
        <v>82</v>
      </c>
      <c r="D3828" s="1055" t="e">
        <f>'Total display'!#REF!</f>
        <v>#REF!</v>
      </c>
      <c r="E3828" s="1055"/>
      <c r="F3828" s="1055"/>
      <c r="G3828" s="1055"/>
      <c r="H3828" s="347" t="s">
        <v>81</v>
      </c>
      <c r="I3828" s="176" t="e">
        <f>'Total display'!#REF!</f>
        <v>#REF!</v>
      </c>
      <c r="J3828" s="113"/>
    </row>
    <row r="3829" spans="2:10" x14ac:dyDescent="0.2">
      <c r="B3829" s="111"/>
      <c r="C3829" s="118" t="s">
        <v>78</v>
      </c>
      <c r="D3829" s="1055" t="s">
        <v>92</v>
      </c>
      <c r="E3829" s="1055"/>
      <c r="F3829" s="1055"/>
      <c r="G3829" s="112"/>
      <c r="H3829" s="246" t="s">
        <v>479</v>
      </c>
      <c r="I3829" s="246" t="s">
        <v>330</v>
      </c>
      <c r="J3829" s="113"/>
    </row>
    <row r="3830" spans="2:10" ht="13.5" thickBot="1" x14ac:dyDescent="0.25">
      <c r="B3830" s="111"/>
      <c r="C3830" s="120" t="s">
        <v>79</v>
      </c>
      <c r="D3830" s="120" t="e">
        <f>'Total display'!#REF!</f>
        <v>#REF!</v>
      </c>
      <c r="E3830" s="169"/>
      <c r="F3830" s="149"/>
      <c r="G3830" s="112"/>
      <c r="H3830" s="120" t="s">
        <v>80</v>
      </c>
      <c r="I3830" s="232" t="e">
        <f>'Total display'!#REF!</f>
        <v>#REF!</v>
      </c>
      <c r="J3830" s="113"/>
    </row>
    <row r="3831" spans="2:10" ht="14.25" thickTop="1" thickBot="1" x14ac:dyDescent="0.25">
      <c r="B3831" s="111"/>
      <c r="C3831" s="123" t="s">
        <v>73</v>
      </c>
      <c r="D3831" s="124"/>
      <c r="E3831" s="124"/>
      <c r="F3831" s="125" t="s">
        <v>74</v>
      </c>
      <c r="G3831" s="124" t="s">
        <v>75</v>
      </c>
      <c r="H3831" s="124"/>
      <c r="I3831" s="125" t="s">
        <v>74</v>
      </c>
      <c r="J3831" s="113"/>
    </row>
    <row r="3832" spans="2:10" ht="13.5" thickTop="1" x14ac:dyDescent="0.2">
      <c r="B3832" s="111"/>
      <c r="C3832" s="126"/>
      <c r="D3832" s="127" t="s">
        <v>201</v>
      </c>
      <c r="E3832" s="345" t="s">
        <v>117</v>
      </c>
      <c r="F3832" s="129"/>
      <c r="G3832" s="112"/>
      <c r="H3832" s="112"/>
      <c r="I3832" s="130"/>
      <c r="J3832" s="113"/>
    </row>
    <row r="3833" spans="2:10" x14ac:dyDescent="0.2">
      <c r="B3833" s="111"/>
      <c r="C3833" s="127" t="s">
        <v>40</v>
      </c>
      <c r="D3833" s="127"/>
      <c r="E3833" s="127"/>
      <c r="F3833" s="131" t="e">
        <f>'Total display'!#REF!</f>
        <v>#REF!</v>
      </c>
      <c r="G3833" s="1056" t="s">
        <v>1942</v>
      </c>
      <c r="H3833" s="1056"/>
      <c r="I3833" s="131" t="e">
        <f>'Total display'!#REF!</f>
        <v>#REF!</v>
      </c>
      <c r="J3833" s="113"/>
    </row>
    <row r="3834" spans="2:10" x14ac:dyDescent="0.2">
      <c r="B3834" s="111"/>
      <c r="C3834" s="127" t="s">
        <v>67</v>
      </c>
      <c r="D3834" s="127"/>
      <c r="E3834" s="127"/>
      <c r="F3834" s="131" t="e">
        <f>'Total display'!#REF!</f>
        <v>#REF!</v>
      </c>
      <c r="G3834" s="1056" t="s">
        <v>76</v>
      </c>
      <c r="H3834" s="1056"/>
      <c r="I3834" s="131" t="e">
        <f>'Total display'!#REF!</f>
        <v>#REF!</v>
      </c>
      <c r="J3834" s="113"/>
    </row>
    <row r="3835" spans="2:10" x14ac:dyDescent="0.2">
      <c r="B3835" s="111"/>
      <c r="C3835" s="127" t="s">
        <v>69</v>
      </c>
      <c r="D3835" s="345">
        <f>'Ac Dtls'!D1570</f>
        <v>0</v>
      </c>
      <c r="E3835" s="131">
        <f>'Ac Dtls'!E1570</f>
        <v>0</v>
      </c>
      <c r="F3835" s="131" t="e">
        <f>'Total display'!#REF!</f>
        <v>#REF!</v>
      </c>
      <c r="G3835" s="127"/>
      <c r="H3835" s="127"/>
      <c r="I3835" s="131"/>
      <c r="J3835" s="113"/>
    </row>
    <row r="3836" spans="2:10" x14ac:dyDescent="0.2">
      <c r="B3836" s="111"/>
      <c r="C3836" s="127" t="s">
        <v>70</v>
      </c>
      <c r="D3836" s="345">
        <f>'Ac Dtls'!G1570</f>
        <v>0</v>
      </c>
      <c r="E3836" s="131">
        <f>'Ac Dtls'!H1570</f>
        <v>0</v>
      </c>
      <c r="F3836" s="131" t="e">
        <f>'Total display'!#REF!</f>
        <v>#REF!</v>
      </c>
      <c r="G3836" s="127"/>
      <c r="H3836" s="127"/>
      <c r="I3836" s="131"/>
      <c r="J3836" s="113"/>
    </row>
    <row r="3837" spans="2:10" x14ac:dyDescent="0.2">
      <c r="B3837" s="111"/>
      <c r="C3837" s="127" t="s">
        <v>71</v>
      </c>
      <c r="D3837" s="127"/>
      <c r="E3837" s="127"/>
      <c r="F3837" s="131" t="e">
        <f>'Total display'!#REF!</f>
        <v>#REF!</v>
      </c>
      <c r="G3837" s="127"/>
      <c r="H3837" s="127"/>
      <c r="I3837" s="131"/>
      <c r="J3837" s="113"/>
    </row>
    <row r="3838" spans="2:10" x14ac:dyDescent="0.2">
      <c r="B3838" s="111"/>
      <c r="C3838" s="182" t="s">
        <v>421</v>
      </c>
      <c r="D3838" s="144"/>
      <c r="E3838" s="144"/>
      <c r="F3838" s="183" t="e">
        <f>'Total display'!#REF!</f>
        <v>#REF!</v>
      </c>
      <c r="G3838" s="127"/>
      <c r="H3838" s="127"/>
      <c r="I3838" s="131"/>
      <c r="J3838" s="113"/>
    </row>
    <row r="3839" spans="2:10" x14ac:dyDescent="0.2">
      <c r="B3839" s="111"/>
      <c r="C3839" s="127" t="s">
        <v>450</v>
      </c>
      <c r="D3839" s="144"/>
      <c r="E3839" s="144"/>
      <c r="F3839" s="131" t="e">
        <f>'Total display'!#REF!</f>
        <v>#REF!</v>
      </c>
      <c r="G3839" s="127"/>
      <c r="H3839" s="127"/>
      <c r="I3839" s="131"/>
      <c r="J3839" s="113"/>
    </row>
    <row r="3840" spans="2:10" x14ac:dyDescent="0.2">
      <c r="B3840" s="111"/>
      <c r="C3840" s="382" t="s">
        <v>1055</v>
      </c>
      <c r="D3840" s="127"/>
      <c r="E3840" s="127"/>
      <c r="F3840" s="131" t="e">
        <f>'Total display'!#REF!</f>
        <v>#REF!</v>
      </c>
      <c r="G3840" s="127"/>
      <c r="H3840" s="127"/>
      <c r="I3840" s="131"/>
      <c r="J3840" s="113"/>
    </row>
    <row r="3841" spans="2:10" x14ac:dyDescent="0.2">
      <c r="B3841" s="111"/>
      <c r="C3841" s="382"/>
      <c r="D3841" s="385"/>
      <c r="E3841" s="385"/>
      <c r="F3841" s="132"/>
      <c r="G3841" s="135"/>
      <c r="H3841" s="135"/>
      <c r="I3841" s="133"/>
      <c r="J3841" s="113"/>
    </row>
    <row r="3842" spans="2:10" x14ac:dyDescent="0.2">
      <c r="B3842" s="111"/>
      <c r="C3842" s="1050" t="s">
        <v>83</v>
      </c>
      <c r="D3842" s="1051"/>
      <c r="E3842" s="1051"/>
      <c r="F3842" s="132" t="e">
        <f>SUM(F3833:F3840)</f>
        <v>#REF!</v>
      </c>
      <c r="G3842" s="1052" t="s">
        <v>84</v>
      </c>
      <c r="H3842" s="1052"/>
      <c r="I3842" s="133" t="e">
        <f>SUM(I3833:I3840)</f>
        <v>#REF!</v>
      </c>
      <c r="J3842" s="113"/>
    </row>
    <row r="3843" spans="2:10" x14ac:dyDescent="0.2">
      <c r="B3843" s="134"/>
      <c r="C3843" s="383"/>
      <c r="D3843" s="135"/>
      <c r="E3843" s="135"/>
      <c r="F3843" s="135"/>
      <c r="G3843" s="1057" t="s">
        <v>85</v>
      </c>
      <c r="H3843" s="1057"/>
      <c r="I3843" s="136" t="e">
        <f>F3842-I3842</f>
        <v>#REF!</v>
      </c>
      <c r="J3843" s="137"/>
    </row>
    <row r="3844" spans="2:10" x14ac:dyDescent="0.2">
      <c r="B3844" s="111"/>
      <c r="C3844" s="112" t="s">
        <v>86</v>
      </c>
      <c r="D3844" s="112"/>
      <c r="E3844" s="112" t="s">
        <v>88</v>
      </c>
      <c r="F3844" s="112"/>
      <c r="G3844" s="112"/>
      <c r="H3844" s="112"/>
      <c r="I3844" s="112"/>
      <c r="J3844" s="113"/>
    </row>
    <row r="3845" spans="2:10" x14ac:dyDescent="0.2">
      <c r="B3845" s="111"/>
      <c r="C3845" s="112"/>
      <c r="D3845" s="112"/>
      <c r="E3845" s="112"/>
      <c r="F3845" s="112"/>
      <c r="G3845" s="112"/>
      <c r="H3845" s="112"/>
      <c r="I3845" s="112"/>
      <c r="J3845" s="113"/>
    </row>
    <row r="3846" spans="2:10" ht="13.5" thickBot="1" x14ac:dyDescent="0.25">
      <c r="B3846" s="139"/>
      <c r="C3846" s="140"/>
      <c r="D3846" s="140"/>
      <c r="E3846" s="140"/>
      <c r="F3846" s="140"/>
      <c r="G3846" s="140"/>
      <c r="H3846" s="140"/>
      <c r="I3846" s="140"/>
      <c r="J3846" s="141"/>
    </row>
    <row r="3852" spans="2:10" ht="13.5" thickBot="1" x14ac:dyDescent="0.25"/>
    <row r="3853" spans="2:10" x14ac:dyDescent="0.2">
      <c r="B3853" s="108" t="s">
        <v>143</v>
      </c>
      <c r="C3853" s="109"/>
      <c r="D3853" s="109"/>
      <c r="E3853" s="109"/>
      <c r="F3853" s="109"/>
      <c r="G3853" s="109"/>
      <c r="H3853" s="109"/>
      <c r="I3853" s="109"/>
      <c r="J3853" s="110"/>
    </row>
    <row r="3854" spans="2:10" x14ac:dyDescent="0.2">
      <c r="B3854" s="111"/>
      <c r="C3854" s="112"/>
      <c r="D3854" s="112"/>
      <c r="E3854" s="112"/>
      <c r="F3854" s="112"/>
      <c r="G3854" s="112"/>
      <c r="H3854" s="112"/>
      <c r="I3854" s="112"/>
      <c r="J3854" s="113"/>
    </row>
    <row r="3855" spans="2:10" ht="15.75" x14ac:dyDescent="0.25">
      <c r="B3855" s="111"/>
      <c r="C3855" s="1053" t="s">
        <v>77</v>
      </c>
      <c r="D3855" s="1053"/>
      <c r="E3855" s="1053"/>
      <c r="F3855" s="1053"/>
      <c r="G3855" s="1053"/>
      <c r="H3855" s="1053"/>
      <c r="I3855" s="1053"/>
      <c r="J3855" s="113"/>
    </row>
    <row r="3856" spans="2:10" x14ac:dyDescent="0.2">
      <c r="B3856" s="111"/>
      <c r="C3856" s="1054" t="s">
        <v>2110</v>
      </c>
      <c r="D3856" s="1054"/>
      <c r="E3856" s="1054"/>
      <c r="F3856" s="1054"/>
      <c r="G3856" s="1054"/>
      <c r="H3856" s="1054"/>
      <c r="I3856" s="1054"/>
      <c r="J3856" s="113"/>
    </row>
    <row r="3857" spans="2:10" x14ac:dyDescent="0.2">
      <c r="B3857" s="111"/>
      <c r="C3857" s="344"/>
      <c r="D3857" s="344"/>
      <c r="E3857" s="344"/>
      <c r="F3857" s="344"/>
      <c r="G3857" s="344"/>
      <c r="H3857" s="344"/>
      <c r="I3857" s="346"/>
      <c r="J3857" s="113"/>
    </row>
    <row r="3858" spans="2:10" x14ac:dyDescent="0.2">
      <c r="B3858" s="111"/>
      <c r="C3858" s="347" t="s">
        <v>82</v>
      </c>
      <c r="D3858" s="1055">
        <f>'Total display'!B168</f>
        <v>0</v>
      </c>
      <c r="E3858" s="1055"/>
      <c r="F3858" s="1055"/>
      <c r="G3858" s="1055"/>
      <c r="H3858" s="347" t="s">
        <v>81</v>
      </c>
      <c r="I3858" s="176">
        <f>'Total display'!C168</f>
        <v>0</v>
      </c>
      <c r="J3858" s="113"/>
    </row>
    <row r="3859" spans="2:10" x14ac:dyDescent="0.2">
      <c r="B3859" s="111"/>
      <c r="C3859" s="118" t="s">
        <v>78</v>
      </c>
      <c r="D3859" s="1055" t="s">
        <v>696</v>
      </c>
      <c r="E3859" s="1055"/>
      <c r="F3859" s="1055"/>
      <c r="G3859" s="112"/>
      <c r="H3859" s="314" t="s">
        <v>479</v>
      </c>
      <c r="I3859" s="314" t="s">
        <v>329</v>
      </c>
      <c r="J3859" s="113"/>
    </row>
    <row r="3860" spans="2:10" ht="13.5" thickBot="1" x14ac:dyDescent="0.25">
      <c r="B3860" s="111"/>
      <c r="C3860" s="120" t="s">
        <v>79</v>
      </c>
      <c r="D3860" s="120">
        <f>'Total display'!A168</f>
        <v>0</v>
      </c>
      <c r="E3860" s="169"/>
      <c r="F3860" s="149"/>
      <c r="G3860" s="112"/>
      <c r="H3860" s="120" t="s">
        <v>80</v>
      </c>
      <c r="I3860" s="232">
        <f>'Total display'!D168</f>
        <v>0</v>
      </c>
      <c r="J3860" s="113"/>
    </row>
    <row r="3861" spans="2:10" ht="14.25" thickTop="1" thickBot="1" x14ac:dyDescent="0.25">
      <c r="B3861" s="111"/>
      <c r="C3861" s="123" t="s">
        <v>73</v>
      </c>
      <c r="D3861" s="124"/>
      <c r="E3861" s="124"/>
      <c r="F3861" s="125" t="s">
        <v>74</v>
      </c>
      <c r="G3861" s="124" t="s">
        <v>75</v>
      </c>
      <c r="H3861" s="124"/>
      <c r="I3861" s="125" t="s">
        <v>74</v>
      </c>
      <c r="J3861" s="113"/>
    </row>
    <row r="3862" spans="2:10" ht="13.5" thickTop="1" x14ac:dyDescent="0.2">
      <c r="B3862" s="111"/>
      <c r="C3862" s="126"/>
      <c r="D3862" s="127" t="s">
        <v>201</v>
      </c>
      <c r="E3862" s="345" t="s">
        <v>117</v>
      </c>
      <c r="F3862" s="129"/>
      <c r="G3862" s="112"/>
      <c r="H3862" s="112"/>
      <c r="I3862" s="130"/>
      <c r="J3862" s="113"/>
    </row>
    <row r="3863" spans="2:10" x14ac:dyDescent="0.2">
      <c r="B3863" s="111"/>
      <c r="C3863" s="127" t="s">
        <v>40</v>
      </c>
      <c r="D3863" s="127"/>
      <c r="E3863" s="127"/>
      <c r="F3863" s="131">
        <f>'Total display'!E168</f>
        <v>0</v>
      </c>
      <c r="G3863" s="1056" t="s">
        <v>1942</v>
      </c>
      <c r="H3863" s="1056"/>
      <c r="I3863" s="131">
        <f>'Total display'!R168</f>
        <v>0</v>
      </c>
      <c r="J3863" s="113"/>
    </row>
    <row r="3864" spans="2:10" x14ac:dyDescent="0.2">
      <c r="B3864" s="111"/>
      <c r="C3864" s="127" t="s">
        <v>67</v>
      </c>
      <c r="D3864" s="127"/>
      <c r="E3864" s="127"/>
      <c r="F3864" s="131">
        <f>'Total display'!H168</f>
        <v>0</v>
      </c>
      <c r="G3864" s="1056" t="s">
        <v>76</v>
      </c>
      <c r="H3864" s="1056"/>
      <c r="I3864" s="131">
        <f>'Total display'!T168</f>
        <v>0</v>
      </c>
      <c r="J3864" s="113"/>
    </row>
    <row r="3865" spans="2:10" x14ac:dyDescent="0.2">
      <c r="B3865" s="111"/>
      <c r="C3865" s="127" t="s">
        <v>69</v>
      </c>
      <c r="D3865" s="345">
        <f>'Ac Dtls'!D145</f>
        <v>3</v>
      </c>
      <c r="E3865" s="131">
        <f>'Ac Dtls'!E145</f>
        <v>1.6674914383561645</v>
      </c>
      <c r="F3865" s="131">
        <f>'Total display'!M168</f>
        <v>0</v>
      </c>
      <c r="G3865" s="127"/>
      <c r="H3865" s="127"/>
      <c r="I3865" s="131"/>
      <c r="J3865" s="113"/>
    </row>
    <row r="3866" spans="2:10" x14ac:dyDescent="0.2">
      <c r="B3866" s="111"/>
      <c r="C3866" s="127" t="s">
        <v>70</v>
      </c>
      <c r="D3866" s="345">
        <f>'Ac Dtls'!G1648</f>
        <v>0</v>
      </c>
      <c r="E3866" s="131">
        <f>'Ac Dtls'!H1648</f>
        <v>0</v>
      </c>
      <c r="F3866" s="131">
        <f>'Total display'!N168</f>
        <v>0</v>
      </c>
      <c r="G3866" s="127"/>
      <c r="H3866" s="127"/>
      <c r="I3866" s="131"/>
      <c r="J3866" s="113"/>
    </row>
    <row r="3867" spans="2:10" x14ac:dyDescent="0.2">
      <c r="B3867" s="111"/>
      <c r="C3867" s="127" t="s">
        <v>422</v>
      </c>
      <c r="D3867" s="348"/>
      <c r="E3867" s="131"/>
      <c r="F3867" s="131">
        <f>'Total display'!O168</f>
        <v>0</v>
      </c>
      <c r="G3867" s="127"/>
      <c r="H3867" s="127"/>
      <c r="I3867" s="131"/>
      <c r="J3867" s="113"/>
    </row>
    <row r="3868" spans="2:10" x14ac:dyDescent="0.2">
      <c r="B3868" s="111"/>
      <c r="C3868" s="127" t="s">
        <v>71</v>
      </c>
      <c r="D3868" s="127"/>
      <c r="E3868" s="127"/>
      <c r="F3868" s="131">
        <f>'Total display'!P168</f>
        <v>0</v>
      </c>
      <c r="G3868" s="127"/>
      <c r="H3868" s="127"/>
      <c r="I3868" s="131"/>
      <c r="J3868" s="113"/>
    </row>
    <row r="3869" spans="2:10" x14ac:dyDescent="0.2">
      <c r="B3869" s="111"/>
      <c r="C3869" s="182" t="s">
        <v>421</v>
      </c>
      <c r="D3869" s="144"/>
      <c r="E3869" s="144"/>
      <c r="F3869" s="183">
        <f>'Total display'!I168</f>
        <v>0</v>
      </c>
      <c r="G3869" s="127"/>
      <c r="H3869" s="127"/>
      <c r="I3869" s="131"/>
      <c r="J3869" s="113"/>
    </row>
    <row r="3870" spans="2:10" x14ac:dyDescent="0.2">
      <c r="B3870" s="111"/>
      <c r="C3870" s="127" t="s">
        <v>450</v>
      </c>
      <c r="D3870" s="144"/>
      <c r="E3870" s="144"/>
      <c r="F3870" s="131">
        <f>'Total display'!J168</f>
        <v>0</v>
      </c>
      <c r="G3870" s="127"/>
      <c r="H3870" s="127"/>
      <c r="I3870" s="131"/>
      <c r="J3870" s="113"/>
    </row>
    <row r="3871" spans="2:10" x14ac:dyDescent="0.2">
      <c r="B3871" s="111"/>
      <c r="C3871" s="382" t="s">
        <v>1055</v>
      </c>
      <c r="D3871" s="127"/>
      <c r="E3871" s="127"/>
      <c r="F3871" s="131">
        <f>'Total display'!L168</f>
        <v>0</v>
      </c>
      <c r="G3871" s="127"/>
      <c r="H3871" s="127"/>
      <c r="I3871" s="131"/>
      <c r="J3871" s="113"/>
    </row>
    <row r="3872" spans="2:10" x14ac:dyDescent="0.2">
      <c r="B3872" s="111"/>
      <c r="C3872" s="1050" t="s">
        <v>83</v>
      </c>
      <c r="D3872" s="1051"/>
      <c r="E3872" s="1051"/>
      <c r="F3872" s="132">
        <f>SUM(F3863:F3871)</f>
        <v>0</v>
      </c>
      <c r="G3872" s="1052" t="s">
        <v>84</v>
      </c>
      <c r="H3872" s="1052"/>
      <c r="I3872" s="133">
        <f>SUM(I3863:I3871)</f>
        <v>0</v>
      </c>
      <c r="J3872" s="113"/>
    </row>
    <row r="3873" spans="2:10" x14ac:dyDescent="0.2">
      <c r="B3873" s="134"/>
      <c r="C3873" s="135"/>
      <c r="D3873" s="135"/>
      <c r="E3873" s="135"/>
      <c r="F3873" s="135"/>
      <c r="G3873" s="1057" t="s">
        <v>85</v>
      </c>
      <c r="H3873" s="1057"/>
      <c r="I3873" s="136">
        <f>F3872-I3872</f>
        <v>0</v>
      </c>
      <c r="J3873" s="137"/>
    </row>
    <row r="3874" spans="2:10" x14ac:dyDescent="0.2">
      <c r="B3874" s="111"/>
      <c r="C3874" s="112" t="s">
        <v>86</v>
      </c>
      <c r="D3874" s="112"/>
      <c r="E3874" s="112" t="s">
        <v>88</v>
      </c>
      <c r="F3874" s="112"/>
      <c r="G3874" s="112"/>
      <c r="H3874" s="112"/>
      <c r="I3874" s="112"/>
      <c r="J3874" s="113"/>
    </row>
    <row r="3875" spans="2:10" x14ac:dyDescent="0.2">
      <c r="B3875" s="111"/>
      <c r="C3875" s="112"/>
      <c r="D3875" s="112"/>
      <c r="E3875" s="112"/>
      <c r="F3875" s="112"/>
      <c r="G3875" s="112"/>
      <c r="H3875" s="112"/>
      <c r="I3875" s="112"/>
      <c r="J3875" s="113"/>
    </row>
    <row r="3876" spans="2:10" ht="13.5" thickBot="1" x14ac:dyDescent="0.25">
      <c r="B3876" s="139"/>
      <c r="C3876" s="140"/>
      <c r="D3876" s="140"/>
      <c r="E3876" s="140"/>
      <c r="F3876" s="140"/>
      <c r="G3876" s="140"/>
      <c r="H3876" s="140"/>
      <c r="I3876" s="140"/>
      <c r="J3876" s="141"/>
    </row>
    <row r="3882" spans="2:10" ht="13.5" thickBot="1" x14ac:dyDescent="0.25"/>
    <row r="3883" spans="2:10" x14ac:dyDescent="0.2">
      <c r="B3883" s="108" t="s">
        <v>143</v>
      </c>
      <c r="C3883" s="109"/>
      <c r="D3883" s="109"/>
      <c r="E3883" s="109"/>
      <c r="F3883" s="109"/>
      <c r="G3883" s="109"/>
      <c r="H3883" s="109"/>
      <c r="I3883" s="109"/>
      <c r="J3883" s="110"/>
    </row>
    <row r="3884" spans="2:10" x14ac:dyDescent="0.2">
      <c r="B3884" s="111"/>
      <c r="C3884" s="112"/>
      <c r="D3884" s="112"/>
      <c r="E3884" s="112"/>
      <c r="F3884" s="112"/>
      <c r="G3884" s="112"/>
      <c r="H3884" s="112"/>
      <c r="I3884" s="112"/>
      <c r="J3884" s="113"/>
    </row>
    <row r="3885" spans="2:10" ht="15.75" x14ac:dyDescent="0.25">
      <c r="B3885" s="111"/>
      <c r="C3885" s="1053" t="s">
        <v>77</v>
      </c>
      <c r="D3885" s="1053"/>
      <c r="E3885" s="1053"/>
      <c r="F3885" s="1053"/>
      <c r="G3885" s="1053"/>
      <c r="H3885" s="1053"/>
      <c r="I3885" s="1053"/>
      <c r="J3885" s="113"/>
    </row>
    <row r="3886" spans="2:10" x14ac:dyDescent="0.2">
      <c r="B3886" s="111"/>
      <c r="C3886" s="1054" t="s">
        <v>2110</v>
      </c>
      <c r="D3886" s="1054"/>
      <c r="E3886" s="1054"/>
      <c r="F3886" s="1054"/>
      <c r="G3886" s="1054"/>
      <c r="H3886" s="1054"/>
      <c r="I3886" s="1054"/>
      <c r="J3886" s="113"/>
    </row>
    <row r="3887" spans="2:10" x14ac:dyDescent="0.2">
      <c r="B3887" s="111"/>
      <c r="C3887" s="349"/>
      <c r="D3887" s="349"/>
      <c r="E3887" s="349"/>
      <c r="F3887" s="349"/>
      <c r="G3887" s="349"/>
      <c r="H3887" s="349"/>
      <c r="I3887" s="350"/>
      <c r="J3887" s="113"/>
    </row>
    <row r="3888" spans="2:10" x14ac:dyDescent="0.2">
      <c r="B3888" s="111"/>
      <c r="C3888" s="351" t="s">
        <v>82</v>
      </c>
      <c r="D3888" s="1055">
        <f>'Total display'!B170</f>
        <v>0</v>
      </c>
      <c r="E3888" s="1055"/>
      <c r="F3888" s="1055"/>
      <c r="G3888" s="1055"/>
      <c r="H3888" s="351" t="s">
        <v>81</v>
      </c>
      <c r="I3888" s="176">
        <f>'Total display'!C170</f>
        <v>0</v>
      </c>
      <c r="J3888" s="113"/>
    </row>
    <row r="3889" spans="2:10" x14ac:dyDescent="0.2">
      <c r="B3889" s="111"/>
      <c r="C3889" s="118" t="s">
        <v>78</v>
      </c>
      <c r="D3889" s="1055" t="s">
        <v>92</v>
      </c>
      <c r="E3889" s="1055"/>
      <c r="F3889" s="1055"/>
      <c r="G3889" s="112"/>
      <c r="H3889" s="314" t="s">
        <v>479</v>
      </c>
      <c r="I3889" s="314" t="s">
        <v>329</v>
      </c>
      <c r="J3889" s="113"/>
    </row>
    <row r="3890" spans="2:10" ht="13.5" thickBot="1" x14ac:dyDescent="0.25">
      <c r="B3890" s="111"/>
      <c r="C3890" s="120" t="s">
        <v>79</v>
      </c>
      <c r="D3890" s="120">
        <f>'Total display'!A170</f>
        <v>0</v>
      </c>
      <c r="E3890" s="169"/>
      <c r="F3890" s="149"/>
      <c r="G3890" s="112"/>
      <c r="H3890" s="120" t="s">
        <v>80</v>
      </c>
      <c r="I3890" s="232">
        <f>'Total display'!D170</f>
        <v>0</v>
      </c>
      <c r="J3890" s="113"/>
    </row>
    <row r="3891" spans="2:10" ht="14.25" thickTop="1" thickBot="1" x14ac:dyDescent="0.25">
      <c r="B3891" s="111"/>
      <c r="C3891" s="123" t="s">
        <v>73</v>
      </c>
      <c r="D3891" s="124"/>
      <c r="E3891" s="124"/>
      <c r="F3891" s="125" t="s">
        <v>74</v>
      </c>
      <c r="G3891" s="124" t="s">
        <v>75</v>
      </c>
      <c r="H3891" s="124"/>
      <c r="I3891" s="125" t="s">
        <v>74</v>
      </c>
      <c r="J3891" s="113"/>
    </row>
    <row r="3892" spans="2:10" ht="13.5" thickTop="1" x14ac:dyDescent="0.2">
      <c r="B3892" s="111"/>
      <c r="C3892" s="126"/>
      <c r="D3892" s="127" t="s">
        <v>201</v>
      </c>
      <c r="E3892" s="348" t="s">
        <v>117</v>
      </c>
      <c r="F3892" s="129"/>
      <c r="G3892" s="112"/>
      <c r="H3892" s="112"/>
      <c r="I3892" s="130"/>
      <c r="J3892" s="113"/>
    </row>
    <row r="3893" spans="2:10" x14ac:dyDescent="0.2">
      <c r="B3893" s="111"/>
      <c r="C3893" s="127" t="s">
        <v>40</v>
      </c>
      <c r="D3893" s="127"/>
      <c r="E3893" s="127"/>
      <c r="F3893" s="131">
        <f>'Total display'!E170</f>
        <v>0</v>
      </c>
      <c r="G3893" s="1056" t="s">
        <v>1942</v>
      </c>
      <c r="H3893" s="1056"/>
      <c r="I3893" s="131">
        <f>'Total display'!R170</f>
        <v>0</v>
      </c>
      <c r="J3893" s="113"/>
    </row>
    <row r="3894" spans="2:10" x14ac:dyDescent="0.2">
      <c r="B3894" s="111"/>
      <c r="C3894" s="127" t="s">
        <v>67</v>
      </c>
      <c r="D3894" s="127"/>
      <c r="E3894" s="127"/>
      <c r="F3894" s="131">
        <f>'Total display'!H170</f>
        <v>0</v>
      </c>
      <c r="G3894" s="1056" t="s">
        <v>76</v>
      </c>
      <c r="H3894" s="1056"/>
      <c r="I3894" s="131">
        <f>'Total display'!T170</f>
        <v>0</v>
      </c>
      <c r="J3894" s="113"/>
    </row>
    <row r="3895" spans="2:10" x14ac:dyDescent="0.2">
      <c r="B3895" s="111"/>
      <c r="C3895" s="127" t="s">
        <v>69</v>
      </c>
      <c r="D3895" s="348">
        <f>'Ac Dtls'!D146</f>
        <v>0</v>
      </c>
      <c r="E3895" s="131">
        <f>'Ac Dtls'!E146</f>
        <v>1.5757397260273975</v>
      </c>
      <c r="F3895" s="131">
        <f>'Total display'!M170</f>
        <v>0</v>
      </c>
      <c r="G3895" s="127"/>
      <c r="H3895" s="127"/>
      <c r="I3895" s="131"/>
      <c r="J3895" s="113"/>
    </row>
    <row r="3896" spans="2:10" x14ac:dyDescent="0.2">
      <c r="B3896" s="111"/>
      <c r="C3896" s="127" t="s">
        <v>70</v>
      </c>
      <c r="D3896" s="348">
        <f>'Ac Dtls'!G1702</f>
        <v>0</v>
      </c>
      <c r="E3896" s="131">
        <f>'Ac Dtls'!H1702</f>
        <v>0</v>
      </c>
      <c r="F3896" s="131">
        <f>'Total display'!N170</f>
        <v>0</v>
      </c>
      <c r="G3896" s="127"/>
      <c r="H3896" s="127"/>
      <c r="I3896" s="131"/>
      <c r="J3896" s="113"/>
    </row>
    <row r="3897" spans="2:10" x14ac:dyDescent="0.2">
      <c r="B3897" s="111"/>
      <c r="C3897" s="127" t="s">
        <v>71</v>
      </c>
      <c r="D3897" s="127"/>
      <c r="E3897" s="127"/>
      <c r="F3897" s="131">
        <f>'Total display'!P170</f>
        <v>0</v>
      </c>
      <c r="G3897" s="127"/>
      <c r="H3897" s="127"/>
      <c r="I3897" s="131"/>
      <c r="J3897" s="113"/>
    </row>
    <row r="3898" spans="2:10" x14ac:dyDescent="0.2">
      <c r="B3898" s="111"/>
      <c r="C3898" s="182" t="s">
        <v>421</v>
      </c>
      <c r="D3898" s="144"/>
      <c r="E3898" s="144"/>
      <c r="F3898" s="183">
        <f>'Total display'!I170</f>
        <v>0</v>
      </c>
      <c r="G3898" s="127"/>
      <c r="H3898" s="127"/>
      <c r="I3898" s="131"/>
      <c r="J3898" s="113"/>
    </row>
    <row r="3899" spans="2:10" x14ac:dyDescent="0.2">
      <c r="B3899" s="111"/>
      <c r="C3899" s="127" t="s">
        <v>450</v>
      </c>
      <c r="D3899" s="144"/>
      <c r="E3899" s="144"/>
      <c r="F3899" s="131">
        <f>'Total display'!J170</f>
        <v>0</v>
      </c>
      <c r="G3899" s="127"/>
      <c r="H3899" s="127"/>
      <c r="I3899" s="131"/>
      <c r="J3899" s="113"/>
    </row>
    <row r="3900" spans="2:10" x14ac:dyDescent="0.2">
      <c r="B3900" s="111"/>
      <c r="C3900" s="382" t="s">
        <v>1055</v>
      </c>
      <c r="D3900" s="127"/>
      <c r="E3900" s="127"/>
      <c r="F3900" s="131">
        <f>'Total display'!L170</f>
        <v>0</v>
      </c>
      <c r="G3900" s="127"/>
      <c r="H3900" s="127"/>
      <c r="I3900" s="131"/>
      <c r="J3900" s="113"/>
    </row>
    <row r="3901" spans="2:10" x14ac:dyDescent="0.2">
      <c r="B3901" s="111"/>
      <c r="C3901" s="1050" t="s">
        <v>83</v>
      </c>
      <c r="D3901" s="1051"/>
      <c r="E3901" s="1051"/>
      <c r="F3901" s="132">
        <f>SUM(F3893:F3900)</f>
        <v>0</v>
      </c>
      <c r="G3901" s="1052" t="s">
        <v>84</v>
      </c>
      <c r="H3901" s="1052"/>
      <c r="I3901" s="133">
        <f>SUM(I3893:I3900)</f>
        <v>0</v>
      </c>
      <c r="J3901" s="113"/>
    </row>
    <row r="3902" spans="2:10" x14ac:dyDescent="0.2">
      <c r="B3902" s="134"/>
      <c r="C3902" s="135"/>
      <c r="D3902" s="135"/>
      <c r="E3902" s="135"/>
      <c r="F3902" s="135"/>
      <c r="G3902" s="1057" t="s">
        <v>85</v>
      </c>
      <c r="H3902" s="1057"/>
      <c r="I3902" s="136">
        <f>F3901-I3901</f>
        <v>0</v>
      </c>
      <c r="J3902" s="137"/>
    </row>
    <row r="3903" spans="2:10" x14ac:dyDescent="0.2">
      <c r="B3903" s="111"/>
      <c r="C3903" s="112" t="s">
        <v>86</v>
      </c>
      <c r="D3903" s="112"/>
      <c r="E3903" s="112" t="s">
        <v>88</v>
      </c>
      <c r="F3903" s="112"/>
      <c r="G3903" s="112"/>
      <c r="H3903" s="112"/>
      <c r="I3903" s="112"/>
      <c r="J3903" s="113"/>
    </row>
    <row r="3904" spans="2:10" x14ac:dyDescent="0.2">
      <c r="B3904" s="111"/>
      <c r="C3904" s="112"/>
      <c r="D3904" s="112"/>
      <c r="E3904" s="112"/>
      <c r="F3904" s="112"/>
      <c r="G3904" s="112"/>
      <c r="H3904" s="112"/>
      <c r="I3904" s="112"/>
      <c r="J3904" s="113"/>
    </row>
    <row r="3905" spans="2:10" ht="13.5" thickBot="1" x14ac:dyDescent="0.25">
      <c r="B3905" s="139"/>
      <c r="C3905" s="140"/>
      <c r="D3905" s="140"/>
      <c r="E3905" s="140"/>
      <c r="F3905" s="140"/>
      <c r="G3905" s="140"/>
      <c r="H3905" s="140"/>
      <c r="I3905" s="140"/>
      <c r="J3905" s="141"/>
    </row>
    <row r="3910" spans="2:10" ht="13.5" thickBot="1" x14ac:dyDescent="0.25"/>
    <row r="3911" spans="2:10" x14ac:dyDescent="0.2">
      <c r="B3911" s="108" t="s">
        <v>143</v>
      </c>
      <c r="C3911" s="109"/>
      <c r="D3911" s="109"/>
      <c r="E3911" s="109"/>
      <c r="F3911" s="109"/>
      <c r="G3911" s="109"/>
      <c r="H3911" s="109"/>
      <c r="I3911" s="109"/>
      <c r="J3911" s="110"/>
    </row>
    <row r="3912" spans="2:10" x14ac:dyDescent="0.2">
      <c r="B3912" s="111"/>
      <c r="C3912" s="112"/>
      <c r="D3912" s="112"/>
      <c r="E3912" s="112"/>
      <c r="F3912" s="112"/>
      <c r="G3912" s="112"/>
      <c r="H3912" s="112"/>
      <c r="I3912" s="112"/>
      <c r="J3912" s="113"/>
    </row>
    <row r="3913" spans="2:10" ht="15.75" x14ac:dyDescent="0.25">
      <c r="B3913" s="111"/>
      <c r="C3913" s="1053" t="s">
        <v>77</v>
      </c>
      <c r="D3913" s="1053"/>
      <c r="E3913" s="1053"/>
      <c r="F3913" s="1053"/>
      <c r="G3913" s="1053"/>
      <c r="H3913" s="1053"/>
      <c r="I3913" s="1053"/>
      <c r="J3913" s="113"/>
    </row>
    <row r="3914" spans="2:10" x14ac:dyDescent="0.2">
      <c r="B3914" s="111"/>
      <c r="C3914" s="1054" t="s">
        <v>2110</v>
      </c>
      <c r="D3914" s="1054"/>
      <c r="E3914" s="1054"/>
      <c r="F3914" s="1054"/>
      <c r="G3914" s="1054"/>
      <c r="H3914" s="1054"/>
      <c r="I3914" s="1054"/>
      <c r="J3914" s="113"/>
    </row>
    <row r="3915" spans="2:10" x14ac:dyDescent="0.2">
      <c r="B3915" s="111"/>
      <c r="C3915" s="349"/>
      <c r="D3915" s="349"/>
      <c r="E3915" s="349"/>
      <c r="F3915" s="349"/>
      <c r="G3915" s="349"/>
      <c r="H3915" s="349"/>
      <c r="I3915" s="350"/>
      <c r="J3915" s="113"/>
    </row>
    <row r="3916" spans="2:10" x14ac:dyDescent="0.2">
      <c r="B3916" s="111"/>
      <c r="C3916" s="351" t="s">
        <v>82</v>
      </c>
      <c r="D3916" s="1055">
        <f>'Total display'!B171</f>
        <v>0</v>
      </c>
      <c r="E3916" s="1055"/>
      <c r="F3916" s="1055"/>
      <c r="G3916" s="1055"/>
      <c r="H3916" s="351" t="s">
        <v>81</v>
      </c>
      <c r="I3916" s="176">
        <f>'Total display'!C171</f>
        <v>0</v>
      </c>
      <c r="J3916" s="113"/>
    </row>
    <row r="3917" spans="2:10" x14ac:dyDescent="0.2">
      <c r="B3917" s="111"/>
      <c r="C3917" s="118" t="s">
        <v>78</v>
      </c>
      <c r="D3917" s="1055" t="s">
        <v>92</v>
      </c>
      <c r="E3917" s="1055"/>
      <c r="F3917" s="1055"/>
      <c r="G3917" s="112"/>
      <c r="H3917" s="314" t="s">
        <v>479</v>
      </c>
      <c r="I3917" s="314" t="s">
        <v>329</v>
      </c>
      <c r="J3917" s="113"/>
    </row>
    <row r="3918" spans="2:10" ht="13.5" thickBot="1" x14ac:dyDescent="0.25">
      <c r="B3918" s="111"/>
      <c r="C3918" s="120" t="s">
        <v>79</v>
      </c>
      <c r="D3918" s="120">
        <f>'Total display'!A171</f>
        <v>0</v>
      </c>
      <c r="E3918" s="169"/>
      <c r="F3918" s="149"/>
      <c r="G3918" s="112"/>
      <c r="H3918" s="120" t="s">
        <v>80</v>
      </c>
      <c r="I3918" s="232">
        <f>'Total display'!D171</f>
        <v>0</v>
      </c>
      <c r="J3918" s="113"/>
    </row>
    <row r="3919" spans="2:10" ht="14.25" thickTop="1" thickBot="1" x14ac:dyDescent="0.25">
      <c r="B3919" s="111"/>
      <c r="C3919" s="123" t="s">
        <v>73</v>
      </c>
      <c r="D3919" s="124"/>
      <c r="E3919" s="124"/>
      <c r="F3919" s="125" t="s">
        <v>74</v>
      </c>
      <c r="G3919" s="124" t="s">
        <v>75</v>
      </c>
      <c r="H3919" s="124"/>
      <c r="I3919" s="125" t="s">
        <v>74</v>
      </c>
      <c r="J3919" s="113"/>
    </row>
    <row r="3920" spans="2:10" ht="13.5" thickTop="1" x14ac:dyDescent="0.2">
      <c r="B3920" s="111"/>
      <c r="C3920" s="126"/>
      <c r="D3920" s="127" t="s">
        <v>201</v>
      </c>
      <c r="E3920" s="348" t="s">
        <v>117</v>
      </c>
      <c r="F3920" s="129"/>
      <c r="G3920" s="112"/>
      <c r="H3920" s="112"/>
      <c r="I3920" s="130"/>
      <c r="J3920" s="113"/>
    </row>
    <row r="3921" spans="2:10" x14ac:dyDescent="0.2">
      <c r="B3921" s="111"/>
      <c r="C3921" s="127" t="s">
        <v>40</v>
      </c>
      <c r="D3921" s="127"/>
      <c r="E3921" s="127"/>
      <c r="F3921" s="131">
        <f>'Total display'!E171</f>
        <v>0</v>
      </c>
      <c r="G3921" s="1056" t="s">
        <v>1942</v>
      </c>
      <c r="H3921" s="1056"/>
      <c r="I3921" s="424">
        <f>'Total display'!R171</f>
        <v>0</v>
      </c>
      <c r="J3921" s="113"/>
    </row>
    <row r="3922" spans="2:10" x14ac:dyDescent="0.2">
      <c r="B3922" s="111"/>
      <c r="C3922" s="127" t="s">
        <v>67</v>
      </c>
      <c r="D3922" s="127"/>
      <c r="E3922" s="127"/>
      <c r="F3922" s="131">
        <f>'Total display'!H171</f>
        <v>0</v>
      </c>
      <c r="G3922" s="1056" t="s">
        <v>76</v>
      </c>
      <c r="H3922" s="1056"/>
      <c r="I3922" s="131">
        <f>'Total display'!T171</f>
        <v>0</v>
      </c>
      <c r="J3922" s="113"/>
    </row>
    <row r="3923" spans="2:10" x14ac:dyDescent="0.2">
      <c r="B3923" s="111"/>
      <c r="C3923" s="127" t="s">
        <v>69</v>
      </c>
      <c r="D3923" s="348">
        <f>'Ac Dtls'!D1756</f>
        <v>0</v>
      </c>
      <c r="E3923" s="131">
        <f>'Ac Dtls'!E1756</f>
        <v>0</v>
      </c>
      <c r="F3923" s="131">
        <f>'Total display'!M171</f>
        <v>0</v>
      </c>
      <c r="G3923" s="127"/>
      <c r="H3923" s="127"/>
      <c r="I3923" s="131"/>
      <c r="J3923" s="113"/>
    </row>
    <row r="3924" spans="2:10" x14ac:dyDescent="0.2">
      <c r="B3924" s="111"/>
      <c r="C3924" s="127" t="s">
        <v>70</v>
      </c>
      <c r="D3924" s="348">
        <f>'Ac Dtls'!G1756</f>
        <v>0</v>
      </c>
      <c r="E3924" s="131">
        <f>'Ac Dtls'!H1756</f>
        <v>0</v>
      </c>
      <c r="F3924" s="131">
        <f>'Total display'!N171</f>
        <v>0</v>
      </c>
      <c r="G3924" s="127"/>
      <c r="H3924" s="127"/>
      <c r="I3924" s="131"/>
      <c r="J3924" s="113"/>
    </row>
    <row r="3925" spans="2:10" x14ac:dyDescent="0.2">
      <c r="B3925" s="111"/>
      <c r="C3925" s="127" t="s">
        <v>71</v>
      </c>
      <c r="D3925" s="127"/>
      <c r="E3925" s="127"/>
      <c r="F3925" s="131">
        <f>'Total display'!P171</f>
        <v>0</v>
      </c>
      <c r="G3925" s="127"/>
      <c r="H3925" s="127"/>
      <c r="I3925" s="131"/>
      <c r="J3925" s="113"/>
    </row>
    <row r="3926" spans="2:10" x14ac:dyDescent="0.2">
      <c r="B3926" s="111"/>
      <c r="C3926" s="182" t="s">
        <v>421</v>
      </c>
      <c r="D3926" s="144"/>
      <c r="E3926" s="144"/>
      <c r="F3926" s="183">
        <f>'Total display'!I171</f>
        <v>0</v>
      </c>
      <c r="G3926" s="127"/>
      <c r="H3926" s="127"/>
      <c r="I3926" s="131"/>
      <c r="J3926" s="113"/>
    </row>
    <row r="3927" spans="2:10" x14ac:dyDescent="0.2">
      <c r="B3927" s="111"/>
      <c r="C3927" s="127" t="s">
        <v>450</v>
      </c>
      <c r="D3927" s="144"/>
      <c r="E3927" s="144"/>
      <c r="F3927" s="131">
        <f>'Total display'!J171</f>
        <v>0</v>
      </c>
      <c r="G3927" s="127"/>
      <c r="H3927" s="127"/>
      <c r="I3927" s="131"/>
      <c r="J3927" s="113"/>
    </row>
    <row r="3928" spans="2:10" x14ac:dyDescent="0.2">
      <c r="B3928" s="111"/>
      <c r="C3928" s="127" t="s">
        <v>422</v>
      </c>
      <c r="D3928" s="144"/>
      <c r="E3928" s="144"/>
      <c r="F3928" s="131">
        <f>'Total display'!F171</f>
        <v>0</v>
      </c>
      <c r="G3928" s="127"/>
      <c r="H3928" s="127"/>
      <c r="I3928" s="131"/>
      <c r="J3928" s="113"/>
    </row>
    <row r="3929" spans="2:10" x14ac:dyDescent="0.2">
      <c r="B3929" s="111"/>
      <c r="C3929" s="127" t="s">
        <v>451</v>
      </c>
      <c r="D3929" s="127"/>
      <c r="E3929" s="127"/>
      <c r="F3929" s="131">
        <f>'Total display'!L171</f>
        <v>0</v>
      </c>
      <c r="G3929" s="127"/>
      <c r="H3929" s="127"/>
      <c r="I3929" s="131"/>
      <c r="J3929" s="113"/>
    </row>
    <row r="3930" spans="2:10" x14ac:dyDescent="0.2">
      <c r="B3930" s="111"/>
      <c r="C3930" s="1050" t="s">
        <v>83</v>
      </c>
      <c r="D3930" s="1051"/>
      <c r="E3930" s="1051"/>
      <c r="F3930" s="132">
        <f>SUM(F3921:F3929)</f>
        <v>0</v>
      </c>
      <c r="G3930" s="1052" t="s">
        <v>84</v>
      </c>
      <c r="H3930" s="1052"/>
      <c r="I3930" s="133">
        <f>SUM(I3921:I3929)</f>
        <v>0</v>
      </c>
      <c r="J3930" s="113"/>
    </row>
    <row r="3931" spans="2:10" x14ac:dyDescent="0.2">
      <c r="B3931" s="134"/>
      <c r="C3931" s="135"/>
      <c r="D3931" s="135"/>
      <c r="E3931" s="135"/>
      <c r="F3931" s="135"/>
      <c r="G3931" s="1057" t="s">
        <v>85</v>
      </c>
      <c r="H3931" s="1057"/>
      <c r="I3931" s="136">
        <f>F3930-I3930</f>
        <v>0</v>
      </c>
      <c r="J3931" s="137"/>
    </row>
    <row r="3932" spans="2:10" x14ac:dyDescent="0.2">
      <c r="B3932" s="111"/>
      <c r="C3932" s="112" t="s">
        <v>86</v>
      </c>
      <c r="D3932" s="112"/>
      <c r="E3932" s="112" t="s">
        <v>88</v>
      </c>
      <c r="F3932" s="112"/>
      <c r="G3932" s="112"/>
      <c r="H3932" s="112"/>
      <c r="I3932" s="112"/>
      <c r="J3932" s="113"/>
    </row>
    <row r="3933" spans="2:10" x14ac:dyDescent="0.2">
      <c r="B3933" s="111"/>
      <c r="C3933" s="112"/>
      <c r="D3933" s="112"/>
      <c r="E3933" s="112"/>
      <c r="F3933" s="112"/>
      <c r="G3933" s="112"/>
      <c r="H3933" s="112"/>
      <c r="I3933" s="112"/>
      <c r="J3933" s="113"/>
    </row>
    <row r="3934" spans="2:10" ht="13.5" thickBot="1" x14ac:dyDescent="0.25">
      <c r="B3934" s="139"/>
      <c r="C3934" s="140"/>
      <c r="D3934" s="140"/>
      <c r="E3934" s="140"/>
      <c r="F3934" s="140"/>
      <c r="G3934" s="140"/>
      <c r="H3934" s="140"/>
      <c r="I3934" s="140"/>
      <c r="J3934" s="141"/>
    </row>
    <row r="3938" spans="2:10" ht="13.5" thickBot="1" x14ac:dyDescent="0.25"/>
    <row r="3939" spans="2:10" x14ac:dyDescent="0.2">
      <c r="B3939" s="108" t="s">
        <v>143</v>
      </c>
      <c r="C3939" s="109"/>
      <c r="D3939" s="109"/>
      <c r="E3939" s="109"/>
      <c r="F3939" s="109"/>
      <c r="G3939" s="109"/>
      <c r="H3939" s="109"/>
      <c r="I3939" s="109"/>
      <c r="J3939" s="110"/>
    </row>
    <row r="3940" spans="2:10" x14ac:dyDescent="0.2">
      <c r="B3940" s="111"/>
      <c r="C3940" s="112"/>
      <c r="D3940" s="112"/>
      <c r="E3940" s="112"/>
      <c r="F3940" s="112"/>
      <c r="G3940" s="112"/>
      <c r="H3940" s="112"/>
      <c r="I3940" s="112"/>
      <c r="J3940" s="113"/>
    </row>
    <row r="3941" spans="2:10" ht="15.75" x14ac:dyDescent="0.25">
      <c r="B3941" s="111"/>
      <c r="C3941" s="1053" t="s">
        <v>77</v>
      </c>
      <c r="D3941" s="1053"/>
      <c r="E3941" s="1053"/>
      <c r="F3941" s="1053"/>
      <c r="G3941" s="1053"/>
      <c r="H3941" s="1053"/>
      <c r="I3941" s="1053"/>
      <c r="J3941" s="113"/>
    </row>
    <row r="3942" spans="2:10" x14ac:dyDescent="0.2">
      <c r="B3942" s="111"/>
      <c r="C3942" s="1054" t="s">
        <v>2110</v>
      </c>
      <c r="D3942" s="1054"/>
      <c r="E3942" s="1054"/>
      <c r="F3942" s="1054"/>
      <c r="G3942" s="1054"/>
      <c r="H3942" s="1054"/>
      <c r="I3942" s="1054"/>
      <c r="J3942" s="113"/>
    </row>
    <row r="3943" spans="2:10" x14ac:dyDescent="0.2">
      <c r="B3943" s="111"/>
      <c r="C3943" s="349"/>
      <c r="D3943" s="349"/>
      <c r="E3943" s="349"/>
      <c r="F3943" s="349"/>
      <c r="G3943" s="349"/>
      <c r="H3943" s="349"/>
      <c r="I3943" s="350"/>
      <c r="J3943" s="113"/>
    </row>
    <row r="3944" spans="2:10" x14ac:dyDescent="0.2">
      <c r="B3944" s="111"/>
      <c r="C3944" s="351" t="s">
        <v>82</v>
      </c>
      <c r="D3944" s="1055">
        <f>'Total display'!B172</f>
        <v>0</v>
      </c>
      <c r="E3944" s="1055"/>
      <c r="F3944" s="1055"/>
      <c r="G3944" s="1055"/>
      <c r="H3944" s="351" t="s">
        <v>81</v>
      </c>
      <c r="I3944" s="176">
        <f>'Total display'!C172</f>
        <v>0</v>
      </c>
      <c r="J3944" s="113"/>
    </row>
    <row r="3945" spans="2:10" x14ac:dyDescent="0.2">
      <c r="B3945" s="111"/>
      <c r="C3945" s="118" t="s">
        <v>78</v>
      </c>
      <c r="D3945" s="1055" t="s">
        <v>92</v>
      </c>
      <c r="E3945" s="1055"/>
      <c r="F3945" s="1055"/>
      <c r="G3945" s="112"/>
      <c r="H3945" s="246" t="s">
        <v>479</v>
      </c>
      <c r="I3945" s="246" t="s">
        <v>330</v>
      </c>
      <c r="J3945" s="113"/>
    </row>
    <row r="3946" spans="2:10" ht="13.5" thickBot="1" x14ac:dyDescent="0.25">
      <c r="B3946" s="111"/>
      <c r="C3946" s="120" t="s">
        <v>79</v>
      </c>
      <c r="D3946" s="120">
        <f>'Total display'!A172</f>
        <v>0</v>
      </c>
      <c r="E3946" s="169"/>
      <c r="F3946" s="149"/>
      <c r="G3946" s="112"/>
      <c r="H3946" s="120" t="s">
        <v>80</v>
      </c>
      <c r="I3946" s="232">
        <f>'Total display'!D172</f>
        <v>0</v>
      </c>
      <c r="J3946" s="113"/>
    </row>
    <row r="3947" spans="2:10" ht="14.25" thickTop="1" thickBot="1" x14ac:dyDescent="0.25">
      <c r="B3947" s="111"/>
      <c r="C3947" s="123" t="s">
        <v>73</v>
      </c>
      <c r="D3947" s="124"/>
      <c r="E3947" s="124"/>
      <c r="F3947" s="125" t="s">
        <v>74</v>
      </c>
      <c r="G3947" s="124" t="s">
        <v>75</v>
      </c>
      <c r="H3947" s="124"/>
      <c r="I3947" s="125" t="s">
        <v>74</v>
      </c>
      <c r="J3947" s="113"/>
    </row>
    <row r="3948" spans="2:10" ht="13.5" thickTop="1" x14ac:dyDescent="0.2">
      <c r="B3948" s="111"/>
      <c r="C3948" s="126"/>
      <c r="D3948" s="127" t="s">
        <v>201</v>
      </c>
      <c r="E3948" s="348" t="s">
        <v>117</v>
      </c>
      <c r="F3948" s="129"/>
      <c r="G3948" s="112"/>
      <c r="H3948" s="112"/>
      <c r="I3948" s="130"/>
      <c r="J3948" s="113"/>
    </row>
    <row r="3949" spans="2:10" x14ac:dyDescent="0.2">
      <c r="B3949" s="111"/>
      <c r="C3949" s="127" t="s">
        <v>40</v>
      </c>
      <c r="D3949" s="127"/>
      <c r="E3949" s="127"/>
      <c r="F3949" s="131">
        <f>'Total display'!E172</f>
        <v>0</v>
      </c>
      <c r="G3949" s="1056" t="s">
        <v>1942</v>
      </c>
      <c r="H3949" s="1056"/>
      <c r="I3949" s="131">
        <f>'Total display'!R172</f>
        <v>0</v>
      </c>
      <c r="J3949" s="113"/>
    </row>
    <row r="3950" spans="2:10" x14ac:dyDescent="0.2">
      <c r="B3950" s="111"/>
      <c r="C3950" s="127" t="s">
        <v>67</v>
      </c>
      <c r="D3950" s="127"/>
      <c r="E3950" s="127"/>
      <c r="F3950" s="131">
        <f>'Total display'!H172</f>
        <v>0</v>
      </c>
      <c r="G3950" s="1056" t="s">
        <v>76</v>
      </c>
      <c r="H3950" s="1056"/>
      <c r="I3950" s="131">
        <f>'Total display'!T172</f>
        <v>0</v>
      </c>
      <c r="J3950" s="113"/>
    </row>
    <row r="3951" spans="2:10" x14ac:dyDescent="0.2">
      <c r="B3951" s="111"/>
      <c r="C3951" s="127" t="s">
        <v>69</v>
      </c>
      <c r="D3951" s="348">
        <f>'Ac Dtls'!D148</f>
        <v>0</v>
      </c>
      <c r="E3951" s="131">
        <f>'Ac Dtls'!E148</f>
        <v>1.6079640410958904</v>
      </c>
      <c r="F3951" s="131">
        <f>'Total display'!M172</f>
        <v>0</v>
      </c>
      <c r="G3951" s="127"/>
      <c r="H3951" s="127"/>
      <c r="I3951" s="131"/>
      <c r="J3951" s="113"/>
    </row>
    <row r="3952" spans="2:10" x14ac:dyDescent="0.2">
      <c r="B3952" s="111"/>
      <c r="C3952" s="127" t="s">
        <v>70</v>
      </c>
      <c r="D3952" s="348">
        <f>'Ac Dtls'!G1783</f>
        <v>0</v>
      </c>
      <c r="E3952" s="131">
        <f>'Ac Dtls'!H1783</f>
        <v>0</v>
      </c>
      <c r="F3952" s="131">
        <f>'Total display'!N172</f>
        <v>0</v>
      </c>
      <c r="G3952" s="127"/>
      <c r="H3952" s="127"/>
      <c r="I3952" s="131"/>
      <c r="J3952" s="113"/>
    </row>
    <row r="3953" spans="2:10" x14ac:dyDescent="0.2">
      <c r="B3953" s="111"/>
      <c r="C3953" s="127" t="s">
        <v>71</v>
      </c>
      <c r="D3953" s="127"/>
      <c r="E3953" s="127"/>
      <c r="F3953" s="131">
        <f>'Total display'!P172</f>
        <v>0</v>
      </c>
      <c r="G3953" s="127"/>
      <c r="H3953" s="127"/>
      <c r="I3953" s="131"/>
      <c r="J3953" s="113"/>
    </row>
    <row r="3954" spans="2:10" x14ac:dyDescent="0.2">
      <c r="B3954" s="111"/>
      <c r="C3954" s="182" t="s">
        <v>421</v>
      </c>
      <c r="D3954" s="144"/>
      <c r="E3954" s="144"/>
      <c r="F3954" s="183">
        <f>'Total display'!I172</f>
        <v>0</v>
      </c>
      <c r="G3954" s="127"/>
      <c r="H3954" s="127"/>
      <c r="I3954" s="131"/>
      <c r="J3954" s="113"/>
    </row>
    <row r="3955" spans="2:10" x14ac:dyDescent="0.2">
      <c r="B3955" s="111"/>
      <c r="C3955" s="127" t="s">
        <v>450</v>
      </c>
      <c r="D3955" s="144"/>
      <c r="E3955" s="144"/>
      <c r="F3955" s="131">
        <f>'Total display'!J172</f>
        <v>0</v>
      </c>
      <c r="G3955" s="127"/>
      <c r="H3955" s="127"/>
      <c r="I3955" s="131"/>
      <c r="J3955" s="113"/>
    </row>
    <row r="3956" spans="2:10" x14ac:dyDescent="0.2">
      <c r="B3956" s="111"/>
      <c r="C3956" s="382" t="s">
        <v>1055</v>
      </c>
      <c r="D3956" s="127"/>
      <c r="E3956" s="127"/>
      <c r="F3956" s="131">
        <f>'Total display'!L172</f>
        <v>0</v>
      </c>
      <c r="G3956" s="127"/>
      <c r="H3956" s="127"/>
      <c r="I3956" s="131"/>
      <c r="J3956" s="113"/>
    </row>
    <row r="3957" spans="2:10" x14ac:dyDescent="0.2">
      <c r="B3957" s="111"/>
      <c r="C3957" s="1050" t="s">
        <v>83</v>
      </c>
      <c r="D3957" s="1051"/>
      <c r="E3957" s="1051"/>
      <c r="F3957" s="132">
        <f>SUM(F3949:F3956)</f>
        <v>0</v>
      </c>
      <c r="G3957" s="1052" t="s">
        <v>84</v>
      </c>
      <c r="H3957" s="1052"/>
      <c r="I3957" s="133">
        <f>SUM(I3949:I3956)</f>
        <v>0</v>
      </c>
      <c r="J3957" s="113"/>
    </row>
    <row r="3958" spans="2:10" x14ac:dyDescent="0.2">
      <c r="B3958" s="134"/>
      <c r="C3958" s="135"/>
      <c r="D3958" s="135"/>
      <c r="E3958" s="135"/>
      <c r="F3958" s="135"/>
      <c r="G3958" s="1057" t="s">
        <v>85</v>
      </c>
      <c r="H3958" s="1057"/>
      <c r="I3958" s="136">
        <f>F3957-I3957</f>
        <v>0</v>
      </c>
      <c r="J3958" s="137"/>
    </row>
    <row r="3959" spans="2:10" x14ac:dyDescent="0.2">
      <c r="B3959" s="111"/>
      <c r="C3959" s="112" t="s">
        <v>86</v>
      </c>
      <c r="D3959" s="112"/>
      <c r="E3959" s="112" t="s">
        <v>88</v>
      </c>
      <c r="F3959" s="112"/>
      <c r="G3959" s="112"/>
      <c r="H3959" s="112"/>
      <c r="I3959" s="112"/>
      <c r="J3959" s="113"/>
    </row>
    <row r="3960" spans="2:10" x14ac:dyDescent="0.2">
      <c r="B3960" s="111"/>
      <c r="C3960" s="112"/>
      <c r="D3960" s="112"/>
      <c r="E3960" s="112"/>
      <c r="F3960" s="112"/>
      <c r="G3960" s="112"/>
      <c r="H3960" s="112"/>
      <c r="I3960" s="112"/>
      <c r="J3960" s="113"/>
    </row>
    <row r="3961" spans="2:10" ht="13.5" thickBot="1" x14ac:dyDescent="0.25">
      <c r="B3961" s="139"/>
      <c r="C3961" s="140"/>
      <c r="D3961" s="140"/>
      <c r="E3961" s="140"/>
      <c r="F3961" s="140"/>
      <c r="G3961" s="140"/>
      <c r="H3961" s="140"/>
      <c r="I3961" s="140"/>
      <c r="J3961" s="141"/>
    </row>
    <row r="3965" spans="2:10" ht="13.5" thickBot="1" x14ac:dyDescent="0.25"/>
    <row r="3966" spans="2:10" x14ac:dyDescent="0.2">
      <c r="B3966" s="108" t="s">
        <v>143</v>
      </c>
      <c r="C3966" s="109"/>
      <c r="D3966" s="109"/>
      <c r="E3966" s="109"/>
      <c r="F3966" s="109"/>
      <c r="G3966" s="109"/>
      <c r="H3966" s="109"/>
      <c r="I3966" s="109"/>
      <c r="J3966" s="110"/>
    </row>
    <row r="3967" spans="2:10" x14ac:dyDescent="0.2">
      <c r="B3967" s="111"/>
      <c r="C3967" s="112"/>
      <c r="D3967" s="112"/>
      <c r="E3967" s="112"/>
      <c r="F3967" s="112"/>
      <c r="G3967" s="112"/>
      <c r="H3967" s="112"/>
      <c r="I3967" s="112"/>
      <c r="J3967" s="113"/>
    </row>
    <row r="3968" spans="2:10" ht="15.75" x14ac:dyDescent="0.25">
      <c r="B3968" s="111"/>
      <c r="C3968" s="1053" t="s">
        <v>77</v>
      </c>
      <c r="D3968" s="1053"/>
      <c r="E3968" s="1053"/>
      <c r="F3968" s="1053"/>
      <c r="G3968" s="1053"/>
      <c r="H3968" s="1053"/>
      <c r="I3968" s="1053"/>
      <c r="J3968" s="113"/>
    </row>
    <row r="3969" spans="2:10" x14ac:dyDescent="0.2">
      <c r="B3969" s="111"/>
      <c r="C3969" s="1054" t="s">
        <v>2110</v>
      </c>
      <c r="D3969" s="1054"/>
      <c r="E3969" s="1054"/>
      <c r="F3969" s="1054"/>
      <c r="G3969" s="1054"/>
      <c r="H3969" s="1054"/>
      <c r="I3969" s="1054"/>
      <c r="J3969" s="113"/>
    </row>
    <row r="3970" spans="2:10" x14ac:dyDescent="0.2">
      <c r="B3970" s="111"/>
      <c r="C3970" s="349"/>
      <c r="D3970" s="349"/>
      <c r="E3970" s="349"/>
      <c r="F3970" s="349"/>
      <c r="G3970" s="349"/>
      <c r="H3970" s="349"/>
      <c r="I3970" s="350"/>
      <c r="J3970" s="113"/>
    </row>
    <row r="3971" spans="2:10" x14ac:dyDescent="0.2">
      <c r="B3971" s="111"/>
      <c r="C3971" s="351" t="s">
        <v>82</v>
      </c>
      <c r="D3971" s="1055">
        <f>'Total display'!B173</f>
        <v>0</v>
      </c>
      <c r="E3971" s="1055"/>
      <c r="F3971" s="1055"/>
      <c r="G3971" s="1055"/>
      <c r="H3971" s="351" t="s">
        <v>81</v>
      </c>
      <c r="I3971" s="176">
        <f>'Total display'!C173</f>
        <v>0</v>
      </c>
      <c r="J3971" s="113"/>
    </row>
    <row r="3972" spans="2:10" x14ac:dyDescent="0.2">
      <c r="B3972" s="111"/>
      <c r="C3972" s="118" t="s">
        <v>78</v>
      </c>
      <c r="D3972" s="1055" t="s">
        <v>92</v>
      </c>
      <c r="E3972" s="1055"/>
      <c r="F3972" s="1055"/>
      <c r="G3972" s="112"/>
      <c r="H3972" s="314" t="s">
        <v>479</v>
      </c>
      <c r="I3972" s="314" t="s">
        <v>329</v>
      </c>
      <c r="J3972" s="113"/>
    </row>
    <row r="3973" spans="2:10" ht="13.5" thickBot="1" x14ac:dyDescent="0.25">
      <c r="B3973" s="111"/>
      <c r="C3973" s="120" t="s">
        <v>79</v>
      </c>
      <c r="D3973" s="120">
        <f>'Total display'!A173</f>
        <v>0</v>
      </c>
      <c r="E3973" s="169"/>
      <c r="F3973" s="149"/>
      <c r="G3973" s="112"/>
      <c r="H3973" s="120" t="s">
        <v>80</v>
      </c>
      <c r="I3973" s="232">
        <f>'Total display'!D173</f>
        <v>0</v>
      </c>
      <c r="J3973" s="113"/>
    </row>
    <row r="3974" spans="2:10" ht="14.25" thickTop="1" thickBot="1" x14ac:dyDescent="0.25">
      <c r="B3974" s="111"/>
      <c r="C3974" s="123" t="s">
        <v>73</v>
      </c>
      <c r="D3974" s="124"/>
      <c r="E3974" s="124"/>
      <c r="F3974" s="125" t="s">
        <v>74</v>
      </c>
      <c r="G3974" s="124" t="s">
        <v>75</v>
      </c>
      <c r="H3974" s="124"/>
      <c r="I3974" s="125" t="s">
        <v>74</v>
      </c>
      <c r="J3974" s="113"/>
    </row>
    <row r="3975" spans="2:10" ht="13.5" thickTop="1" x14ac:dyDescent="0.2">
      <c r="B3975" s="111"/>
      <c r="C3975" s="126"/>
      <c r="D3975" s="127" t="s">
        <v>201</v>
      </c>
      <c r="E3975" s="348" t="s">
        <v>117</v>
      </c>
      <c r="F3975" s="129"/>
      <c r="G3975" s="112"/>
      <c r="H3975" s="112"/>
      <c r="I3975" s="130"/>
      <c r="J3975" s="113"/>
    </row>
    <row r="3976" spans="2:10" x14ac:dyDescent="0.2">
      <c r="B3976" s="111"/>
      <c r="C3976" s="127" t="s">
        <v>40</v>
      </c>
      <c r="D3976" s="127"/>
      <c r="E3976" s="127"/>
      <c r="F3976" s="131">
        <f>'Total display'!E173</f>
        <v>0</v>
      </c>
      <c r="G3976" s="1056" t="s">
        <v>1942</v>
      </c>
      <c r="H3976" s="1056"/>
      <c r="I3976" s="131">
        <f>'Total display'!R173</f>
        <v>0</v>
      </c>
      <c r="J3976" s="113"/>
    </row>
    <row r="3977" spans="2:10" x14ac:dyDescent="0.2">
      <c r="B3977" s="111"/>
      <c r="C3977" s="127" t="s">
        <v>67</v>
      </c>
      <c r="D3977" s="127"/>
      <c r="E3977" s="127"/>
      <c r="F3977" s="131">
        <f>'Total display'!H173</f>
        <v>0</v>
      </c>
      <c r="G3977" s="1056" t="s">
        <v>76</v>
      </c>
      <c r="H3977" s="1056"/>
      <c r="I3977" s="131">
        <f>'Total display'!T173</f>
        <v>0</v>
      </c>
      <c r="J3977" s="113"/>
    </row>
    <row r="3978" spans="2:10" x14ac:dyDescent="0.2">
      <c r="B3978" s="111"/>
      <c r="C3978" s="127" t="s">
        <v>69</v>
      </c>
      <c r="D3978" s="348">
        <f>'Ac Dtls'!D149</f>
        <v>18</v>
      </c>
      <c r="E3978" s="131">
        <f>'Ac Dtls'!E149</f>
        <v>1.5615102739726028</v>
      </c>
      <c r="F3978" s="131">
        <f>'Total display'!M173</f>
        <v>0</v>
      </c>
      <c r="G3978" s="127"/>
      <c r="H3978" s="127"/>
      <c r="I3978" s="131"/>
      <c r="J3978" s="113"/>
    </row>
    <row r="3979" spans="2:10" x14ac:dyDescent="0.2">
      <c r="B3979" s="111"/>
      <c r="C3979" s="127" t="s">
        <v>70</v>
      </c>
      <c r="D3979" s="348">
        <f>'Ac Dtls'!G1810</f>
        <v>0</v>
      </c>
      <c r="E3979" s="131">
        <f>'Ac Dtls'!H1810</f>
        <v>0</v>
      </c>
      <c r="F3979" s="131">
        <f>'Total display'!N173</f>
        <v>0</v>
      </c>
      <c r="G3979" s="127"/>
      <c r="H3979" s="127"/>
      <c r="I3979" s="131"/>
      <c r="J3979" s="113"/>
    </row>
    <row r="3980" spans="2:10" x14ac:dyDescent="0.2">
      <c r="B3980" s="111"/>
      <c r="C3980" s="127" t="s">
        <v>71</v>
      </c>
      <c r="D3980" s="127"/>
      <c r="E3980" s="127"/>
      <c r="F3980" s="131">
        <f>'Total display'!P173</f>
        <v>0</v>
      </c>
      <c r="G3980" s="127"/>
      <c r="H3980" s="127"/>
      <c r="I3980" s="131"/>
      <c r="J3980" s="113"/>
    </row>
    <row r="3981" spans="2:10" x14ac:dyDescent="0.2">
      <c r="B3981" s="111"/>
      <c r="C3981" s="182" t="s">
        <v>421</v>
      </c>
      <c r="D3981" s="144"/>
      <c r="E3981" s="144"/>
      <c r="F3981" s="183">
        <f>'Total display'!I173</f>
        <v>0</v>
      </c>
      <c r="G3981" s="127"/>
      <c r="H3981" s="127"/>
      <c r="I3981" s="131"/>
      <c r="J3981" s="113"/>
    </row>
    <row r="3982" spans="2:10" x14ac:dyDescent="0.2">
      <c r="B3982" s="111"/>
      <c r="C3982" s="127" t="s">
        <v>450</v>
      </c>
      <c r="D3982" s="144"/>
      <c r="E3982" s="144"/>
      <c r="F3982" s="131">
        <f>'Total display'!J173</f>
        <v>0</v>
      </c>
      <c r="G3982" s="127"/>
      <c r="H3982" s="127"/>
      <c r="I3982" s="131"/>
      <c r="J3982" s="113"/>
    </row>
    <row r="3983" spans="2:10" x14ac:dyDescent="0.2">
      <c r="B3983" s="111"/>
      <c r="C3983" s="382" t="s">
        <v>1055</v>
      </c>
      <c r="D3983" s="127"/>
      <c r="E3983" s="127"/>
      <c r="F3983" s="131">
        <f>'Total display'!L173</f>
        <v>0</v>
      </c>
      <c r="G3983" s="127"/>
      <c r="H3983" s="127"/>
      <c r="I3983" s="131"/>
      <c r="J3983" s="113"/>
    </row>
    <row r="3984" spans="2:10" x14ac:dyDescent="0.2">
      <c r="B3984" s="111"/>
      <c r="C3984" s="1050" t="s">
        <v>83</v>
      </c>
      <c r="D3984" s="1051"/>
      <c r="E3984" s="1051"/>
      <c r="F3984" s="132">
        <f>SUM(F3976:F3983)</f>
        <v>0</v>
      </c>
      <c r="G3984" s="1052" t="s">
        <v>84</v>
      </c>
      <c r="H3984" s="1052"/>
      <c r="I3984" s="133">
        <f>SUM(I3976:I3983)</f>
        <v>0</v>
      </c>
      <c r="J3984" s="113"/>
    </row>
    <row r="3985" spans="2:10" x14ac:dyDescent="0.2">
      <c r="B3985" s="134"/>
      <c r="C3985" s="135"/>
      <c r="D3985" s="135"/>
      <c r="E3985" s="135"/>
      <c r="F3985" s="135"/>
      <c r="G3985" s="1057" t="s">
        <v>85</v>
      </c>
      <c r="H3985" s="1057"/>
      <c r="I3985" s="136">
        <f>F3984-I3984</f>
        <v>0</v>
      </c>
      <c r="J3985" s="137"/>
    </row>
    <row r="3986" spans="2:10" x14ac:dyDescent="0.2">
      <c r="B3986" s="111"/>
      <c r="C3986" s="112" t="s">
        <v>86</v>
      </c>
      <c r="D3986" s="112"/>
      <c r="E3986" s="112" t="s">
        <v>88</v>
      </c>
      <c r="F3986" s="112"/>
      <c r="G3986" s="112"/>
      <c r="H3986" s="112"/>
      <c r="I3986" s="112"/>
      <c r="J3986" s="113"/>
    </row>
    <row r="3987" spans="2:10" x14ac:dyDescent="0.2">
      <c r="B3987" s="111"/>
      <c r="C3987" s="112"/>
      <c r="D3987" s="112"/>
      <c r="E3987" s="112"/>
      <c r="F3987" s="112"/>
      <c r="G3987" s="112"/>
      <c r="H3987" s="112"/>
      <c r="I3987" s="112"/>
      <c r="J3987" s="113"/>
    </row>
    <row r="3988" spans="2:10" ht="13.5" thickBot="1" x14ac:dyDescent="0.25">
      <c r="B3988" s="139"/>
      <c r="C3988" s="140"/>
      <c r="D3988" s="140"/>
      <c r="E3988" s="140"/>
      <c r="F3988" s="140"/>
      <c r="G3988" s="140"/>
      <c r="H3988" s="140"/>
      <c r="I3988" s="140"/>
      <c r="J3988" s="141"/>
    </row>
    <row r="3993" spans="2:10" ht="13.5" thickBot="1" x14ac:dyDescent="0.25"/>
    <row r="3994" spans="2:10" x14ac:dyDescent="0.2">
      <c r="B3994" s="108" t="s">
        <v>143</v>
      </c>
      <c r="C3994" s="109"/>
      <c r="D3994" s="109"/>
      <c r="E3994" s="109"/>
      <c r="F3994" s="109"/>
      <c r="G3994" s="109"/>
      <c r="H3994" s="109"/>
      <c r="I3994" s="109"/>
      <c r="J3994" s="110"/>
    </row>
    <row r="3995" spans="2:10" x14ac:dyDescent="0.2">
      <c r="B3995" s="111"/>
      <c r="C3995" s="112"/>
      <c r="D3995" s="112"/>
      <c r="E3995" s="112"/>
      <c r="F3995" s="112"/>
      <c r="G3995" s="112"/>
      <c r="H3995" s="112"/>
      <c r="I3995" s="112"/>
      <c r="J3995" s="113"/>
    </row>
    <row r="3996" spans="2:10" ht="15.75" x14ac:dyDescent="0.25">
      <c r="B3996" s="111"/>
      <c r="C3996" s="1053" t="s">
        <v>77</v>
      </c>
      <c r="D3996" s="1053"/>
      <c r="E3996" s="1053"/>
      <c r="F3996" s="1053"/>
      <c r="G3996" s="1053"/>
      <c r="H3996" s="1053"/>
      <c r="I3996" s="1053"/>
      <c r="J3996" s="113"/>
    </row>
    <row r="3997" spans="2:10" x14ac:dyDescent="0.2">
      <c r="B3997" s="111"/>
      <c r="C3997" s="1054" t="s">
        <v>2110</v>
      </c>
      <c r="D3997" s="1054"/>
      <c r="E3997" s="1054"/>
      <c r="F3997" s="1054"/>
      <c r="G3997" s="1054"/>
      <c r="H3997" s="1054"/>
      <c r="I3997" s="1054"/>
      <c r="J3997" s="113"/>
    </row>
    <row r="3998" spans="2:10" x14ac:dyDescent="0.2">
      <c r="B3998" s="111"/>
      <c r="C3998" s="349"/>
      <c r="D3998" s="349"/>
      <c r="E3998" s="349"/>
      <c r="F3998" s="349"/>
      <c r="G3998" s="349"/>
      <c r="H3998" s="349"/>
      <c r="I3998" s="350"/>
      <c r="J3998" s="113"/>
    </row>
    <row r="3999" spans="2:10" x14ac:dyDescent="0.2">
      <c r="B3999" s="111"/>
      <c r="C3999" s="351" t="s">
        <v>82</v>
      </c>
      <c r="D3999" s="1055">
        <f>'Total display'!B174</f>
        <v>0</v>
      </c>
      <c r="E3999" s="1055"/>
      <c r="F3999" s="1055"/>
      <c r="G3999" s="1055"/>
      <c r="H3999" s="351" t="s">
        <v>81</v>
      </c>
      <c r="I3999" s="176">
        <f>'Total display'!C174</f>
        <v>0</v>
      </c>
      <c r="J3999" s="113"/>
    </row>
    <row r="4000" spans="2:10" x14ac:dyDescent="0.2">
      <c r="B4000" s="111"/>
      <c r="C4000" s="118" t="s">
        <v>78</v>
      </c>
      <c r="D4000" s="1055" t="s">
        <v>168</v>
      </c>
      <c r="E4000" s="1055"/>
      <c r="F4000" s="1055"/>
      <c r="G4000" s="112"/>
      <c r="H4000" s="246" t="s">
        <v>479</v>
      </c>
      <c r="I4000" s="246" t="s">
        <v>330</v>
      </c>
      <c r="J4000" s="113"/>
    </row>
    <row r="4001" spans="2:12" ht="13.5" thickBot="1" x14ac:dyDescent="0.25">
      <c r="B4001" s="111"/>
      <c r="C4001" s="120" t="s">
        <v>79</v>
      </c>
      <c r="D4001" s="120">
        <f>'Total display'!A174</f>
        <v>0</v>
      </c>
      <c r="E4001" s="169"/>
      <c r="F4001" s="149"/>
      <c r="G4001" s="112"/>
      <c r="H4001" s="120" t="s">
        <v>80</v>
      </c>
      <c r="I4001" s="232">
        <f>'Total display'!D174</f>
        <v>0</v>
      </c>
      <c r="J4001" s="113"/>
    </row>
    <row r="4002" spans="2:12" ht="14.25" thickTop="1" thickBot="1" x14ac:dyDescent="0.25">
      <c r="B4002" s="111"/>
      <c r="C4002" s="123" t="s">
        <v>73</v>
      </c>
      <c r="D4002" s="124"/>
      <c r="E4002" s="124"/>
      <c r="F4002" s="125" t="s">
        <v>74</v>
      </c>
      <c r="G4002" s="124" t="s">
        <v>75</v>
      </c>
      <c r="H4002" s="124"/>
      <c r="I4002" s="125" t="s">
        <v>74</v>
      </c>
      <c r="J4002" s="113"/>
    </row>
    <row r="4003" spans="2:12" ht="13.5" thickTop="1" x14ac:dyDescent="0.2">
      <c r="B4003" s="111"/>
      <c r="C4003" s="126"/>
      <c r="D4003" s="127" t="s">
        <v>201</v>
      </c>
      <c r="E4003" s="348" t="s">
        <v>117</v>
      </c>
      <c r="F4003" s="129"/>
      <c r="G4003" s="112"/>
      <c r="H4003" s="112"/>
      <c r="I4003" s="130"/>
      <c r="J4003" s="113"/>
    </row>
    <row r="4004" spans="2:12" x14ac:dyDescent="0.2">
      <c r="B4004" s="111"/>
      <c r="C4004" s="127" t="s">
        <v>40</v>
      </c>
      <c r="D4004" s="127"/>
      <c r="E4004" s="127"/>
      <c r="F4004" s="131">
        <f>'Total display'!G174</f>
        <v>0</v>
      </c>
      <c r="G4004" s="1056" t="s">
        <v>167</v>
      </c>
      <c r="H4004" s="1056"/>
      <c r="I4004" s="131">
        <f>'Total display'!R646</f>
        <v>0</v>
      </c>
      <c r="J4004" s="113"/>
    </row>
    <row r="4005" spans="2:12" x14ac:dyDescent="0.2">
      <c r="B4005" s="111"/>
      <c r="C4005" s="127" t="s">
        <v>67</v>
      </c>
      <c r="D4005" s="127"/>
      <c r="E4005" s="127"/>
      <c r="F4005" s="131">
        <f>'Total display'!H646</f>
        <v>0</v>
      </c>
      <c r="G4005" s="1056" t="s">
        <v>76</v>
      </c>
      <c r="H4005" s="1056"/>
      <c r="I4005" s="131">
        <f>'Total display'!T646</f>
        <v>0</v>
      </c>
      <c r="J4005" s="113"/>
    </row>
    <row r="4006" spans="2:12" x14ac:dyDescent="0.2">
      <c r="B4006" s="111"/>
      <c r="C4006" s="127" t="s">
        <v>69</v>
      </c>
      <c r="D4006" s="348">
        <f>'Ac Dtls'!D1838</f>
        <v>0</v>
      </c>
      <c r="E4006" s="131">
        <f>'Ac Dtls'!E1838</f>
        <v>0</v>
      </c>
      <c r="F4006" s="131">
        <f>'Total display'!M174</f>
        <v>0</v>
      </c>
      <c r="G4006" s="127"/>
      <c r="H4006" s="127"/>
      <c r="I4006" s="131"/>
      <c r="J4006" s="113"/>
    </row>
    <row r="4007" spans="2:12" x14ac:dyDescent="0.2">
      <c r="B4007" s="111"/>
      <c r="C4007" s="127" t="s">
        <v>70</v>
      </c>
      <c r="D4007" s="348">
        <f>'Ac Dtls'!G1838</f>
        <v>0</v>
      </c>
      <c r="E4007" s="131">
        <f>'Ac Dtls'!H1838</f>
        <v>0</v>
      </c>
      <c r="F4007" s="131">
        <f>'Total display'!O174</f>
        <v>0</v>
      </c>
      <c r="G4007" s="127"/>
      <c r="H4007" s="127"/>
      <c r="I4007" s="131"/>
      <c r="J4007" s="113"/>
    </row>
    <row r="4008" spans="2:12" x14ac:dyDescent="0.2">
      <c r="B4008" s="111"/>
      <c r="C4008" s="127" t="s">
        <v>71</v>
      </c>
      <c r="D4008" s="127"/>
      <c r="E4008" s="127"/>
      <c r="F4008" s="131">
        <f>'Total display'!P174</f>
        <v>0</v>
      </c>
      <c r="G4008" s="127"/>
      <c r="H4008" s="127"/>
      <c r="I4008" s="131"/>
      <c r="J4008" s="113"/>
    </row>
    <row r="4009" spans="2:12" x14ac:dyDescent="0.2">
      <c r="B4009" s="111"/>
      <c r="C4009" s="127" t="s">
        <v>931</v>
      </c>
      <c r="D4009" s="144"/>
      <c r="E4009" s="144"/>
      <c r="F4009" s="183">
        <v>0</v>
      </c>
      <c r="G4009" s="127"/>
      <c r="H4009" s="127"/>
      <c r="I4009" s="131"/>
      <c r="J4009" s="113"/>
    </row>
    <row r="4010" spans="2:12" x14ac:dyDescent="0.2">
      <c r="B4010" s="111"/>
      <c r="C4010" s="127" t="s">
        <v>1701</v>
      </c>
      <c r="D4010" s="144"/>
      <c r="E4010" s="144"/>
      <c r="F4010" s="131">
        <f>'Total display'!L174</f>
        <v>0</v>
      </c>
      <c r="G4010" s="127"/>
      <c r="H4010" s="127"/>
      <c r="I4010" s="131"/>
      <c r="J4010" s="113"/>
    </row>
    <row r="4011" spans="2:12" x14ac:dyDescent="0.2">
      <c r="B4011" s="111"/>
      <c r="C4011" s="127"/>
      <c r="D4011" s="127"/>
      <c r="E4011" s="127"/>
      <c r="F4011" s="190"/>
      <c r="G4011" s="127"/>
      <c r="H4011" s="127"/>
      <c r="I4011" s="131"/>
      <c r="J4011" s="113"/>
    </row>
    <row r="4012" spans="2:12" x14ac:dyDescent="0.2">
      <c r="B4012" s="111"/>
      <c r="C4012" s="1050" t="s">
        <v>83</v>
      </c>
      <c r="D4012" s="1051"/>
      <c r="E4012" s="1051"/>
      <c r="F4012" s="132">
        <f>SUM(F4004:F4011)</f>
        <v>0</v>
      </c>
      <c r="G4012" s="1052" t="s">
        <v>84</v>
      </c>
      <c r="H4012" s="1052"/>
      <c r="I4012" s="133">
        <f>SUM(I4004:I4011)</f>
        <v>0</v>
      </c>
      <c r="J4012" s="113"/>
    </row>
    <row r="4013" spans="2:12" x14ac:dyDescent="0.2">
      <c r="B4013" s="134"/>
      <c r="C4013" s="135"/>
      <c r="D4013" s="135"/>
      <c r="E4013" s="135"/>
      <c r="F4013" s="135"/>
      <c r="G4013" s="1057" t="s">
        <v>85</v>
      </c>
      <c r="H4013" s="1057"/>
      <c r="I4013" s="136">
        <f>F4012-I4012</f>
        <v>0</v>
      </c>
      <c r="J4013" s="137"/>
    </row>
    <row r="4014" spans="2:12" x14ac:dyDescent="0.2">
      <c r="B4014" s="111"/>
      <c r="C4014" s="112" t="s">
        <v>86</v>
      </c>
      <c r="D4014" s="112"/>
      <c r="E4014" s="112" t="s">
        <v>88</v>
      </c>
      <c r="F4014" s="112"/>
      <c r="G4014" s="112"/>
      <c r="H4014" s="112"/>
      <c r="I4014" s="112"/>
      <c r="J4014" s="113"/>
    </row>
    <row r="4015" spans="2:12" x14ac:dyDescent="0.2">
      <c r="B4015" s="111"/>
      <c r="C4015" s="112"/>
      <c r="D4015" s="112"/>
      <c r="E4015" s="112"/>
      <c r="F4015" s="112"/>
      <c r="G4015" s="112"/>
      <c r="H4015" s="112"/>
      <c r="I4015" s="112"/>
      <c r="J4015" s="113"/>
    </row>
    <row r="4016" spans="2:12" ht="13.5" thickBot="1" x14ac:dyDescent="0.25">
      <c r="B4016" s="139"/>
      <c r="C4016" s="140"/>
      <c r="D4016" s="140"/>
      <c r="E4016" s="140"/>
      <c r="F4016" s="140"/>
      <c r="G4016" s="140"/>
      <c r="H4016" s="140"/>
      <c r="I4016" s="140"/>
      <c r="J4016" s="141"/>
      <c r="L4016" s="313"/>
    </row>
    <row r="4020" spans="2:10" ht="13.5" thickBot="1" x14ac:dyDescent="0.25"/>
    <row r="4021" spans="2:10" x14ac:dyDescent="0.2">
      <c r="B4021" s="108" t="s">
        <v>143</v>
      </c>
      <c r="C4021" s="109"/>
      <c r="D4021" s="109"/>
      <c r="E4021" s="109"/>
      <c r="F4021" s="109"/>
      <c r="G4021" s="109"/>
      <c r="H4021" s="109"/>
      <c r="I4021" s="109"/>
      <c r="J4021" s="110"/>
    </row>
    <row r="4022" spans="2:10" x14ac:dyDescent="0.2">
      <c r="B4022" s="111"/>
      <c r="C4022" s="112"/>
      <c r="D4022" s="112"/>
      <c r="E4022" s="112"/>
      <c r="F4022" s="112"/>
      <c r="G4022" s="112"/>
      <c r="H4022" s="112"/>
      <c r="I4022" s="112"/>
      <c r="J4022" s="113"/>
    </row>
    <row r="4023" spans="2:10" ht="15.75" x14ac:dyDescent="0.25">
      <c r="B4023" s="111"/>
      <c r="C4023" s="1053" t="s">
        <v>77</v>
      </c>
      <c r="D4023" s="1053"/>
      <c r="E4023" s="1053"/>
      <c r="F4023" s="1053"/>
      <c r="G4023" s="1053"/>
      <c r="H4023" s="1053"/>
      <c r="I4023" s="1053"/>
      <c r="J4023" s="113"/>
    </row>
    <row r="4024" spans="2:10" x14ac:dyDescent="0.2">
      <c r="B4024" s="111"/>
      <c r="C4024" s="1054" t="s">
        <v>2110</v>
      </c>
      <c r="D4024" s="1054"/>
      <c r="E4024" s="1054"/>
      <c r="F4024" s="1054"/>
      <c r="G4024" s="1054"/>
      <c r="H4024" s="1054"/>
      <c r="I4024" s="1054"/>
      <c r="J4024" s="113"/>
    </row>
    <row r="4025" spans="2:10" x14ac:dyDescent="0.2">
      <c r="B4025" s="111"/>
      <c r="C4025" s="349"/>
      <c r="D4025" s="349"/>
      <c r="E4025" s="349"/>
      <c r="F4025" s="349"/>
      <c r="G4025" s="349"/>
      <c r="H4025" s="349"/>
      <c r="I4025" s="350"/>
      <c r="J4025" s="113"/>
    </row>
    <row r="4026" spans="2:10" x14ac:dyDescent="0.2">
      <c r="B4026" s="111"/>
      <c r="C4026" s="351" t="s">
        <v>82</v>
      </c>
      <c r="D4026" s="1055">
        <f>'Total display'!B175</f>
        <v>0</v>
      </c>
      <c r="E4026" s="1055"/>
      <c r="F4026" s="1055"/>
      <c r="G4026" s="1055"/>
      <c r="H4026" s="351" t="s">
        <v>81</v>
      </c>
      <c r="I4026" s="176">
        <f>'Total display'!C175</f>
        <v>0</v>
      </c>
      <c r="J4026" s="113"/>
    </row>
    <row r="4027" spans="2:10" x14ac:dyDescent="0.2">
      <c r="B4027" s="111"/>
      <c r="C4027" s="118" t="s">
        <v>78</v>
      </c>
      <c r="D4027" s="1055" t="s">
        <v>92</v>
      </c>
      <c r="E4027" s="1055"/>
      <c r="F4027" s="1055"/>
      <c r="G4027" s="112"/>
      <c r="H4027" s="314" t="s">
        <v>479</v>
      </c>
      <c r="I4027" s="314" t="s">
        <v>329</v>
      </c>
      <c r="J4027" s="113"/>
    </row>
    <row r="4028" spans="2:10" ht="13.5" thickBot="1" x14ac:dyDescent="0.25">
      <c r="B4028" s="111"/>
      <c r="C4028" s="120" t="s">
        <v>79</v>
      </c>
      <c r="D4028" s="120">
        <f>'Total display'!A175</f>
        <v>0</v>
      </c>
      <c r="E4028" s="169"/>
      <c r="F4028" s="149"/>
      <c r="G4028" s="112"/>
      <c r="H4028" s="120" t="s">
        <v>80</v>
      </c>
      <c r="I4028" s="232">
        <f>'Total display'!D175</f>
        <v>0</v>
      </c>
      <c r="J4028" s="113"/>
    </row>
    <row r="4029" spans="2:10" ht="14.25" thickTop="1" thickBot="1" x14ac:dyDescent="0.25">
      <c r="B4029" s="111"/>
      <c r="C4029" s="123" t="s">
        <v>73</v>
      </c>
      <c r="D4029" s="124"/>
      <c r="E4029" s="124"/>
      <c r="F4029" s="125" t="s">
        <v>74</v>
      </c>
      <c r="G4029" s="124" t="s">
        <v>75</v>
      </c>
      <c r="H4029" s="124"/>
      <c r="I4029" s="125" t="s">
        <v>74</v>
      </c>
      <c r="J4029" s="113"/>
    </row>
    <row r="4030" spans="2:10" ht="13.5" thickTop="1" x14ac:dyDescent="0.2">
      <c r="B4030" s="111"/>
      <c r="C4030" s="126"/>
      <c r="D4030" s="127" t="s">
        <v>201</v>
      </c>
      <c r="E4030" s="348" t="s">
        <v>117</v>
      </c>
      <c r="F4030" s="129"/>
      <c r="G4030" s="112"/>
      <c r="H4030" s="112"/>
      <c r="I4030" s="130"/>
      <c r="J4030" s="113"/>
    </row>
    <row r="4031" spans="2:10" x14ac:dyDescent="0.2">
      <c r="B4031" s="111"/>
      <c r="C4031" s="127" t="s">
        <v>40</v>
      </c>
      <c r="D4031" s="127"/>
      <c r="E4031" s="127"/>
      <c r="F4031" s="131">
        <f>'Total display'!E175</f>
        <v>0</v>
      </c>
      <c r="G4031" s="1056" t="s">
        <v>1942</v>
      </c>
      <c r="H4031" s="1056"/>
      <c r="I4031" s="131">
        <f>'Total display'!R175</f>
        <v>0</v>
      </c>
      <c r="J4031" s="113"/>
    </row>
    <row r="4032" spans="2:10" x14ac:dyDescent="0.2">
      <c r="B4032" s="111"/>
      <c r="C4032" s="127" t="s">
        <v>67</v>
      </c>
      <c r="D4032" s="127"/>
      <c r="E4032" s="127"/>
      <c r="F4032" s="131">
        <f>'Total display'!H175</f>
        <v>0</v>
      </c>
      <c r="G4032" s="1056" t="s">
        <v>76</v>
      </c>
      <c r="H4032" s="1056"/>
      <c r="I4032" s="131">
        <f>'Total display'!T175</f>
        <v>0</v>
      </c>
      <c r="J4032" s="113"/>
    </row>
    <row r="4033" spans="2:10" x14ac:dyDescent="0.2">
      <c r="B4033" s="111"/>
      <c r="C4033" s="127" t="s">
        <v>69</v>
      </c>
      <c r="D4033" s="348">
        <f>'Ac Dtls'!D150</f>
        <v>6</v>
      </c>
      <c r="E4033" s="131">
        <f>'Ac Dtls'!E150</f>
        <v>1.6079640410958904</v>
      </c>
      <c r="F4033" s="131">
        <f>'Total display'!M175</f>
        <v>0</v>
      </c>
      <c r="G4033" s="127"/>
      <c r="H4033" s="127"/>
      <c r="I4033" s="131"/>
      <c r="J4033" s="113"/>
    </row>
    <row r="4034" spans="2:10" x14ac:dyDescent="0.2">
      <c r="B4034" s="111"/>
      <c r="C4034" s="127" t="s">
        <v>70</v>
      </c>
      <c r="D4034" s="348">
        <f>'Ac Dtls'!G1865</f>
        <v>0</v>
      </c>
      <c r="E4034" s="131">
        <f>'Ac Dtls'!H1865</f>
        <v>0</v>
      </c>
      <c r="F4034" s="131">
        <f>'Total display'!N175</f>
        <v>0</v>
      </c>
      <c r="G4034" s="127"/>
      <c r="H4034" s="127"/>
      <c r="I4034" s="131"/>
      <c r="J4034" s="113"/>
    </row>
    <row r="4035" spans="2:10" x14ac:dyDescent="0.2">
      <c r="B4035" s="111"/>
      <c r="C4035" s="127" t="s">
        <v>71</v>
      </c>
      <c r="D4035" s="127"/>
      <c r="E4035" s="127"/>
      <c r="F4035" s="131">
        <f>'Total display'!P175</f>
        <v>0</v>
      </c>
      <c r="G4035" s="127"/>
      <c r="H4035" s="127"/>
      <c r="I4035" s="131"/>
      <c r="J4035" s="113"/>
    </row>
    <row r="4036" spans="2:10" x14ac:dyDescent="0.2">
      <c r="B4036" s="111"/>
      <c r="C4036" s="182" t="s">
        <v>421</v>
      </c>
      <c r="D4036" s="144"/>
      <c r="E4036" s="144"/>
      <c r="F4036" s="183">
        <f>'Total display'!I175</f>
        <v>0</v>
      </c>
      <c r="G4036" s="127"/>
      <c r="H4036" s="127"/>
      <c r="I4036" s="131"/>
      <c r="J4036" s="113"/>
    </row>
    <row r="4037" spans="2:10" x14ac:dyDescent="0.2">
      <c r="B4037" s="111"/>
      <c r="C4037" s="127" t="s">
        <v>450</v>
      </c>
      <c r="D4037" s="144"/>
      <c r="E4037" s="144"/>
      <c r="F4037" s="131">
        <f>'Total display'!J175</f>
        <v>0</v>
      </c>
      <c r="G4037" s="127"/>
      <c r="H4037" s="127"/>
      <c r="I4037" s="131"/>
      <c r="J4037" s="113"/>
    </row>
    <row r="4038" spans="2:10" x14ac:dyDescent="0.2">
      <c r="B4038" s="111"/>
      <c r="C4038" s="382" t="s">
        <v>1055</v>
      </c>
      <c r="D4038" s="127"/>
      <c r="E4038" s="127"/>
      <c r="F4038" s="131">
        <f>'Total display'!L175</f>
        <v>0</v>
      </c>
      <c r="G4038" s="127"/>
      <c r="H4038" s="127"/>
      <c r="I4038" s="131"/>
      <c r="J4038" s="113"/>
    </row>
    <row r="4039" spans="2:10" x14ac:dyDescent="0.2">
      <c r="B4039" s="111"/>
      <c r="C4039" s="1050" t="s">
        <v>83</v>
      </c>
      <c r="D4039" s="1051"/>
      <c r="E4039" s="1051"/>
      <c r="F4039" s="132">
        <f>SUM(F4031:F4038)</f>
        <v>0</v>
      </c>
      <c r="G4039" s="1052" t="s">
        <v>84</v>
      </c>
      <c r="H4039" s="1052"/>
      <c r="I4039" s="133">
        <f>SUM(I4031:I4038)</f>
        <v>0</v>
      </c>
      <c r="J4039" s="113"/>
    </row>
    <row r="4040" spans="2:10" x14ac:dyDescent="0.2">
      <c r="B4040" s="134"/>
      <c r="C4040" s="135"/>
      <c r="D4040" s="135"/>
      <c r="E4040" s="135"/>
      <c r="F4040" s="135"/>
      <c r="G4040" s="1057" t="s">
        <v>85</v>
      </c>
      <c r="H4040" s="1057"/>
      <c r="I4040" s="136">
        <f>F4039-I4039</f>
        <v>0</v>
      </c>
      <c r="J4040" s="137"/>
    </row>
    <row r="4041" spans="2:10" x14ac:dyDescent="0.2">
      <c r="B4041" s="111"/>
      <c r="C4041" s="112" t="s">
        <v>86</v>
      </c>
      <c r="D4041" s="112"/>
      <c r="E4041" s="112" t="s">
        <v>88</v>
      </c>
      <c r="F4041" s="112"/>
      <c r="G4041" s="112"/>
      <c r="H4041" s="112"/>
      <c r="I4041" s="112"/>
      <c r="J4041" s="113"/>
    </row>
    <row r="4042" spans="2:10" x14ac:dyDescent="0.2">
      <c r="B4042" s="111"/>
      <c r="C4042" s="112"/>
      <c r="D4042" s="112"/>
      <c r="E4042" s="112"/>
      <c r="F4042" s="112"/>
      <c r="G4042" s="112"/>
      <c r="H4042" s="112"/>
      <c r="I4042" s="112"/>
      <c r="J4042" s="113"/>
    </row>
    <row r="4043" spans="2:10" ht="13.5" thickBot="1" x14ac:dyDescent="0.25">
      <c r="B4043" s="139"/>
      <c r="C4043" s="140"/>
      <c r="D4043" s="140"/>
      <c r="E4043" s="140"/>
      <c r="F4043" s="140"/>
      <c r="G4043" s="140"/>
      <c r="H4043" s="140"/>
      <c r="I4043" s="140"/>
      <c r="J4043" s="141"/>
    </row>
    <row r="4047" spans="2:10" ht="13.5" thickBot="1" x14ac:dyDescent="0.25"/>
    <row r="4048" spans="2:10" x14ac:dyDescent="0.2">
      <c r="B4048" s="108" t="s">
        <v>143</v>
      </c>
      <c r="C4048" s="109"/>
      <c r="D4048" s="109"/>
      <c r="E4048" s="109"/>
      <c r="F4048" s="109"/>
      <c r="G4048" s="109"/>
      <c r="H4048" s="109"/>
      <c r="I4048" s="109"/>
      <c r="J4048" s="110"/>
    </row>
    <row r="4049" spans="2:10" x14ac:dyDescent="0.2">
      <c r="B4049" s="111"/>
      <c r="C4049" s="112"/>
      <c r="D4049" s="112"/>
      <c r="E4049" s="112"/>
      <c r="F4049" s="112"/>
      <c r="G4049" s="112"/>
      <c r="H4049" s="112"/>
      <c r="I4049" s="112"/>
      <c r="J4049" s="113"/>
    </row>
    <row r="4050" spans="2:10" ht="15.75" x14ac:dyDescent="0.25">
      <c r="B4050" s="111"/>
      <c r="C4050" s="1053" t="s">
        <v>77</v>
      </c>
      <c r="D4050" s="1053"/>
      <c r="E4050" s="1053"/>
      <c r="F4050" s="1053"/>
      <c r="G4050" s="1053"/>
      <c r="H4050" s="1053"/>
      <c r="I4050" s="1053"/>
      <c r="J4050" s="113"/>
    </row>
    <row r="4051" spans="2:10" x14ac:dyDescent="0.2">
      <c r="B4051" s="111"/>
      <c r="C4051" s="1054" t="s">
        <v>2110</v>
      </c>
      <c r="D4051" s="1054"/>
      <c r="E4051" s="1054"/>
      <c r="F4051" s="1054"/>
      <c r="G4051" s="1054"/>
      <c r="H4051" s="1054"/>
      <c r="I4051" s="1054"/>
      <c r="J4051" s="113"/>
    </row>
    <row r="4052" spans="2:10" x14ac:dyDescent="0.2">
      <c r="B4052" s="111"/>
      <c r="C4052" s="349"/>
      <c r="D4052" s="349"/>
      <c r="E4052" s="349"/>
      <c r="F4052" s="349"/>
      <c r="G4052" s="349"/>
      <c r="H4052" s="349"/>
      <c r="I4052" s="350"/>
      <c r="J4052" s="113"/>
    </row>
    <row r="4053" spans="2:10" x14ac:dyDescent="0.2">
      <c r="B4053" s="111"/>
      <c r="C4053" s="351" t="s">
        <v>82</v>
      </c>
      <c r="D4053" s="1055">
        <f>'Total display'!B176</f>
        <v>0</v>
      </c>
      <c r="E4053" s="1055"/>
      <c r="F4053" s="1055"/>
      <c r="G4053" s="1055"/>
      <c r="H4053" s="351" t="s">
        <v>81</v>
      </c>
      <c r="I4053" s="176">
        <f>'Total display'!C176</f>
        <v>0</v>
      </c>
      <c r="J4053" s="113"/>
    </row>
    <row r="4054" spans="2:10" x14ac:dyDescent="0.2">
      <c r="B4054" s="111"/>
      <c r="C4054" s="118" t="s">
        <v>78</v>
      </c>
      <c r="D4054" s="1055" t="s">
        <v>92</v>
      </c>
      <c r="E4054" s="1055"/>
      <c r="F4054" s="1055"/>
      <c r="G4054" s="112"/>
      <c r="H4054" s="314" t="s">
        <v>479</v>
      </c>
      <c r="I4054" s="314" t="s">
        <v>329</v>
      </c>
      <c r="J4054" s="113"/>
    </row>
    <row r="4055" spans="2:10" ht="13.5" thickBot="1" x14ac:dyDescent="0.25">
      <c r="B4055" s="111"/>
      <c r="C4055" s="120" t="s">
        <v>79</v>
      </c>
      <c r="D4055" s="120">
        <f>'Total display'!A176</f>
        <v>0</v>
      </c>
      <c r="E4055" s="169"/>
      <c r="F4055" s="149"/>
      <c r="G4055" s="112"/>
      <c r="H4055" s="120" t="s">
        <v>80</v>
      </c>
      <c r="I4055" s="232">
        <f>'Total display'!D176</f>
        <v>0</v>
      </c>
      <c r="J4055" s="113"/>
    </row>
    <row r="4056" spans="2:10" ht="14.25" thickTop="1" thickBot="1" x14ac:dyDescent="0.25">
      <c r="B4056" s="111"/>
      <c r="C4056" s="123" t="s">
        <v>73</v>
      </c>
      <c r="D4056" s="124"/>
      <c r="E4056" s="124"/>
      <c r="F4056" s="125" t="s">
        <v>74</v>
      </c>
      <c r="G4056" s="124" t="s">
        <v>75</v>
      </c>
      <c r="H4056" s="124"/>
      <c r="I4056" s="125" t="s">
        <v>74</v>
      </c>
      <c r="J4056" s="113"/>
    </row>
    <row r="4057" spans="2:10" ht="13.5" thickTop="1" x14ac:dyDescent="0.2">
      <c r="B4057" s="111"/>
      <c r="C4057" s="126"/>
      <c r="D4057" s="127" t="s">
        <v>201</v>
      </c>
      <c r="E4057" s="348" t="s">
        <v>117</v>
      </c>
      <c r="F4057" s="129"/>
      <c r="G4057" s="112"/>
      <c r="H4057" s="112"/>
      <c r="I4057" s="130"/>
      <c r="J4057" s="113"/>
    </row>
    <row r="4058" spans="2:10" x14ac:dyDescent="0.2">
      <c r="B4058" s="111"/>
      <c r="C4058" s="127" t="s">
        <v>40</v>
      </c>
      <c r="D4058" s="127"/>
      <c r="E4058" s="127"/>
      <c r="F4058" s="131">
        <f>'Total display'!E176</f>
        <v>0</v>
      </c>
      <c r="G4058" s="1056" t="s">
        <v>1942</v>
      </c>
      <c r="H4058" s="1056"/>
      <c r="I4058" s="131">
        <f>'Total display'!R176</f>
        <v>0</v>
      </c>
      <c r="J4058" s="113"/>
    </row>
    <row r="4059" spans="2:10" x14ac:dyDescent="0.2">
      <c r="B4059" s="111"/>
      <c r="C4059" s="127" t="s">
        <v>67</v>
      </c>
      <c r="D4059" s="127"/>
      <c r="E4059" s="127"/>
      <c r="F4059" s="131">
        <f>'Total display'!H176</f>
        <v>0</v>
      </c>
      <c r="G4059" s="1056" t="s">
        <v>76</v>
      </c>
      <c r="H4059" s="1056"/>
      <c r="I4059" s="131">
        <f>'Total display'!T176</f>
        <v>0</v>
      </c>
      <c r="J4059" s="113"/>
    </row>
    <row r="4060" spans="2:10" x14ac:dyDescent="0.2">
      <c r="B4060" s="111"/>
      <c r="C4060" s="127" t="s">
        <v>69</v>
      </c>
      <c r="D4060" s="348">
        <f>'Ac Dtls'!D151</f>
        <v>0</v>
      </c>
      <c r="E4060" s="131">
        <f>'Ac Dtls'!E151</f>
        <v>1.5308732876712328</v>
      </c>
      <c r="F4060" s="131">
        <f>'Total display'!M176</f>
        <v>0</v>
      </c>
      <c r="G4060" s="127"/>
      <c r="H4060" s="127"/>
      <c r="I4060" s="131"/>
      <c r="J4060" s="113"/>
    </row>
    <row r="4061" spans="2:10" x14ac:dyDescent="0.2">
      <c r="B4061" s="111"/>
      <c r="C4061" s="127" t="s">
        <v>70</v>
      </c>
      <c r="D4061" s="348">
        <f>'Ac Dtls'!G1892</f>
        <v>0</v>
      </c>
      <c r="E4061" s="131">
        <f>'Ac Dtls'!H1892</f>
        <v>0</v>
      </c>
      <c r="F4061" s="131">
        <f>'Total display'!N176</f>
        <v>0</v>
      </c>
      <c r="G4061" s="127"/>
      <c r="H4061" s="127"/>
      <c r="I4061" s="131"/>
      <c r="J4061" s="113"/>
    </row>
    <row r="4062" spans="2:10" x14ac:dyDescent="0.2">
      <c r="B4062" s="111"/>
      <c r="C4062" s="127" t="s">
        <v>71</v>
      </c>
      <c r="D4062" s="127"/>
      <c r="E4062" s="127"/>
      <c r="F4062" s="131">
        <f>'Total display'!P176</f>
        <v>0</v>
      </c>
      <c r="G4062" s="127"/>
      <c r="H4062" s="127"/>
      <c r="I4062" s="131"/>
      <c r="J4062" s="113"/>
    </row>
    <row r="4063" spans="2:10" x14ac:dyDescent="0.2">
      <c r="B4063" s="111"/>
      <c r="C4063" s="182" t="s">
        <v>421</v>
      </c>
      <c r="D4063" s="144"/>
      <c r="E4063" s="144"/>
      <c r="F4063" s="183">
        <f>'Total display'!I176</f>
        <v>0</v>
      </c>
      <c r="G4063" s="127"/>
      <c r="H4063" s="127"/>
      <c r="I4063" s="131"/>
      <c r="J4063" s="113"/>
    </row>
    <row r="4064" spans="2:10" x14ac:dyDescent="0.2">
      <c r="B4064" s="111"/>
      <c r="C4064" s="127" t="s">
        <v>450</v>
      </c>
      <c r="D4064" s="144"/>
      <c r="E4064" s="144"/>
      <c r="F4064" s="131">
        <f>'Total display'!J176</f>
        <v>0</v>
      </c>
      <c r="G4064" s="127"/>
      <c r="H4064" s="127"/>
      <c r="I4064" s="131"/>
      <c r="J4064" s="113"/>
    </row>
    <row r="4065" spans="2:11" x14ac:dyDescent="0.2">
      <c r="B4065" s="111"/>
      <c r="C4065" s="382" t="s">
        <v>1055</v>
      </c>
      <c r="D4065" s="127"/>
      <c r="E4065" s="127"/>
      <c r="F4065" s="131">
        <f>'Total display'!L176+'Total display'!O176</f>
        <v>0</v>
      </c>
      <c r="G4065" s="127"/>
      <c r="H4065" s="127"/>
      <c r="I4065" s="131"/>
      <c r="J4065" s="113"/>
    </row>
    <row r="4066" spans="2:11" x14ac:dyDescent="0.2">
      <c r="B4066" s="111"/>
      <c r="C4066" s="1050" t="s">
        <v>83</v>
      </c>
      <c r="D4066" s="1051"/>
      <c r="E4066" s="1051"/>
      <c r="F4066" s="132">
        <f>SUM(F4058:F4065)</f>
        <v>0</v>
      </c>
      <c r="G4066" s="1052" t="s">
        <v>84</v>
      </c>
      <c r="H4066" s="1052"/>
      <c r="I4066" s="133">
        <f>SUM(I4058:I4065)</f>
        <v>0</v>
      </c>
      <c r="J4066" s="113"/>
    </row>
    <row r="4067" spans="2:11" x14ac:dyDescent="0.2">
      <c r="B4067" s="134"/>
      <c r="C4067" s="135"/>
      <c r="D4067" s="135"/>
      <c r="E4067" s="135"/>
      <c r="F4067" s="135"/>
      <c r="G4067" s="1057" t="s">
        <v>85</v>
      </c>
      <c r="H4067" s="1057"/>
      <c r="I4067" s="136">
        <f>F4066-I4066</f>
        <v>0</v>
      </c>
      <c r="J4067" s="137"/>
    </row>
    <row r="4068" spans="2:11" x14ac:dyDescent="0.2">
      <c r="B4068" s="111"/>
      <c r="C4068" s="112" t="s">
        <v>86</v>
      </c>
      <c r="D4068" s="112"/>
      <c r="E4068" s="112" t="s">
        <v>88</v>
      </c>
      <c r="F4068" s="112"/>
      <c r="G4068" s="112"/>
      <c r="H4068" s="112"/>
      <c r="I4068" s="112"/>
      <c r="J4068" s="113"/>
    </row>
    <row r="4069" spans="2:11" x14ac:dyDescent="0.2">
      <c r="B4069" s="111"/>
      <c r="C4069" s="112"/>
      <c r="D4069" s="112"/>
      <c r="E4069" s="112"/>
      <c r="F4069" s="112"/>
      <c r="G4069" s="112"/>
      <c r="H4069" s="112"/>
      <c r="I4069" s="112"/>
      <c r="J4069" s="113"/>
    </row>
    <row r="4070" spans="2:11" ht="13.5" thickBot="1" x14ac:dyDescent="0.25">
      <c r="B4070" s="139"/>
      <c r="C4070" s="140"/>
      <c r="D4070" s="140"/>
      <c r="E4070" s="140"/>
      <c r="F4070" s="140"/>
      <c r="G4070" s="140"/>
      <c r="H4070" s="140"/>
      <c r="I4070" s="140"/>
      <c r="J4070" s="141"/>
      <c r="K4070" s="313"/>
    </row>
    <row r="4074" spans="2:11" ht="13.5" thickBot="1" x14ac:dyDescent="0.25"/>
    <row r="4075" spans="2:11" x14ac:dyDescent="0.2">
      <c r="B4075" s="108" t="s">
        <v>143</v>
      </c>
      <c r="C4075" s="109"/>
      <c r="D4075" s="109"/>
      <c r="E4075" s="109"/>
      <c r="F4075" s="109"/>
      <c r="G4075" s="109"/>
      <c r="H4075" s="109"/>
      <c r="I4075" s="109"/>
      <c r="J4075" s="110"/>
    </row>
    <row r="4076" spans="2:11" x14ac:dyDescent="0.2">
      <c r="B4076" s="111"/>
      <c r="C4076" s="112"/>
      <c r="D4076" s="112"/>
      <c r="E4076" s="112"/>
      <c r="F4076" s="112"/>
      <c r="G4076" s="112"/>
      <c r="H4076" s="112"/>
      <c r="I4076" s="112"/>
      <c r="J4076" s="113"/>
    </row>
    <row r="4077" spans="2:11" ht="15.75" x14ac:dyDescent="0.25">
      <c r="B4077" s="111"/>
      <c r="C4077" s="1053" t="s">
        <v>77</v>
      </c>
      <c r="D4077" s="1053"/>
      <c r="E4077" s="1053"/>
      <c r="F4077" s="1053"/>
      <c r="G4077" s="1053"/>
      <c r="H4077" s="1053"/>
      <c r="I4077" s="1053"/>
      <c r="J4077" s="113"/>
    </row>
    <row r="4078" spans="2:11" x14ac:dyDescent="0.2">
      <c r="B4078" s="111"/>
      <c r="C4078" s="1054" t="s">
        <v>2110</v>
      </c>
      <c r="D4078" s="1054"/>
      <c r="E4078" s="1054"/>
      <c r="F4078" s="1054"/>
      <c r="G4078" s="1054"/>
      <c r="H4078" s="1054"/>
      <c r="I4078" s="1054"/>
      <c r="J4078" s="113"/>
    </row>
    <row r="4079" spans="2:11" x14ac:dyDescent="0.2">
      <c r="B4079" s="111"/>
      <c r="C4079" s="349"/>
      <c r="D4079" s="349"/>
      <c r="E4079" s="349"/>
      <c r="F4079" s="349"/>
      <c r="G4079" s="349"/>
      <c r="H4079" s="349"/>
      <c r="I4079" s="350"/>
      <c r="J4079" s="113"/>
    </row>
    <row r="4080" spans="2:11" x14ac:dyDescent="0.2">
      <c r="B4080" s="111"/>
      <c r="C4080" s="351" t="s">
        <v>82</v>
      </c>
      <c r="D4080" s="1055">
        <f>'Total display'!B177</f>
        <v>0</v>
      </c>
      <c r="E4080" s="1055"/>
      <c r="F4080" s="1055"/>
      <c r="G4080" s="1055"/>
      <c r="H4080" s="351" t="s">
        <v>81</v>
      </c>
      <c r="I4080" s="176">
        <f>'Total display'!C177</f>
        <v>0</v>
      </c>
      <c r="J4080" s="113"/>
    </row>
    <row r="4081" spans="2:10" x14ac:dyDescent="0.2">
      <c r="B4081" s="111"/>
      <c r="C4081" s="118" t="s">
        <v>78</v>
      </c>
      <c r="D4081" s="1055" t="s">
        <v>92</v>
      </c>
      <c r="E4081" s="1055"/>
      <c r="F4081" s="1055"/>
      <c r="G4081" s="112"/>
      <c r="H4081" s="246" t="s">
        <v>479</v>
      </c>
      <c r="I4081" s="246" t="s">
        <v>330</v>
      </c>
      <c r="J4081" s="113"/>
    </row>
    <row r="4082" spans="2:10" ht="13.5" thickBot="1" x14ac:dyDescent="0.25">
      <c r="B4082" s="111"/>
      <c r="C4082" s="120" t="s">
        <v>79</v>
      </c>
      <c r="D4082" s="120">
        <f>'Total display'!A177</f>
        <v>0</v>
      </c>
      <c r="E4082" s="169"/>
      <c r="F4082" s="149"/>
      <c r="G4082" s="112"/>
      <c r="H4082" s="120" t="s">
        <v>80</v>
      </c>
      <c r="I4082" s="232">
        <f>'Total display'!D177</f>
        <v>0</v>
      </c>
      <c r="J4082" s="113"/>
    </row>
    <row r="4083" spans="2:10" ht="14.25" thickTop="1" thickBot="1" x14ac:dyDescent="0.25">
      <c r="B4083" s="111"/>
      <c r="C4083" s="123" t="s">
        <v>73</v>
      </c>
      <c r="D4083" s="124"/>
      <c r="E4083" s="124"/>
      <c r="F4083" s="125" t="s">
        <v>74</v>
      </c>
      <c r="G4083" s="124" t="s">
        <v>75</v>
      </c>
      <c r="H4083" s="124"/>
      <c r="I4083" s="125" t="s">
        <v>74</v>
      </c>
      <c r="J4083" s="113"/>
    </row>
    <row r="4084" spans="2:10" ht="13.5" thickTop="1" x14ac:dyDescent="0.2">
      <c r="B4084" s="111"/>
      <c r="C4084" s="126"/>
      <c r="D4084" s="127" t="s">
        <v>201</v>
      </c>
      <c r="E4084" s="348" t="s">
        <v>117</v>
      </c>
      <c r="F4084" s="129"/>
      <c r="G4084" s="112"/>
      <c r="H4084" s="112"/>
      <c r="I4084" s="130"/>
      <c r="J4084" s="113"/>
    </row>
    <row r="4085" spans="2:10" x14ac:dyDescent="0.2">
      <c r="B4085" s="111"/>
      <c r="C4085" s="127" t="s">
        <v>40</v>
      </c>
      <c r="D4085" s="127"/>
      <c r="E4085" s="127"/>
      <c r="F4085" s="131">
        <f>'Total display'!E177</f>
        <v>0</v>
      </c>
      <c r="G4085" s="1056" t="s">
        <v>1942</v>
      </c>
      <c r="H4085" s="1056"/>
      <c r="I4085" s="424">
        <f>'Total display'!R177</f>
        <v>0</v>
      </c>
      <c r="J4085" s="113"/>
    </row>
    <row r="4086" spans="2:10" x14ac:dyDescent="0.2">
      <c r="B4086" s="111"/>
      <c r="C4086" s="127" t="s">
        <v>67</v>
      </c>
      <c r="D4086" s="127"/>
      <c r="E4086" s="127"/>
      <c r="F4086" s="131">
        <f>'Total display'!H177</f>
        <v>0</v>
      </c>
      <c r="G4086" s="1056" t="s">
        <v>76</v>
      </c>
      <c r="H4086" s="1056"/>
      <c r="I4086" s="131">
        <f>'Total display'!T177</f>
        <v>0</v>
      </c>
      <c r="J4086" s="113"/>
    </row>
    <row r="4087" spans="2:10" x14ac:dyDescent="0.2">
      <c r="B4087" s="111"/>
      <c r="C4087" s="127" t="s">
        <v>69</v>
      </c>
      <c r="D4087" s="348">
        <f>'Ac Dtls'!D152</f>
        <v>0</v>
      </c>
      <c r="E4087" s="131">
        <f>'Ac Dtls'!E152</f>
        <v>1.5460582191780823</v>
      </c>
      <c r="F4087" s="131">
        <f>'Total display'!M177</f>
        <v>0</v>
      </c>
      <c r="G4087" s="127"/>
      <c r="H4087" s="127"/>
      <c r="I4087" s="131"/>
      <c r="J4087" s="113"/>
    </row>
    <row r="4088" spans="2:10" x14ac:dyDescent="0.2">
      <c r="B4088" s="111"/>
      <c r="C4088" s="127" t="s">
        <v>70</v>
      </c>
      <c r="D4088" s="348">
        <f>'Ac Dtls'!G1919</f>
        <v>0</v>
      </c>
      <c r="E4088" s="131">
        <f>'Ac Dtls'!H1919</f>
        <v>0</v>
      </c>
      <c r="F4088" s="131">
        <f>'Total display'!N177</f>
        <v>0</v>
      </c>
      <c r="G4088" s="127"/>
      <c r="H4088" s="127"/>
      <c r="I4088" s="131"/>
      <c r="J4088" s="113"/>
    </row>
    <row r="4089" spans="2:10" x14ac:dyDescent="0.2">
      <c r="B4089" s="111"/>
      <c r="C4089" s="127" t="s">
        <v>71</v>
      </c>
      <c r="D4089" s="127"/>
      <c r="E4089" s="127"/>
      <c r="F4089" s="131">
        <f>'Total display'!P177</f>
        <v>0</v>
      </c>
      <c r="G4089" s="127"/>
      <c r="H4089" s="127"/>
      <c r="I4089" s="131"/>
      <c r="J4089" s="113"/>
    </row>
    <row r="4090" spans="2:10" x14ac:dyDescent="0.2">
      <c r="B4090" s="111"/>
      <c r="C4090" s="182" t="s">
        <v>421</v>
      </c>
      <c r="D4090" s="144"/>
      <c r="E4090" s="144"/>
      <c r="F4090" s="183">
        <f>'Total display'!I177</f>
        <v>0</v>
      </c>
      <c r="G4090" s="127"/>
      <c r="H4090" s="127"/>
      <c r="I4090" s="131"/>
      <c r="J4090" s="113"/>
    </row>
    <row r="4091" spans="2:10" x14ac:dyDescent="0.2">
      <c r="B4091" s="111"/>
      <c r="C4091" s="127" t="s">
        <v>450</v>
      </c>
      <c r="D4091" s="144"/>
      <c r="E4091" s="144"/>
      <c r="F4091" s="131">
        <f>'Total display'!J177</f>
        <v>0</v>
      </c>
      <c r="G4091" s="127"/>
      <c r="H4091" s="127"/>
      <c r="I4091" s="131"/>
      <c r="J4091" s="113"/>
    </row>
    <row r="4092" spans="2:10" x14ac:dyDescent="0.2">
      <c r="B4092" s="111"/>
      <c r="C4092" s="382" t="s">
        <v>1055</v>
      </c>
      <c r="D4092" s="127"/>
      <c r="E4092" s="127"/>
      <c r="F4092" s="131">
        <f>'Total display'!L177</f>
        <v>0</v>
      </c>
      <c r="G4092" s="127"/>
      <c r="H4092" s="127"/>
      <c r="I4092" s="131"/>
      <c r="J4092" s="113"/>
    </row>
    <row r="4093" spans="2:10" x14ac:dyDescent="0.2">
      <c r="B4093" s="111"/>
      <c r="C4093" s="1050" t="s">
        <v>83</v>
      </c>
      <c r="D4093" s="1051"/>
      <c r="E4093" s="1051"/>
      <c r="F4093" s="132">
        <f>SUM(F4085:F4092)</f>
        <v>0</v>
      </c>
      <c r="G4093" s="1052" t="s">
        <v>84</v>
      </c>
      <c r="H4093" s="1052"/>
      <c r="I4093" s="133">
        <f>SUM(I4085:I4092)</f>
        <v>0</v>
      </c>
      <c r="J4093" s="113"/>
    </row>
    <row r="4094" spans="2:10" x14ac:dyDescent="0.2">
      <c r="B4094" s="134"/>
      <c r="C4094" s="135"/>
      <c r="D4094" s="135"/>
      <c r="E4094" s="135"/>
      <c r="F4094" s="135"/>
      <c r="G4094" s="1057" t="s">
        <v>85</v>
      </c>
      <c r="H4094" s="1057"/>
      <c r="I4094" s="136">
        <f>F4093-I4093</f>
        <v>0</v>
      </c>
      <c r="J4094" s="137"/>
    </row>
    <row r="4095" spans="2:10" x14ac:dyDescent="0.2">
      <c r="B4095" s="111"/>
      <c r="C4095" s="112" t="s">
        <v>86</v>
      </c>
      <c r="D4095" s="112"/>
      <c r="E4095" s="112" t="s">
        <v>88</v>
      </c>
      <c r="F4095" s="112"/>
      <c r="G4095" s="112"/>
      <c r="H4095" s="112"/>
      <c r="I4095" s="112"/>
      <c r="J4095" s="113"/>
    </row>
    <row r="4096" spans="2:10" x14ac:dyDescent="0.2">
      <c r="B4096" s="111"/>
      <c r="C4096" s="112"/>
      <c r="D4096" s="112"/>
      <c r="E4096" s="112"/>
      <c r="F4096" s="112"/>
      <c r="G4096" s="112"/>
      <c r="H4096" s="112"/>
      <c r="I4096" s="112"/>
      <c r="J4096" s="113"/>
    </row>
    <row r="4097" spans="2:10" ht="13.5" thickBot="1" x14ac:dyDescent="0.25">
      <c r="B4097" s="139"/>
      <c r="C4097" s="140"/>
      <c r="D4097" s="140"/>
      <c r="E4097" s="140"/>
      <c r="F4097" s="140"/>
      <c r="G4097" s="140"/>
      <c r="H4097" s="140"/>
      <c r="I4097" s="140"/>
      <c r="J4097" s="141"/>
    </row>
    <row r="4100" spans="2:10" ht="13.5" thickBot="1" x14ac:dyDescent="0.25"/>
    <row r="4101" spans="2:10" x14ac:dyDescent="0.2">
      <c r="B4101" s="108" t="s">
        <v>143</v>
      </c>
      <c r="C4101" s="109"/>
      <c r="D4101" s="109"/>
      <c r="E4101" s="109"/>
      <c r="F4101" s="109"/>
      <c r="G4101" s="109"/>
      <c r="H4101" s="109"/>
      <c r="I4101" s="109"/>
      <c r="J4101" s="110"/>
    </row>
    <row r="4102" spans="2:10" x14ac:dyDescent="0.2">
      <c r="B4102" s="111"/>
      <c r="C4102" s="112"/>
      <c r="D4102" s="112"/>
      <c r="E4102" s="112"/>
      <c r="F4102" s="112"/>
      <c r="G4102" s="112"/>
      <c r="H4102" s="112"/>
      <c r="I4102" s="112"/>
      <c r="J4102" s="113"/>
    </row>
    <row r="4103" spans="2:10" ht="15.75" x14ac:dyDescent="0.25">
      <c r="B4103" s="111"/>
      <c r="C4103" s="1053" t="s">
        <v>77</v>
      </c>
      <c r="D4103" s="1053"/>
      <c r="E4103" s="1053"/>
      <c r="F4103" s="1053"/>
      <c r="G4103" s="1053"/>
      <c r="H4103" s="1053"/>
      <c r="I4103" s="1053"/>
      <c r="J4103" s="113"/>
    </row>
    <row r="4104" spans="2:10" x14ac:dyDescent="0.2">
      <c r="B4104" s="111"/>
      <c r="C4104" s="1054" t="s">
        <v>2110</v>
      </c>
      <c r="D4104" s="1054"/>
      <c r="E4104" s="1054"/>
      <c r="F4104" s="1054"/>
      <c r="G4104" s="1054"/>
      <c r="H4104" s="1054"/>
      <c r="I4104" s="1054"/>
      <c r="J4104" s="113"/>
    </row>
    <row r="4105" spans="2:10" x14ac:dyDescent="0.2">
      <c r="B4105" s="111"/>
      <c r="C4105" s="417"/>
      <c r="D4105" s="417"/>
      <c r="E4105" s="417"/>
      <c r="F4105" s="417"/>
      <c r="G4105" s="417"/>
      <c r="H4105" s="417"/>
      <c r="I4105" s="419"/>
      <c r="J4105" s="113"/>
    </row>
    <row r="4106" spans="2:10" x14ac:dyDescent="0.2">
      <c r="B4106" s="111"/>
      <c r="C4106" s="420" t="s">
        <v>82</v>
      </c>
      <c r="D4106" s="1055">
        <f>'Total display'!B178</f>
        <v>0</v>
      </c>
      <c r="E4106" s="1055"/>
      <c r="F4106" s="1055"/>
      <c r="G4106" s="1055"/>
      <c r="H4106" s="420" t="s">
        <v>81</v>
      </c>
      <c r="I4106" s="176">
        <f>'Total display'!C178</f>
        <v>0</v>
      </c>
      <c r="J4106" s="113"/>
    </row>
    <row r="4107" spans="2:10" x14ac:dyDescent="0.2">
      <c r="B4107" s="111"/>
      <c r="C4107" s="118" t="s">
        <v>78</v>
      </c>
      <c r="D4107" s="1055" t="s">
        <v>92</v>
      </c>
      <c r="E4107" s="1055"/>
      <c r="F4107" s="1055"/>
      <c r="G4107" s="112"/>
      <c r="H4107" s="314" t="s">
        <v>479</v>
      </c>
      <c r="I4107" s="314" t="s">
        <v>329</v>
      </c>
      <c r="J4107" s="113"/>
    </row>
    <row r="4108" spans="2:10" ht="13.5" thickBot="1" x14ac:dyDescent="0.25">
      <c r="B4108" s="111"/>
      <c r="C4108" s="120" t="s">
        <v>79</v>
      </c>
      <c r="D4108" s="120">
        <f>'Total display'!A178</f>
        <v>0</v>
      </c>
      <c r="E4108" s="169"/>
      <c r="F4108" s="149"/>
      <c r="G4108" s="112"/>
      <c r="H4108" s="120" t="s">
        <v>80</v>
      </c>
      <c r="I4108" s="232">
        <f>'Total display'!D178</f>
        <v>0</v>
      </c>
      <c r="J4108" s="113"/>
    </row>
    <row r="4109" spans="2:10" ht="14.25" thickTop="1" thickBot="1" x14ac:dyDescent="0.25">
      <c r="B4109" s="111"/>
      <c r="C4109" s="123" t="s">
        <v>73</v>
      </c>
      <c r="D4109" s="124"/>
      <c r="E4109" s="124"/>
      <c r="F4109" s="125" t="s">
        <v>74</v>
      </c>
      <c r="G4109" s="124" t="s">
        <v>75</v>
      </c>
      <c r="H4109" s="124"/>
      <c r="I4109" s="125" t="s">
        <v>74</v>
      </c>
      <c r="J4109" s="113"/>
    </row>
    <row r="4110" spans="2:10" ht="13.5" thickTop="1" x14ac:dyDescent="0.2">
      <c r="B4110" s="111"/>
      <c r="C4110" s="126"/>
      <c r="D4110" s="127" t="s">
        <v>201</v>
      </c>
      <c r="E4110" s="418" t="s">
        <v>117</v>
      </c>
      <c r="F4110" s="129"/>
      <c r="G4110" s="112"/>
      <c r="H4110" s="112"/>
      <c r="I4110" s="130"/>
      <c r="J4110" s="113"/>
    </row>
    <row r="4111" spans="2:10" x14ac:dyDescent="0.2">
      <c r="B4111" s="111"/>
      <c r="C4111" s="127" t="s">
        <v>40</v>
      </c>
      <c r="D4111" s="127"/>
      <c r="E4111" s="127"/>
      <c r="F4111" s="131">
        <f>'Total display'!E178</f>
        <v>0</v>
      </c>
      <c r="G4111" s="1056" t="s">
        <v>1942</v>
      </c>
      <c r="H4111" s="1056"/>
      <c r="I4111" s="424">
        <f>'Total display'!R178</f>
        <v>0</v>
      </c>
      <c r="J4111" s="113"/>
    </row>
    <row r="4112" spans="2:10" x14ac:dyDescent="0.2">
      <c r="B4112" s="111"/>
      <c r="C4112" s="127" t="s">
        <v>67</v>
      </c>
      <c r="D4112" s="127"/>
      <c r="E4112" s="127"/>
      <c r="F4112" s="131">
        <f>'Total display'!H178</f>
        <v>0</v>
      </c>
      <c r="G4112" s="1056" t="s">
        <v>76</v>
      </c>
      <c r="H4112" s="1056"/>
      <c r="I4112" s="131">
        <f>'Total display'!T178</f>
        <v>0</v>
      </c>
      <c r="J4112" s="113"/>
    </row>
    <row r="4113" spans="2:10" x14ac:dyDescent="0.2">
      <c r="B4113" s="111"/>
      <c r="C4113" s="127" t="s">
        <v>69</v>
      </c>
      <c r="D4113" s="418">
        <f>'Ac Dtls'!D153</f>
        <v>27</v>
      </c>
      <c r="E4113" s="131">
        <f>'Ac Dtls'!E153</f>
        <v>1.561083904109589</v>
      </c>
      <c r="F4113" s="131">
        <f>'Total display'!M178</f>
        <v>0</v>
      </c>
      <c r="G4113" s="127"/>
      <c r="H4113" s="127"/>
      <c r="I4113" s="131"/>
      <c r="J4113" s="113"/>
    </row>
    <row r="4114" spans="2:10" x14ac:dyDescent="0.2">
      <c r="B4114" s="111"/>
      <c r="C4114" s="127" t="s">
        <v>70</v>
      </c>
      <c r="D4114" s="418">
        <f>'Ac Dtls'!G1945</f>
        <v>0</v>
      </c>
      <c r="E4114" s="131">
        <f>'Ac Dtls'!H1945</f>
        <v>0</v>
      </c>
      <c r="F4114" s="131">
        <f>'Total display'!N178</f>
        <v>0</v>
      </c>
      <c r="G4114" s="127"/>
      <c r="H4114" s="127"/>
      <c r="I4114" s="131"/>
      <c r="J4114" s="113"/>
    </row>
    <row r="4115" spans="2:10" x14ac:dyDescent="0.2">
      <c r="B4115" s="111"/>
      <c r="C4115" s="127" t="s">
        <v>71</v>
      </c>
      <c r="D4115" s="127"/>
      <c r="E4115" s="127"/>
      <c r="F4115" s="131">
        <f>'Total display'!P178</f>
        <v>0</v>
      </c>
      <c r="G4115" s="127"/>
      <c r="H4115" s="127"/>
      <c r="I4115" s="131"/>
      <c r="J4115" s="113"/>
    </row>
    <row r="4116" spans="2:10" x14ac:dyDescent="0.2">
      <c r="B4116" s="111"/>
      <c r="C4116" s="182" t="s">
        <v>421</v>
      </c>
      <c r="D4116" s="144"/>
      <c r="E4116" s="144"/>
      <c r="F4116" s="183">
        <f>'Total display'!I178</f>
        <v>0</v>
      </c>
      <c r="G4116" s="127"/>
      <c r="H4116" s="127"/>
      <c r="I4116" s="131"/>
      <c r="J4116" s="113"/>
    </row>
    <row r="4117" spans="2:10" x14ac:dyDescent="0.2">
      <c r="B4117" s="111"/>
      <c r="C4117" s="127" t="s">
        <v>450</v>
      </c>
      <c r="D4117" s="144"/>
      <c r="E4117" s="144"/>
      <c r="F4117" s="131">
        <f>'Total display'!J178</f>
        <v>0</v>
      </c>
      <c r="G4117" s="127"/>
      <c r="H4117" s="127"/>
      <c r="I4117" s="131"/>
      <c r="J4117" s="113"/>
    </row>
    <row r="4118" spans="2:10" x14ac:dyDescent="0.2">
      <c r="B4118" s="111"/>
      <c r="C4118" s="382" t="s">
        <v>1055</v>
      </c>
      <c r="D4118" s="127"/>
      <c r="E4118" s="127"/>
      <c r="F4118" s="131">
        <f>'Total display'!L178</f>
        <v>0</v>
      </c>
      <c r="G4118" s="127"/>
      <c r="H4118" s="127"/>
      <c r="I4118" s="131"/>
      <c r="J4118" s="113"/>
    </row>
    <row r="4119" spans="2:10" x14ac:dyDescent="0.2">
      <c r="B4119" s="111"/>
      <c r="C4119" s="1050" t="s">
        <v>83</v>
      </c>
      <c r="D4119" s="1051"/>
      <c r="E4119" s="1051"/>
      <c r="F4119" s="132">
        <f>SUM(F4111:F4118)</f>
        <v>0</v>
      </c>
      <c r="G4119" s="1052" t="s">
        <v>84</v>
      </c>
      <c r="H4119" s="1052"/>
      <c r="I4119" s="133">
        <f>SUM(I4111:I4118)</f>
        <v>0</v>
      </c>
      <c r="J4119" s="113"/>
    </row>
    <row r="4120" spans="2:10" x14ac:dyDescent="0.2">
      <c r="B4120" s="134"/>
      <c r="C4120" s="135"/>
      <c r="D4120" s="135"/>
      <c r="E4120" s="135"/>
      <c r="F4120" s="135"/>
      <c r="G4120" s="1057" t="s">
        <v>85</v>
      </c>
      <c r="H4120" s="1057"/>
      <c r="I4120" s="136">
        <f>F4119-I4119</f>
        <v>0</v>
      </c>
      <c r="J4120" s="137"/>
    </row>
    <row r="4121" spans="2:10" x14ac:dyDescent="0.2">
      <c r="B4121" s="111"/>
      <c r="C4121" s="112" t="s">
        <v>86</v>
      </c>
      <c r="D4121" s="112"/>
      <c r="E4121" s="112" t="s">
        <v>88</v>
      </c>
      <c r="F4121" s="112"/>
      <c r="G4121" s="112"/>
      <c r="H4121" s="112"/>
      <c r="I4121" s="112"/>
      <c r="J4121" s="113"/>
    </row>
    <row r="4122" spans="2:10" x14ac:dyDescent="0.2">
      <c r="B4122" s="111"/>
      <c r="C4122" s="112"/>
      <c r="D4122" s="112"/>
      <c r="E4122" s="112"/>
      <c r="F4122" s="112"/>
      <c r="G4122" s="112"/>
      <c r="H4122" s="112"/>
      <c r="I4122" s="112"/>
      <c r="J4122" s="113"/>
    </row>
    <row r="4123" spans="2:10" ht="13.5" thickBot="1" x14ac:dyDescent="0.25">
      <c r="B4123" s="139"/>
      <c r="C4123" s="140"/>
      <c r="D4123" s="140"/>
      <c r="E4123" s="140"/>
      <c r="F4123" s="140"/>
      <c r="G4123" s="140"/>
      <c r="H4123" s="140"/>
      <c r="I4123" s="140"/>
      <c r="J4123" s="141"/>
    </row>
    <row r="4128" spans="2:10" ht="13.5" thickBot="1" x14ac:dyDescent="0.25"/>
    <row r="4129" spans="2:10" x14ac:dyDescent="0.2">
      <c r="B4129" s="108" t="s">
        <v>143</v>
      </c>
      <c r="C4129" s="109"/>
      <c r="D4129" s="109"/>
      <c r="E4129" s="109"/>
      <c r="F4129" s="109"/>
      <c r="G4129" s="109"/>
      <c r="H4129" s="109"/>
      <c r="I4129" s="109"/>
      <c r="J4129" s="110"/>
    </row>
    <row r="4130" spans="2:10" x14ac:dyDescent="0.2">
      <c r="B4130" s="111"/>
      <c r="C4130" s="112"/>
      <c r="D4130" s="112"/>
      <c r="E4130" s="112"/>
      <c r="F4130" s="112"/>
      <c r="G4130" s="112"/>
      <c r="H4130" s="112"/>
      <c r="I4130" s="112"/>
      <c r="J4130" s="113"/>
    </row>
    <row r="4131" spans="2:10" ht="15.75" x14ac:dyDescent="0.25">
      <c r="B4131" s="111"/>
      <c r="C4131" s="1053" t="s">
        <v>77</v>
      </c>
      <c r="D4131" s="1053"/>
      <c r="E4131" s="1053"/>
      <c r="F4131" s="1053"/>
      <c r="G4131" s="1053"/>
      <c r="H4131" s="1053"/>
      <c r="I4131" s="1053"/>
      <c r="J4131" s="113"/>
    </row>
    <row r="4132" spans="2:10" x14ac:dyDescent="0.2">
      <c r="B4132" s="111"/>
      <c r="C4132" s="1054" t="s">
        <v>2110</v>
      </c>
      <c r="D4132" s="1054"/>
      <c r="E4132" s="1054"/>
      <c r="F4132" s="1054"/>
      <c r="G4132" s="1054"/>
      <c r="H4132" s="1054"/>
      <c r="I4132" s="1054"/>
      <c r="J4132" s="113"/>
    </row>
    <row r="4133" spans="2:10" x14ac:dyDescent="0.2">
      <c r="B4133" s="111"/>
      <c r="C4133" s="417"/>
      <c r="D4133" s="417"/>
      <c r="E4133" s="417"/>
      <c r="F4133" s="417"/>
      <c r="G4133" s="417"/>
      <c r="H4133" s="417"/>
      <c r="I4133" s="419"/>
      <c r="J4133" s="113"/>
    </row>
    <row r="4134" spans="2:10" x14ac:dyDescent="0.2">
      <c r="B4134" s="111"/>
      <c r="C4134" s="420" t="s">
        <v>82</v>
      </c>
      <c r="D4134" s="1055">
        <f>'Total display'!B179</f>
        <v>0</v>
      </c>
      <c r="E4134" s="1055"/>
      <c r="F4134" s="1055"/>
      <c r="G4134" s="1055"/>
      <c r="H4134" s="420" t="s">
        <v>81</v>
      </c>
      <c r="I4134" s="176">
        <f>'Total display'!C179</f>
        <v>0</v>
      </c>
      <c r="J4134" s="113"/>
    </row>
    <row r="4135" spans="2:10" x14ac:dyDescent="0.2">
      <c r="B4135" s="111"/>
      <c r="C4135" s="118" t="s">
        <v>78</v>
      </c>
      <c r="D4135" s="1055" t="s">
        <v>785</v>
      </c>
      <c r="E4135" s="1055"/>
      <c r="F4135" s="1055"/>
      <c r="G4135" s="112"/>
      <c r="H4135" s="246" t="s">
        <v>479</v>
      </c>
      <c r="I4135" s="246" t="s">
        <v>330</v>
      </c>
      <c r="J4135" s="113"/>
    </row>
    <row r="4136" spans="2:10" ht="13.5" thickBot="1" x14ac:dyDescent="0.25">
      <c r="B4136" s="111"/>
      <c r="C4136" s="120" t="s">
        <v>79</v>
      </c>
      <c r="D4136" s="120">
        <f>'Total display'!A179</f>
        <v>0</v>
      </c>
      <c r="E4136" s="169"/>
      <c r="F4136" s="149"/>
      <c r="G4136" s="112"/>
      <c r="H4136" s="120" t="s">
        <v>80</v>
      </c>
      <c r="I4136" s="232">
        <f>'Total display'!D179</f>
        <v>0</v>
      </c>
      <c r="J4136" s="113"/>
    </row>
    <row r="4137" spans="2:10" ht="14.25" thickTop="1" thickBot="1" x14ac:dyDescent="0.25">
      <c r="B4137" s="111"/>
      <c r="C4137" s="123" t="s">
        <v>73</v>
      </c>
      <c r="D4137" s="124"/>
      <c r="E4137" s="124"/>
      <c r="F4137" s="125" t="s">
        <v>74</v>
      </c>
      <c r="G4137" s="124" t="s">
        <v>75</v>
      </c>
      <c r="H4137" s="124"/>
      <c r="I4137" s="125" t="s">
        <v>74</v>
      </c>
      <c r="J4137" s="113"/>
    </row>
    <row r="4138" spans="2:10" ht="13.5" thickTop="1" x14ac:dyDescent="0.2">
      <c r="B4138" s="111"/>
      <c r="C4138" s="126"/>
      <c r="D4138" s="127" t="s">
        <v>201</v>
      </c>
      <c r="E4138" s="418" t="s">
        <v>117</v>
      </c>
      <c r="F4138" s="129"/>
      <c r="G4138" s="112"/>
      <c r="H4138" s="112"/>
      <c r="I4138" s="130"/>
      <c r="J4138" s="113"/>
    </row>
    <row r="4139" spans="2:10" x14ac:dyDescent="0.2">
      <c r="B4139" s="111"/>
      <c r="C4139" s="127" t="s">
        <v>40</v>
      </c>
      <c r="D4139" s="127"/>
      <c r="E4139" s="127"/>
      <c r="F4139" s="131">
        <f>'Total display'!E179</f>
        <v>0</v>
      </c>
      <c r="G4139" s="1056" t="s">
        <v>1942</v>
      </c>
      <c r="H4139" s="1056"/>
      <c r="I4139" s="131">
        <f>'Total display'!R179</f>
        <v>0</v>
      </c>
      <c r="J4139" s="113"/>
    </row>
    <row r="4140" spans="2:10" x14ac:dyDescent="0.2">
      <c r="B4140" s="111"/>
      <c r="C4140" s="127" t="s">
        <v>67</v>
      </c>
      <c r="D4140" s="127"/>
      <c r="E4140" s="127"/>
      <c r="F4140" s="131">
        <f>'Total display'!H179</f>
        <v>0</v>
      </c>
      <c r="G4140" s="1056" t="s">
        <v>76</v>
      </c>
      <c r="H4140" s="1056"/>
      <c r="I4140" s="131">
        <f>'Total display'!T179</f>
        <v>0</v>
      </c>
      <c r="J4140" s="113"/>
    </row>
    <row r="4141" spans="2:10" x14ac:dyDescent="0.2">
      <c r="B4141" s="111"/>
      <c r="C4141" s="127" t="s">
        <v>69</v>
      </c>
      <c r="D4141" s="418">
        <f>'Ac Dtls'!D154</f>
        <v>0</v>
      </c>
      <c r="E4141" s="131">
        <f>'Ac Dtls'!E154</f>
        <v>1.7235770547945206</v>
      </c>
      <c r="F4141" s="131">
        <f>'Total display'!M179</f>
        <v>0</v>
      </c>
      <c r="G4141" s="127"/>
      <c r="H4141" s="127"/>
      <c r="I4141" s="131"/>
      <c r="J4141" s="113"/>
    </row>
    <row r="4142" spans="2:10" x14ac:dyDescent="0.2">
      <c r="B4142" s="111"/>
      <c r="C4142" s="127" t="s">
        <v>70</v>
      </c>
      <c r="D4142" s="418">
        <f>'Ac Dtls'!G1998</f>
        <v>0</v>
      </c>
      <c r="E4142" s="131">
        <f>'Ac Dtls'!H1998</f>
        <v>0</v>
      </c>
      <c r="F4142" s="131">
        <f>'Total display'!N179</f>
        <v>0</v>
      </c>
      <c r="G4142" s="127"/>
      <c r="H4142" s="127"/>
      <c r="I4142" s="131"/>
      <c r="J4142" s="113"/>
    </row>
    <row r="4143" spans="2:10" x14ac:dyDescent="0.2">
      <c r="B4143" s="111"/>
      <c r="C4143" s="127" t="s">
        <v>71</v>
      </c>
      <c r="D4143" s="127"/>
      <c r="E4143" s="127"/>
      <c r="F4143" s="131">
        <f>'Total display'!P179</f>
        <v>0</v>
      </c>
      <c r="G4143" s="127"/>
      <c r="H4143" s="127"/>
      <c r="I4143" s="131"/>
      <c r="J4143" s="113"/>
    </row>
    <row r="4144" spans="2:10" x14ac:dyDescent="0.2">
      <c r="B4144" s="111"/>
      <c r="C4144" s="182" t="s">
        <v>421</v>
      </c>
      <c r="D4144" s="144"/>
      <c r="E4144" s="144"/>
      <c r="F4144" s="183">
        <f>'Total display'!I179</f>
        <v>0</v>
      </c>
      <c r="G4144" s="127"/>
      <c r="H4144" s="127"/>
      <c r="I4144" s="131"/>
      <c r="J4144" s="113"/>
    </row>
    <row r="4145" spans="2:10" x14ac:dyDescent="0.2">
      <c r="B4145" s="111"/>
      <c r="C4145" s="127" t="s">
        <v>450</v>
      </c>
      <c r="D4145" s="144"/>
      <c r="E4145" s="144"/>
      <c r="F4145" s="131">
        <f>'Total display'!J179</f>
        <v>0</v>
      </c>
      <c r="G4145" s="127"/>
      <c r="H4145" s="127"/>
      <c r="I4145" s="131"/>
      <c r="J4145" s="113"/>
    </row>
    <row r="4146" spans="2:10" x14ac:dyDescent="0.2">
      <c r="B4146" s="111"/>
      <c r="C4146" s="127" t="s">
        <v>422</v>
      </c>
      <c r="D4146" s="144"/>
      <c r="E4146" s="144"/>
      <c r="F4146" s="131">
        <f>'Total display'!F179</f>
        <v>0</v>
      </c>
      <c r="G4146" s="127"/>
      <c r="H4146" s="127"/>
      <c r="I4146" s="131"/>
      <c r="J4146" s="113"/>
    </row>
    <row r="4147" spans="2:10" x14ac:dyDescent="0.2">
      <c r="B4147" s="111"/>
      <c r="C4147" s="382" t="s">
        <v>1055</v>
      </c>
      <c r="D4147" s="127"/>
      <c r="E4147" s="127"/>
      <c r="F4147" s="131">
        <f>'Total display'!L179</f>
        <v>0</v>
      </c>
      <c r="G4147" s="127"/>
      <c r="H4147" s="127"/>
      <c r="I4147" s="131"/>
      <c r="J4147" s="113"/>
    </row>
    <row r="4148" spans="2:10" x14ac:dyDescent="0.2">
      <c r="B4148" s="111"/>
      <c r="C4148" s="1050" t="s">
        <v>83</v>
      </c>
      <c r="D4148" s="1051"/>
      <c r="E4148" s="1051"/>
      <c r="F4148" s="132">
        <f>SUM(F4139:F4147)</f>
        <v>0</v>
      </c>
      <c r="G4148" s="1052" t="s">
        <v>84</v>
      </c>
      <c r="H4148" s="1052"/>
      <c r="I4148" s="133">
        <f>SUM(I4139:I4147)</f>
        <v>0</v>
      </c>
      <c r="J4148" s="113"/>
    </row>
    <row r="4149" spans="2:10" x14ac:dyDescent="0.2">
      <c r="B4149" s="134"/>
      <c r="C4149" s="135"/>
      <c r="D4149" s="135"/>
      <c r="E4149" s="135"/>
      <c r="F4149" s="135"/>
      <c r="G4149" s="1057" t="s">
        <v>85</v>
      </c>
      <c r="H4149" s="1057"/>
      <c r="I4149" s="136">
        <f>F4148-I4148</f>
        <v>0</v>
      </c>
      <c r="J4149" s="137"/>
    </row>
    <row r="4150" spans="2:10" x14ac:dyDescent="0.2">
      <c r="B4150" s="111"/>
      <c r="C4150" s="112" t="s">
        <v>86</v>
      </c>
      <c r="D4150" s="112"/>
      <c r="E4150" s="112" t="s">
        <v>88</v>
      </c>
      <c r="F4150" s="112"/>
      <c r="G4150" s="112"/>
      <c r="H4150" s="112"/>
      <c r="I4150" s="112"/>
      <c r="J4150" s="113"/>
    </row>
    <row r="4151" spans="2:10" x14ac:dyDescent="0.2">
      <c r="B4151" s="111"/>
      <c r="C4151" s="112"/>
      <c r="D4151" s="112"/>
      <c r="E4151" s="112"/>
      <c r="F4151" s="112"/>
      <c r="G4151" s="112"/>
      <c r="H4151" s="112"/>
      <c r="I4151" s="112"/>
      <c r="J4151" s="113"/>
    </row>
    <row r="4152" spans="2:10" ht="13.5" thickBot="1" x14ac:dyDescent="0.25">
      <c r="B4152" s="139"/>
      <c r="C4152" s="140"/>
      <c r="D4152" s="140"/>
      <c r="E4152" s="140"/>
      <c r="F4152" s="140"/>
      <c r="G4152" s="140"/>
      <c r="H4152" s="140"/>
      <c r="I4152" s="140"/>
      <c r="J4152" s="141"/>
    </row>
    <row r="4158" spans="2:10" ht="13.5" thickBot="1" x14ac:dyDescent="0.25"/>
    <row r="4159" spans="2:10" x14ac:dyDescent="0.2">
      <c r="B4159" s="108" t="s">
        <v>143</v>
      </c>
      <c r="C4159" s="109"/>
      <c r="D4159" s="109"/>
      <c r="E4159" s="109"/>
      <c r="F4159" s="109"/>
      <c r="G4159" s="109"/>
      <c r="H4159" s="109"/>
      <c r="I4159" s="109"/>
      <c r="J4159" s="110"/>
    </row>
    <row r="4160" spans="2:10" x14ac:dyDescent="0.2">
      <c r="B4160" s="111"/>
      <c r="C4160" s="112"/>
      <c r="D4160" s="112"/>
      <c r="E4160" s="112"/>
      <c r="F4160" s="112"/>
      <c r="G4160" s="112"/>
      <c r="H4160" s="112"/>
      <c r="I4160" s="112"/>
      <c r="J4160" s="113"/>
    </row>
    <row r="4161" spans="2:10" ht="15.75" x14ac:dyDescent="0.25">
      <c r="B4161" s="111"/>
      <c r="C4161" s="1053" t="s">
        <v>77</v>
      </c>
      <c r="D4161" s="1053"/>
      <c r="E4161" s="1053"/>
      <c r="F4161" s="1053"/>
      <c r="G4161" s="1053"/>
      <c r="H4161" s="1053"/>
      <c r="I4161" s="1053"/>
      <c r="J4161" s="113"/>
    </row>
    <row r="4162" spans="2:10" x14ac:dyDescent="0.2">
      <c r="B4162" s="111"/>
      <c r="C4162" s="1054" t="s">
        <v>2110</v>
      </c>
      <c r="D4162" s="1054"/>
      <c r="E4162" s="1054"/>
      <c r="F4162" s="1054"/>
      <c r="G4162" s="1054"/>
      <c r="H4162" s="1054"/>
      <c r="I4162" s="1054"/>
      <c r="J4162" s="113"/>
    </row>
    <row r="4163" spans="2:10" x14ac:dyDescent="0.2">
      <c r="B4163" s="111"/>
      <c r="C4163" s="417"/>
      <c r="D4163" s="417"/>
      <c r="E4163" s="417"/>
      <c r="F4163" s="417"/>
      <c r="G4163" s="417"/>
      <c r="H4163" s="417"/>
      <c r="I4163" s="419"/>
      <c r="J4163" s="113"/>
    </row>
    <row r="4164" spans="2:10" x14ac:dyDescent="0.2">
      <c r="B4164" s="111"/>
      <c r="C4164" s="420" t="s">
        <v>82</v>
      </c>
      <c r="D4164" s="1055">
        <f>'Total display'!B182</f>
        <v>0</v>
      </c>
      <c r="E4164" s="1055"/>
      <c r="F4164" s="1055"/>
      <c r="G4164" s="1055"/>
      <c r="H4164" s="420" t="s">
        <v>81</v>
      </c>
      <c r="I4164" s="176">
        <f>'Total display'!C182</f>
        <v>0</v>
      </c>
      <c r="J4164" s="113"/>
    </row>
    <row r="4165" spans="2:10" x14ac:dyDescent="0.2">
      <c r="B4165" s="111"/>
      <c r="C4165" s="118" t="s">
        <v>78</v>
      </c>
      <c r="D4165" s="1055" t="s">
        <v>92</v>
      </c>
      <c r="E4165" s="1055"/>
      <c r="F4165" s="1055"/>
      <c r="G4165" s="112"/>
      <c r="H4165" s="246" t="s">
        <v>479</v>
      </c>
      <c r="I4165" s="246" t="s">
        <v>330</v>
      </c>
      <c r="J4165" s="113"/>
    </row>
    <row r="4166" spans="2:10" ht="13.5" thickBot="1" x14ac:dyDescent="0.25">
      <c r="B4166" s="111"/>
      <c r="C4166" s="120" t="s">
        <v>79</v>
      </c>
      <c r="D4166" s="120">
        <f>'Total display'!A182</f>
        <v>0</v>
      </c>
      <c r="E4166" s="169"/>
      <c r="F4166" s="149"/>
      <c r="G4166" s="112"/>
      <c r="H4166" s="120" t="s">
        <v>80</v>
      </c>
      <c r="I4166" s="232">
        <f>'Total display'!D182</f>
        <v>0</v>
      </c>
      <c r="J4166" s="113"/>
    </row>
    <row r="4167" spans="2:10" ht="14.25" thickTop="1" thickBot="1" x14ac:dyDescent="0.25">
      <c r="B4167" s="111"/>
      <c r="C4167" s="123" t="s">
        <v>73</v>
      </c>
      <c r="D4167" s="124"/>
      <c r="E4167" s="124"/>
      <c r="F4167" s="125" t="s">
        <v>74</v>
      </c>
      <c r="G4167" s="124" t="s">
        <v>75</v>
      </c>
      <c r="H4167" s="124"/>
      <c r="I4167" s="125" t="s">
        <v>74</v>
      </c>
      <c r="J4167" s="113"/>
    </row>
    <row r="4168" spans="2:10" ht="13.5" thickTop="1" x14ac:dyDescent="0.2">
      <c r="B4168" s="111"/>
      <c r="C4168" s="126"/>
      <c r="D4168" s="127" t="s">
        <v>201</v>
      </c>
      <c r="E4168" s="418" t="s">
        <v>117</v>
      </c>
      <c r="F4168" s="129"/>
      <c r="G4168" s="112"/>
      <c r="H4168" s="112"/>
      <c r="I4168" s="130"/>
      <c r="J4168" s="113"/>
    </row>
    <row r="4169" spans="2:10" x14ac:dyDescent="0.2">
      <c r="B4169" s="111"/>
      <c r="C4169" s="127" t="s">
        <v>40</v>
      </c>
      <c r="D4169" s="127"/>
      <c r="E4169" s="127"/>
      <c r="F4169" s="131">
        <f>'Total display'!E182</f>
        <v>0</v>
      </c>
      <c r="G4169" s="1056" t="s">
        <v>1942</v>
      </c>
      <c r="H4169" s="1056"/>
      <c r="I4169" s="131">
        <f>'Total display'!R182</f>
        <v>0</v>
      </c>
      <c r="J4169" s="113"/>
    </row>
    <row r="4170" spans="2:10" x14ac:dyDescent="0.2">
      <c r="B4170" s="111"/>
      <c r="C4170" s="127" t="s">
        <v>67</v>
      </c>
      <c r="D4170" s="127"/>
      <c r="E4170" s="127"/>
      <c r="F4170" s="131">
        <f>'Total display'!H182</f>
        <v>0</v>
      </c>
      <c r="G4170" s="1056" t="s">
        <v>76</v>
      </c>
      <c r="H4170" s="1056"/>
      <c r="I4170" s="131">
        <f>'Total display'!T182</f>
        <v>0</v>
      </c>
      <c r="J4170" s="113"/>
    </row>
    <row r="4171" spans="2:10" x14ac:dyDescent="0.2">
      <c r="B4171" s="111"/>
      <c r="C4171" s="127" t="s">
        <v>69</v>
      </c>
      <c r="D4171" s="418">
        <f>'Ac Dtls'!D157</f>
        <v>0</v>
      </c>
      <c r="E4171" s="131">
        <f>'Ac Dtls'!E157</f>
        <v>1.561083904109589</v>
      </c>
      <c r="F4171" s="131">
        <f>'Total display'!M182</f>
        <v>0</v>
      </c>
      <c r="G4171" s="1059"/>
      <c r="H4171" s="1060"/>
      <c r="I4171" s="131"/>
      <c r="J4171" s="113"/>
    </row>
    <row r="4172" spans="2:10" x14ac:dyDescent="0.2">
      <c r="B4172" s="111"/>
      <c r="C4172" s="127" t="s">
        <v>70</v>
      </c>
      <c r="D4172" s="418">
        <f>'Ac Dtls'!G2076</f>
        <v>0</v>
      </c>
      <c r="E4172" s="131">
        <f>'Ac Dtls'!H2076</f>
        <v>0</v>
      </c>
      <c r="F4172" s="131">
        <f>'Total display'!N182</f>
        <v>0</v>
      </c>
      <c r="G4172" s="127"/>
      <c r="H4172" s="127"/>
      <c r="I4172" s="131"/>
      <c r="J4172" s="113"/>
    </row>
    <row r="4173" spans="2:10" x14ac:dyDescent="0.2">
      <c r="B4173" s="111"/>
      <c r="C4173" s="127" t="s">
        <v>71</v>
      </c>
      <c r="D4173" s="127"/>
      <c r="E4173" s="127"/>
      <c r="F4173" s="131">
        <f>'Total display'!P182</f>
        <v>0</v>
      </c>
      <c r="G4173" s="127"/>
      <c r="H4173" s="127"/>
      <c r="I4173" s="131"/>
      <c r="J4173" s="113"/>
    </row>
    <row r="4174" spans="2:10" x14ac:dyDescent="0.2">
      <c r="B4174" s="111"/>
      <c r="C4174" s="182" t="s">
        <v>421</v>
      </c>
      <c r="D4174" s="144"/>
      <c r="E4174" s="144"/>
      <c r="F4174" s="183">
        <f>'Total display'!I182</f>
        <v>0</v>
      </c>
      <c r="G4174" s="127"/>
      <c r="H4174" s="127"/>
      <c r="I4174" s="131"/>
      <c r="J4174" s="113"/>
    </row>
    <row r="4175" spans="2:10" x14ac:dyDescent="0.2">
      <c r="B4175" s="111"/>
      <c r="C4175" s="127" t="s">
        <v>450</v>
      </c>
      <c r="D4175" s="144"/>
      <c r="E4175" s="144"/>
      <c r="F4175" s="131">
        <f>'Total display'!J182</f>
        <v>0</v>
      </c>
      <c r="G4175" s="127"/>
      <c r="H4175" s="127"/>
      <c r="I4175" s="131"/>
      <c r="J4175" s="113"/>
    </row>
    <row r="4176" spans="2:10" x14ac:dyDescent="0.2">
      <c r="B4176" s="111"/>
      <c r="C4176" s="382" t="s">
        <v>1055</v>
      </c>
      <c r="D4176" s="127"/>
      <c r="E4176" s="127"/>
      <c r="F4176" s="131">
        <f>'Total display'!L182</f>
        <v>0</v>
      </c>
      <c r="G4176" s="127"/>
      <c r="H4176" s="127"/>
      <c r="I4176" s="131"/>
      <c r="J4176" s="113"/>
    </row>
    <row r="4177" spans="2:11" x14ac:dyDescent="0.2">
      <c r="B4177" s="111"/>
      <c r="C4177" s="1050" t="s">
        <v>83</v>
      </c>
      <c r="D4177" s="1051"/>
      <c r="E4177" s="1051"/>
      <c r="F4177" s="132">
        <f>SUM(F4169:F4176)</f>
        <v>0</v>
      </c>
      <c r="G4177" s="1052" t="s">
        <v>84</v>
      </c>
      <c r="H4177" s="1052"/>
      <c r="I4177" s="133">
        <f>SUM(I4169:I4176)</f>
        <v>0</v>
      </c>
      <c r="J4177" s="113"/>
    </row>
    <row r="4178" spans="2:11" x14ac:dyDescent="0.2">
      <c r="B4178" s="134"/>
      <c r="C4178" s="135"/>
      <c r="D4178" s="135"/>
      <c r="E4178" s="135"/>
      <c r="F4178" s="135"/>
      <c r="G4178" s="1057" t="s">
        <v>85</v>
      </c>
      <c r="H4178" s="1057"/>
      <c r="I4178" s="136">
        <f>F4177-I4177</f>
        <v>0</v>
      </c>
      <c r="J4178" s="137"/>
    </row>
    <row r="4179" spans="2:11" x14ac:dyDescent="0.2">
      <c r="B4179" s="111"/>
      <c r="C4179" s="112" t="s">
        <v>86</v>
      </c>
      <c r="D4179" s="112"/>
      <c r="E4179" s="112" t="s">
        <v>88</v>
      </c>
      <c r="F4179" s="112"/>
      <c r="G4179" s="112"/>
      <c r="H4179" s="112"/>
      <c r="I4179" s="112"/>
      <c r="J4179" s="113"/>
    </row>
    <row r="4180" spans="2:11" x14ac:dyDescent="0.2">
      <c r="B4180" s="111"/>
      <c r="C4180" s="112"/>
      <c r="D4180" s="112"/>
      <c r="E4180" s="112"/>
      <c r="F4180" s="112"/>
      <c r="G4180" s="112"/>
      <c r="H4180" s="112"/>
      <c r="I4180" s="112"/>
      <c r="J4180" s="113"/>
    </row>
    <row r="4181" spans="2:11" ht="13.5" thickBot="1" x14ac:dyDescent="0.25">
      <c r="B4181" s="139"/>
      <c r="C4181" s="140"/>
      <c r="D4181" s="140"/>
      <c r="E4181" s="140"/>
      <c r="F4181" s="140"/>
      <c r="G4181" s="140"/>
      <c r="H4181" s="140"/>
      <c r="I4181" s="140"/>
      <c r="J4181" s="141"/>
      <c r="K4181" s="56"/>
    </row>
    <row r="4187" spans="2:11" ht="13.5" thickBot="1" x14ac:dyDescent="0.25"/>
    <row r="4188" spans="2:11" x14ac:dyDescent="0.2">
      <c r="B4188" s="108" t="s">
        <v>143</v>
      </c>
      <c r="C4188" s="109"/>
      <c r="D4188" s="109"/>
      <c r="E4188" s="109"/>
      <c r="F4188" s="109"/>
      <c r="G4188" s="109"/>
      <c r="H4188" s="109"/>
      <c r="I4188" s="109"/>
      <c r="J4188" s="110"/>
    </row>
    <row r="4189" spans="2:11" x14ac:dyDescent="0.2">
      <c r="B4189" s="111"/>
      <c r="C4189" s="112"/>
      <c r="D4189" s="112"/>
      <c r="E4189" s="112"/>
      <c r="F4189" s="112"/>
      <c r="G4189" s="112"/>
      <c r="H4189" s="112"/>
      <c r="I4189" s="112"/>
      <c r="J4189" s="113"/>
    </row>
    <row r="4190" spans="2:11" ht="15.75" x14ac:dyDescent="0.25">
      <c r="B4190" s="111"/>
      <c r="C4190" s="1053" t="s">
        <v>77</v>
      </c>
      <c r="D4190" s="1053"/>
      <c r="E4190" s="1053"/>
      <c r="F4190" s="1053"/>
      <c r="G4190" s="1053"/>
      <c r="H4190" s="1053"/>
      <c r="I4190" s="1053"/>
      <c r="J4190" s="113"/>
    </row>
    <row r="4191" spans="2:11" x14ac:dyDescent="0.2">
      <c r="B4191" s="111"/>
      <c r="C4191" s="1054" t="s">
        <v>2110</v>
      </c>
      <c r="D4191" s="1054"/>
      <c r="E4191" s="1054"/>
      <c r="F4191" s="1054"/>
      <c r="G4191" s="1054"/>
      <c r="H4191" s="1054"/>
      <c r="I4191" s="1054"/>
      <c r="J4191" s="113"/>
    </row>
    <row r="4192" spans="2:11" x14ac:dyDescent="0.2">
      <c r="B4192" s="111"/>
      <c r="C4192" s="430"/>
      <c r="D4192" s="430"/>
      <c r="E4192" s="430"/>
      <c r="F4192" s="430"/>
      <c r="G4192" s="430"/>
      <c r="H4192" s="430"/>
      <c r="I4192" s="432"/>
      <c r="J4192" s="113"/>
    </row>
    <row r="4193" spans="2:10" x14ac:dyDescent="0.2">
      <c r="B4193" s="111"/>
      <c r="C4193" s="433" t="s">
        <v>82</v>
      </c>
      <c r="D4193" s="1055">
        <f>'Total display'!B183</f>
        <v>0</v>
      </c>
      <c r="E4193" s="1055"/>
      <c r="F4193" s="1055"/>
      <c r="G4193" s="1055"/>
      <c r="H4193" s="433" t="s">
        <v>81</v>
      </c>
      <c r="I4193" s="176">
        <f>'Total display'!C183</f>
        <v>0</v>
      </c>
      <c r="J4193" s="113"/>
    </row>
    <row r="4194" spans="2:10" x14ac:dyDescent="0.2">
      <c r="B4194" s="111"/>
      <c r="C4194" s="118" t="s">
        <v>78</v>
      </c>
      <c r="D4194" s="1055" t="s">
        <v>92</v>
      </c>
      <c r="E4194" s="1055"/>
      <c r="F4194" s="1055"/>
      <c r="G4194" s="112"/>
      <c r="H4194" s="314" t="s">
        <v>479</v>
      </c>
      <c r="I4194" s="314" t="s">
        <v>329</v>
      </c>
      <c r="J4194" s="113"/>
    </row>
    <row r="4195" spans="2:10" ht="13.5" thickBot="1" x14ac:dyDescent="0.25">
      <c r="B4195" s="111"/>
      <c r="C4195" s="120" t="s">
        <v>79</v>
      </c>
      <c r="D4195" s="120">
        <f>'Total display'!A183</f>
        <v>0</v>
      </c>
      <c r="E4195" s="169"/>
      <c r="F4195" s="149"/>
      <c r="G4195" s="112"/>
      <c r="H4195" s="120" t="s">
        <v>80</v>
      </c>
      <c r="I4195" s="232">
        <f>'Total display'!D183</f>
        <v>0</v>
      </c>
      <c r="J4195" s="113"/>
    </row>
    <row r="4196" spans="2:10" ht="14.25" thickTop="1" thickBot="1" x14ac:dyDescent="0.25">
      <c r="B4196" s="111"/>
      <c r="C4196" s="123" t="s">
        <v>73</v>
      </c>
      <c r="D4196" s="124"/>
      <c r="E4196" s="124"/>
      <c r="F4196" s="125" t="s">
        <v>74</v>
      </c>
      <c r="G4196" s="124" t="s">
        <v>75</v>
      </c>
      <c r="H4196" s="124"/>
      <c r="I4196" s="125" t="s">
        <v>74</v>
      </c>
      <c r="J4196" s="113"/>
    </row>
    <row r="4197" spans="2:10" ht="13.5" thickTop="1" x14ac:dyDescent="0.2">
      <c r="B4197" s="111"/>
      <c r="C4197" s="126"/>
      <c r="D4197" s="127" t="s">
        <v>201</v>
      </c>
      <c r="E4197" s="431" t="s">
        <v>117</v>
      </c>
      <c r="F4197" s="129"/>
      <c r="G4197" s="112"/>
      <c r="H4197" s="112"/>
      <c r="I4197" s="130"/>
      <c r="J4197" s="113"/>
    </row>
    <row r="4198" spans="2:10" x14ac:dyDescent="0.2">
      <c r="B4198" s="111"/>
      <c r="C4198" s="127" t="s">
        <v>40</v>
      </c>
      <c r="D4198" s="127"/>
      <c r="E4198" s="127"/>
      <c r="F4198" s="131">
        <f>'Total display'!E183</f>
        <v>0</v>
      </c>
      <c r="G4198" s="1056" t="s">
        <v>1942</v>
      </c>
      <c r="H4198" s="1056"/>
      <c r="I4198" s="131">
        <f>'Total display'!R183</f>
        <v>0</v>
      </c>
      <c r="J4198" s="113"/>
    </row>
    <row r="4199" spans="2:10" x14ac:dyDescent="0.2">
      <c r="B4199" s="111"/>
      <c r="C4199" s="127" t="s">
        <v>67</v>
      </c>
      <c r="D4199" s="127"/>
      <c r="E4199" s="127"/>
      <c r="F4199" s="131">
        <f>'Total display'!H183</f>
        <v>0</v>
      </c>
      <c r="G4199" s="1056" t="s">
        <v>76</v>
      </c>
      <c r="H4199" s="1056"/>
      <c r="I4199" s="131">
        <f>'Total display'!T183</f>
        <v>0</v>
      </c>
      <c r="J4199" s="113"/>
    </row>
    <row r="4200" spans="2:10" x14ac:dyDescent="0.2">
      <c r="B4200" s="111"/>
      <c r="C4200" s="127" t="s">
        <v>69</v>
      </c>
      <c r="D4200" s="431">
        <f>'Ac Dtls'!D158</f>
        <v>0</v>
      </c>
      <c r="E4200" s="131">
        <f>'Ac Dtls'!E158</f>
        <v>1.503251712328767</v>
      </c>
      <c r="F4200" s="131">
        <f>'Total display'!M183</f>
        <v>0</v>
      </c>
      <c r="G4200" s="127"/>
      <c r="H4200" s="127"/>
      <c r="I4200" s="131"/>
      <c r="J4200" s="113"/>
    </row>
    <row r="4201" spans="2:10" x14ac:dyDescent="0.2">
      <c r="B4201" s="111"/>
      <c r="C4201" s="127" t="s">
        <v>70</v>
      </c>
      <c r="D4201" s="431">
        <f>'Ac Dtls'!G2132</f>
        <v>0</v>
      </c>
      <c r="E4201" s="131">
        <f>'Ac Dtls'!H2132</f>
        <v>0</v>
      </c>
      <c r="F4201" s="131">
        <f>'Total display'!N183</f>
        <v>0</v>
      </c>
      <c r="G4201" s="127"/>
      <c r="H4201" s="127"/>
      <c r="I4201" s="131"/>
      <c r="J4201" s="113"/>
    </row>
    <row r="4202" spans="2:10" x14ac:dyDescent="0.2">
      <c r="B4202" s="111"/>
      <c r="C4202" s="127" t="s">
        <v>71</v>
      </c>
      <c r="D4202" s="127"/>
      <c r="E4202" s="127"/>
      <c r="F4202" s="131">
        <f>'Total display'!P183</f>
        <v>0</v>
      </c>
      <c r="G4202" s="127"/>
      <c r="H4202" s="127"/>
      <c r="I4202" s="131"/>
      <c r="J4202" s="113"/>
    </row>
    <row r="4203" spans="2:10" x14ac:dyDescent="0.2">
      <c r="B4203" s="111"/>
      <c r="C4203" s="182" t="s">
        <v>421</v>
      </c>
      <c r="D4203" s="144"/>
      <c r="E4203" s="144"/>
      <c r="F4203" s="183">
        <f>'Total display'!I183</f>
        <v>0</v>
      </c>
      <c r="G4203" s="127"/>
      <c r="H4203" s="127"/>
      <c r="I4203" s="131"/>
      <c r="J4203" s="113"/>
    </row>
    <row r="4204" spans="2:10" x14ac:dyDescent="0.2">
      <c r="B4204" s="111"/>
      <c r="C4204" s="127" t="s">
        <v>450</v>
      </c>
      <c r="D4204" s="144"/>
      <c r="E4204" s="144"/>
      <c r="F4204" s="131">
        <f>'Total display'!J183</f>
        <v>0</v>
      </c>
      <c r="G4204" s="127"/>
      <c r="H4204" s="127"/>
      <c r="I4204" s="131"/>
      <c r="J4204" s="113"/>
    </row>
    <row r="4205" spans="2:10" x14ac:dyDescent="0.2">
      <c r="B4205" s="111"/>
      <c r="C4205" s="382" t="s">
        <v>1055</v>
      </c>
      <c r="D4205" s="127"/>
      <c r="E4205" s="127"/>
      <c r="F4205" s="131">
        <f>'Total display'!L183</f>
        <v>0</v>
      </c>
      <c r="G4205" s="127"/>
      <c r="H4205" s="127"/>
      <c r="I4205" s="131"/>
      <c r="J4205" s="113"/>
    </row>
    <row r="4206" spans="2:10" x14ac:dyDescent="0.2">
      <c r="B4206" s="111"/>
      <c r="C4206" s="1050" t="s">
        <v>83</v>
      </c>
      <c r="D4206" s="1051"/>
      <c r="E4206" s="1051"/>
      <c r="F4206" s="132">
        <f>SUM(F4198:F4205)</f>
        <v>0</v>
      </c>
      <c r="G4206" s="1052" t="s">
        <v>84</v>
      </c>
      <c r="H4206" s="1052"/>
      <c r="I4206" s="133">
        <f>SUM(I4198:I4205)</f>
        <v>0</v>
      </c>
      <c r="J4206" s="113"/>
    </row>
    <row r="4207" spans="2:10" x14ac:dyDescent="0.2">
      <c r="B4207" s="134"/>
      <c r="C4207" s="135"/>
      <c r="D4207" s="135"/>
      <c r="E4207" s="135"/>
      <c r="F4207" s="135"/>
      <c r="G4207" s="1057" t="s">
        <v>85</v>
      </c>
      <c r="H4207" s="1057"/>
      <c r="I4207" s="136">
        <f>F4206-I4206</f>
        <v>0</v>
      </c>
      <c r="J4207" s="137"/>
    </row>
    <row r="4208" spans="2:10" x14ac:dyDescent="0.2">
      <c r="B4208" s="111"/>
      <c r="C4208" s="112"/>
      <c r="D4208" s="112"/>
      <c r="E4208" s="112" t="s">
        <v>88</v>
      </c>
      <c r="F4208" s="112"/>
      <c r="G4208" s="112"/>
      <c r="H4208" s="112"/>
      <c r="I4208" s="112"/>
      <c r="J4208" s="113"/>
    </row>
    <row r="4209" spans="2:10" x14ac:dyDescent="0.2">
      <c r="B4209" s="111"/>
      <c r="C4209" s="112"/>
      <c r="D4209" s="112"/>
      <c r="E4209" s="112"/>
      <c r="F4209" s="112"/>
      <c r="G4209" s="112"/>
      <c r="H4209" s="112"/>
      <c r="I4209" s="112"/>
      <c r="J4209" s="113"/>
    </row>
    <row r="4210" spans="2:10" ht="13.5" thickBot="1" x14ac:dyDescent="0.25">
      <c r="B4210" s="139"/>
      <c r="C4210" s="140"/>
      <c r="D4210" s="140"/>
      <c r="E4210" s="140"/>
      <c r="F4210" s="140"/>
      <c r="G4210" s="140"/>
      <c r="H4210" s="140"/>
      <c r="I4210" s="140"/>
      <c r="J4210" s="141"/>
    </row>
    <row r="4215" spans="2:10" ht="13.5" thickBot="1" x14ac:dyDescent="0.25"/>
    <row r="4216" spans="2:10" x14ac:dyDescent="0.2">
      <c r="B4216" s="108" t="s">
        <v>143</v>
      </c>
      <c r="C4216" s="109"/>
      <c r="D4216" s="109"/>
      <c r="E4216" s="109"/>
      <c r="F4216" s="109"/>
      <c r="G4216" s="109"/>
      <c r="H4216" s="109"/>
      <c r="I4216" s="109"/>
      <c r="J4216" s="110"/>
    </row>
    <row r="4217" spans="2:10" x14ac:dyDescent="0.2">
      <c r="B4217" s="111"/>
      <c r="C4217" s="112"/>
      <c r="D4217" s="112"/>
      <c r="E4217" s="112"/>
      <c r="F4217" s="112"/>
      <c r="G4217" s="112"/>
      <c r="H4217" s="112"/>
      <c r="I4217" s="112"/>
      <c r="J4217" s="113"/>
    </row>
    <row r="4218" spans="2:10" ht="15.75" x14ac:dyDescent="0.25">
      <c r="B4218" s="111"/>
      <c r="C4218" s="1053" t="s">
        <v>77</v>
      </c>
      <c r="D4218" s="1053"/>
      <c r="E4218" s="1053"/>
      <c r="F4218" s="1053"/>
      <c r="G4218" s="1053"/>
      <c r="H4218" s="1053"/>
      <c r="I4218" s="1053"/>
      <c r="J4218" s="113"/>
    </row>
    <row r="4219" spans="2:10" x14ac:dyDescent="0.2">
      <c r="B4219" s="111"/>
      <c r="C4219" s="1054" t="s">
        <v>2110</v>
      </c>
      <c r="D4219" s="1054"/>
      <c r="E4219" s="1054"/>
      <c r="F4219" s="1054"/>
      <c r="G4219" s="1054"/>
      <c r="H4219" s="1054"/>
      <c r="I4219" s="1054"/>
      <c r="J4219" s="113"/>
    </row>
    <row r="4220" spans="2:10" x14ac:dyDescent="0.2">
      <c r="B4220" s="111"/>
      <c r="C4220" s="430"/>
      <c r="D4220" s="430"/>
      <c r="E4220" s="430"/>
      <c r="F4220" s="430"/>
      <c r="G4220" s="430"/>
      <c r="H4220" s="430"/>
      <c r="I4220" s="432"/>
      <c r="J4220" s="113"/>
    </row>
    <row r="4221" spans="2:10" x14ac:dyDescent="0.2">
      <c r="B4221" s="111"/>
      <c r="C4221" s="433" t="s">
        <v>82</v>
      </c>
      <c r="D4221" s="1055">
        <f>'Total display'!B184</f>
        <v>0</v>
      </c>
      <c r="E4221" s="1055"/>
      <c r="F4221" s="1055"/>
      <c r="G4221" s="1055"/>
      <c r="H4221" s="433" t="s">
        <v>81</v>
      </c>
      <c r="I4221" s="176">
        <f>'Total display'!C184</f>
        <v>0</v>
      </c>
      <c r="J4221" s="113"/>
    </row>
    <row r="4222" spans="2:10" x14ac:dyDescent="0.2">
      <c r="B4222" s="111"/>
      <c r="C4222" s="118" t="s">
        <v>78</v>
      </c>
      <c r="D4222" s="1055" t="s">
        <v>92</v>
      </c>
      <c r="E4222" s="1055"/>
      <c r="F4222" s="1055"/>
      <c r="G4222" s="112"/>
      <c r="H4222" s="246" t="s">
        <v>479</v>
      </c>
      <c r="I4222" s="246" t="s">
        <v>330</v>
      </c>
      <c r="J4222" s="113"/>
    </row>
    <row r="4223" spans="2:10" ht="13.5" thickBot="1" x14ac:dyDescent="0.25">
      <c r="B4223" s="111"/>
      <c r="C4223" s="120" t="s">
        <v>79</v>
      </c>
      <c r="D4223" s="120">
        <f>'Total display'!A184</f>
        <v>0</v>
      </c>
      <c r="E4223" s="169"/>
      <c r="F4223" s="149"/>
      <c r="G4223" s="112"/>
      <c r="H4223" s="120" t="s">
        <v>80</v>
      </c>
      <c r="I4223" s="232">
        <f>'Total display'!D184</f>
        <v>0</v>
      </c>
      <c r="J4223" s="113"/>
    </row>
    <row r="4224" spans="2:10" ht="14.25" thickTop="1" thickBot="1" x14ac:dyDescent="0.25">
      <c r="B4224" s="111"/>
      <c r="C4224" s="123" t="s">
        <v>73</v>
      </c>
      <c r="D4224" s="124"/>
      <c r="E4224" s="124"/>
      <c r="F4224" s="125" t="s">
        <v>74</v>
      </c>
      <c r="G4224" s="124" t="s">
        <v>75</v>
      </c>
      <c r="H4224" s="124"/>
      <c r="I4224" s="125" t="s">
        <v>74</v>
      </c>
      <c r="J4224" s="113"/>
    </row>
    <row r="4225" spans="2:10" ht="13.5" thickTop="1" x14ac:dyDescent="0.2">
      <c r="B4225" s="111"/>
      <c r="C4225" s="126"/>
      <c r="D4225" s="127" t="s">
        <v>201</v>
      </c>
      <c r="E4225" s="431" t="s">
        <v>117</v>
      </c>
      <c r="F4225" s="129"/>
      <c r="G4225" s="112"/>
      <c r="H4225" s="112"/>
      <c r="I4225" s="130"/>
      <c r="J4225" s="113"/>
    </row>
    <row r="4226" spans="2:10" x14ac:dyDescent="0.2">
      <c r="B4226" s="111"/>
      <c r="C4226" s="127" t="s">
        <v>40</v>
      </c>
      <c r="D4226" s="127"/>
      <c r="E4226" s="127"/>
      <c r="F4226" s="131">
        <f>'Total display'!E184</f>
        <v>0</v>
      </c>
      <c r="G4226" s="1056" t="s">
        <v>1942</v>
      </c>
      <c r="H4226" s="1056"/>
      <c r="I4226" s="131">
        <f>'Total display'!R184</f>
        <v>0</v>
      </c>
      <c r="J4226" s="113"/>
    </row>
    <row r="4227" spans="2:10" x14ac:dyDescent="0.2">
      <c r="B4227" s="111"/>
      <c r="C4227" s="127" t="s">
        <v>67</v>
      </c>
      <c r="D4227" s="127"/>
      <c r="E4227" s="127"/>
      <c r="F4227" s="131">
        <f>'Total display'!H184</f>
        <v>0</v>
      </c>
      <c r="G4227" s="1056" t="s">
        <v>76</v>
      </c>
      <c r="H4227" s="1056"/>
      <c r="I4227" s="131">
        <f>'Total display'!T184</f>
        <v>0</v>
      </c>
      <c r="J4227" s="113"/>
    </row>
    <row r="4228" spans="2:10" x14ac:dyDescent="0.2">
      <c r="B4228" s="111"/>
      <c r="C4228" s="127" t="s">
        <v>69</v>
      </c>
      <c r="D4228" s="431">
        <f>'Ac Dtls'!D2160</f>
        <v>0</v>
      </c>
      <c r="E4228" s="131">
        <f>'Ac Dtls'!E2160</f>
        <v>0</v>
      </c>
      <c r="F4228" s="131">
        <f>'Total display'!M184</f>
        <v>0</v>
      </c>
      <c r="G4228" s="127"/>
      <c r="H4228" s="127"/>
      <c r="I4228" s="131"/>
      <c r="J4228" s="113"/>
    </row>
    <row r="4229" spans="2:10" x14ac:dyDescent="0.2">
      <c r="B4229" s="111"/>
      <c r="C4229" s="127" t="s">
        <v>70</v>
      </c>
      <c r="D4229" s="431">
        <f>'Ac Dtls'!G2160</f>
        <v>0</v>
      </c>
      <c r="E4229" s="131">
        <f>'Ac Dtls'!H2160</f>
        <v>0</v>
      </c>
      <c r="F4229" s="131">
        <f>'Total display'!N184</f>
        <v>0</v>
      </c>
      <c r="G4229" s="127"/>
      <c r="H4229" s="127"/>
      <c r="I4229" s="131"/>
      <c r="J4229" s="113"/>
    </row>
    <row r="4230" spans="2:10" x14ac:dyDescent="0.2">
      <c r="B4230" s="111"/>
      <c r="C4230" s="127" t="s">
        <v>71</v>
      </c>
      <c r="D4230" s="127"/>
      <c r="E4230" s="127"/>
      <c r="F4230" s="131">
        <f>'Total display'!P184</f>
        <v>0</v>
      </c>
      <c r="G4230" s="127"/>
      <c r="H4230" s="127"/>
      <c r="I4230" s="131"/>
      <c r="J4230" s="113"/>
    </row>
    <row r="4231" spans="2:10" x14ac:dyDescent="0.2">
      <c r="B4231" s="111"/>
      <c r="C4231" s="182" t="s">
        <v>421</v>
      </c>
      <c r="D4231" s="144"/>
      <c r="E4231" s="144"/>
      <c r="F4231" s="183">
        <f>'Total display'!I184</f>
        <v>0</v>
      </c>
      <c r="G4231" s="127"/>
      <c r="H4231" s="127"/>
      <c r="I4231" s="131"/>
      <c r="J4231" s="113"/>
    </row>
    <row r="4232" spans="2:10" x14ac:dyDescent="0.2">
      <c r="B4232" s="111"/>
      <c r="C4232" s="127" t="s">
        <v>450</v>
      </c>
      <c r="D4232" s="144"/>
      <c r="E4232" s="144"/>
      <c r="F4232" s="131">
        <f>'Total display'!J184</f>
        <v>0</v>
      </c>
      <c r="G4232" s="127"/>
      <c r="H4232" s="127"/>
      <c r="I4232" s="131"/>
      <c r="J4232" s="113"/>
    </row>
    <row r="4233" spans="2:10" x14ac:dyDescent="0.2">
      <c r="B4233" s="111"/>
      <c r="C4233" s="382" t="s">
        <v>1055</v>
      </c>
      <c r="D4233" s="127"/>
      <c r="E4233" s="127"/>
      <c r="F4233" s="131">
        <f>'Total display'!L184</f>
        <v>0</v>
      </c>
      <c r="G4233" s="127"/>
      <c r="H4233" s="127"/>
      <c r="I4233" s="131"/>
      <c r="J4233" s="113"/>
    </row>
    <row r="4234" spans="2:10" x14ac:dyDescent="0.2">
      <c r="B4234" s="111"/>
      <c r="C4234" s="1050" t="s">
        <v>83</v>
      </c>
      <c r="D4234" s="1051"/>
      <c r="E4234" s="1051"/>
      <c r="F4234" s="132">
        <f>SUM(F4226:F4233)</f>
        <v>0</v>
      </c>
      <c r="G4234" s="1052" t="s">
        <v>84</v>
      </c>
      <c r="H4234" s="1052"/>
      <c r="I4234" s="133">
        <f>SUM(I4226:I4233)</f>
        <v>0</v>
      </c>
      <c r="J4234" s="113"/>
    </row>
    <row r="4235" spans="2:10" x14ac:dyDescent="0.2">
      <c r="B4235" s="134"/>
      <c r="C4235" s="135"/>
      <c r="D4235" s="135"/>
      <c r="E4235" s="135"/>
      <c r="F4235" s="135"/>
      <c r="G4235" s="1057" t="s">
        <v>85</v>
      </c>
      <c r="H4235" s="1057"/>
      <c r="I4235" s="136">
        <f>F4234-I4234</f>
        <v>0</v>
      </c>
      <c r="J4235" s="137"/>
    </row>
    <row r="4236" spans="2:10" x14ac:dyDescent="0.2">
      <c r="B4236" s="111"/>
      <c r="C4236" s="112" t="s">
        <v>86</v>
      </c>
      <c r="D4236" s="112"/>
      <c r="E4236" s="112" t="s">
        <v>88</v>
      </c>
      <c r="F4236" s="112"/>
      <c r="G4236" s="112"/>
      <c r="H4236" s="112"/>
      <c r="I4236" s="112"/>
      <c r="J4236" s="113"/>
    </row>
    <row r="4237" spans="2:10" x14ac:dyDescent="0.2">
      <c r="B4237" s="111"/>
      <c r="C4237" s="112"/>
      <c r="D4237" s="112"/>
      <c r="E4237" s="112"/>
      <c r="F4237" s="112"/>
      <c r="G4237" s="112"/>
      <c r="H4237" s="112"/>
      <c r="I4237" s="112"/>
      <c r="J4237" s="113"/>
    </row>
    <row r="4238" spans="2:10" ht="13.5" thickBot="1" x14ac:dyDescent="0.25">
      <c r="B4238" s="139"/>
      <c r="C4238" s="140"/>
      <c r="D4238" s="140"/>
      <c r="E4238" s="140"/>
      <c r="F4238" s="140"/>
      <c r="G4238" s="140"/>
      <c r="H4238" s="140"/>
      <c r="I4238" s="140"/>
      <c r="J4238" s="141"/>
    </row>
    <row r="4244" spans="2:10" ht="13.5" thickBot="1" x14ac:dyDescent="0.25"/>
    <row r="4245" spans="2:10" x14ac:dyDescent="0.2">
      <c r="B4245" s="108" t="s">
        <v>143</v>
      </c>
      <c r="C4245" s="109"/>
      <c r="D4245" s="109"/>
      <c r="E4245" s="109"/>
      <c r="F4245" s="109"/>
      <c r="G4245" s="109"/>
      <c r="H4245" s="109"/>
      <c r="I4245" s="109"/>
      <c r="J4245" s="110"/>
    </row>
    <row r="4246" spans="2:10" x14ac:dyDescent="0.2">
      <c r="B4246" s="111"/>
      <c r="C4246" s="112"/>
      <c r="D4246" s="112"/>
      <c r="E4246" s="112"/>
      <c r="F4246" s="112"/>
      <c r="G4246" s="112"/>
      <c r="H4246" s="112"/>
      <c r="I4246" s="112"/>
      <c r="J4246" s="113"/>
    </row>
    <row r="4247" spans="2:10" ht="15.75" x14ac:dyDescent="0.25">
      <c r="B4247" s="111"/>
      <c r="C4247" s="1053" t="s">
        <v>77</v>
      </c>
      <c r="D4247" s="1053"/>
      <c r="E4247" s="1053"/>
      <c r="F4247" s="1053"/>
      <c r="G4247" s="1053"/>
      <c r="H4247" s="1053"/>
      <c r="I4247" s="1053"/>
      <c r="J4247" s="113"/>
    </row>
    <row r="4248" spans="2:10" x14ac:dyDescent="0.2">
      <c r="B4248" s="111"/>
      <c r="C4248" s="1054" t="s">
        <v>2110</v>
      </c>
      <c r="D4248" s="1054"/>
      <c r="E4248" s="1054"/>
      <c r="F4248" s="1054"/>
      <c r="G4248" s="1054"/>
      <c r="H4248" s="1054"/>
      <c r="I4248" s="1054"/>
      <c r="J4248" s="113"/>
    </row>
    <row r="4249" spans="2:10" x14ac:dyDescent="0.2">
      <c r="B4249" s="111"/>
      <c r="C4249" s="430"/>
      <c r="D4249" s="430"/>
      <c r="E4249" s="430"/>
      <c r="F4249" s="430"/>
      <c r="G4249" s="430"/>
      <c r="H4249" s="430"/>
      <c r="I4249" s="432"/>
      <c r="J4249" s="113"/>
    </row>
    <row r="4250" spans="2:10" x14ac:dyDescent="0.2">
      <c r="B4250" s="111"/>
      <c r="C4250" s="433" t="s">
        <v>82</v>
      </c>
      <c r="D4250" s="1055">
        <f>'Total display'!B185</f>
        <v>0</v>
      </c>
      <c r="E4250" s="1055"/>
      <c r="F4250" s="1055"/>
      <c r="G4250" s="1055"/>
      <c r="H4250" s="433" t="s">
        <v>81</v>
      </c>
      <c r="I4250" s="176">
        <f>'Total display'!C185</f>
        <v>0</v>
      </c>
      <c r="J4250" s="113"/>
    </row>
    <row r="4251" spans="2:10" x14ac:dyDescent="0.2">
      <c r="B4251" s="111"/>
      <c r="C4251" s="118" t="s">
        <v>78</v>
      </c>
      <c r="D4251" s="1055" t="s">
        <v>92</v>
      </c>
      <c r="E4251" s="1055"/>
      <c r="F4251" s="1055"/>
      <c r="G4251" s="112"/>
      <c r="H4251" s="246" t="s">
        <v>479</v>
      </c>
      <c r="I4251" s="246" t="s">
        <v>330</v>
      </c>
      <c r="J4251" s="113"/>
    </row>
    <row r="4252" spans="2:10" ht="13.5" thickBot="1" x14ac:dyDescent="0.25">
      <c r="B4252" s="111"/>
      <c r="C4252" s="120" t="s">
        <v>79</v>
      </c>
      <c r="D4252" s="120">
        <f>'Total display'!A185</f>
        <v>0</v>
      </c>
      <c r="E4252" s="169"/>
      <c r="F4252" s="149"/>
      <c r="G4252" s="112"/>
      <c r="H4252" s="120" t="s">
        <v>80</v>
      </c>
      <c r="I4252" s="232">
        <f>'Total display'!D185</f>
        <v>0</v>
      </c>
      <c r="J4252" s="113"/>
    </row>
    <row r="4253" spans="2:10" ht="14.25" thickTop="1" thickBot="1" x14ac:dyDescent="0.25">
      <c r="B4253" s="111"/>
      <c r="C4253" s="123" t="s">
        <v>73</v>
      </c>
      <c r="D4253" s="124"/>
      <c r="E4253" s="124"/>
      <c r="F4253" s="125" t="s">
        <v>74</v>
      </c>
      <c r="G4253" s="124" t="s">
        <v>75</v>
      </c>
      <c r="H4253" s="124"/>
      <c r="I4253" s="125" t="s">
        <v>74</v>
      </c>
      <c r="J4253" s="113"/>
    </row>
    <row r="4254" spans="2:10" ht="13.5" thickTop="1" x14ac:dyDescent="0.2">
      <c r="B4254" s="111"/>
      <c r="C4254" s="126"/>
      <c r="D4254" s="127" t="s">
        <v>201</v>
      </c>
      <c r="E4254" s="431" t="s">
        <v>117</v>
      </c>
      <c r="F4254" s="129"/>
      <c r="G4254" s="112"/>
      <c r="H4254" s="112"/>
      <c r="I4254" s="130"/>
      <c r="J4254" s="113"/>
    </row>
    <row r="4255" spans="2:10" x14ac:dyDescent="0.2">
      <c r="B4255" s="111"/>
      <c r="C4255" s="127" t="s">
        <v>40</v>
      </c>
      <c r="D4255" s="127"/>
      <c r="E4255" s="127"/>
      <c r="F4255" s="131">
        <f>'Total display'!E185</f>
        <v>0</v>
      </c>
      <c r="G4255" s="1056" t="s">
        <v>1942</v>
      </c>
      <c r="H4255" s="1056"/>
      <c r="I4255" s="131">
        <f>'Total display'!R185</f>
        <v>0</v>
      </c>
      <c r="J4255" s="113"/>
    </row>
    <row r="4256" spans="2:10" x14ac:dyDescent="0.2">
      <c r="B4256" s="111"/>
      <c r="C4256" s="127" t="s">
        <v>67</v>
      </c>
      <c r="D4256" s="127"/>
      <c r="E4256" s="127"/>
      <c r="F4256" s="131">
        <f>'Total display'!H185</f>
        <v>0</v>
      </c>
      <c r="G4256" s="1056" t="s">
        <v>76</v>
      </c>
      <c r="H4256" s="1056"/>
      <c r="I4256" s="131">
        <f>'Total display'!T185</f>
        <v>0</v>
      </c>
      <c r="J4256" s="113"/>
    </row>
    <row r="4257" spans="2:10" x14ac:dyDescent="0.2">
      <c r="B4257" s="111"/>
      <c r="C4257" s="127" t="s">
        <v>69</v>
      </c>
      <c r="D4257" s="431">
        <f>'Ac Dtls'!D2187</f>
        <v>0</v>
      </c>
      <c r="E4257" s="131">
        <f>'Ac Dtls'!E2187</f>
        <v>0</v>
      </c>
      <c r="F4257" s="131">
        <f>'Total display'!M185</f>
        <v>0</v>
      </c>
      <c r="G4257" s="127"/>
      <c r="H4257" s="127"/>
      <c r="I4257" s="131"/>
      <c r="J4257" s="113"/>
    </row>
    <row r="4258" spans="2:10" x14ac:dyDescent="0.2">
      <c r="B4258" s="111"/>
      <c r="C4258" s="127" t="s">
        <v>70</v>
      </c>
      <c r="D4258" s="431">
        <f>'Ac Dtls'!G2187</f>
        <v>0</v>
      </c>
      <c r="E4258" s="131">
        <f>'Ac Dtls'!H2187</f>
        <v>0</v>
      </c>
      <c r="F4258" s="131">
        <f>'Total display'!N185</f>
        <v>0</v>
      </c>
      <c r="G4258" s="127"/>
      <c r="H4258" s="127"/>
      <c r="I4258" s="131"/>
      <c r="J4258" s="113"/>
    </row>
    <row r="4259" spans="2:10" x14ac:dyDescent="0.2">
      <c r="B4259" s="111"/>
      <c r="C4259" s="127" t="s">
        <v>71</v>
      </c>
      <c r="D4259" s="127"/>
      <c r="E4259" s="127"/>
      <c r="F4259" s="131">
        <f>'Total display'!P185</f>
        <v>0</v>
      </c>
      <c r="G4259" s="127"/>
      <c r="H4259" s="127"/>
      <c r="I4259" s="131"/>
      <c r="J4259" s="113"/>
    </row>
    <row r="4260" spans="2:10" x14ac:dyDescent="0.2">
      <c r="B4260" s="111"/>
      <c r="C4260" s="182" t="s">
        <v>421</v>
      </c>
      <c r="D4260" s="144"/>
      <c r="E4260" s="144"/>
      <c r="F4260" s="183">
        <f>'Total display'!I185</f>
        <v>0</v>
      </c>
      <c r="G4260" s="127"/>
      <c r="H4260" s="127"/>
      <c r="I4260" s="131"/>
      <c r="J4260" s="113"/>
    </row>
    <row r="4261" spans="2:10" x14ac:dyDescent="0.2">
      <c r="B4261" s="111"/>
      <c r="C4261" s="127" t="s">
        <v>450</v>
      </c>
      <c r="D4261" s="144"/>
      <c r="E4261" s="144"/>
      <c r="F4261" s="131">
        <f>'Total display'!J185</f>
        <v>0</v>
      </c>
      <c r="G4261" s="127"/>
      <c r="H4261" s="127"/>
      <c r="I4261" s="131"/>
      <c r="J4261" s="113"/>
    </row>
    <row r="4262" spans="2:10" x14ac:dyDescent="0.2">
      <c r="B4262" s="111"/>
      <c r="C4262" s="382" t="s">
        <v>1055</v>
      </c>
      <c r="D4262" s="127"/>
      <c r="E4262" s="127"/>
      <c r="F4262" s="131">
        <f>'Total display'!L185</f>
        <v>0</v>
      </c>
      <c r="G4262" s="127"/>
      <c r="H4262" s="127"/>
      <c r="I4262" s="131"/>
      <c r="J4262" s="113"/>
    </row>
    <row r="4263" spans="2:10" x14ac:dyDescent="0.2">
      <c r="B4263" s="111"/>
      <c r="C4263" s="1050" t="s">
        <v>83</v>
      </c>
      <c r="D4263" s="1051"/>
      <c r="E4263" s="1051"/>
      <c r="F4263" s="132">
        <f>SUM(F4255:F4262)</f>
        <v>0</v>
      </c>
      <c r="G4263" s="1052" t="s">
        <v>84</v>
      </c>
      <c r="H4263" s="1052"/>
      <c r="I4263" s="133">
        <f>SUM(I4255:I4262)</f>
        <v>0</v>
      </c>
      <c r="J4263" s="113"/>
    </row>
    <row r="4264" spans="2:10" x14ac:dyDescent="0.2">
      <c r="B4264" s="134"/>
      <c r="C4264" s="135"/>
      <c r="D4264" s="135"/>
      <c r="E4264" s="135"/>
      <c r="F4264" s="135"/>
      <c r="G4264" s="1057" t="s">
        <v>85</v>
      </c>
      <c r="H4264" s="1057"/>
      <c r="I4264" s="136">
        <f>F4263-I4263</f>
        <v>0</v>
      </c>
      <c r="J4264" s="137"/>
    </row>
    <row r="4265" spans="2:10" x14ac:dyDescent="0.2">
      <c r="B4265" s="111"/>
      <c r="C4265" s="112" t="s">
        <v>86</v>
      </c>
      <c r="D4265" s="112"/>
      <c r="E4265" s="112" t="s">
        <v>88</v>
      </c>
      <c r="F4265" s="112"/>
      <c r="G4265" s="112"/>
      <c r="H4265" s="112"/>
      <c r="I4265" s="112"/>
      <c r="J4265" s="113"/>
    </row>
    <row r="4266" spans="2:10" x14ac:dyDescent="0.2">
      <c r="B4266" s="111"/>
      <c r="C4266" s="112"/>
      <c r="D4266" s="112"/>
      <c r="E4266" s="112"/>
      <c r="F4266" s="112"/>
      <c r="G4266" s="112"/>
      <c r="H4266" s="112"/>
      <c r="I4266" s="112"/>
      <c r="J4266" s="113"/>
    </row>
    <row r="4267" spans="2:10" ht="13.5" thickBot="1" x14ac:dyDescent="0.25">
      <c r="B4267" s="139"/>
      <c r="C4267" s="140"/>
      <c r="D4267" s="140"/>
      <c r="E4267" s="140"/>
      <c r="F4267" s="140"/>
      <c r="G4267" s="140"/>
      <c r="H4267" s="140"/>
      <c r="I4267" s="140"/>
      <c r="J4267" s="141"/>
    </row>
    <row r="4271" spans="2:10" ht="13.5" thickBot="1" x14ac:dyDescent="0.25"/>
    <row r="4272" spans="2:10" x14ac:dyDescent="0.2">
      <c r="B4272" s="108" t="s">
        <v>143</v>
      </c>
      <c r="C4272" s="109"/>
      <c r="D4272" s="109"/>
      <c r="E4272" s="109"/>
      <c r="F4272" s="109"/>
      <c r="G4272" s="109"/>
      <c r="H4272" s="109"/>
      <c r="I4272" s="109"/>
      <c r="J4272" s="110"/>
    </row>
    <row r="4273" spans="2:10" x14ac:dyDescent="0.2">
      <c r="B4273" s="111"/>
      <c r="C4273" s="112"/>
      <c r="D4273" s="112"/>
      <c r="E4273" s="112"/>
      <c r="F4273" s="112"/>
      <c r="G4273" s="112"/>
      <c r="H4273" s="112"/>
      <c r="I4273" s="112"/>
      <c r="J4273" s="113"/>
    </row>
    <row r="4274" spans="2:10" ht="15.75" x14ac:dyDescent="0.25">
      <c r="B4274" s="111"/>
      <c r="C4274" s="1053" t="s">
        <v>77</v>
      </c>
      <c r="D4274" s="1053"/>
      <c r="E4274" s="1053"/>
      <c r="F4274" s="1053"/>
      <c r="G4274" s="1053"/>
      <c r="H4274" s="1053"/>
      <c r="I4274" s="1053"/>
      <c r="J4274" s="113"/>
    </row>
    <row r="4275" spans="2:10" x14ac:dyDescent="0.2">
      <c r="B4275" s="111"/>
      <c r="C4275" s="1054" t="s">
        <v>2110</v>
      </c>
      <c r="D4275" s="1054"/>
      <c r="E4275" s="1054"/>
      <c r="F4275" s="1054"/>
      <c r="G4275" s="1054"/>
      <c r="H4275" s="1054"/>
      <c r="I4275" s="1054"/>
      <c r="J4275" s="113"/>
    </row>
    <row r="4276" spans="2:10" x14ac:dyDescent="0.2">
      <c r="B4276" s="111"/>
      <c r="C4276" s="430"/>
      <c r="D4276" s="430"/>
      <c r="E4276" s="430"/>
      <c r="F4276" s="430"/>
      <c r="G4276" s="430"/>
      <c r="H4276" s="430"/>
      <c r="I4276" s="432"/>
      <c r="J4276" s="113"/>
    </row>
    <row r="4277" spans="2:10" x14ac:dyDescent="0.2">
      <c r="B4277" s="111"/>
      <c r="C4277" s="433" t="s">
        <v>82</v>
      </c>
      <c r="D4277" s="1055">
        <f>'Total display'!B186</f>
        <v>0</v>
      </c>
      <c r="E4277" s="1055"/>
      <c r="F4277" s="1055"/>
      <c r="G4277" s="1055"/>
      <c r="H4277" s="433" t="s">
        <v>81</v>
      </c>
      <c r="I4277" s="176">
        <f>'Total display'!C186</f>
        <v>0</v>
      </c>
      <c r="J4277" s="113"/>
    </row>
    <row r="4278" spans="2:10" x14ac:dyDescent="0.2">
      <c r="B4278" s="111"/>
      <c r="C4278" s="118" t="s">
        <v>78</v>
      </c>
      <c r="D4278" s="1055" t="s">
        <v>92</v>
      </c>
      <c r="E4278" s="1055"/>
      <c r="F4278" s="1055"/>
      <c r="G4278" s="112"/>
      <c r="H4278" s="246" t="s">
        <v>479</v>
      </c>
      <c r="I4278" s="246" t="s">
        <v>330</v>
      </c>
      <c r="J4278" s="113"/>
    </row>
    <row r="4279" spans="2:10" ht="13.5" thickBot="1" x14ac:dyDescent="0.25">
      <c r="B4279" s="111"/>
      <c r="C4279" s="120" t="s">
        <v>79</v>
      </c>
      <c r="D4279" s="120">
        <f>'Total display'!A186</f>
        <v>0</v>
      </c>
      <c r="E4279" s="169"/>
      <c r="F4279" s="149"/>
      <c r="G4279" s="112"/>
      <c r="H4279" s="120" t="s">
        <v>80</v>
      </c>
      <c r="I4279" s="232">
        <f>'Total display'!D186</f>
        <v>0</v>
      </c>
      <c r="J4279" s="113"/>
    </row>
    <row r="4280" spans="2:10" ht="14.25" thickTop="1" thickBot="1" x14ac:dyDescent="0.25">
      <c r="B4280" s="111"/>
      <c r="C4280" s="123" t="s">
        <v>73</v>
      </c>
      <c r="D4280" s="124"/>
      <c r="E4280" s="124"/>
      <c r="F4280" s="125" t="s">
        <v>74</v>
      </c>
      <c r="G4280" s="124" t="s">
        <v>75</v>
      </c>
      <c r="H4280" s="124"/>
      <c r="I4280" s="125" t="s">
        <v>74</v>
      </c>
      <c r="J4280" s="113"/>
    </row>
    <row r="4281" spans="2:10" ht="13.5" thickTop="1" x14ac:dyDescent="0.2">
      <c r="B4281" s="111"/>
      <c r="C4281" s="126"/>
      <c r="D4281" s="127" t="s">
        <v>201</v>
      </c>
      <c r="E4281" s="431" t="s">
        <v>117</v>
      </c>
      <c r="F4281" s="129"/>
      <c r="G4281" s="112"/>
      <c r="H4281" s="112"/>
      <c r="I4281" s="130"/>
      <c r="J4281" s="113"/>
    </row>
    <row r="4282" spans="2:10" x14ac:dyDescent="0.2">
      <c r="B4282" s="111"/>
      <c r="C4282" s="127" t="s">
        <v>40</v>
      </c>
      <c r="D4282" s="127"/>
      <c r="E4282" s="127"/>
      <c r="F4282" s="131">
        <f>'Total display'!E186</f>
        <v>0</v>
      </c>
      <c r="G4282" s="1058" t="s">
        <v>1942</v>
      </c>
      <c r="H4282" s="1058"/>
      <c r="I4282" s="131">
        <f>'Total display'!R186</f>
        <v>0</v>
      </c>
      <c r="J4282" s="113"/>
    </row>
    <row r="4283" spans="2:10" x14ac:dyDescent="0.2">
      <c r="B4283" s="111"/>
      <c r="C4283" s="127" t="s">
        <v>67</v>
      </c>
      <c r="D4283" s="127"/>
      <c r="E4283" s="127"/>
      <c r="F4283" s="131">
        <f>'Total display'!H186</f>
        <v>0</v>
      </c>
      <c r="G4283" s="1056" t="s">
        <v>76</v>
      </c>
      <c r="H4283" s="1056"/>
      <c r="I4283" s="131">
        <f>'Total display'!T186</f>
        <v>0</v>
      </c>
      <c r="J4283" s="113"/>
    </row>
    <row r="4284" spans="2:10" x14ac:dyDescent="0.2">
      <c r="B4284" s="111"/>
      <c r="C4284" s="127" t="s">
        <v>69</v>
      </c>
      <c r="D4284" s="431">
        <f>'Ac Dtls'!D161</f>
        <v>0</v>
      </c>
      <c r="E4284" s="131">
        <f>'Ac Dtls'!E161</f>
        <v>1.561083904109589</v>
      </c>
      <c r="F4284" s="131">
        <f>'Total display'!M186</f>
        <v>0</v>
      </c>
      <c r="G4284" s="127"/>
      <c r="H4284" s="127"/>
      <c r="I4284" s="131"/>
      <c r="J4284" s="113"/>
    </row>
    <row r="4285" spans="2:10" x14ac:dyDescent="0.2">
      <c r="B4285" s="111"/>
      <c r="C4285" s="127" t="s">
        <v>70</v>
      </c>
      <c r="D4285" s="431">
        <f>'Ac Dtls'!G2214</f>
        <v>0</v>
      </c>
      <c r="E4285" s="131">
        <f>'Ac Dtls'!H2214</f>
        <v>0</v>
      </c>
      <c r="F4285" s="131">
        <f>'Total display'!N186</f>
        <v>0</v>
      </c>
      <c r="G4285" s="127"/>
      <c r="H4285" s="127"/>
      <c r="I4285" s="131"/>
      <c r="J4285" s="113"/>
    </row>
    <row r="4286" spans="2:10" x14ac:dyDescent="0.2">
      <c r="B4286" s="111"/>
      <c r="C4286" s="127" t="s">
        <v>71</v>
      </c>
      <c r="D4286" s="127"/>
      <c r="E4286" s="127"/>
      <c r="F4286" s="131">
        <f>'Total display'!P186</f>
        <v>0</v>
      </c>
      <c r="G4286" s="127"/>
      <c r="H4286" s="127"/>
      <c r="I4286" s="131"/>
      <c r="J4286" s="113"/>
    </row>
    <row r="4287" spans="2:10" x14ac:dyDescent="0.2">
      <c r="B4287" s="111"/>
      <c r="C4287" s="182" t="s">
        <v>421</v>
      </c>
      <c r="D4287" s="144"/>
      <c r="E4287" s="144"/>
      <c r="F4287" s="183">
        <f>'Total display'!I186</f>
        <v>0</v>
      </c>
      <c r="G4287" s="127"/>
      <c r="H4287" s="127"/>
      <c r="I4287" s="131"/>
      <c r="J4287" s="113"/>
    </row>
    <row r="4288" spans="2:10" x14ac:dyDescent="0.2">
      <c r="B4288" s="111"/>
      <c r="C4288" s="127" t="s">
        <v>450</v>
      </c>
      <c r="D4288" s="144"/>
      <c r="E4288" s="144"/>
      <c r="F4288" s="131">
        <f>'Total display'!J186</f>
        <v>0</v>
      </c>
      <c r="G4288" s="127"/>
      <c r="H4288" s="127"/>
      <c r="I4288" s="131"/>
      <c r="J4288" s="113"/>
    </row>
    <row r="4289" spans="2:10" x14ac:dyDescent="0.2">
      <c r="B4289" s="111"/>
      <c r="C4289" s="382" t="s">
        <v>1055</v>
      </c>
      <c r="D4289" s="127"/>
      <c r="E4289" s="127"/>
      <c r="F4289" s="131">
        <f>'Total display'!L186</f>
        <v>0</v>
      </c>
      <c r="G4289" s="127"/>
      <c r="H4289" s="127"/>
      <c r="I4289" s="131"/>
      <c r="J4289" s="113"/>
    </row>
    <row r="4290" spans="2:10" x14ac:dyDescent="0.2">
      <c r="B4290" s="111"/>
      <c r="C4290" s="1050" t="s">
        <v>83</v>
      </c>
      <c r="D4290" s="1051"/>
      <c r="E4290" s="1051"/>
      <c r="F4290" s="132">
        <f>SUM(F4282:F4289)</f>
        <v>0</v>
      </c>
      <c r="G4290" s="1052" t="s">
        <v>84</v>
      </c>
      <c r="H4290" s="1052"/>
      <c r="I4290" s="133">
        <f>SUM(I4282:I4289)</f>
        <v>0</v>
      </c>
      <c r="J4290" s="113"/>
    </row>
    <row r="4291" spans="2:10" x14ac:dyDescent="0.2">
      <c r="B4291" s="134"/>
      <c r="C4291" s="135"/>
      <c r="D4291" s="135"/>
      <c r="E4291" s="135"/>
      <c r="F4291" s="135"/>
      <c r="G4291" s="1057" t="s">
        <v>85</v>
      </c>
      <c r="H4291" s="1057"/>
      <c r="I4291" s="136">
        <f>F4290-I4290</f>
        <v>0</v>
      </c>
      <c r="J4291" s="137"/>
    </row>
    <row r="4292" spans="2:10" x14ac:dyDescent="0.2">
      <c r="B4292" s="111"/>
      <c r="C4292" s="112" t="s">
        <v>86</v>
      </c>
      <c r="D4292" s="112"/>
      <c r="E4292" s="112" t="s">
        <v>88</v>
      </c>
      <c r="F4292" s="112"/>
      <c r="G4292" s="112"/>
      <c r="H4292" s="112"/>
      <c r="I4292" s="112"/>
      <c r="J4292" s="113"/>
    </row>
    <row r="4293" spans="2:10" x14ac:dyDescent="0.2">
      <c r="B4293" s="111"/>
      <c r="C4293" s="112"/>
      <c r="D4293" s="112"/>
      <c r="E4293" s="112"/>
      <c r="F4293" s="112"/>
      <c r="G4293" s="112"/>
      <c r="H4293" s="112"/>
      <c r="I4293" s="112"/>
      <c r="J4293" s="113"/>
    </row>
    <row r="4294" spans="2:10" ht="13.5" thickBot="1" x14ac:dyDescent="0.25">
      <c r="B4294" s="139"/>
      <c r="C4294" s="140"/>
      <c r="D4294" s="140"/>
      <c r="E4294" s="140"/>
      <c r="F4294" s="140"/>
      <c r="G4294" s="140"/>
      <c r="H4294" s="140"/>
      <c r="I4294" s="140"/>
      <c r="J4294" s="141"/>
    </row>
    <row r="4299" spans="2:10" ht="13.5" thickBot="1" x14ac:dyDescent="0.25"/>
    <row r="4300" spans="2:10" x14ac:dyDescent="0.2">
      <c r="B4300" s="108" t="s">
        <v>143</v>
      </c>
      <c r="C4300" s="109"/>
      <c r="D4300" s="109"/>
      <c r="E4300" s="109"/>
      <c r="F4300" s="109"/>
      <c r="G4300" s="109"/>
      <c r="H4300" s="109"/>
      <c r="I4300" s="109"/>
      <c r="J4300" s="110"/>
    </row>
    <row r="4301" spans="2:10" x14ac:dyDescent="0.2">
      <c r="B4301" s="111"/>
      <c r="C4301" s="112"/>
      <c r="D4301" s="112"/>
      <c r="E4301" s="112"/>
      <c r="F4301" s="112"/>
      <c r="G4301" s="112"/>
      <c r="H4301" s="112"/>
      <c r="I4301" s="112"/>
      <c r="J4301" s="113"/>
    </row>
    <row r="4302" spans="2:10" ht="15.75" x14ac:dyDescent="0.25">
      <c r="B4302" s="111"/>
      <c r="C4302" s="1053" t="s">
        <v>77</v>
      </c>
      <c r="D4302" s="1053"/>
      <c r="E4302" s="1053"/>
      <c r="F4302" s="1053"/>
      <c r="G4302" s="1053"/>
      <c r="H4302" s="1053"/>
      <c r="I4302" s="1053"/>
      <c r="J4302" s="113"/>
    </row>
    <row r="4303" spans="2:10" x14ac:dyDescent="0.2">
      <c r="B4303" s="111"/>
      <c r="C4303" s="1054" t="s">
        <v>2110</v>
      </c>
      <c r="D4303" s="1054"/>
      <c r="E4303" s="1054"/>
      <c r="F4303" s="1054"/>
      <c r="G4303" s="1054"/>
      <c r="H4303" s="1054"/>
      <c r="I4303" s="1054"/>
      <c r="J4303" s="113"/>
    </row>
    <row r="4304" spans="2:10" x14ac:dyDescent="0.2">
      <c r="B4304" s="111"/>
      <c r="C4304" s="430"/>
      <c r="D4304" s="430"/>
      <c r="E4304" s="430"/>
      <c r="F4304" s="430"/>
      <c r="G4304" s="430"/>
      <c r="H4304" s="430"/>
      <c r="I4304" s="432"/>
      <c r="J4304" s="113"/>
    </row>
    <row r="4305" spans="2:10" x14ac:dyDescent="0.2">
      <c r="B4305" s="111"/>
      <c r="C4305" s="433" t="s">
        <v>82</v>
      </c>
      <c r="D4305" s="1055">
        <f>'Total display'!B187</f>
        <v>0</v>
      </c>
      <c r="E4305" s="1055"/>
      <c r="F4305" s="1055"/>
      <c r="G4305" s="1055"/>
      <c r="H4305" s="433" t="s">
        <v>81</v>
      </c>
      <c r="I4305" s="176">
        <f>'Total display'!C187</f>
        <v>0</v>
      </c>
      <c r="J4305" s="113"/>
    </row>
    <row r="4306" spans="2:10" x14ac:dyDescent="0.2">
      <c r="B4306" s="111"/>
      <c r="C4306" s="118" t="s">
        <v>78</v>
      </c>
      <c r="D4306" s="1055" t="s">
        <v>92</v>
      </c>
      <c r="E4306" s="1055"/>
      <c r="F4306" s="1055"/>
      <c r="G4306" s="112"/>
      <c r="H4306" s="314" t="s">
        <v>479</v>
      </c>
      <c r="I4306" s="314" t="s">
        <v>329</v>
      </c>
      <c r="J4306" s="113"/>
    </row>
    <row r="4307" spans="2:10" ht="13.5" thickBot="1" x14ac:dyDescent="0.25">
      <c r="B4307" s="111"/>
      <c r="C4307" s="120" t="s">
        <v>79</v>
      </c>
      <c r="D4307" s="120">
        <f>'Total display'!A187</f>
        <v>0</v>
      </c>
      <c r="E4307" s="169"/>
      <c r="F4307" s="149"/>
      <c r="G4307" s="112"/>
      <c r="H4307" s="120" t="s">
        <v>80</v>
      </c>
      <c r="I4307" s="232">
        <f>'Total display'!D187</f>
        <v>0</v>
      </c>
      <c r="J4307" s="113"/>
    </row>
    <row r="4308" spans="2:10" ht="14.25" thickTop="1" thickBot="1" x14ac:dyDescent="0.25">
      <c r="B4308" s="111"/>
      <c r="C4308" s="123" t="s">
        <v>73</v>
      </c>
      <c r="D4308" s="124"/>
      <c r="E4308" s="124"/>
      <c r="F4308" s="125" t="s">
        <v>74</v>
      </c>
      <c r="G4308" s="124" t="s">
        <v>75</v>
      </c>
      <c r="H4308" s="124"/>
      <c r="I4308" s="125" t="s">
        <v>74</v>
      </c>
      <c r="J4308" s="113"/>
    </row>
    <row r="4309" spans="2:10" ht="13.5" thickTop="1" x14ac:dyDescent="0.2">
      <c r="B4309" s="111"/>
      <c r="C4309" s="126"/>
      <c r="D4309" s="127" t="s">
        <v>201</v>
      </c>
      <c r="E4309" s="431" t="s">
        <v>117</v>
      </c>
      <c r="F4309" s="129"/>
      <c r="G4309" s="112"/>
      <c r="H4309" s="112"/>
      <c r="I4309" s="130"/>
      <c r="J4309" s="113"/>
    </row>
    <row r="4310" spans="2:10" x14ac:dyDescent="0.2">
      <c r="B4310" s="111"/>
      <c r="C4310" s="127" t="s">
        <v>40</v>
      </c>
      <c r="D4310" s="127"/>
      <c r="E4310" s="127"/>
      <c r="F4310" s="131">
        <f>'Total display'!E187</f>
        <v>0</v>
      </c>
      <c r="G4310" s="1056" t="s">
        <v>1942</v>
      </c>
      <c r="H4310" s="1056"/>
      <c r="I4310" s="131">
        <f>'Total display'!R187</f>
        <v>0</v>
      </c>
      <c r="J4310" s="113"/>
    </row>
    <row r="4311" spans="2:10" x14ac:dyDescent="0.2">
      <c r="B4311" s="111"/>
      <c r="C4311" s="127" t="s">
        <v>67</v>
      </c>
      <c r="D4311" s="127"/>
      <c r="E4311" s="127"/>
      <c r="F4311" s="131">
        <f>'Total display'!H187</f>
        <v>0</v>
      </c>
      <c r="G4311" s="1056" t="s">
        <v>76</v>
      </c>
      <c r="H4311" s="1056"/>
      <c r="I4311" s="131">
        <f>'Total display'!T187</f>
        <v>0</v>
      </c>
      <c r="J4311" s="113"/>
    </row>
    <row r="4312" spans="2:10" x14ac:dyDescent="0.2">
      <c r="B4312" s="111"/>
      <c r="C4312" s="127" t="s">
        <v>69</v>
      </c>
      <c r="D4312" s="431">
        <f>'Ac Dtls'!D162</f>
        <v>0</v>
      </c>
      <c r="E4312" s="131">
        <f>'Ac Dtls'!E162</f>
        <v>1.501191780821918</v>
      </c>
      <c r="F4312" s="131">
        <f>'Total display'!M187</f>
        <v>0</v>
      </c>
      <c r="G4312" s="127"/>
      <c r="H4312" s="127"/>
      <c r="I4312" s="131"/>
      <c r="J4312" s="113"/>
    </row>
    <row r="4313" spans="2:10" x14ac:dyDescent="0.2">
      <c r="B4313" s="111"/>
      <c r="C4313" s="127" t="s">
        <v>70</v>
      </c>
      <c r="D4313" s="431">
        <f>'Ac Dtls'!G2242</f>
        <v>0</v>
      </c>
      <c r="E4313" s="131">
        <f>'Ac Dtls'!H2242</f>
        <v>0</v>
      </c>
      <c r="F4313" s="131">
        <f>'Total display'!N187</f>
        <v>0</v>
      </c>
      <c r="G4313" s="127"/>
      <c r="H4313" s="127"/>
      <c r="I4313" s="131"/>
      <c r="J4313" s="113"/>
    </row>
    <row r="4314" spans="2:10" x14ac:dyDescent="0.2">
      <c r="B4314" s="111"/>
      <c r="C4314" s="127" t="s">
        <v>71</v>
      </c>
      <c r="D4314" s="127"/>
      <c r="E4314" s="127"/>
      <c r="F4314" s="131">
        <f>'Total display'!P187</f>
        <v>0</v>
      </c>
      <c r="G4314" s="127"/>
      <c r="H4314" s="127"/>
      <c r="I4314" s="131"/>
      <c r="J4314" s="113"/>
    </row>
    <row r="4315" spans="2:10" x14ac:dyDescent="0.2">
      <c r="B4315" s="111"/>
      <c r="C4315" s="182" t="s">
        <v>421</v>
      </c>
      <c r="D4315" s="144"/>
      <c r="E4315" s="144"/>
      <c r="F4315" s="183">
        <f>'Total display'!I187</f>
        <v>0</v>
      </c>
      <c r="G4315" s="127"/>
      <c r="H4315" s="127"/>
      <c r="I4315" s="131"/>
      <c r="J4315" s="113"/>
    </row>
    <row r="4316" spans="2:10" x14ac:dyDescent="0.2">
      <c r="B4316" s="111"/>
      <c r="C4316" s="127" t="s">
        <v>450</v>
      </c>
      <c r="D4316" s="144"/>
      <c r="E4316" s="144"/>
      <c r="F4316" s="131">
        <f>'Total display'!J187</f>
        <v>0</v>
      </c>
      <c r="G4316" s="127"/>
      <c r="H4316" s="127"/>
      <c r="I4316" s="131"/>
      <c r="J4316" s="113"/>
    </row>
    <row r="4317" spans="2:10" x14ac:dyDescent="0.2">
      <c r="B4317" s="111"/>
      <c r="C4317" s="382" t="s">
        <v>1055</v>
      </c>
      <c r="D4317" s="127"/>
      <c r="E4317" s="127"/>
      <c r="F4317" s="131">
        <f>'Total display'!L187</f>
        <v>0</v>
      </c>
      <c r="G4317" s="127"/>
      <c r="H4317" s="127"/>
      <c r="I4317" s="131"/>
      <c r="J4317" s="113"/>
    </row>
    <row r="4318" spans="2:10" x14ac:dyDescent="0.2">
      <c r="B4318" s="111"/>
      <c r="C4318" s="1050" t="s">
        <v>83</v>
      </c>
      <c r="D4318" s="1051"/>
      <c r="E4318" s="1051"/>
      <c r="F4318" s="132">
        <f>SUM(F4310:F4317)</f>
        <v>0</v>
      </c>
      <c r="G4318" s="1052" t="s">
        <v>84</v>
      </c>
      <c r="H4318" s="1052"/>
      <c r="I4318" s="133">
        <f>SUM(I4310:I4317)</f>
        <v>0</v>
      </c>
      <c r="J4318" s="113"/>
    </row>
    <row r="4319" spans="2:10" x14ac:dyDescent="0.2">
      <c r="B4319" s="134"/>
      <c r="C4319" s="135"/>
      <c r="D4319" s="135"/>
      <c r="E4319" s="135"/>
      <c r="F4319" s="135"/>
      <c r="G4319" s="1057" t="s">
        <v>85</v>
      </c>
      <c r="H4319" s="1057"/>
      <c r="I4319" s="136">
        <f>F4318-I4318</f>
        <v>0</v>
      </c>
      <c r="J4319" s="137"/>
    </row>
    <row r="4320" spans="2:10" x14ac:dyDescent="0.2">
      <c r="B4320" s="111"/>
      <c r="C4320" s="112" t="s">
        <v>86</v>
      </c>
      <c r="D4320" s="112"/>
      <c r="E4320" s="112" t="s">
        <v>88</v>
      </c>
      <c r="F4320" s="112"/>
      <c r="G4320" s="112"/>
      <c r="H4320" s="112"/>
      <c r="I4320" s="112"/>
      <c r="J4320" s="113"/>
    </row>
    <row r="4321" spans="2:10" x14ac:dyDescent="0.2">
      <c r="B4321" s="111"/>
      <c r="C4321" s="112"/>
      <c r="D4321" s="112"/>
      <c r="E4321" s="112"/>
      <c r="F4321" s="112"/>
      <c r="G4321" s="112"/>
      <c r="H4321" s="112"/>
      <c r="I4321" s="112"/>
      <c r="J4321" s="113"/>
    </row>
    <row r="4322" spans="2:10" ht="13.5" thickBot="1" x14ac:dyDescent="0.25">
      <c r="B4322" s="139"/>
      <c r="C4322" s="140"/>
      <c r="D4322" s="140"/>
      <c r="E4322" s="140"/>
      <c r="F4322" s="140"/>
      <c r="G4322" s="140"/>
      <c r="H4322" s="140"/>
      <c r="I4322" s="140"/>
      <c r="J4322" s="141"/>
    </row>
    <row r="4328" spans="2:10" ht="13.5" thickBot="1" x14ac:dyDescent="0.25"/>
    <row r="4329" spans="2:10" x14ac:dyDescent="0.2">
      <c r="B4329" s="108" t="s">
        <v>143</v>
      </c>
      <c r="C4329" s="109"/>
      <c r="D4329" s="109"/>
      <c r="E4329" s="109"/>
      <c r="F4329" s="109"/>
      <c r="G4329" s="109"/>
      <c r="H4329" s="109"/>
      <c r="I4329" s="109"/>
      <c r="J4329" s="110"/>
    </row>
    <row r="4330" spans="2:10" x14ac:dyDescent="0.2">
      <c r="B4330" s="111"/>
      <c r="C4330" s="112"/>
      <c r="D4330" s="112"/>
      <c r="E4330" s="112"/>
      <c r="F4330" s="112"/>
      <c r="G4330" s="112"/>
      <c r="H4330" s="112"/>
      <c r="I4330" s="112"/>
      <c r="J4330" s="113"/>
    </row>
    <row r="4331" spans="2:10" ht="15.75" x14ac:dyDescent="0.25">
      <c r="B4331" s="111"/>
      <c r="C4331" s="1053" t="s">
        <v>77</v>
      </c>
      <c r="D4331" s="1053"/>
      <c r="E4331" s="1053"/>
      <c r="F4331" s="1053"/>
      <c r="G4331" s="1053"/>
      <c r="H4331" s="1053"/>
      <c r="I4331" s="1053"/>
      <c r="J4331" s="113"/>
    </row>
    <row r="4332" spans="2:10" x14ac:dyDescent="0.2">
      <c r="B4332" s="111"/>
      <c r="C4332" s="1054" t="s">
        <v>2110</v>
      </c>
      <c r="D4332" s="1054"/>
      <c r="E4332" s="1054"/>
      <c r="F4332" s="1054"/>
      <c r="G4332" s="1054"/>
      <c r="H4332" s="1054"/>
      <c r="I4332" s="1054"/>
      <c r="J4332" s="113"/>
    </row>
    <row r="4333" spans="2:10" x14ac:dyDescent="0.2">
      <c r="B4333" s="111"/>
      <c r="C4333" s="430"/>
      <c r="D4333" s="430"/>
      <c r="E4333" s="430"/>
      <c r="F4333" s="430"/>
      <c r="G4333" s="430"/>
      <c r="H4333" s="430"/>
      <c r="I4333" s="432"/>
      <c r="J4333" s="113"/>
    </row>
    <row r="4334" spans="2:10" x14ac:dyDescent="0.2">
      <c r="B4334" s="111"/>
      <c r="C4334" s="433" t="s">
        <v>82</v>
      </c>
      <c r="D4334" s="1055">
        <f>'Total display'!B188</f>
        <v>0</v>
      </c>
      <c r="E4334" s="1055"/>
      <c r="F4334" s="1055"/>
      <c r="G4334" s="1055"/>
      <c r="H4334" s="433" t="s">
        <v>81</v>
      </c>
      <c r="I4334" s="176">
        <f>'Total display'!C188</f>
        <v>0</v>
      </c>
      <c r="J4334" s="113"/>
    </row>
    <row r="4335" spans="2:10" x14ac:dyDescent="0.2">
      <c r="B4335" s="111"/>
      <c r="C4335" s="118" t="s">
        <v>78</v>
      </c>
      <c r="D4335" s="1055" t="s">
        <v>92</v>
      </c>
      <c r="E4335" s="1055"/>
      <c r="F4335" s="1055"/>
      <c r="G4335" s="112"/>
      <c r="H4335" s="246" t="s">
        <v>479</v>
      </c>
      <c r="I4335" s="246" t="s">
        <v>330</v>
      </c>
      <c r="J4335" s="113"/>
    </row>
    <row r="4336" spans="2:10" ht="13.5" thickBot="1" x14ac:dyDescent="0.25">
      <c r="B4336" s="111"/>
      <c r="C4336" s="120" t="s">
        <v>79</v>
      </c>
      <c r="D4336" s="120">
        <f>'Total display'!A188</f>
        <v>0</v>
      </c>
      <c r="E4336" s="169"/>
      <c r="F4336" s="149"/>
      <c r="G4336" s="112"/>
      <c r="H4336" s="120" t="s">
        <v>80</v>
      </c>
      <c r="I4336" s="232">
        <f>'Total display'!D188</f>
        <v>0</v>
      </c>
      <c r="J4336" s="113"/>
    </row>
    <row r="4337" spans="2:10" ht="14.25" thickTop="1" thickBot="1" x14ac:dyDescent="0.25">
      <c r="B4337" s="111"/>
      <c r="C4337" s="123" t="s">
        <v>73</v>
      </c>
      <c r="D4337" s="124"/>
      <c r="E4337" s="124"/>
      <c r="F4337" s="125" t="s">
        <v>74</v>
      </c>
      <c r="G4337" s="124" t="s">
        <v>75</v>
      </c>
      <c r="H4337" s="124"/>
      <c r="I4337" s="125" t="s">
        <v>74</v>
      </c>
      <c r="J4337" s="113"/>
    </row>
    <row r="4338" spans="2:10" ht="13.5" thickTop="1" x14ac:dyDescent="0.2">
      <c r="B4338" s="111"/>
      <c r="C4338" s="126"/>
      <c r="D4338" s="127" t="s">
        <v>201</v>
      </c>
      <c r="E4338" s="431" t="s">
        <v>117</v>
      </c>
      <c r="F4338" s="129"/>
      <c r="G4338" s="112"/>
      <c r="H4338" s="112"/>
      <c r="I4338" s="130"/>
      <c r="J4338" s="113"/>
    </row>
    <row r="4339" spans="2:10" x14ac:dyDescent="0.2">
      <c r="B4339" s="111"/>
      <c r="C4339" s="127" t="s">
        <v>40</v>
      </c>
      <c r="D4339" s="127"/>
      <c r="E4339" s="127"/>
      <c r="F4339" s="131">
        <f>'Total display'!E188</f>
        <v>0</v>
      </c>
      <c r="G4339" s="1056" t="s">
        <v>1942</v>
      </c>
      <c r="H4339" s="1056"/>
      <c r="I4339" s="131">
        <f>'Total display'!R188</f>
        <v>0</v>
      </c>
      <c r="J4339" s="113"/>
    </row>
    <row r="4340" spans="2:10" x14ac:dyDescent="0.2">
      <c r="B4340" s="111"/>
      <c r="C4340" s="127" t="s">
        <v>67</v>
      </c>
      <c r="D4340" s="127"/>
      <c r="E4340" s="127"/>
      <c r="F4340" s="131">
        <f>'Total display'!H188</f>
        <v>0</v>
      </c>
      <c r="G4340" s="1059" t="s">
        <v>76</v>
      </c>
      <c r="H4340" s="1060"/>
      <c r="I4340" s="131">
        <f>'Total display'!T188</f>
        <v>0</v>
      </c>
      <c r="J4340" s="113"/>
    </row>
    <row r="4341" spans="2:10" x14ac:dyDescent="0.2">
      <c r="B4341" s="111"/>
      <c r="C4341" s="127" t="s">
        <v>69</v>
      </c>
      <c r="D4341" s="431">
        <f>'Ac Dtls'!D163</f>
        <v>0</v>
      </c>
      <c r="E4341" s="131">
        <f>'Ac Dtls'!E163</f>
        <v>1.561083904109589</v>
      </c>
      <c r="F4341" s="131">
        <f>'Total display'!M188</f>
        <v>0</v>
      </c>
      <c r="G4341" s="127"/>
      <c r="H4341" s="127"/>
      <c r="I4341" s="131"/>
      <c r="J4341" s="113"/>
    </row>
    <row r="4342" spans="2:10" x14ac:dyDescent="0.2">
      <c r="B4342" s="111"/>
      <c r="C4342" s="127" t="s">
        <v>70</v>
      </c>
      <c r="D4342" s="431">
        <f>'Ac Dtls'!G2296</f>
        <v>0</v>
      </c>
      <c r="E4342" s="131">
        <f>'Ac Dtls'!H2296</f>
        <v>0</v>
      </c>
      <c r="F4342" s="131">
        <f>'Total display'!N188</f>
        <v>0</v>
      </c>
      <c r="G4342" s="127"/>
      <c r="H4342" s="127"/>
      <c r="I4342" s="131"/>
      <c r="J4342" s="113"/>
    </row>
    <row r="4343" spans="2:10" x14ac:dyDescent="0.2">
      <c r="B4343" s="111"/>
      <c r="C4343" s="127" t="s">
        <v>71</v>
      </c>
      <c r="D4343" s="127"/>
      <c r="E4343" s="127"/>
      <c r="F4343" s="131">
        <f>'Total display'!P188</f>
        <v>0</v>
      </c>
      <c r="G4343" s="127"/>
      <c r="H4343" s="127"/>
      <c r="I4343" s="131"/>
      <c r="J4343" s="113"/>
    </row>
    <row r="4344" spans="2:10" x14ac:dyDescent="0.2">
      <c r="B4344" s="111"/>
      <c r="C4344" s="182" t="s">
        <v>421</v>
      </c>
      <c r="D4344" s="144"/>
      <c r="E4344" s="144"/>
      <c r="F4344" s="183">
        <f>'Total display'!I188</f>
        <v>0</v>
      </c>
      <c r="G4344" s="127"/>
      <c r="H4344" s="127"/>
      <c r="I4344" s="131"/>
      <c r="J4344" s="113"/>
    </row>
    <row r="4345" spans="2:10" x14ac:dyDescent="0.2">
      <c r="B4345" s="111"/>
      <c r="C4345" s="127" t="s">
        <v>450</v>
      </c>
      <c r="D4345" s="144"/>
      <c r="E4345" s="144"/>
      <c r="F4345" s="131">
        <f>'Total display'!J188</f>
        <v>0</v>
      </c>
      <c r="G4345" s="127"/>
      <c r="H4345" s="127"/>
      <c r="I4345" s="131"/>
      <c r="J4345" s="113"/>
    </row>
    <row r="4346" spans="2:10" x14ac:dyDescent="0.2">
      <c r="B4346" s="111"/>
      <c r="C4346" s="382" t="s">
        <v>1055</v>
      </c>
      <c r="D4346" s="127"/>
      <c r="E4346" s="127"/>
      <c r="F4346" s="131">
        <f>'Total display'!L188</f>
        <v>0</v>
      </c>
      <c r="G4346" s="127"/>
      <c r="H4346" s="127"/>
      <c r="I4346" s="131"/>
      <c r="J4346" s="113"/>
    </row>
    <row r="4347" spans="2:10" x14ac:dyDescent="0.2">
      <c r="B4347" s="111"/>
      <c r="C4347" s="1050" t="s">
        <v>83</v>
      </c>
      <c r="D4347" s="1051"/>
      <c r="E4347" s="1051"/>
      <c r="F4347" s="132">
        <f>SUM(F4339:F4346)</f>
        <v>0</v>
      </c>
      <c r="G4347" s="1051" t="s">
        <v>84</v>
      </c>
      <c r="H4347" s="1051"/>
      <c r="I4347" s="133">
        <f>SUM(I4339:I4346)</f>
        <v>0</v>
      </c>
      <c r="J4347" s="113"/>
    </row>
    <row r="4348" spans="2:10" x14ac:dyDescent="0.2">
      <c r="B4348" s="134"/>
      <c r="C4348" s="135"/>
      <c r="D4348" s="135"/>
      <c r="E4348" s="135"/>
      <c r="F4348" s="135"/>
      <c r="G4348" s="1057" t="s">
        <v>85</v>
      </c>
      <c r="H4348" s="1057"/>
      <c r="I4348" s="136">
        <f>F4347-I4347</f>
        <v>0</v>
      </c>
      <c r="J4348" s="137"/>
    </row>
    <row r="4349" spans="2:10" x14ac:dyDescent="0.2">
      <c r="B4349" s="111"/>
      <c r="C4349" s="112" t="s">
        <v>86</v>
      </c>
      <c r="D4349" s="112"/>
      <c r="E4349" s="112" t="s">
        <v>88</v>
      </c>
      <c r="F4349" s="112"/>
      <c r="G4349" s="112"/>
      <c r="H4349" s="112"/>
      <c r="I4349" s="112"/>
      <c r="J4349" s="113"/>
    </row>
    <row r="4350" spans="2:10" x14ac:dyDescent="0.2">
      <c r="B4350" s="111"/>
      <c r="C4350" s="112"/>
      <c r="D4350" s="112"/>
      <c r="E4350" s="112"/>
      <c r="F4350" s="112"/>
      <c r="G4350" s="112"/>
      <c r="H4350" s="112"/>
      <c r="I4350" s="112"/>
      <c r="J4350" s="113"/>
    </row>
    <row r="4351" spans="2:10" ht="13.5" thickBot="1" x14ac:dyDescent="0.25">
      <c r="B4351" s="139"/>
      <c r="C4351" s="140"/>
      <c r="D4351" s="140"/>
      <c r="E4351" s="140"/>
      <c r="F4351" s="140"/>
      <c r="G4351" s="140"/>
      <c r="H4351" s="140"/>
      <c r="I4351" s="140"/>
      <c r="J4351" s="141"/>
    </row>
    <row r="4357" spans="2:10" ht="13.5" thickBot="1" x14ac:dyDescent="0.25"/>
    <row r="4358" spans="2:10" x14ac:dyDescent="0.2">
      <c r="B4358" s="108" t="s">
        <v>143</v>
      </c>
      <c r="C4358" s="109"/>
      <c r="D4358" s="109"/>
      <c r="E4358" s="109"/>
      <c r="F4358" s="109"/>
      <c r="G4358" s="109"/>
      <c r="H4358" s="109"/>
      <c r="I4358" s="109"/>
      <c r="J4358" s="110"/>
    </row>
    <row r="4359" spans="2:10" x14ac:dyDescent="0.2">
      <c r="B4359" s="111"/>
      <c r="C4359" s="112"/>
      <c r="D4359" s="112"/>
      <c r="E4359" s="112"/>
      <c r="F4359" s="112"/>
      <c r="G4359" s="112"/>
      <c r="H4359" s="112"/>
      <c r="I4359" s="112"/>
      <c r="J4359" s="113"/>
    </row>
    <row r="4360" spans="2:10" ht="15.75" x14ac:dyDescent="0.25">
      <c r="B4360" s="111"/>
      <c r="C4360" s="1053" t="s">
        <v>77</v>
      </c>
      <c r="D4360" s="1053"/>
      <c r="E4360" s="1053"/>
      <c r="F4360" s="1053"/>
      <c r="G4360" s="1053"/>
      <c r="H4360" s="1053"/>
      <c r="I4360" s="1053"/>
      <c r="J4360" s="113"/>
    </row>
    <row r="4361" spans="2:10" x14ac:dyDescent="0.2">
      <c r="B4361" s="111"/>
      <c r="C4361" s="1054" t="s">
        <v>2110</v>
      </c>
      <c r="D4361" s="1054"/>
      <c r="E4361" s="1054"/>
      <c r="F4361" s="1054"/>
      <c r="G4361" s="1054"/>
      <c r="H4361" s="1054"/>
      <c r="I4361" s="1054"/>
      <c r="J4361" s="113"/>
    </row>
    <row r="4362" spans="2:10" x14ac:dyDescent="0.2">
      <c r="B4362" s="111"/>
      <c r="C4362" s="443"/>
      <c r="D4362" s="443"/>
      <c r="E4362" s="443"/>
      <c r="F4362" s="443"/>
      <c r="G4362" s="443"/>
      <c r="H4362" s="443"/>
      <c r="I4362" s="445"/>
      <c r="J4362" s="113"/>
    </row>
    <row r="4363" spans="2:10" x14ac:dyDescent="0.2">
      <c r="B4363" s="111"/>
      <c r="C4363" s="446" t="s">
        <v>82</v>
      </c>
      <c r="D4363" s="1055">
        <f>'Total display'!B189</f>
        <v>0</v>
      </c>
      <c r="E4363" s="1055"/>
      <c r="F4363" s="1055"/>
      <c r="G4363" s="1055"/>
      <c r="H4363" s="446" t="s">
        <v>81</v>
      </c>
      <c r="I4363" s="176">
        <f>'Total display'!C189</f>
        <v>0</v>
      </c>
      <c r="J4363" s="113"/>
    </row>
    <row r="4364" spans="2:10" x14ac:dyDescent="0.2">
      <c r="B4364" s="111"/>
      <c r="C4364" s="118" t="s">
        <v>78</v>
      </c>
      <c r="D4364" s="1055" t="s">
        <v>92</v>
      </c>
      <c r="E4364" s="1055"/>
      <c r="F4364" s="1055"/>
      <c r="G4364" s="112"/>
      <c r="H4364" s="246" t="s">
        <v>479</v>
      </c>
      <c r="I4364" s="246" t="s">
        <v>330</v>
      </c>
      <c r="J4364" s="113"/>
    </row>
    <row r="4365" spans="2:10" ht="13.5" thickBot="1" x14ac:dyDescent="0.25">
      <c r="B4365" s="111"/>
      <c r="C4365" s="120" t="s">
        <v>79</v>
      </c>
      <c r="D4365" s="120">
        <f>'Total display'!A189</f>
        <v>0</v>
      </c>
      <c r="E4365" s="169"/>
      <c r="F4365" s="149"/>
      <c r="G4365" s="112"/>
      <c r="H4365" s="120" t="s">
        <v>80</v>
      </c>
      <c r="I4365" s="232">
        <f>'Total display'!D189</f>
        <v>0</v>
      </c>
      <c r="J4365" s="113"/>
    </row>
    <row r="4366" spans="2:10" ht="14.25" thickTop="1" thickBot="1" x14ac:dyDescent="0.25">
      <c r="B4366" s="111"/>
      <c r="C4366" s="123" t="s">
        <v>73</v>
      </c>
      <c r="D4366" s="124"/>
      <c r="E4366" s="124"/>
      <c r="F4366" s="125" t="s">
        <v>74</v>
      </c>
      <c r="G4366" s="124" t="s">
        <v>75</v>
      </c>
      <c r="H4366" s="124"/>
      <c r="I4366" s="125" t="s">
        <v>74</v>
      </c>
      <c r="J4366" s="113"/>
    </row>
    <row r="4367" spans="2:10" ht="13.5" thickTop="1" x14ac:dyDescent="0.2">
      <c r="B4367" s="111"/>
      <c r="C4367" s="126"/>
      <c r="D4367" s="127" t="s">
        <v>201</v>
      </c>
      <c r="E4367" s="444" t="s">
        <v>117</v>
      </c>
      <c r="F4367" s="129"/>
      <c r="G4367" s="112"/>
      <c r="H4367" s="112"/>
      <c r="I4367" s="130"/>
      <c r="J4367" s="113"/>
    </row>
    <row r="4368" spans="2:10" x14ac:dyDescent="0.2">
      <c r="B4368" s="111"/>
      <c r="C4368" s="127" t="s">
        <v>40</v>
      </c>
      <c r="D4368" s="127"/>
      <c r="E4368" s="127"/>
      <c r="F4368" s="131">
        <f>'Total display'!E189</f>
        <v>0</v>
      </c>
      <c r="G4368" s="1056" t="s">
        <v>1942</v>
      </c>
      <c r="H4368" s="1056"/>
      <c r="I4368" s="131">
        <f>'Total display'!R189</f>
        <v>0</v>
      </c>
      <c r="J4368" s="113"/>
    </row>
    <row r="4369" spans="2:10" x14ac:dyDescent="0.2">
      <c r="B4369" s="111"/>
      <c r="C4369" s="127" t="s">
        <v>67</v>
      </c>
      <c r="D4369" s="127"/>
      <c r="E4369" s="127"/>
      <c r="F4369" s="131">
        <f>'Total display'!H189</f>
        <v>0</v>
      </c>
      <c r="G4369" s="1059" t="s">
        <v>76</v>
      </c>
      <c r="H4369" s="1060"/>
      <c r="I4369" s="131">
        <f>'Total display'!T189</f>
        <v>0</v>
      </c>
      <c r="J4369" s="113"/>
    </row>
    <row r="4370" spans="2:10" x14ac:dyDescent="0.2">
      <c r="B4370" s="111"/>
      <c r="C4370" s="127" t="s">
        <v>69</v>
      </c>
      <c r="D4370" s="444">
        <f>'Ac Dtls'!D164</f>
        <v>6</v>
      </c>
      <c r="E4370" s="131">
        <f>'Ac Dtls'!E164</f>
        <v>1.561083904109589</v>
      </c>
      <c r="F4370" s="131">
        <f>'Total display'!M189</f>
        <v>0</v>
      </c>
      <c r="G4370" s="127"/>
      <c r="H4370" s="127"/>
      <c r="I4370" s="131"/>
      <c r="J4370" s="113"/>
    </row>
    <row r="4371" spans="2:10" x14ac:dyDescent="0.2">
      <c r="B4371" s="111"/>
      <c r="C4371" s="127" t="s">
        <v>70</v>
      </c>
      <c r="D4371" s="444">
        <f>'Ac Dtls'!G2349</f>
        <v>0</v>
      </c>
      <c r="E4371" s="131">
        <f>'Ac Dtls'!H2349</f>
        <v>0</v>
      </c>
      <c r="F4371" s="131">
        <f>'Total display'!N189</f>
        <v>0</v>
      </c>
      <c r="G4371" s="127"/>
      <c r="H4371" s="127"/>
      <c r="I4371" s="131"/>
      <c r="J4371" s="113"/>
    </row>
    <row r="4372" spans="2:10" x14ac:dyDescent="0.2">
      <c r="B4372" s="111"/>
      <c r="C4372" s="127" t="s">
        <v>71</v>
      </c>
      <c r="D4372" s="127"/>
      <c r="E4372" s="127"/>
      <c r="F4372" s="131">
        <f>'Total display'!P189</f>
        <v>0</v>
      </c>
      <c r="G4372" s="127"/>
      <c r="H4372" s="127"/>
      <c r="I4372" s="131"/>
      <c r="J4372" s="113"/>
    </row>
    <row r="4373" spans="2:10" x14ac:dyDescent="0.2">
      <c r="B4373" s="111"/>
      <c r="C4373" s="182" t="s">
        <v>421</v>
      </c>
      <c r="D4373" s="144"/>
      <c r="E4373" s="144"/>
      <c r="F4373" s="183">
        <f>'Total display'!I189</f>
        <v>0</v>
      </c>
      <c r="G4373" s="127"/>
      <c r="H4373" s="127"/>
      <c r="I4373" s="131"/>
      <c r="J4373" s="113"/>
    </row>
    <row r="4374" spans="2:10" x14ac:dyDescent="0.2">
      <c r="B4374" s="111"/>
      <c r="C4374" s="127" t="s">
        <v>450</v>
      </c>
      <c r="D4374" s="144"/>
      <c r="E4374" s="144"/>
      <c r="F4374" s="131">
        <f>'Total display'!J189</f>
        <v>0</v>
      </c>
      <c r="G4374" s="127"/>
      <c r="H4374" s="127"/>
      <c r="I4374" s="131"/>
      <c r="J4374" s="113"/>
    </row>
    <row r="4375" spans="2:10" x14ac:dyDescent="0.2">
      <c r="B4375" s="111"/>
      <c r="C4375" s="382"/>
      <c r="D4375" s="127"/>
      <c r="E4375" s="127"/>
      <c r="F4375" s="131"/>
      <c r="G4375" s="127"/>
      <c r="H4375" s="127"/>
      <c r="I4375" s="131"/>
      <c r="J4375" s="113"/>
    </row>
    <row r="4376" spans="2:10" x14ac:dyDescent="0.2">
      <c r="B4376" s="111"/>
      <c r="C4376" s="1050" t="s">
        <v>83</v>
      </c>
      <c r="D4376" s="1051"/>
      <c r="E4376" s="1051"/>
      <c r="F4376" s="132">
        <f>SUM(F4368:F4375)</f>
        <v>0</v>
      </c>
      <c r="G4376" s="1051" t="s">
        <v>84</v>
      </c>
      <c r="H4376" s="1051"/>
      <c r="I4376" s="133">
        <f>SUM(I4368:I4375)</f>
        <v>0</v>
      </c>
      <c r="J4376" s="113"/>
    </row>
    <row r="4377" spans="2:10" x14ac:dyDescent="0.2">
      <c r="B4377" s="134"/>
      <c r="C4377" s="135"/>
      <c r="D4377" s="135"/>
      <c r="E4377" s="135"/>
      <c r="F4377" s="135"/>
      <c r="G4377" s="1057" t="s">
        <v>85</v>
      </c>
      <c r="H4377" s="1057"/>
      <c r="I4377" s="136">
        <f>F4376-I4376</f>
        <v>0</v>
      </c>
      <c r="J4377" s="137"/>
    </row>
    <row r="4378" spans="2:10" x14ac:dyDescent="0.2">
      <c r="B4378" s="111"/>
      <c r="C4378" s="112" t="s">
        <v>86</v>
      </c>
      <c r="D4378" s="112"/>
      <c r="E4378" s="112" t="s">
        <v>88</v>
      </c>
      <c r="F4378" s="112"/>
      <c r="G4378" s="112"/>
      <c r="H4378" s="112"/>
      <c r="I4378" s="112"/>
      <c r="J4378" s="113"/>
    </row>
    <row r="4379" spans="2:10" x14ac:dyDescent="0.2">
      <c r="B4379" s="111"/>
      <c r="C4379" s="112"/>
      <c r="D4379" s="112"/>
      <c r="E4379" s="112"/>
      <c r="F4379" s="112"/>
      <c r="G4379" s="112"/>
      <c r="H4379" s="112"/>
      <c r="I4379" s="112"/>
      <c r="J4379" s="113"/>
    </row>
    <row r="4380" spans="2:10" ht="13.5" thickBot="1" x14ac:dyDescent="0.25">
      <c r="B4380" s="139"/>
      <c r="C4380" s="140"/>
      <c r="D4380" s="140"/>
      <c r="E4380" s="140"/>
      <c r="F4380" s="140"/>
      <c r="G4380" s="140"/>
      <c r="H4380" s="140"/>
      <c r="I4380" s="140"/>
      <c r="J4380" s="141"/>
    </row>
    <row r="4384" spans="2:10" ht="13.5" thickBot="1" x14ac:dyDescent="0.25"/>
    <row r="4385" spans="2:10" x14ac:dyDescent="0.2">
      <c r="B4385" s="108" t="s">
        <v>143</v>
      </c>
      <c r="C4385" s="109"/>
      <c r="D4385" s="109"/>
      <c r="E4385" s="109"/>
      <c r="F4385" s="109"/>
      <c r="G4385" s="109"/>
      <c r="H4385" s="109"/>
      <c r="I4385" s="109"/>
      <c r="J4385" s="110"/>
    </row>
    <row r="4386" spans="2:10" x14ac:dyDescent="0.2">
      <c r="B4386" s="111"/>
      <c r="C4386" s="112"/>
      <c r="D4386" s="112"/>
      <c r="E4386" s="112"/>
      <c r="F4386" s="112"/>
      <c r="G4386" s="112"/>
      <c r="H4386" s="112"/>
      <c r="I4386" s="112"/>
      <c r="J4386" s="113"/>
    </row>
    <row r="4387" spans="2:10" ht="15.75" x14ac:dyDescent="0.25">
      <c r="B4387" s="111"/>
      <c r="C4387" s="1053" t="s">
        <v>77</v>
      </c>
      <c r="D4387" s="1053"/>
      <c r="E4387" s="1053"/>
      <c r="F4387" s="1053"/>
      <c r="G4387" s="1053"/>
      <c r="H4387" s="1053"/>
      <c r="I4387" s="1053"/>
      <c r="J4387" s="113"/>
    </row>
    <row r="4388" spans="2:10" x14ac:dyDescent="0.2">
      <c r="B4388" s="111"/>
      <c r="C4388" s="1054" t="s">
        <v>2110</v>
      </c>
      <c r="D4388" s="1054"/>
      <c r="E4388" s="1054"/>
      <c r="F4388" s="1054"/>
      <c r="G4388" s="1054"/>
      <c r="H4388" s="1054"/>
      <c r="I4388" s="1054"/>
      <c r="J4388" s="113"/>
    </row>
    <row r="4389" spans="2:10" x14ac:dyDescent="0.2">
      <c r="B4389" s="111"/>
      <c r="C4389" s="443"/>
      <c r="D4389" s="443"/>
      <c r="E4389" s="443"/>
      <c r="F4389" s="443"/>
      <c r="G4389" s="443"/>
      <c r="H4389" s="443"/>
      <c r="I4389" s="445"/>
      <c r="J4389" s="113"/>
    </row>
    <row r="4390" spans="2:10" x14ac:dyDescent="0.2">
      <c r="B4390" s="111"/>
      <c r="C4390" s="446" t="s">
        <v>82</v>
      </c>
      <c r="D4390" s="1055">
        <f>'Total display'!B190</f>
        <v>0</v>
      </c>
      <c r="E4390" s="1055"/>
      <c r="F4390" s="1055"/>
      <c r="G4390" s="1055"/>
      <c r="H4390" s="446" t="s">
        <v>81</v>
      </c>
      <c r="I4390" s="176">
        <f>'Total display'!C190</f>
        <v>0</v>
      </c>
      <c r="J4390" s="113"/>
    </row>
    <row r="4391" spans="2:10" x14ac:dyDescent="0.2">
      <c r="B4391" s="111"/>
      <c r="C4391" s="118" t="s">
        <v>78</v>
      </c>
      <c r="D4391" s="1055" t="s">
        <v>168</v>
      </c>
      <c r="E4391" s="1055"/>
      <c r="F4391" s="1055"/>
      <c r="G4391" s="112"/>
      <c r="H4391" s="246" t="s">
        <v>479</v>
      </c>
      <c r="I4391" s="246" t="s">
        <v>330</v>
      </c>
      <c r="J4391" s="113"/>
    </row>
    <row r="4392" spans="2:10" ht="13.5" thickBot="1" x14ac:dyDescent="0.25">
      <c r="B4392" s="111"/>
      <c r="C4392" s="120" t="s">
        <v>79</v>
      </c>
      <c r="D4392" s="120">
        <f>'Total display'!A190</f>
        <v>0</v>
      </c>
      <c r="E4392" s="169"/>
      <c r="F4392" s="149"/>
      <c r="G4392" s="112"/>
      <c r="H4392" s="120" t="s">
        <v>80</v>
      </c>
      <c r="I4392" s="232">
        <f>'Total display'!D190</f>
        <v>0</v>
      </c>
      <c r="J4392" s="113"/>
    </row>
    <row r="4393" spans="2:10" ht="14.25" thickTop="1" thickBot="1" x14ac:dyDescent="0.25">
      <c r="B4393" s="111"/>
      <c r="C4393" s="123" t="s">
        <v>73</v>
      </c>
      <c r="D4393" s="124"/>
      <c r="E4393" s="124"/>
      <c r="F4393" s="125" t="s">
        <v>74</v>
      </c>
      <c r="G4393" s="124" t="s">
        <v>75</v>
      </c>
      <c r="H4393" s="124"/>
      <c r="I4393" s="125" t="s">
        <v>74</v>
      </c>
      <c r="J4393" s="113"/>
    </row>
    <row r="4394" spans="2:10" ht="13.5" thickTop="1" x14ac:dyDescent="0.2">
      <c r="B4394" s="111"/>
      <c r="C4394" s="126"/>
      <c r="D4394" s="127" t="s">
        <v>201</v>
      </c>
      <c r="E4394" s="444" t="s">
        <v>117</v>
      </c>
      <c r="F4394" s="129"/>
      <c r="G4394" s="112"/>
      <c r="H4394" s="112"/>
      <c r="I4394" s="130"/>
      <c r="J4394" s="113"/>
    </row>
    <row r="4395" spans="2:10" x14ac:dyDescent="0.2">
      <c r="B4395" s="111"/>
      <c r="C4395" s="127" t="s">
        <v>40</v>
      </c>
      <c r="D4395" s="127"/>
      <c r="E4395" s="127"/>
      <c r="F4395" s="131">
        <f>'Total display'!E190</f>
        <v>0</v>
      </c>
      <c r="G4395" s="1056" t="s">
        <v>1942</v>
      </c>
      <c r="H4395" s="1056"/>
      <c r="I4395" s="424">
        <f>'Total display'!R190</f>
        <v>0</v>
      </c>
      <c r="J4395" s="113"/>
    </row>
    <row r="4396" spans="2:10" x14ac:dyDescent="0.2">
      <c r="B4396" s="111"/>
      <c r="C4396" s="127" t="s">
        <v>67</v>
      </c>
      <c r="D4396" s="127"/>
      <c r="E4396" s="127"/>
      <c r="F4396" s="131">
        <f>'Total display'!H190</f>
        <v>0</v>
      </c>
      <c r="G4396" s="1059" t="s">
        <v>76</v>
      </c>
      <c r="H4396" s="1060"/>
      <c r="I4396" s="131">
        <f>'Total display'!T190</f>
        <v>0</v>
      </c>
      <c r="J4396" s="113"/>
    </row>
    <row r="4397" spans="2:10" x14ac:dyDescent="0.2">
      <c r="B4397" s="111"/>
      <c r="C4397" s="127" t="s">
        <v>69</v>
      </c>
      <c r="D4397" s="444">
        <f>'Ac Dtls'!D2376</f>
        <v>0</v>
      </c>
      <c r="E4397" s="131">
        <f>'Ac Dtls'!E2376</f>
        <v>0</v>
      </c>
      <c r="F4397" s="131">
        <f>'Total display'!M190</f>
        <v>0</v>
      </c>
      <c r="G4397" s="127"/>
      <c r="H4397" s="127"/>
      <c r="I4397" s="131"/>
      <c r="J4397" s="113"/>
    </row>
    <row r="4398" spans="2:10" x14ac:dyDescent="0.2">
      <c r="B4398" s="111"/>
      <c r="C4398" s="127" t="s">
        <v>70</v>
      </c>
      <c r="D4398" s="444">
        <f>'Ac Dtls'!G2376</f>
        <v>0</v>
      </c>
      <c r="E4398" s="131">
        <f>'Ac Dtls'!H2376</f>
        <v>0</v>
      </c>
      <c r="F4398" s="131">
        <f>'Total display'!N190</f>
        <v>0</v>
      </c>
      <c r="G4398" s="127"/>
      <c r="H4398" s="127"/>
      <c r="I4398" s="131"/>
      <c r="J4398" s="113"/>
    </row>
    <row r="4399" spans="2:10" x14ac:dyDescent="0.2">
      <c r="B4399" s="111"/>
      <c r="C4399" s="127" t="s">
        <v>71</v>
      </c>
      <c r="D4399" s="127"/>
      <c r="E4399" s="127"/>
      <c r="F4399" s="131">
        <f>'Total display'!P190</f>
        <v>0</v>
      </c>
      <c r="G4399" s="127"/>
      <c r="H4399" s="127"/>
      <c r="I4399" s="131"/>
      <c r="J4399" s="113"/>
    </row>
    <row r="4400" spans="2:10" x14ac:dyDescent="0.2">
      <c r="B4400" s="111"/>
      <c r="C4400" s="182" t="s">
        <v>421</v>
      </c>
      <c r="D4400" s="144"/>
      <c r="E4400" s="144"/>
      <c r="F4400" s="183">
        <f>'Total display'!I190</f>
        <v>0</v>
      </c>
      <c r="G4400" s="127"/>
      <c r="H4400" s="127"/>
      <c r="I4400" s="131"/>
      <c r="J4400" s="113"/>
    </row>
    <row r="4401" spans="2:10" x14ac:dyDescent="0.2">
      <c r="B4401" s="111"/>
      <c r="C4401" s="127" t="s">
        <v>450</v>
      </c>
      <c r="D4401" s="144"/>
      <c r="E4401" s="144"/>
      <c r="F4401" s="131">
        <f>'Total display'!J190</f>
        <v>0</v>
      </c>
      <c r="G4401" s="127"/>
      <c r="H4401" s="127"/>
      <c r="I4401" s="131"/>
      <c r="J4401" s="113"/>
    </row>
    <row r="4402" spans="2:10" x14ac:dyDescent="0.2">
      <c r="B4402" s="111"/>
      <c r="C4402" s="382" t="s">
        <v>1055</v>
      </c>
      <c r="D4402" s="127"/>
      <c r="E4402" s="127"/>
      <c r="F4402" s="131">
        <f>'Total display'!L190</f>
        <v>0</v>
      </c>
      <c r="G4402" s="127"/>
      <c r="H4402" s="127"/>
      <c r="I4402" s="131"/>
      <c r="J4402" s="113"/>
    </row>
    <row r="4403" spans="2:10" x14ac:dyDescent="0.2">
      <c r="B4403" s="111"/>
      <c r="C4403" s="1050" t="s">
        <v>83</v>
      </c>
      <c r="D4403" s="1051"/>
      <c r="E4403" s="1051"/>
      <c r="F4403" s="132">
        <f>SUM(F4395:F4402)</f>
        <v>0</v>
      </c>
      <c r="G4403" s="1051" t="s">
        <v>84</v>
      </c>
      <c r="H4403" s="1051"/>
      <c r="I4403" s="133">
        <f>SUM(I4395:I4402)</f>
        <v>0</v>
      </c>
      <c r="J4403" s="113"/>
    </row>
    <row r="4404" spans="2:10" x14ac:dyDescent="0.2">
      <c r="B4404" s="134"/>
      <c r="C4404" s="135"/>
      <c r="D4404" s="135"/>
      <c r="E4404" s="135"/>
      <c r="F4404" s="135"/>
      <c r="G4404" s="1057" t="s">
        <v>85</v>
      </c>
      <c r="H4404" s="1057"/>
      <c r="I4404" s="136">
        <f>F4403-I4403</f>
        <v>0</v>
      </c>
      <c r="J4404" s="137"/>
    </row>
    <row r="4405" spans="2:10" x14ac:dyDescent="0.2">
      <c r="B4405" s="111"/>
      <c r="C4405" s="112" t="s">
        <v>86</v>
      </c>
      <c r="D4405" s="112"/>
      <c r="E4405" s="112" t="s">
        <v>88</v>
      </c>
      <c r="F4405" s="112"/>
      <c r="G4405" s="112"/>
      <c r="H4405" s="112"/>
      <c r="I4405" s="112"/>
      <c r="J4405" s="113"/>
    </row>
    <row r="4406" spans="2:10" x14ac:dyDescent="0.2">
      <c r="B4406" s="111"/>
      <c r="C4406" s="112"/>
      <c r="D4406" s="112"/>
      <c r="E4406" s="112"/>
      <c r="F4406" s="112"/>
      <c r="G4406" s="112"/>
      <c r="H4406" s="112"/>
      <c r="I4406" s="112"/>
      <c r="J4406" s="113"/>
    </row>
    <row r="4407" spans="2:10" ht="13.5" thickBot="1" x14ac:dyDescent="0.25">
      <c r="B4407" s="139"/>
      <c r="C4407" s="140"/>
      <c r="D4407" s="140"/>
      <c r="E4407" s="140"/>
      <c r="F4407" s="140"/>
      <c r="G4407" s="140"/>
      <c r="H4407" s="140"/>
      <c r="I4407" s="140"/>
      <c r="J4407" s="141"/>
    </row>
    <row r="4410" spans="2:10" ht="13.5" thickBot="1" x14ac:dyDescent="0.25"/>
    <row r="4411" spans="2:10" x14ac:dyDescent="0.2">
      <c r="B4411" s="108" t="s">
        <v>143</v>
      </c>
      <c r="C4411" s="109"/>
      <c r="D4411" s="109"/>
      <c r="E4411" s="109"/>
      <c r="F4411" s="109"/>
      <c r="G4411" s="109"/>
      <c r="H4411" s="109"/>
      <c r="I4411" s="109"/>
      <c r="J4411" s="110"/>
    </row>
    <row r="4412" spans="2:10" x14ac:dyDescent="0.2">
      <c r="B4412" s="111"/>
      <c r="C4412" s="112"/>
      <c r="D4412" s="112"/>
      <c r="E4412" s="112"/>
      <c r="F4412" s="112"/>
      <c r="G4412" s="112"/>
      <c r="H4412" s="112"/>
      <c r="I4412" s="112"/>
      <c r="J4412" s="113"/>
    </row>
    <row r="4413" spans="2:10" ht="15.75" x14ac:dyDescent="0.25">
      <c r="B4413" s="111"/>
      <c r="C4413" s="1053" t="s">
        <v>77</v>
      </c>
      <c r="D4413" s="1053"/>
      <c r="E4413" s="1053"/>
      <c r="F4413" s="1053"/>
      <c r="G4413" s="1053"/>
      <c r="H4413" s="1053"/>
      <c r="I4413" s="1053"/>
      <c r="J4413" s="113"/>
    </row>
    <row r="4414" spans="2:10" x14ac:dyDescent="0.2">
      <c r="B4414" s="111"/>
      <c r="C4414" s="1054" t="s">
        <v>2110</v>
      </c>
      <c r="D4414" s="1054"/>
      <c r="E4414" s="1054"/>
      <c r="F4414" s="1054"/>
      <c r="G4414" s="1054"/>
      <c r="H4414" s="1054"/>
      <c r="I4414" s="1054"/>
      <c r="J4414" s="113"/>
    </row>
    <row r="4415" spans="2:10" x14ac:dyDescent="0.2">
      <c r="B4415" s="111"/>
      <c r="C4415" s="741"/>
      <c r="D4415" s="741"/>
      <c r="E4415" s="741"/>
      <c r="F4415" s="741"/>
      <c r="G4415" s="741"/>
      <c r="H4415" s="741"/>
      <c r="I4415" s="743"/>
      <c r="J4415" s="113"/>
    </row>
    <row r="4416" spans="2:10" x14ac:dyDescent="0.2">
      <c r="B4416" s="111"/>
      <c r="C4416" s="744" t="s">
        <v>82</v>
      </c>
      <c r="D4416" s="1055">
        <f>'Total display'!B192</f>
        <v>0</v>
      </c>
      <c r="E4416" s="1055"/>
      <c r="F4416" s="1055"/>
      <c r="G4416" s="1055"/>
      <c r="H4416" s="744" t="s">
        <v>81</v>
      </c>
      <c r="I4416" s="176">
        <f>'Total display'!C192</f>
        <v>0</v>
      </c>
      <c r="J4416" s="113"/>
    </row>
    <row r="4417" spans="2:10" x14ac:dyDescent="0.2">
      <c r="B4417" s="111"/>
      <c r="C4417" s="118" t="s">
        <v>78</v>
      </c>
      <c r="D4417" s="1055" t="s">
        <v>168</v>
      </c>
      <c r="E4417" s="1055"/>
      <c r="F4417" s="1055"/>
      <c r="G4417" s="112"/>
      <c r="H4417" s="246" t="s">
        <v>479</v>
      </c>
      <c r="I4417" s="246" t="s">
        <v>330</v>
      </c>
      <c r="J4417" s="113"/>
    </row>
    <row r="4418" spans="2:10" ht="13.5" thickBot="1" x14ac:dyDescent="0.25">
      <c r="B4418" s="111"/>
      <c r="C4418" s="120" t="s">
        <v>79</v>
      </c>
      <c r="D4418" s="120">
        <f>'Total display'!A192</f>
        <v>0</v>
      </c>
      <c r="E4418" s="169"/>
      <c r="F4418" s="149"/>
      <c r="G4418" s="112"/>
      <c r="H4418" s="120" t="s">
        <v>80</v>
      </c>
      <c r="I4418" s="232">
        <f>'Total display'!D192</f>
        <v>0</v>
      </c>
      <c r="J4418" s="113"/>
    </row>
    <row r="4419" spans="2:10" ht="14.25" thickTop="1" thickBot="1" x14ac:dyDescent="0.25">
      <c r="B4419" s="111"/>
      <c r="C4419" s="123" t="s">
        <v>73</v>
      </c>
      <c r="D4419" s="124"/>
      <c r="E4419" s="124"/>
      <c r="F4419" s="125" t="s">
        <v>74</v>
      </c>
      <c r="G4419" s="124" t="s">
        <v>75</v>
      </c>
      <c r="H4419" s="124"/>
      <c r="I4419" s="125" t="s">
        <v>74</v>
      </c>
      <c r="J4419" s="113"/>
    </row>
    <row r="4420" spans="2:10" ht="13.5" thickTop="1" x14ac:dyDescent="0.2">
      <c r="B4420" s="111"/>
      <c r="C4420" s="126"/>
      <c r="D4420" s="127" t="s">
        <v>201</v>
      </c>
      <c r="E4420" s="742" t="s">
        <v>117</v>
      </c>
      <c r="F4420" s="129"/>
      <c r="G4420" s="112"/>
      <c r="H4420" s="112"/>
      <c r="I4420" s="130"/>
      <c r="J4420" s="113"/>
    </row>
    <row r="4421" spans="2:10" x14ac:dyDescent="0.2">
      <c r="B4421" s="111"/>
      <c r="C4421" s="127" t="s">
        <v>40</v>
      </c>
      <c r="D4421" s="127"/>
      <c r="E4421" s="127"/>
      <c r="F4421" s="131">
        <f>'Total display'!E192</f>
        <v>0</v>
      </c>
      <c r="G4421" s="1056"/>
      <c r="H4421" s="1056"/>
      <c r="I4421" s="328"/>
      <c r="J4421" s="113"/>
    </row>
    <row r="4422" spans="2:10" x14ac:dyDescent="0.2">
      <c r="B4422" s="111"/>
      <c r="C4422" s="127" t="s">
        <v>67</v>
      </c>
      <c r="D4422" s="127"/>
      <c r="E4422" s="127"/>
      <c r="F4422" s="131">
        <f>'Total display'!H192</f>
        <v>0</v>
      </c>
      <c r="G4422" s="1059" t="s">
        <v>76</v>
      </c>
      <c r="H4422" s="1060"/>
      <c r="I4422" s="131">
        <f>'Total display'!T192</f>
        <v>0</v>
      </c>
      <c r="J4422" s="113"/>
    </row>
    <row r="4423" spans="2:10" x14ac:dyDescent="0.2">
      <c r="B4423" s="111"/>
      <c r="C4423" s="127" t="s">
        <v>69</v>
      </c>
      <c r="D4423" s="742">
        <f>'Ac Dtls'!D2402</f>
        <v>0</v>
      </c>
      <c r="E4423" s="131">
        <f>'Ac Dtls'!E2402</f>
        <v>0</v>
      </c>
      <c r="F4423" s="131">
        <f>'Total display'!M192</f>
        <v>0</v>
      </c>
      <c r="G4423" s="127"/>
      <c r="H4423" s="127"/>
      <c r="I4423" s="131"/>
      <c r="J4423" s="113"/>
    </row>
    <row r="4424" spans="2:10" x14ac:dyDescent="0.2">
      <c r="B4424" s="111"/>
      <c r="C4424" s="127" t="s">
        <v>70</v>
      </c>
      <c r="D4424" s="742">
        <f>'Ac Dtls'!G2402</f>
        <v>0</v>
      </c>
      <c r="E4424" s="131">
        <f>'Ac Dtls'!H2402</f>
        <v>0</v>
      </c>
      <c r="F4424" s="131">
        <f>'Total display'!O192</f>
        <v>0</v>
      </c>
      <c r="G4424" s="127"/>
      <c r="H4424" s="127"/>
      <c r="I4424" s="131"/>
      <c r="J4424" s="113"/>
    </row>
    <row r="4425" spans="2:10" x14ac:dyDescent="0.2">
      <c r="B4425" s="111"/>
      <c r="C4425" s="127" t="s">
        <v>71</v>
      </c>
      <c r="D4425" s="127"/>
      <c r="E4425" s="127"/>
      <c r="F4425" s="131">
        <f>'Total display'!P192</f>
        <v>0</v>
      </c>
      <c r="G4425" s="127"/>
      <c r="H4425" s="127"/>
      <c r="I4425" s="131"/>
      <c r="J4425" s="113"/>
    </row>
    <row r="4426" spans="2:10" x14ac:dyDescent="0.2">
      <c r="B4426" s="111"/>
      <c r="C4426" s="182" t="s">
        <v>421</v>
      </c>
      <c r="D4426" s="144"/>
      <c r="E4426" s="144"/>
      <c r="F4426" s="183">
        <f>'Total display'!I192</f>
        <v>0</v>
      </c>
      <c r="G4426" s="127"/>
      <c r="H4426" s="127"/>
      <c r="I4426" s="131"/>
      <c r="J4426" s="113"/>
    </row>
    <row r="4427" spans="2:10" x14ac:dyDescent="0.2">
      <c r="B4427" s="111"/>
      <c r="C4427" s="127"/>
      <c r="D4427" s="144"/>
      <c r="E4427" s="144"/>
      <c r="F4427" s="131">
        <f>'Total display'!N192</f>
        <v>0</v>
      </c>
      <c r="G4427" s="127"/>
      <c r="H4427" s="127"/>
      <c r="I4427" s="131"/>
      <c r="J4427" s="113"/>
    </row>
    <row r="4428" spans="2:10" x14ac:dyDescent="0.2">
      <c r="B4428" s="111"/>
      <c r="C4428" s="127" t="s">
        <v>1701</v>
      </c>
      <c r="D4428" s="127"/>
      <c r="E4428" s="127"/>
      <c r="F4428" s="131">
        <v>9.1</v>
      </c>
      <c r="G4428" s="127"/>
      <c r="H4428" s="127"/>
      <c r="I4428" s="131"/>
      <c r="J4428" s="113"/>
    </row>
    <row r="4429" spans="2:10" x14ac:dyDescent="0.2">
      <c r="B4429" s="111"/>
      <c r="C4429" s="1050" t="s">
        <v>83</v>
      </c>
      <c r="D4429" s="1051"/>
      <c r="E4429" s="1051"/>
      <c r="F4429" s="132">
        <f>SUM(F4421:F4428)</f>
        <v>9.1</v>
      </c>
      <c r="G4429" s="1051" t="s">
        <v>84</v>
      </c>
      <c r="H4429" s="1051"/>
      <c r="I4429" s="133">
        <f>SUM(I4421:I4428)</f>
        <v>0</v>
      </c>
      <c r="J4429" s="113"/>
    </row>
    <row r="4430" spans="2:10" x14ac:dyDescent="0.2">
      <c r="B4430" s="134"/>
      <c r="C4430" s="135"/>
      <c r="D4430" s="135"/>
      <c r="E4430" s="135"/>
      <c r="F4430" s="135"/>
      <c r="G4430" s="1057" t="s">
        <v>85</v>
      </c>
      <c r="H4430" s="1057"/>
      <c r="I4430" s="136">
        <f>F4429-I4429</f>
        <v>9.1</v>
      </c>
      <c r="J4430" s="137"/>
    </row>
    <row r="4431" spans="2:10" x14ac:dyDescent="0.2">
      <c r="B4431" s="111"/>
      <c r="C4431" s="112" t="s">
        <v>86</v>
      </c>
      <c r="D4431" s="112"/>
      <c r="E4431" s="112" t="s">
        <v>88</v>
      </c>
      <c r="F4431" s="112"/>
      <c r="G4431" s="112"/>
      <c r="H4431" s="112"/>
      <c r="I4431" s="112"/>
      <c r="J4431" s="113"/>
    </row>
    <row r="4432" spans="2:10" x14ac:dyDescent="0.2">
      <c r="B4432" s="111"/>
      <c r="C4432" s="112"/>
      <c r="D4432" s="112"/>
      <c r="E4432" s="112"/>
      <c r="F4432" s="112"/>
      <c r="G4432" s="112"/>
      <c r="H4432" s="112"/>
      <c r="I4432" s="112"/>
      <c r="J4432" s="113"/>
    </row>
    <row r="4433" spans="2:10" ht="13.5" thickBot="1" x14ac:dyDescent="0.25">
      <c r="B4433" s="139"/>
      <c r="C4433" s="140"/>
      <c r="D4433" s="140"/>
      <c r="E4433" s="140"/>
      <c r="F4433" s="140"/>
      <c r="G4433" s="140"/>
      <c r="H4433" s="140"/>
      <c r="I4433" s="140"/>
      <c r="J4433" s="141"/>
    </row>
    <row r="4441" spans="2:10" ht="13.5" thickBot="1" x14ac:dyDescent="0.25"/>
    <row r="4442" spans="2:10" x14ac:dyDescent="0.2">
      <c r="B4442" s="108" t="s">
        <v>143</v>
      </c>
      <c r="C4442" s="109"/>
      <c r="D4442" s="109"/>
      <c r="E4442" s="109"/>
      <c r="F4442" s="109"/>
      <c r="G4442" s="109"/>
      <c r="H4442" s="109"/>
      <c r="I4442" s="109"/>
      <c r="J4442" s="110"/>
    </row>
    <row r="4443" spans="2:10" x14ac:dyDescent="0.2">
      <c r="B4443" s="111"/>
      <c r="C4443" s="112"/>
      <c r="D4443" s="112"/>
      <c r="E4443" s="112"/>
      <c r="F4443" s="112"/>
      <c r="G4443" s="112"/>
      <c r="H4443" s="112"/>
      <c r="I4443" s="112"/>
      <c r="J4443" s="113"/>
    </row>
    <row r="4444" spans="2:10" ht="15.75" x14ac:dyDescent="0.25">
      <c r="B4444" s="111"/>
      <c r="C4444" s="1053" t="s">
        <v>77</v>
      </c>
      <c r="D4444" s="1053"/>
      <c r="E4444" s="1053"/>
      <c r="F4444" s="1053"/>
      <c r="G4444" s="1053"/>
      <c r="H4444" s="1053"/>
      <c r="I4444" s="1053"/>
      <c r="J4444" s="113"/>
    </row>
    <row r="4445" spans="2:10" x14ac:dyDescent="0.2">
      <c r="B4445" s="111"/>
      <c r="C4445" s="1054" t="s">
        <v>2110</v>
      </c>
      <c r="D4445" s="1054"/>
      <c r="E4445" s="1054"/>
      <c r="F4445" s="1054"/>
      <c r="G4445" s="1054"/>
      <c r="H4445" s="1054"/>
      <c r="I4445" s="1054"/>
      <c r="J4445" s="113"/>
    </row>
    <row r="4446" spans="2:10" x14ac:dyDescent="0.2">
      <c r="B4446" s="111"/>
      <c r="C4446" s="450"/>
      <c r="D4446" s="450"/>
      <c r="E4446" s="450"/>
      <c r="F4446" s="450"/>
      <c r="G4446" s="450"/>
      <c r="H4446" s="450"/>
      <c r="I4446" s="452"/>
      <c r="J4446" s="113"/>
    </row>
    <row r="4447" spans="2:10" x14ac:dyDescent="0.2">
      <c r="B4447" s="111"/>
      <c r="C4447" s="453" t="s">
        <v>82</v>
      </c>
      <c r="D4447" s="1055">
        <f>'Total display'!B193</f>
        <v>0</v>
      </c>
      <c r="E4447" s="1055"/>
      <c r="F4447" s="1055"/>
      <c r="G4447" s="1055"/>
      <c r="H4447" s="453" t="s">
        <v>81</v>
      </c>
      <c r="I4447" s="176">
        <f>'Total display'!C193</f>
        <v>0</v>
      </c>
      <c r="J4447" s="113"/>
    </row>
    <row r="4448" spans="2:10" x14ac:dyDescent="0.2">
      <c r="B4448" s="111"/>
      <c r="C4448" s="118" t="s">
        <v>78</v>
      </c>
      <c r="D4448" s="1055" t="s">
        <v>92</v>
      </c>
      <c r="E4448" s="1055"/>
      <c r="F4448" s="1055"/>
      <c r="G4448" s="112"/>
      <c r="H4448" s="246" t="s">
        <v>479</v>
      </c>
      <c r="I4448" s="246" t="s">
        <v>330</v>
      </c>
      <c r="J4448" s="113"/>
    </row>
    <row r="4449" spans="2:11" ht="13.5" thickBot="1" x14ac:dyDescent="0.25">
      <c r="B4449" s="111"/>
      <c r="C4449" s="120" t="s">
        <v>79</v>
      </c>
      <c r="D4449" s="120">
        <f>'Total display'!A193</f>
        <v>0</v>
      </c>
      <c r="E4449" s="169"/>
      <c r="F4449" s="149"/>
      <c r="G4449" s="112"/>
      <c r="H4449" s="120" t="s">
        <v>80</v>
      </c>
      <c r="I4449" s="232">
        <f>'Total display'!D193</f>
        <v>0</v>
      </c>
      <c r="J4449" s="113"/>
    </row>
    <row r="4450" spans="2:11" ht="14.25" thickTop="1" thickBot="1" x14ac:dyDescent="0.25">
      <c r="B4450" s="111"/>
      <c r="C4450" s="123" t="s">
        <v>73</v>
      </c>
      <c r="D4450" s="124"/>
      <c r="E4450" s="124"/>
      <c r="F4450" s="125" t="s">
        <v>74</v>
      </c>
      <c r="G4450" s="124" t="s">
        <v>75</v>
      </c>
      <c r="H4450" s="124"/>
      <c r="I4450" s="125" t="s">
        <v>74</v>
      </c>
      <c r="J4450" s="113"/>
    </row>
    <row r="4451" spans="2:11" ht="13.5" thickTop="1" x14ac:dyDescent="0.2">
      <c r="B4451" s="111"/>
      <c r="C4451" s="126"/>
      <c r="D4451" s="127" t="s">
        <v>201</v>
      </c>
      <c r="E4451" s="451" t="s">
        <v>117</v>
      </c>
      <c r="F4451" s="129"/>
      <c r="G4451" s="112"/>
      <c r="H4451" s="112"/>
      <c r="I4451" s="130"/>
      <c r="J4451" s="113"/>
    </row>
    <row r="4452" spans="2:11" x14ac:dyDescent="0.2">
      <c r="B4452" s="111"/>
      <c r="C4452" s="127" t="s">
        <v>40</v>
      </c>
      <c r="D4452" s="127"/>
      <c r="E4452" s="127"/>
      <c r="F4452" s="131">
        <f>'Total display'!E193</f>
        <v>0</v>
      </c>
      <c r="G4452" s="1056" t="s">
        <v>1942</v>
      </c>
      <c r="H4452" s="1056"/>
      <c r="I4452" s="424">
        <f>'Total display'!R193</f>
        <v>0</v>
      </c>
      <c r="J4452" s="113"/>
    </row>
    <row r="4453" spans="2:11" x14ac:dyDescent="0.2">
      <c r="B4453" s="111"/>
      <c r="C4453" s="127" t="s">
        <v>67</v>
      </c>
      <c r="D4453" s="127"/>
      <c r="E4453" s="127"/>
      <c r="F4453" s="131">
        <f>'Total display'!H193</f>
        <v>0</v>
      </c>
      <c r="G4453" s="1056" t="s">
        <v>76</v>
      </c>
      <c r="H4453" s="1056"/>
      <c r="I4453" s="131">
        <f>'Total display'!T193</f>
        <v>0</v>
      </c>
      <c r="J4453" s="113"/>
    </row>
    <row r="4454" spans="2:11" x14ac:dyDescent="0.2">
      <c r="B4454" s="111"/>
      <c r="C4454" s="127" t="s">
        <v>69</v>
      </c>
      <c r="D4454" s="451">
        <f>'Ac Dtls'!D166</f>
        <v>0</v>
      </c>
      <c r="E4454" s="131">
        <f>'Ac Dtls'!E166</f>
        <v>1.561083904109589</v>
      </c>
      <c r="F4454" s="131">
        <f>'Total display'!M193</f>
        <v>0</v>
      </c>
      <c r="G4454" s="127"/>
      <c r="H4454" s="127"/>
      <c r="I4454" s="131"/>
      <c r="J4454" s="113"/>
    </row>
    <row r="4455" spans="2:11" x14ac:dyDescent="0.2">
      <c r="B4455" s="111"/>
      <c r="C4455" s="127" t="s">
        <v>70</v>
      </c>
      <c r="D4455" s="451">
        <f>'Ac Dtls'!G2484</f>
        <v>0</v>
      </c>
      <c r="E4455" s="131">
        <f>'Ac Dtls'!H2484</f>
        <v>0</v>
      </c>
      <c r="F4455" s="131">
        <f>'Total display'!N193</f>
        <v>0</v>
      </c>
      <c r="G4455" s="127"/>
      <c r="H4455" s="127"/>
      <c r="I4455" s="131"/>
      <c r="J4455" s="113"/>
    </row>
    <row r="4456" spans="2:11" x14ac:dyDescent="0.2">
      <c r="B4456" s="111"/>
      <c r="C4456" s="127" t="s">
        <v>71</v>
      </c>
      <c r="D4456" s="127"/>
      <c r="E4456" s="127"/>
      <c r="F4456" s="131">
        <f>'Total display'!P193</f>
        <v>0</v>
      </c>
      <c r="G4456" s="127"/>
      <c r="H4456" s="127"/>
      <c r="I4456" s="131"/>
      <c r="J4456" s="113"/>
    </row>
    <row r="4457" spans="2:11" x14ac:dyDescent="0.2">
      <c r="B4457" s="111"/>
      <c r="C4457" s="182" t="s">
        <v>421</v>
      </c>
      <c r="D4457" s="144"/>
      <c r="E4457" s="144"/>
      <c r="F4457" s="183">
        <f>'Total display'!I193</f>
        <v>0</v>
      </c>
      <c r="G4457" s="127"/>
      <c r="H4457" s="127"/>
      <c r="I4457" s="131"/>
      <c r="J4457" s="113"/>
    </row>
    <row r="4458" spans="2:11" x14ac:dyDescent="0.2">
      <c r="B4458" s="111"/>
      <c r="C4458" s="127" t="s">
        <v>450</v>
      </c>
      <c r="D4458" s="144"/>
      <c r="E4458" s="144"/>
      <c r="F4458" s="131">
        <f>'Total display'!J193</f>
        <v>0</v>
      </c>
      <c r="G4458" s="127"/>
      <c r="H4458" s="127"/>
      <c r="I4458" s="131"/>
      <c r="J4458" s="113"/>
    </row>
    <row r="4459" spans="2:11" x14ac:dyDescent="0.2">
      <c r="B4459" s="111"/>
      <c r="C4459" s="382" t="s">
        <v>1055</v>
      </c>
      <c r="D4459" s="127"/>
      <c r="E4459" s="127"/>
      <c r="F4459" s="131">
        <f>'Total display'!L193</f>
        <v>0</v>
      </c>
      <c r="G4459" s="127"/>
      <c r="H4459" s="127"/>
      <c r="I4459" s="131"/>
      <c r="J4459" s="113"/>
    </row>
    <row r="4460" spans="2:11" x14ac:dyDescent="0.2">
      <c r="B4460" s="111"/>
      <c r="C4460" s="1050" t="s">
        <v>83</v>
      </c>
      <c r="D4460" s="1051"/>
      <c r="E4460" s="1051"/>
      <c r="F4460" s="132">
        <f>SUM(F4452:F4459)</f>
        <v>0</v>
      </c>
      <c r="G4460" s="1052" t="s">
        <v>84</v>
      </c>
      <c r="H4460" s="1052"/>
      <c r="I4460" s="133">
        <f>SUM(I4452:I4459)</f>
        <v>0</v>
      </c>
      <c r="J4460" s="113"/>
    </row>
    <row r="4461" spans="2:11" x14ac:dyDescent="0.2">
      <c r="B4461" s="134"/>
      <c r="C4461" s="135"/>
      <c r="D4461" s="135"/>
      <c r="E4461" s="135"/>
      <c r="F4461" s="135"/>
      <c r="G4461" s="1057" t="s">
        <v>85</v>
      </c>
      <c r="H4461" s="1057"/>
      <c r="I4461" s="136">
        <f>F4460-I4460</f>
        <v>0</v>
      </c>
      <c r="J4461" s="137"/>
    </row>
    <row r="4462" spans="2:11" x14ac:dyDescent="0.2">
      <c r="B4462" s="111"/>
      <c r="C4462" s="112" t="s">
        <v>86</v>
      </c>
      <c r="D4462" s="112"/>
      <c r="E4462" s="112" t="s">
        <v>88</v>
      </c>
      <c r="F4462" s="112"/>
      <c r="G4462" s="112"/>
      <c r="H4462" s="112"/>
      <c r="I4462" s="112"/>
      <c r="J4462" s="113"/>
    </row>
    <row r="4463" spans="2:11" x14ac:dyDescent="0.2">
      <c r="B4463" s="111"/>
      <c r="C4463" s="112"/>
      <c r="D4463" s="112"/>
      <c r="E4463" s="112"/>
      <c r="F4463" s="112"/>
      <c r="G4463" s="112"/>
      <c r="H4463" s="112"/>
      <c r="I4463" s="112"/>
      <c r="J4463" s="113"/>
    </row>
    <row r="4464" spans="2:11" ht="13.5" thickBot="1" x14ac:dyDescent="0.25">
      <c r="B4464" s="139"/>
      <c r="C4464" s="140"/>
      <c r="D4464" s="140"/>
      <c r="E4464" s="140"/>
      <c r="F4464" s="140"/>
      <c r="G4464" s="140"/>
      <c r="H4464" s="140"/>
      <c r="I4464" s="140"/>
      <c r="J4464" s="141"/>
      <c r="K4464" s="56"/>
    </row>
    <row r="4468" spans="2:10" ht="13.5" thickBot="1" x14ac:dyDescent="0.25"/>
    <row r="4469" spans="2:10" x14ac:dyDescent="0.2">
      <c r="B4469" s="108" t="s">
        <v>143</v>
      </c>
      <c r="C4469" s="109"/>
      <c r="D4469" s="109"/>
      <c r="E4469" s="109"/>
      <c r="F4469" s="109"/>
      <c r="G4469" s="109"/>
      <c r="H4469" s="109"/>
      <c r="I4469" s="109"/>
      <c r="J4469" s="110"/>
    </row>
    <row r="4470" spans="2:10" x14ac:dyDescent="0.2">
      <c r="B4470" s="111"/>
      <c r="C4470" s="112"/>
      <c r="D4470" s="112"/>
      <c r="E4470" s="112"/>
      <c r="F4470" s="112"/>
      <c r="G4470" s="112"/>
      <c r="H4470" s="112"/>
      <c r="I4470" s="112"/>
      <c r="J4470" s="113"/>
    </row>
    <row r="4471" spans="2:10" ht="15.75" x14ac:dyDescent="0.25">
      <c r="B4471" s="111"/>
      <c r="C4471" s="1053" t="s">
        <v>77</v>
      </c>
      <c r="D4471" s="1053"/>
      <c r="E4471" s="1053"/>
      <c r="F4471" s="1053"/>
      <c r="G4471" s="1053"/>
      <c r="H4471" s="1053"/>
      <c r="I4471" s="1053"/>
      <c r="J4471" s="113"/>
    </row>
    <row r="4472" spans="2:10" x14ac:dyDescent="0.2">
      <c r="B4472" s="111"/>
      <c r="C4472" s="1054" t="s">
        <v>2110</v>
      </c>
      <c r="D4472" s="1054"/>
      <c r="E4472" s="1054"/>
      <c r="F4472" s="1054"/>
      <c r="G4472" s="1054"/>
      <c r="H4472" s="1054"/>
      <c r="I4472" s="1054"/>
      <c r="J4472" s="113"/>
    </row>
    <row r="4473" spans="2:10" x14ac:dyDescent="0.2">
      <c r="B4473" s="111"/>
      <c r="C4473" s="450"/>
      <c r="D4473" s="450"/>
      <c r="E4473" s="450"/>
      <c r="F4473" s="450"/>
      <c r="G4473" s="450"/>
      <c r="H4473" s="450"/>
      <c r="I4473" s="452"/>
      <c r="J4473" s="113"/>
    </row>
    <row r="4474" spans="2:10" x14ac:dyDescent="0.2">
      <c r="B4474" s="111"/>
      <c r="C4474" s="453" t="s">
        <v>82</v>
      </c>
      <c r="D4474" s="1055">
        <f>'Total display'!B194</f>
        <v>0</v>
      </c>
      <c r="E4474" s="1055"/>
      <c r="F4474" s="1055"/>
      <c r="G4474" s="1055"/>
      <c r="H4474" s="453" t="s">
        <v>81</v>
      </c>
      <c r="I4474" s="176">
        <f>'Total display'!C194</f>
        <v>0</v>
      </c>
      <c r="J4474" s="113"/>
    </row>
    <row r="4475" spans="2:10" x14ac:dyDescent="0.2">
      <c r="B4475" s="111"/>
      <c r="C4475" s="118" t="s">
        <v>78</v>
      </c>
      <c r="D4475" s="1055" t="s">
        <v>92</v>
      </c>
      <c r="E4475" s="1055"/>
      <c r="F4475" s="1055"/>
      <c r="G4475" s="112"/>
      <c r="H4475" s="246" t="s">
        <v>479</v>
      </c>
      <c r="I4475" s="246" t="s">
        <v>330</v>
      </c>
      <c r="J4475" s="113"/>
    </row>
    <row r="4476" spans="2:10" ht="13.5" thickBot="1" x14ac:dyDescent="0.25">
      <c r="B4476" s="111"/>
      <c r="C4476" s="120" t="s">
        <v>79</v>
      </c>
      <c r="D4476" s="120">
        <f>'Total display'!A194</f>
        <v>0</v>
      </c>
      <c r="E4476" s="169"/>
      <c r="F4476" s="149"/>
      <c r="G4476" s="112"/>
      <c r="H4476" s="120" t="s">
        <v>80</v>
      </c>
      <c r="I4476" s="232">
        <f>'Total display'!D194</f>
        <v>0</v>
      </c>
      <c r="J4476" s="113"/>
    </row>
    <row r="4477" spans="2:10" ht="14.25" thickTop="1" thickBot="1" x14ac:dyDescent="0.25">
      <c r="B4477" s="111"/>
      <c r="C4477" s="123" t="s">
        <v>73</v>
      </c>
      <c r="D4477" s="124"/>
      <c r="E4477" s="124"/>
      <c r="F4477" s="125" t="s">
        <v>74</v>
      </c>
      <c r="G4477" s="124" t="s">
        <v>75</v>
      </c>
      <c r="H4477" s="124"/>
      <c r="I4477" s="125" t="s">
        <v>74</v>
      </c>
      <c r="J4477" s="113"/>
    </row>
    <row r="4478" spans="2:10" ht="13.5" thickTop="1" x14ac:dyDescent="0.2">
      <c r="B4478" s="111"/>
      <c r="C4478" s="126"/>
      <c r="D4478" s="127" t="s">
        <v>201</v>
      </c>
      <c r="E4478" s="451" t="s">
        <v>117</v>
      </c>
      <c r="F4478" s="129"/>
      <c r="G4478" s="112"/>
      <c r="H4478" s="112"/>
      <c r="I4478" s="130"/>
      <c r="J4478" s="113"/>
    </row>
    <row r="4479" spans="2:10" x14ac:dyDescent="0.2">
      <c r="B4479" s="111"/>
      <c r="C4479" s="127" t="s">
        <v>40</v>
      </c>
      <c r="D4479" s="127"/>
      <c r="E4479" s="127"/>
      <c r="F4479" s="131">
        <f>'Total display'!E194</f>
        <v>0</v>
      </c>
      <c r="G4479" s="1056" t="s">
        <v>1942</v>
      </c>
      <c r="H4479" s="1056"/>
      <c r="I4479" s="424">
        <f>'Total display'!R194</f>
        <v>0</v>
      </c>
      <c r="J4479" s="113"/>
    </row>
    <row r="4480" spans="2:10" x14ac:dyDescent="0.2">
      <c r="B4480" s="111"/>
      <c r="C4480" s="127" t="s">
        <v>67</v>
      </c>
      <c r="D4480" s="127"/>
      <c r="E4480" s="127"/>
      <c r="F4480" s="131">
        <f>'Total display'!H194</f>
        <v>0</v>
      </c>
      <c r="G4480" s="1056" t="s">
        <v>76</v>
      </c>
      <c r="H4480" s="1056"/>
      <c r="I4480" s="131">
        <f>'Total display'!T194</f>
        <v>0</v>
      </c>
      <c r="J4480" s="113"/>
    </row>
    <row r="4481" spans="2:10" x14ac:dyDescent="0.2">
      <c r="B4481" s="111"/>
      <c r="C4481" s="127" t="s">
        <v>69</v>
      </c>
      <c r="D4481" s="451">
        <f>'Ac Dtls'!D2511</f>
        <v>0</v>
      </c>
      <c r="E4481" s="131">
        <f>'Ac Dtls'!E2511</f>
        <v>0</v>
      </c>
      <c r="F4481" s="131">
        <f>'Total display'!M194</f>
        <v>0</v>
      </c>
      <c r="G4481" s="127"/>
      <c r="H4481" s="127"/>
      <c r="I4481" s="131"/>
      <c r="J4481" s="113"/>
    </row>
    <row r="4482" spans="2:10" x14ac:dyDescent="0.2">
      <c r="B4482" s="111"/>
      <c r="C4482" s="127" t="s">
        <v>70</v>
      </c>
      <c r="D4482" s="451">
        <f>'Ac Dtls'!G2511</f>
        <v>0</v>
      </c>
      <c r="E4482" s="131">
        <f>'Ac Dtls'!H2511</f>
        <v>0</v>
      </c>
      <c r="F4482" s="131">
        <f>'Total display'!N194</f>
        <v>0</v>
      </c>
      <c r="G4482" s="127"/>
      <c r="H4482" s="127"/>
      <c r="I4482" s="131"/>
      <c r="J4482" s="113"/>
    </row>
    <row r="4483" spans="2:10" x14ac:dyDescent="0.2">
      <c r="B4483" s="111"/>
      <c r="C4483" s="127" t="s">
        <v>71</v>
      </c>
      <c r="D4483" s="127"/>
      <c r="E4483" s="127"/>
      <c r="F4483" s="131">
        <f>'Total display'!P194</f>
        <v>0</v>
      </c>
      <c r="G4483" s="127"/>
      <c r="H4483" s="127"/>
      <c r="I4483" s="131"/>
      <c r="J4483" s="113"/>
    </row>
    <row r="4484" spans="2:10" x14ac:dyDescent="0.2">
      <c r="B4484" s="111"/>
      <c r="C4484" s="182" t="s">
        <v>421</v>
      </c>
      <c r="D4484" s="144"/>
      <c r="E4484" s="144"/>
      <c r="F4484" s="183">
        <f>'Total display'!I194</f>
        <v>0</v>
      </c>
      <c r="G4484" s="127"/>
      <c r="H4484" s="127"/>
      <c r="I4484" s="131"/>
      <c r="J4484" s="113"/>
    </row>
    <row r="4485" spans="2:10" x14ac:dyDescent="0.2">
      <c r="B4485" s="111"/>
      <c r="C4485" s="127" t="s">
        <v>450</v>
      </c>
      <c r="D4485" s="144"/>
      <c r="E4485" s="144"/>
      <c r="F4485" s="131">
        <f>'Total display'!J194</f>
        <v>0</v>
      </c>
      <c r="G4485" s="127"/>
      <c r="H4485" s="127"/>
      <c r="I4485" s="131"/>
      <c r="J4485" s="113"/>
    </row>
    <row r="4486" spans="2:10" x14ac:dyDescent="0.2">
      <c r="B4486" s="111"/>
      <c r="C4486" s="382" t="s">
        <v>1055</v>
      </c>
      <c r="D4486" s="127"/>
      <c r="E4486" s="127"/>
      <c r="F4486" s="131">
        <f>'Total display'!L194</f>
        <v>0</v>
      </c>
      <c r="G4486" s="127"/>
      <c r="H4486" s="127"/>
      <c r="I4486" s="131"/>
      <c r="J4486" s="113"/>
    </row>
    <row r="4487" spans="2:10" x14ac:dyDescent="0.2">
      <c r="B4487" s="111"/>
      <c r="C4487" s="1050" t="s">
        <v>83</v>
      </c>
      <c r="D4487" s="1051"/>
      <c r="E4487" s="1051"/>
      <c r="F4487" s="132">
        <f>SUM(F4479:F4486)</f>
        <v>0</v>
      </c>
      <c r="G4487" s="1052" t="s">
        <v>84</v>
      </c>
      <c r="H4487" s="1052"/>
      <c r="I4487" s="133">
        <f>SUM(I4479:I4486)</f>
        <v>0</v>
      </c>
      <c r="J4487" s="113"/>
    </row>
    <row r="4488" spans="2:10" x14ac:dyDescent="0.2">
      <c r="B4488" s="134"/>
      <c r="C4488" s="135"/>
      <c r="D4488" s="135"/>
      <c r="E4488" s="135"/>
      <c r="F4488" s="135"/>
      <c r="G4488" s="1057" t="s">
        <v>85</v>
      </c>
      <c r="H4488" s="1057"/>
      <c r="I4488" s="136">
        <f>F4487-I4487</f>
        <v>0</v>
      </c>
      <c r="J4488" s="137"/>
    </row>
    <row r="4489" spans="2:10" x14ac:dyDescent="0.2">
      <c r="B4489" s="111"/>
      <c r="C4489" s="112" t="s">
        <v>86</v>
      </c>
      <c r="D4489" s="112"/>
      <c r="E4489" s="112" t="s">
        <v>88</v>
      </c>
      <c r="F4489" s="112"/>
      <c r="G4489" s="112"/>
      <c r="H4489" s="112"/>
      <c r="I4489" s="112"/>
      <c r="J4489" s="113"/>
    </row>
    <row r="4490" spans="2:10" x14ac:dyDescent="0.2">
      <c r="B4490" s="111"/>
      <c r="C4490" s="112"/>
      <c r="D4490" s="112"/>
      <c r="E4490" s="112"/>
      <c r="F4490" s="112"/>
      <c r="G4490" s="112"/>
      <c r="H4490" s="112"/>
      <c r="I4490" s="112"/>
      <c r="J4490" s="113"/>
    </row>
    <row r="4491" spans="2:10" ht="13.5" thickBot="1" x14ac:dyDescent="0.25">
      <c r="B4491" s="139"/>
      <c r="C4491" s="140"/>
      <c r="D4491" s="140"/>
      <c r="E4491" s="140"/>
      <c r="F4491" s="140"/>
      <c r="G4491" s="140"/>
      <c r="H4491" s="140"/>
      <c r="I4491" s="140"/>
      <c r="J4491" s="141"/>
    </row>
    <row r="4496" spans="2:10" ht="13.5" thickBot="1" x14ac:dyDescent="0.25"/>
    <row r="4497" spans="2:10" x14ac:dyDescent="0.2">
      <c r="B4497" s="108" t="s">
        <v>143</v>
      </c>
      <c r="C4497" s="109"/>
      <c r="D4497" s="109"/>
      <c r="E4497" s="109"/>
      <c r="F4497" s="109"/>
      <c r="G4497" s="109"/>
      <c r="H4497" s="109"/>
      <c r="I4497" s="109"/>
      <c r="J4497" s="110"/>
    </row>
    <row r="4498" spans="2:10" x14ac:dyDescent="0.2">
      <c r="B4498" s="111"/>
      <c r="C4498" s="112"/>
      <c r="D4498" s="112"/>
      <c r="E4498" s="112"/>
      <c r="F4498" s="112"/>
      <c r="G4498" s="112"/>
      <c r="H4498" s="112"/>
      <c r="I4498" s="112"/>
      <c r="J4498" s="113"/>
    </row>
    <row r="4499" spans="2:10" ht="15.75" x14ac:dyDescent="0.25">
      <c r="B4499" s="111"/>
      <c r="C4499" s="1053" t="s">
        <v>77</v>
      </c>
      <c r="D4499" s="1053"/>
      <c r="E4499" s="1053"/>
      <c r="F4499" s="1053"/>
      <c r="G4499" s="1053"/>
      <c r="H4499" s="1053"/>
      <c r="I4499" s="1053"/>
      <c r="J4499" s="113"/>
    </row>
    <row r="4500" spans="2:10" x14ac:dyDescent="0.2">
      <c r="B4500" s="111"/>
      <c r="C4500" s="1054" t="s">
        <v>2110</v>
      </c>
      <c r="D4500" s="1054"/>
      <c r="E4500" s="1054"/>
      <c r="F4500" s="1054"/>
      <c r="G4500" s="1054"/>
      <c r="H4500" s="1054"/>
      <c r="I4500" s="1054"/>
      <c r="J4500" s="113"/>
    </row>
    <row r="4501" spans="2:10" x14ac:dyDescent="0.2">
      <c r="B4501" s="111"/>
      <c r="C4501" s="469"/>
      <c r="D4501" s="469"/>
      <c r="E4501" s="469"/>
      <c r="F4501" s="469"/>
      <c r="G4501" s="469"/>
      <c r="H4501" s="469"/>
      <c r="I4501" s="471"/>
      <c r="J4501" s="113"/>
    </row>
    <row r="4502" spans="2:10" x14ac:dyDescent="0.2">
      <c r="B4502" s="111"/>
      <c r="C4502" s="472" t="s">
        <v>82</v>
      </c>
      <c r="D4502" s="1055" t="e">
        <f>'Total display'!#REF!</f>
        <v>#REF!</v>
      </c>
      <c r="E4502" s="1055"/>
      <c r="F4502" s="1055"/>
      <c r="G4502" s="1055"/>
      <c r="H4502" s="472" t="s">
        <v>81</v>
      </c>
      <c r="I4502" s="176" t="e">
        <f>'Total display'!#REF!</f>
        <v>#REF!</v>
      </c>
      <c r="J4502" s="113"/>
    </row>
    <row r="4503" spans="2:10" x14ac:dyDescent="0.2">
      <c r="B4503" s="111"/>
      <c r="C4503" s="118" t="s">
        <v>78</v>
      </c>
      <c r="D4503" s="1055" t="s">
        <v>92</v>
      </c>
      <c r="E4503" s="1055"/>
      <c r="F4503" s="1055"/>
      <c r="G4503" s="112"/>
      <c r="H4503" s="314" t="s">
        <v>479</v>
      </c>
      <c r="I4503" s="314" t="s">
        <v>329</v>
      </c>
      <c r="J4503" s="113"/>
    </row>
    <row r="4504" spans="2:10" ht="13.5" thickBot="1" x14ac:dyDescent="0.25">
      <c r="B4504" s="111"/>
      <c r="C4504" s="120" t="s">
        <v>79</v>
      </c>
      <c r="D4504" s="120" t="e">
        <f>'Total display'!#REF!</f>
        <v>#REF!</v>
      </c>
      <c r="E4504" s="169"/>
      <c r="F4504" s="149"/>
      <c r="G4504" s="112"/>
      <c r="H4504" s="120" t="s">
        <v>80</v>
      </c>
      <c r="I4504" s="232" t="e">
        <f>'Total display'!#REF!</f>
        <v>#REF!</v>
      </c>
      <c r="J4504" s="113"/>
    </row>
    <row r="4505" spans="2:10" ht="14.25" thickTop="1" thickBot="1" x14ac:dyDescent="0.25">
      <c r="B4505" s="111"/>
      <c r="C4505" s="123" t="s">
        <v>73</v>
      </c>
      <c r="D4505" s="124"/>
      <c r="E4505" s="124"/>
      <c r="F4505" s="125" t="s">
        <v>74</v>
      </c>
      <c r="G4505" s="124" t="s">
        <v>75</v>
      </c>
      <c r="H4505" s="124"/>
      <c r="I4505" s="125" t="s">
        <v>74</v>
      </c>
      <c r="J4505" s="113"/>
    </row>
    <row r="4506" spans="2:10" ht="13.5" thickTop="1" x14ac:dyDescent="0.2">
      <c r="B4506" s="111"/>
      <c r="C4506" s="126"/>
      <c r="D4506" s="127" t="s">
        <v>201</v>
      </c>
      <c r="E4506" s="470" t="s">
        <v>117</v>
      </c>
      <c r="F4506" s="129"/>
      <c r="G4506" s="112"/>
      <c r="H4506" s="112"/>
      <c r="I4506" s="130"/>
      <c r="J4506" s="113"/>
    </row>
    <row r="4507" spans="2:10" x14ac:dyDescent="0.2">
      <c r="B4507" s="111"/>
      <c r="C4507" s="127" t="s">
        <v>40</v>
      </c>
      <c r="D4507" s="127"/>
      <c r="E4507" s="127"/>
      <c r="F4507" s="131" t="e">
        <f>'Total display'!#REF!</f>
        <v>#REF!</v>
      </c>
      <c r="G4507" s="1056" t="s">
        <v>1942</v>
      </c>
      <c r="H4507" s="1056"/>
      <c r="I4507" s="424" t="e">
        <f>'Total display'!#REF!</f>
        <v>#REF!</v>
      </c>
      <c r="J4507" s="113"/>
    </row>
    <row r="4508" spans="2:10" x14ac:dyDescent="0.2">
      <c r="B4508" s="111"/>
      <c r="C4508" s="127" t="s">
        <v>67</v>
      </c>
      <c r="D4508" s="127"/>
      <c r="E4508" s="127"/>
      <c r="F4508" s="131" t="e">
        <f>'Total display'!#REF!</f>
        <v>#REF!</v>
      </c>
      <c r="G4508" s="1056" t="s">
        <v>76</v>
      </c>
      <c r="H4508" s="1056"/>
      <c r="I4508" s="131" t="e">
        <f>'Total display'!#REF!</f>
        <v>#REF!</v>
      </c>
      <c r="J4508" s="113"/>
    </row>
    <row r="4509" spans="2:10" x14ac:dyDescent="0.2">
      <c r="B4509" s="111"/>
      <c r="C4509" s="127" t="s">
        <v>69</v>
      </c>
      <c r="D4509" s="470">
        <f>'Ac Dtls'!D2592</f>
        <v>0</v>
      </c>
      <c r="E4509" s="131">
        <f>'Ac Dtls'!E2592</f>
        <v>0</v>
      </c>
      <c r="F4509" s="131" t="e">
        <f>'Total display'!#REF!</f>
        <v>#REF!</v>
      </c>
      <c r="G4509" s="127"/>
      <c r="H4509" s="127"/>
      <c r="I4509" s="131"/>
      <c r="J4509" s="113"/>
    </row>
    <row r="4510" spans="2:10" x14ac:dyDescent="0.2">
      <c r="B4510" s="111"/>
      <c r="C4510" s="127" t="s">
        <v>70</v>
      </c>
      <c r="D4510" s="470">
        <f>'Ac Dtls'!G2592</f>
        <v>0</v>
      </c>
      <c r="E4510" s="131">
        <f>'Ac Dtls'!H2592</f>
        <v>0</v>
      </c>
      <c r="F4510" s="131" t="e">
        <f>'Total display'!#REF!</f>
        <v>#REF!</v>
      </c>
      <c r="G4510" s="127"/>
      <c r="H4510" s="127"/>
      <c r="I4510" s="131"/>
      <c r="J4510" s="113"/>
    </row>
    <row r="4511" spans="2:10" x14ac:dyDescent="0.2">
      <c r="B4511" s="111"/>
      <c r="C4511" s="127" t="s">
        <v>71</v>
      </c>
      <c r="D4511" s="127"/>
      <c r="E4511" s="127"/>
      <c r="F4511" s="131" t="e">
        <f>'Total display'!#REF!</f>
        <v>#REF!</v>
      </c>
      <c r="G4511" s="127"/>
      <c r="H4511" s="127"/>
      <c r="I4511" s="131"/>
      <c r="J4511" s="113"/>
    </row>
    <row r="4512" spans="2:10" x14ac:dyDescent="0.2">
      <c r="B4512" s="111"/>
      <c r="C4512" s="182" t="s">
        <v>421</v>
      </c>
      <c r="D4512" s="144"/>
      <c r="E4512" s="144"/>
      <c r="F4512" s="183" t="e">
        <f>'Total display'!#REF!</f>
        <v>#REF!</v>
      </c>
      <c r="G4512" s="127"/>
      <c r="H4512" s="127"/>
      <c r="I4512" s="131"/>
      <c r="J4512" s="113"/>
    </row>
    <row r="4513" spans="2:10" x14ac:dyDescent="0.2">
      <c r="B4513" s="111"/>
      <c r="C4513" s="127" t="s">
        <v>450</v>
      </c>
      <c r="D4513" s="144"/>
      <c r="E4513" s="144"/>
      <c r="F4513" s="131" t="e">
        <f>'Total display'!#REF!</f>
        <v>#REF!</v>
      </c>
      <c r="G4513" s="127"/>
      <c r="H4513" s="127"/>
      <c r="I4513" s="131"/>
      <c r="J4513" s="113"/>
    </row>
    <row r="4514" spans="2:10" x14ac:dyDescent="0.2">
      <c r="B4514" s="111"/>
      <c r="C4514" s="382" t="s">
        <v>1055</v>
      </c>
      <c r="D4514" s="127"/>
      <c r="E4514" s="127"/>
      <c r="F4514" s="539" t="e">
        <f>'Total display'!#REF!</f>
        <v>#REF!</v>
      </c>
      <c r="G4514" s="127"/>
      <c r="H4514" s="127"/>
      <c r="I4514" s="131"/>
      <c r="J4514" s="113"/>
    </row>
    <row r="4515" spans="2:10" x14ac:dyDescent="0.2">
      <c r="B4515" s="111"/>
      <c r="C4515" s="1050" t="s">
        <v>83</v>
      </c>
      <c r="D4515" s="1051"/>
      <c r="E4515" s="1051"/>
      <c r="F4515" s="132" t="e">
        <f>SUM(F4507:F4514)</f>
        <v>#REF!</v>
      </c>
      <c r="G4515" s="1052" t="s">
        <v>84</v>
      </c>
      <c r="H4515" s="1052"/>
      <c r="I4515" s="133" t="e">
        <f>SUM(I4507:I4514)</f>
        <v>#REF!</v>
      </c>
      <c r="J4515" s="113"/>
    </row>
    <row r="4516" spans="2:10" x14ac:dyDescent="0.2">
      <c r="B4516" s="134"/>
      <c r="C4516" s="135"/>
      <c r="D4516" s="135"/>
      <c r="E4516" s="135"/>
      <c r="F4516" s="135"/>
      <c r="G4516" s="1057" t="s">
        <v>85</v>
      </c>
      <c r="H4516" s="1057"/>
      <c r="I4516" s="136" t="e">
        <f>F4515-I4515</f>
        <v>#REF!</v>
      </c>
      <c r="J4516" s="137"/>
    </row>
    <row r="4517" spans="2:10" x14ac:dyDescent="0.2">
      <c r="B4517" s="111"/>
      <c r="C4517" s="112" t="s">
        <v>86</v>
      </c>
      <c r="D4517" s="112"/>
      <c r="E4517" s="112" t="s">
        <v>88</v>
      </c>
      <c r="F4517" s="112"/>
      <c r="G4517" s="112"/>
      <c r="H4517" s="112"/>
      <c r="I4517" s="112"/>
      <c r="J4517" s="113"/>
    </row>
    <row r="4518" spans="2:10" x14ac:dyDescent="0.2">
      <c r="B4518" s="111"/>
      <c r="C4518" s="112"/>
      <c r="D4518" s="112"/>
      <c r="E4518" s="112"/>
      <c r="F4518" s="112"/>
      <c r="G4518" s="112"/>
      <c r="H4518" s="112"/>
      <c r="I4518" s="112"/>
      <c r="J4518" s="113"/>
    </row>
    <row r="4519" spans="2:10" ht="13.5" thickBot="1" x14ac:dyDescent="0.25">
      <c r="B4519" s="139"/>
      <c r="C4519" s="140"/>
      <c r="D4519" s="140"/>
      <c r="E4519" s="140"/>
      <c r="F4519" s="140"/>
      <c r="G4519" s="140"/>
      <c r="H4519" s="140"/>
      <c r="I4519" s="140"/>
      <c r="J4519" s="141"/>
    </row>
    <row r="4522" spans="2:10" ht="13.5" thickBot="1" x14ac:dyDescent="0.25"/>
    <row r="4523" spans="2:10" x14ac:dyDescent="0.2">
      <c r="B4523" s="108" t="s">
        <v>143</v>
      </c>
      <c r="C4523" s="109"/>
      <c r="D4523" s="109"/>
      <c r="E4523" s="109"/>
      <c r="F4523" s="109"/>
      <c r="G4523" s="109"/>
      <c r="H4523" s="109"/>
      <c r="I4523" s="109"/>
      <c r="J4523" s="110"/>
    </row>
    <row r="4524" spans="2:10" x14ac:dyDescent="0.2">
      <c r="B4524" s="111"/>
      <c r="C4524" s="112"/>
      <c r="D4524" s="112"/>
      <c r="E4524" s="112"/>
      <c r="F4524" s="112"/>
      <c r="G4524" s="112"/>
      <c r="H4524" s="112"/>
      <c r="I4524" s="112"/>
      <c r="J4524" s="113"/>
    </row>
    <row r="4525" spans="2:10" ht="15.75" x14ac:dyDescent="0.25">
      <c r="B4525" s="111"/>
      <c r="C4525" s="1053" t="s">
        <v>77</v>
      </c>
      <c r="D4525" s="1053"/>
      <c r="E4525" s="1053"/>
      <c r="F4525" s="1053"/>
      <c r="G4525" s="1053"/>
      <c r="H4525" s="1053"/>
      <c r="I4525" s="1053"/>
      <c r="J4525" s="113"/>
    </row>
    <row r="4526" spans="2:10" x14ac:dyDescent="0.2">
      <c r="B4526" s="111"/>
      <c r="C4526" s="1054" t="s">
        <v>2110</v>
      </c>
      <c r="D4526" s="1054"/>
      <c r="E4526" s="1054"/>
      <c r="F4526" s="1054"/>
      <c r="G4526" s="1054"/>
      <c r="H4526" s="1054"/>
      <c r="I4526" s="1054"/>
      <c r="J4526" s="113"/>
    </row>
    <row r="4527" spans="2:10" x14ac:dyDescent="0.2">
      <c r="B4527" s="111"/>
      <c r="C4527" s="838"/>
      <c r="D4527" s="838"/>
      <c r="E4527" s="838"/>
      <c r="F4527" s="838"/>
      <c r="G4527" s="838"/>
      <c r="H4527" s="838"/>
      <c r="I4527" s="840"/>
      <c r="J4527" s="113"/>
    </row>
    <row r="4528" spans="2:10" x14ac:dyDescent="0.2">
      <c r="B4528" s="111"/>
      <c r="C4528" s="841" t="s">
        <v>82</v>
      </c>
      <c r="D4528" s="1055">
        <f>'Total display'!B201</f>
        <v>0</v>
      </c>
      <c r="E4528" s="1055"/>
      <c r="F4528" s="1055"/>
      <c r="G4528" s="1055"/>
      <c r="H4528" s="841" t="s">
        <v>81</v>
      </c>
      <c r="I4528" s="176">
        <f>'Total display'!C201</f>
        <v>0</v>
      </c>
      <c r="J4528" s="113"/>
    </row>
    <row r="4529" spans="2:10" x14ac:dyDescent="0.2">
      <c r="B4529" s="111"/>
      <c r="C4529" s="118" t="s">
        <v>78</v>
      </c>
      <c r="D4529" s="1055" t="s">
        <v>92</v>
      </c>
      <c r="E4529" s="1055"/>
      <c r="F4529" s="1055"/>
      <c r="G4529" s="112"/>
      <c r="H4529" s="314" t="s">
        <v>479</v>
      </c>
      <c r="I4529" s="314" t="s">
        <v>329</v>
      </c>
      <c r="J4529" s="113"/>
    </row>
    <row r="4530" spans="2:10" ht="13.5" thickBot="1" x14ac:dyDescent="0.25">
      <c r="B4530" s="111"/>
      <c r="C4530" s="120" t="s">
        <v>79</v>
      </c>
      <c r="D4530" s="120">
        <f>'Total display'!A201</f>
        <v>0</v>
      </c>
      <c r="E4530" s="169"/>
      <c r="F4530" s="149"/>
      <c r="G4530" s="112"/>
      <c r="H4530" s="120" t="s">
        <v>80</v>
      </c>
      <c r="I4530" s="232">
        <f>'Total display'!D201</f>
        <v>0</v>
      </c>
      <c r="J4530" s="113"/>
    </row>
    <row r="4531" spans="2:10" ht="14.25" thickTop="1" thickBot="1" x14ac:dyDescent="0.25">
      <c r="B4531" s="111"/>
      <c r="C4531" s="123" t="s">
        <v>73</v>
      </c>
      <c r="D4531" s="124"/>
      <c r="E4531" s="124"/>
      <c r="F4531" s="125" t="s">
        <v>74</v>
      </c>
      <c r="G4531" s="124" t="s">
        <v>75</v>
      </c>
      <c r="H4531" s="124"/>
      <c r="I4531" s="125" t="s">
        <v>74</v>
      </c>
      <c r="J4531" s="113"/>
    </row>
    <row r="4532" spans="2:10" ht="13.5" thickTop="1" x14ac:dyDescent="0.2">
      <c r="B4532" s="111"/>
      <c r="C4532" s="126"/>
      <c r="D4532" s="127" t="s">
        <v>201</v>
      </c>
      <c r="E4532" s="839" t="s">
        <v>117</v>
      </c>
      <c r="F4532" s="129"/>
      <c r="G4532" s="112"/>
      <c r="H4532" s="112"/>
      <c r="I4532" s="130"/>
      <c r="J4532" s="113"/>
    </row>
    <row r="4533" spans="2:10" x14ac:dyDescent="0.2">
      <c r="B4533" s="111"/>
      <c r="C4533" s="127" t="s">
        <v>40</v>
      </c>
      <c r="D4533" s="127"/>
      <c r="E4533" s="127"/>
      <c r="F4533" s="131">
        <f>'Total display'!E201</f>
        <v>0</v>
      </c>
      <c r="G4533" s="1056"/>
      <c r="H4533" s="1056"/>
      <c r="I4533" s="424">
        <f>'Total display'!R201</f>
        <v>0</v>
      </c>
      <c r="J4533" s="113"/>
    </row>
    <row r="4534" spans="2:10" x14ac:dyDescent="0.2">
      <c r="B4534" s="111"/>
      <c r="C4534" s="127" t="s">
        <v>67</v>
      </c>
      <c r="D4534" s="127"/>
      <c r="E4534" s="127"/>
      <c r="F4534" s="131">
        <f>'Total display'!H201</f>
        <v>0</v>
      </c>
      <c r="G4534" s="1056" t="s">
        <v>76</v>
      </c>
      <c r="H4534" s="1056"/>
      <c r="I4534" s="131">
        <f>'Total display'!T201</f>
        <v>0</v>
      </c>
      <c r="J4534" s="113"/>
    </row>
    <row r="4535" spans="2:10" x14ac:dyDescent="0.2">
      <c r="B4535" s="111"/>
      <c r="C4535" s="127" t="s">
        <v>69</v>
      </c>
      <c r="D4535" s="839">
        <f>'Ac Dtls'!D2618</f>
        <v>0</v>
      </c>
      <c r="E4535" s="131">
        <f>'Ac Dtls'!E2618</f>
        <v>0</v>
      </c>
      <c r="F4535" s="131">
        <f>'Total display'!M201</f>
        <v>0</v>
      </c>
      <c r="G4535" s="127"/>
      <c r="H4535" s="127"/>
      <c r="I4535" s="131"/>
      <c r="J4535" s="113"/>
    </row>
    <row r="4536" spans="2:10" x14ac:dyDescent="0.2">
      <c r="B4536" s="111"/>
      <c r="C4536" s="127" t="s">
        <v>70</v>
      </c>
      <c r="D4536" s="839">
        <f>'Ac Dtls'!G2618</f>
        <v>0</v>
      </c>
      <c r="E4536" s="131">
        <f>'Ac Dtls'!H2618</f>
        <v>0</v>
      </c>
      <c r="F4536" s="131">
        <f>'Total display'!O201</f>
        <v>0</v>
      </c>
      <c r="G4536" s="127"/>
      <c r="H4536" s="127"/>
      <c r="I4536" s="131"/>
      <c r="J4536" s="113"/>
    </row>
    <row r="4537" spans="2:10" x14ac:dyDescent="0.2">
      <c r="B4537" s="111"/>
      <c r="C4537" s="127" t="s">
        <v>71</v>
      </c>
      <c r="D4537" s="127"/>
      <c r="E4537" s="127"/>
      <c r="F4537" s="131">
        <f>'Total display'!P201</f>
        <v>0</v>
      </c>
      <c r="G4537" s="127"/>
      <c r="H4537" s="127"/>
      <c r="I4537" s="131"/>
      <c r="J4537" s="113"/>
    </row>
    <row r="4538" spans="2:10" x14ac:dyDescent="0.2">
      <c r="B4538" s="111"/>
      <c r="C4538" s="182" t="s">
        <v>421</v>
      </c>
      <c r="D4538" s="144"/>
      <c r="E4538" s="144"/>
      <c r="F4538" s="183">
        <f>'Total display'!I201</f>
        <v>0</v>
      </c>
      <c r="G4538" s="127"/>
      <c r="H4538" s="127"/>
      <c r="I4538" s="131"/>
      <c r="J4538" s="113"/>
    </row>
    <row r="4539" spans="2:10" x14ac:dyDescent="0.2">
      <c r="B4539" s="111"/>
      <c r="C4539" s="127" t="s">
        <v>450</v>
      </c>
      <c r="D4539" s="144"/>
      <c r="E4539" s="144"/>
      <c r="F4539" s="131">
        <f>'Total display'!J201</f>
        <v>0</v>
      </c>
      <c r="G4539" s="127"/>
      <c r="H4539" s="127"/>
      <c r="I4539" s="131"/>
      <c r="J4539" s="113"/>
    </row>
    <row r="4540" spans="2:10" x14ac:dyDescent="0.2">
      <c r="B4540" s="111"/>
      <c r="C4540" s="382"/>
      <c r="D4540" s="127"/>
      <c r="E4540" s="127"/>
      <c r="F4540" s="539"/>
      <c r="G4540" s="127"/>
      <c r="H4540" s="127"/>
      <c r="I4540" s="131"/>
      <c r="J4540" s="113"/>
    </row>
    <row r="4541" spans="2:10" x14ac:dyDescent="0.2">
      <c r="B4541" s="111"/>
      <c r="C4541" s="1050" t="s">
        <v>83</v>
      </c>
      <c r="D4541" s="1051"/>
      <c r="E4541" s="1051"/>
      <c r="F4541" s="132">
        <f>SUM(F4533:F4540)</f>
        <v>0</v>
      </c>
      <c r="G4541" s="1052" t="s">
        <v>84</v>
      </c>
      <c r="H4541" s="1052"/>
      <c r="I4541" s="133">
        <f>SUM(I4533:I4540)</f>
        <v>0</v>
      </c>
      <c r="J4541" s="113"/>
    </row>
    <row r="4542" spans="2:10" x14ac:dyDescent="0.2">
      <c r="B4542" s="134"/>
      <c r="C4542" s="135"/>
      <c r="D4542" s="135"/>
      <c r="E4542" s="135"/>
      <c r="F4542" s="135"/>
      <c r="G4542" s="1057" t="s">
        <v>85</v>
      </c>
      <c r="H4542" s="1057"/>
      <c r="I4542" s="136">
        <f>F4541-I4541</f>
        <v>0</v>
      </c>
      <c r="J4542" s="137"/>
    </row>
    <row r="4543" spans="2:10" x14ac:dyDescent="0.2">
      <c r="B4543" s="111"/>
      <c r="C4543" s="112" t="s">
        <v>86</v>
      </c>
      <c r="D4543" s="112"/>
      <c r="E4543" s="112" t="s">
        <v>88</v>
      </c>
      <c r="F4543" s="112"/>
      <c r="G4543" s="112"/>
      <c r="H4543" s="112"/>
      <c r="I4543" s="112"/>
      <c r="J4543" s="113"/>
    </row>
    <row r="4544" spans="2:10" x14ac:dyDescent="0.2">
      <c r="B4544" s="111"/>
      <c r="C4544" s="112"/>
      <c r="D4544" s="112"/>
      <c r="E4544" s="112"/>
      <c r="F4544" s="112"/>
      <c r="G4544" s="112"/>
      <c r="H4544" s="112"/>
      <c r="I4544" s="112"/>
      <c r="J4544" s="113"/>
    </row>
    <row r="4545" spans="2:10" ht="13.5" thickBot="1" x14ac:dyDescent="0.25">
      <c r="B4545" s="139"/>
      <c r="C4545" s="140"/>
      <c r="D4545" s="140"/>
      <c r="E4545" s="140"/>
      <c r="F4545" s="140"/>
      <c r="G4545" s="140"/>
      <c r="H4545" s="140"/>
      <c r="I4545" s="140"/>
      <c r="J4545" s="141"/>
    </row>
    <row r="4552" spans="2:10" ht="13.5" thickBot="1" x14ac:dyDescent="0.25"/>
    <row r="4553" spans="2:10" x14ac:dyDescent="0.2">
      <c r="B4553" s="108" t="s">
        <v>143</v>
      </c>
      <c r="C4553" s="109"/>
      <c r="D4553" s="109"/>
      <c r="E4553" s="109"/>
      <c r="F4553" s="109"/>
      <c r="G4553" s="109"/>
      <c r="H4553" s="109"/>
      <c r="I4553" s="109"/>
      <c r="J4553" s="110"/>
    </row>
    <row r="4554" spans="2:10" x14ac:dyDescent="0.2">
      <c r="B4554" s="111"/>
      <c r="C4554" s="112"/>
      <c r="D4554" s="112"/>
      <c r="E4554" s="112"/>
      <c r="F4554" s="112"/>
      <c r="G4554" s="112"/>
      <c r="H4554" s="112"/>
      <c r="I4554" s="112"/>
      <c r="J4554" s="113"/>
    </row>
    <row r="4555" spans="2:10" ht="15.75" x14ac:dyDescent="0.25">
      <c r="B4555" s="111"/>
      <c r="C4555" s="1053" t="s">
        <v>77</v>
      </c>
      <c r="D4555" s="1053"/>
      <c r="E4555" s="1053"/>
      <c r="F4555" s="1053"/>
      <c r="G4555" s="1053"/>
      <c r="H4555" s="1053"/>
      <c r="I4555" s="1053"/>
      <c r="J4555" s="113"/>
    </row>
    <row r="4556" spans="2:10" x14ac:dyDescent="0.2">
      <c r="B4556" s="111"/>
      <c r="C4556" s="1054" t="s">
        <v>2110</v>
      </c>
      <c r="D4556" s="1054"/>
      <c r="E4556" s="1054"/>
      <c r="F4556" s="1054"/>
      <c r="G4556" s="1054"/>
      <c r="H4556" s="1054"/>
      <c r="I4556" s="1054"/>
      <c r="J4556" s="113"/>
    </row>
    <row r="4557" spans="2:10" x14ac:dyDescent="0.2">
      <c r="B4557" s="111"/>
      <c r="C4557" s="469"/>
      <c r="D4557" s="469"/>
      <c r="E4557" s="469"/>
      <c r="F4557" s="469"/>
      <c r="G4557" s="469"/>
      <c r="H4557" s="469"/>
      <c r="I4557" s="471"/>
      <c r="J4557" s="113"/>
    </row>
    <row r="4558" spans="2:10" x14ac:dyDescent="0.2">
      <c r="B4558" s="111"/>
      <c r="C4558" s="472" t="s">
        <v>82</v>
      </c>
      <c r="D4558" s="1055">
        <f>'Total display'!B202</f>
        <v>0</v>
      </c>
      <c r="E4558" s="1055"/>
      <c r="F4558" s="1055"/>
      <c r="G4558" s="1055"/>
      <c r="H4558" s="472" t="s">
        <v>81</v>
      </c>
      <c r="I4558" s="176">
        <f>'Total display'!C202</f>
        <v>0</v>
      </c>
      <c r="J4558" s="113"/>
    </row>
    <row r="4559" spans="2:10" x14ac:dyDescent="0.2">
      <c r="B4559" s="111"/>
      <c r="C4559" s="118" t="s">
        <v>78</v>
      </c>
      <c r="D4559" s="1055" t="s">
        <v>168</v>
      </c>
      <c r="E4559" s="1055"/>
      <c r="F4559" s="1055"/>
      <c r="G4559" s="112"/>
      <c r="H4559" s="314" t="s">
        <v>479</v>
      </c>
      <c r="I4559" s="314" t="s">
        <v>329</v>
      </c>
      <c r="J4559" s="113"/>
    </row>
    <row r="4560" spans="2:10" ht="13.5" thickBot="1" x14ac:dyDescent="0.25">
      <c r="B4560" s="111"/>
      <c r="C4560" s="120" t="s">
        <v>79</v>
      </c>
      <c r="D4560" s="120">
        <f>'Total display'!A202</f>
        <v>0</v>
      </c>
      <c r="E4560" s="169"/>
      <c r="F4560" s="149"/>
      <c r="G4560" s="112"/>
      <c r="H4560" s="120" t="s">
        <v>80</v>
      </c>
      <c r="I4560" s="232">
        <f>'Total display'!D202</f>
        <v>0</v>
      </c>
      <c r="J4560" s="113"/>
    </row>
    <row r="4561" spans="2:10" ht="14.25" thickTop="1" thickBot="1" x14ac:dyDescent="0.25">
      <c r="B4561" s="111"/>
      <c r="C4561" s="123" t="s">
        <v>73</v>
      </c>
      <c r="D4561" s="124"/>
      <c r="E4561" s="124"/>
      <c r="F4561" s="125" t="s">
        <v>74</v>
      </c>
      <c r="G4561" s="124" t="s">
        <v>75</v>
      </c>
      <c r="H4561" s="124"/>
      <c r="I4561" s="125" t="s">
        <v>74</v>
      </c>
      <c r="J4561" s="113"/>
    </row>
    <row r="4562" spans="2:10" ht="13.5" thickTop="1" x14ac:dyDescent="0.2">
      <c r="B4562" s="111"/>
      <c r="C4562" s="126"/>
      <c r="D4562" s="127" t="s">
        <v>201</v>
      </c>
      <c r="E4562" s="470" t="s">
        <v>117</v>
      </c>
      <c r="F4562" s="129"/>
      <c r="G4562" s="112"/>
      <c r="H4562" s="112"/>
      <c r="I4562" s="130"/>
      <c r="J4562" s="113"/>
    </row>
    <row r="4563" spans="2:10" x14ac:dyDescent="0.2">
      <c r="B4563" s="111"/>
      <c r="C4563" s="127" t="s">
        <v>40</v>
      </c>
      <c r="D4563" s="127"/>
      <c r="E4563" s="127"/>
      <c r="F4563" s="131">
        <f>'Total display'!E202</f>
        <v>0</v>
      </c>
      <c r="G4563" s="1056" t="s">
        <v>1942</v>
      </c>
      <c r="H4563" s="1056"/>
      <c r="I4563" s="131">
        <f>'Total display'!R202</f>
        <v>0</v>
      </c>
      <c r="J4563" s="113"/>
    </row>
    <row r="4564" spans="2:10" x14ac:dyDescent="0.2">
      <c r="B4564" s="111"/>
      <c r="C4564" s="127" t="s">
        <v>67</v>
      </c>
      <c r="D4564" s="127"/>
      <c r="E4564" s="127"/>
      <c r="F4564" s="131">
        <f>'Total display'!H202</f>
        <v>0</v>
      </c>
      <c r="G4564" s="1056" t="s">
        <v>76</v>
      </c>
      <c r="H4564" s="1056"/>
      <c r="I4564" s="131">
        <f>'Total display'!T202</f>
        <v>0</v>
      </c>
      <c r="J4564" s="113"/>
    </row>
    <row r="4565" spans="2:10" x14ac:dyDescent="0.2">
      <c r="B4565" s="111"/>
      <c r="C4565" s="127" t="s">
        <v>69</v>
      </c>
      <c r="D4565" s="470">
        <f>'Ac Dtls'!D170</f>
        <v>0</v>
      </c>
      <c r="E4565" s="131">
        <f>'Ac Dtls'!E170</f>
        <v>1.5999195205479453</v>
      </c>
      <c r="F4565" s="131">
        <f>'Total display'!M202</f>
        <v>0</v>
      </c>
      <c r="G4565" s="127"/>
      <c r="H4565" s="127"/>
      <c r="I4565" s="131"/>
      <c r="J4565" s="113"/>
    </row>
    <row r="4566" spans="2:10" x14ac:dyDescent="0.2">
      <c r="B4566" s="111"/>
      <c r="C4566" s="127" t="s">
        <v>70</v>
      </c>
      <c r="D4566" s="470">
        <f>'Ac Dtls'!G2673</f>
        <v>0</v>
      </c>
      <c r="E4566" s="131">
        <f>'Ac Dtls'!H2673</f>
        <v>0</v>
      </c>
      <c r="F4566" s="131">
        <f>'Total display'!N202</f>
        <v>0</v>
      </c>
      <c r="G4566" s="127"/>
      <c r="H4566" s="127"/>
      <c r="I4566" s="131"/>
      <c r="J4566" s="113"/>
    </row>
    <row r="4567" spans="2:10" x14ac:dyDescent="0.2">
      <c r="B4567" s="111"/>
      <c r="C4567" s="127" t="s">
        <v>71</v>
      </c>
      <c r="D4567" s="127"/>
      <c r="E4567" s="127"/>
      <c r="F4567" s="131">
        <f>'Total display'!P202</f>
        <v>0</v>
      </c>
      <c r="G4567" s="127"/>
      <c r="H4567" s="127"/>
      <c r="I4567" s="131"/>
      <c r="J4567" s="113"/>
    </row>
    <row r="4568" spans="2:10" x14ac:dyDescent="0.2">
      <c r="B4568" s="111"/>
      <c r="C4568" s="127" t="s">
        <v>422</v>
      </c>
      <c r="D4568" s="127"/>
      <c r="E4568" s="127"/>
      <c r="F4568" s="131">
        <f>'Total display'!F202</f>
        <v>0</v>
      </c>
      <c r="G4568" s="127"/>
      <c r="H4568" s="127"/>
      <c r="I4568" s="131"/>
      <c r="J4568" s="113"/>
    </row>
    <row r="4569" spans="2:10" x14ac:dyDescent="0.2">
      <c r="B4569" s="111"/>
      <c r="C4569" s="182" t="s">
        <v>421</v>
      </c>
      <c r="D4569" s="144"/>
      <c r="E4569" s="144"/>
      <c r="F4569" s="183">
        <f>'Total display'!I202</f>
        <v>0</v>
      </c>
      <c r="G4569" s="127"/>
      <c r="H4569" s="127"/>
      <c r="I4569" s="131"/>
      <c r="J4569" s="113"/>
    </row>
    <row r="4570" spans="2:10" x14ac:dyDescent="0.2">
      <c r="B4570" s="111"/>
      <c r="C4570" s="127" t="s">
        <v>450</v>
      </c>
      <c r="D4570" s="144"/>
      <c r="E4570" s="144"/>
      <c r="F4570" s="131">
        <f>'Total display'!J202</f>
        <v>0</v>
      </c>
      <c r="G4570" s="127"/>
      <c r="H4570" s="127"/>
      <c r="I4570" s="131"/>
      <c r="J4570" s="113"/>
    </row>
    <row r="4571" spans="2:10" x14ac:dyDescent="0.2">
      <c r="B4571" s="111"/>
      <c r="C4571" s="382" t="s">
        <v>951</v>
      </c>
      <c r="D4571" s="127"/>
      <c r="E4571" s="127"/>
      <c r="F4571" s="131">
        <f>'Total display'!L202</f>
        <v>0</v>
      </c>
      <c r="G4571" s="127"/>
      <c r="H4571" s="127"/>
      <c r="I4571" s="131"/>
      <c r="J4571" s="113"/>
    </row>
    <row r="4572" spans="2:10" x14ac:dyDescent="0.2">
      <c r="B4572" s="111"/>
      <c r="C4572" s="1050" t="s">
        <v>83</v>
      </c>
      <c r="D4572" s="1051"/>
      <c r="E4572" s="1051"/>
      <c r="F4572" s="132">
        <f>SUM(F4563:F4571)</f>
        <v>0</v>
      </c>
      <c r="G4572" s="1052" t="s">
        <v>84</v>
      </c>
      <c r="H4572" s="1052"/>
      <c r="I4572" s="133">
        <f>SUM(I4563:I4571)</f>
        <v>0</v>
      </c>
      <c r="J4572" s="113"/>
    </row>
    <row r="4573" spans="2:10" x14ac:dyDescent="0.2">
      <c r="B4573" s="134"/>
      <c r="C4573" s="135"/>
      <c r="D4573" s="135"/>
      <c r="E4573" s="135"/>
      <c r="F4573" s="135"/>
      <c r="G4573" s="1057" t="s">
        <v>85</v>
      </c>
      <c r="H4573" s="1057"/>
      <c r="I4573" s="136">
        <f>F4572-I4572</f>
        <v>0</v>
      </c>
      <c r="J4573" s="137"/>
    </row>
    <row r="4574" spans="2:10" x14ac:dyDescent="0.2">
      <c r="B4574" s="111"/>
      <c r="C4574" s="112" t="s">
        <v>86</v>
      </c>
      <c r="D4574" s="112"/>
      <c r="E4574" s="112" t="s">
        <v>88</v>
      </c>
      <c r="F4574" s="112"/>
      <c r="G4574" s="112"/>
      <c r="H4574" s="112"/>
      <c r="I4574" s="112"/>
      <c r="J4574" s="113"/>
    </row>
    <row r="4575" spans="2:10" x14ac:dyDescent="0.2">
      <c r="B4575" s="111"/>
      <c r="C4575" s="112"/>
      <c r="D4575" s="112"/>
      <c r="E4575" s="112"/>
      <c r="F4575" s="112"/>
      <c r="G4575" s="112"/>
      <c r="H4575" s="112"/>
      <c r="I4575" s="112"/>
      <c r="J4575" s="113"/>
    </row>
    <row r="4576" spans="2:10" ht="13.5" thickBot="1" x14ac:dyDescent="0.25">
      <c r="B4576" s="139"/>
      <c r="C4576" s="140"/>
      <c r="D4576" s="140"/>
      <c r="E4576" s="140"/>
      <c r="F4576" s="140"/>
      <c r="G4576" s="140"/>
      <c r="H4576" s="140"/>
      <c r="I4576" s="140"/>
      <c r="J4576" s="141"/>
    </row>
    <row r="4581" spans="2:10" ht="13.5" thickBot="1" x14ac:dyDescent="0.25"/>
    <row r="4582" spans="2:10" x14ac:dyDescent="0.2">
      <c r="B4582" s="108" t="s">
        <v>143</v>
      </c>
      <c r="C4582" s="109"/>
      <c r="D4582" s="109"/>
      <c r="E4582" s="109"/>
      <c r="F4582" s="109"/>
      <c r="G4582" s="109"/>
      <c r="H4582" s="109"/>
      <c r="I4582" s="109"/>
      <c r="J4582" s="110"/>
    </row>
    <row r="4583" spans="2:10" x14ac:dyDescent="0.2">
      <c r="B4583" s="111"/>
      <c r="C4583" s="112"/>
      <c r="D4583" s="112"/>
      <c r="E4583" s="112"/>
      <c r="F4583" s="112"/>
      <c r="G4583" s="112"/>
      <c r="H4583" s="112"/>
      <c r="I4583" s="112"/>
      <c r="J4583" s="113"/>
    </row>
    <row r="4584" spans="2:10" ht="15.75" x14ac:dyDescent="0.25">
      <c r="B4584" s="111"/>
      <c r="C4584" s="1053" t="s">
        <v>77</v>
      </c>
      <c r="D4584" s="1053"/>
      <c r="E4584" s="1053"/>
      <c r="F4584" s="1053"/>
      <c r="G4584" s="1053"/>
      <c r="H4584" s="1053"/>
      <c r="I4584" s="1053"/>
      <c r="J4584" s="113"/>
    </row>
    <row r="4585" spans="2:10" x14ac:dyDescent="0.2">
      <c r="B4585" s="111"/>
      <c r="C4585" s="1054" t="s">
        <v>2110</v>
      </c>
      <c r="D4585" s="1054"/>
      <c r="E4585" s="1054"/>
      <c r="F4585" s="1054"/>
      <c r="G4585" s="1054"/>
      <c r="H4585" s="1054"/>
      <c r="I4585" s="1054"/>
      <c r="J4585" s="113"/>
    </row>
    <row r="4586" spans="2:10" x14ac:dyDescent="0.2">
      <c r="B4586" s="111"/>
      <c r="C4586" s="469"/>
      <c r="D4586" s="469"/>
      <c r="E4586" s="469"/>
      <c r="F4586" s="469"/>
      <c r="G4586" s="469"/>
      <c r="H4586" s="469"/>
      <c r="I4586" s="471"/>
      <c r="J4586" s="113"/>
    </row>
    <row r="4587" spans="2:10" x14ac:dyDescent="0.2">
      <c r="B4587" s="111"/>
      <c r="C4587" s="472" t="s">
        <v>82</v>
      </c>
      <c r="D4587" s="1055">
        <f>'Total display'!B203</f>
        <v>0</v>
      </c>
      <c r="E4587" s="1055"/>
      <c r="F4587" s="1055"/>
      <c r="G4587" s="1055"/>
      <c r="H4587" s="472" t="s">
        <v>81</v>
      </c>
      <c r="I4587" s="176">
        <f>'Total display'!C203</f>
        <v>0</v>
      </c>
      <c r="J4587" s="113"/>
    </row>
    <row r="4588" spans="2:10" x14ac:dyDescent="0.2">
      <c r="B4588" s="111"/>
      <c r="C4588" s="118" t="s">
        <v>78</v>
      </c>
      <c r="D4588" s="1055" t="s">
        <v>92</v>
      </c>
      <c r="E4588" s="1055"/>
      <c r="F4588" s="1055"/>
      <c r="G4588" s="112"/>
      <c r="H4588" s="246" t="s">
        <v>479</v>
      </c>
      <c r="I4588" s="246" t="s">
        <v>330</v>
      </c>
      <c r="J4588" s="113"/>
    </row>
    <row r="4589" spans="2:10" ht="13.5" thickBot="1" x14ac:dyDescent="0.25">
      <c r="B4589" s="111"/>
      <c r="C4589" s="120" t="s">
        <v>79</v>
      </c>
      <c r="D4589" s="120">
        <f>'Total display'!A203</f>
        <v>0</v>
      </c>
      <c r="E4589" s="169"/>
      <c r="F4589" s="149"/>
      <c r="G4589" s="112"/>
      <c r="H4589" s="120" t="s">
        <v>80</v>
      </c>
      <c r="I4589" s="232">
        <f>'Total display'!D203</f>
        <v>0</v>
      </c>
      <c r="J4589" s="113"/>
    </row>
    <row r="4590" spans="2:10" ht="14.25" thickTop="1" thickBot="1" x14ac:dyDescent="0.25">
      <c r="B4590" s="111"/>
      <c r="C4590" s="123" t="s">
        <v>73</v>
      </c>
      <c r="D4590" s="124"/>
      <c r="E4590" s="124"/>
      <c r="F4590" s="125" t="s">
        <v>74</v>
      </c>
      <c r="G4590" s="124" t="s">
        <v>75</v>
      </c>
      <c r="H4590" s="124"/>
      <c r="I4590" s="125" t="s">
        <v>74</v>
      </c>
      <c r="J4590" s="113"/>
    </row>
    <row r="4591" spans="2:10" ht="13.5" thickTop="1" x14ac:dyDescent="0.2">
      <c r="B4591" s="111"/>
      <c r="C4591" s="126"/>
      <c r="D4591" s="127" t="s">
        <v>201</v>
      </c>
      <c r="E4591" s="470" t="s">
        <v>117</v>
      </c>
      <c r="F4591" s="129"/>
      <c r="G4591" s="112"/>
      <c r="H4591" s="112"/>
      <c r="I4591" s="130"/>
      <c r="J4591" s="113"/>
    </row>
    <row r="4592" spans="2:10" x14ac:dyDescent="0.2">
      <c r="B4592" s="111"/>
      <c r="C4592" s="127" t="s">
        <v>40</v>
      </c>
      <c r="D4592" s="127"/>
      <c r="E4592" s="127"/>
      <c r="F4592" s="131">
        <f>'Total display'!E203</f>
        <v>0</v>
      </c>
      <c r="G4592" s="1056" t="s">
        <v>1942</v>
      </c>
      <c r="H4592" s="1056"/>
      <c r="I4592" s="131">
        <f>'Total display'!R203</f>
        <v>0</v>
      </c>
      <c r="J4592" s="113"/>
    </row>
    <row r="4593" spans="2:12" x14ac:dyDescent="0.2">
      <c r="B4593" s="111"/>
      <c r="C4593" s="127" t="s">
        <v>67</v>
      </c>
      <c r="D4593" s="127"/>
      <c r="E4593" s="127"/>
      <c r="F4593" s="131">
        <f>'Total display'!H203</f>
        <v>0</v>
      </c>
      <c r="G4593" s="1056" t="s">
        <v>76</v>
      </c>
      <c r="H4593" s="1056"/>
      <c r="I4593" s="131">
        <f>'Total display'!T203</f>
        <v>0</v>
      </c>
      <c r="J4593" s="113"/>
    </row>
    <row r="4594" spans="2:12" x14ac:dyDescent="0.2">
      <c r="B4594" s="111"/>
      <c r="C4594" s="127" t="s">
        <v>69</v>
      </c>
      <c r="D4594" s="470">
        <f>'Ac Dtls'!D2806</f>
        <v>0</v>
      </c>
      <c r="E4594" s="131">
        <f>'Ac Dtls'!E2806</f>
        <v>0</v>
      </c>
      <c r="F4594" s="131">
        <f>'Total display'!M203</f>
        <v>0</v>
      </c>
      <c r="G4594" s="127"/>
      <c r="H4594" s="127"/>
      <c r="I4594" s="131"/>
      <c r="J4594" s="113"/>
    </row>
    <row r="4595" spans="2:12" x14ac:dyDescent="0.2">
      <c r="B4595" s="111"/>
      <c r="C4595" s="127" t="s">
        <v>70</v>
      </c>
      <c r="D4595" s="470">
        <f>'Ac Dtls'!G2806</f>
        <v>0</v>
      </c>
      <c r="E4595" s="131">
        <f>'Ac Dtls'!H2806</f>
        <v>0</v>
      </c>
      <c r="F4595" s="131">
        <f>'Total display'!N203</f>
        <v>0</v>
      </c>
      <c r="G4595" s="127"/>
      <c r="H4595" s="127"/>
      <c r="I4595" s="131"/>
      <c r="J4595" s="113"/>
    </row>
    <row r="4596" spans="2:12" x14ac:dyDescent="0.2">
      <c r="B4596" s="111"/>
      <c r="C4596" s="127" t="s">
        <v>71</v>
      </c>
      <c r="D4596" s="127"/>
      <c r="E4596" s="127"/>
      <c r="F4596" s="131">
        <f>'Total display'!P203</f>
        <v>0</v>
      </c>
      <c r="G4596" s="127"/>
      <c r="H4596" s="127"/>
      <c r="I4596" s="131"/>
      <c r="J4596" s="113"/>
    </row>
    <row r="4597" spans="2:12" x14ac:dyDescent="0.2">
      <c r="B4597" s="111"/>
      <c r="C4597" s="182" t="s">
        <v>421</v>
      </c>
      <c r="D4597" s="144"/>
      <c r="E4597" s="144"/>
      <c r="F4597" s="183">
        <f>'Total display'!I203</f>
        <v>0</v>
      </c>
      <c r="G4597" s="127"/>
      <c r="H4597" s="127"/>
      <c r="I4597" s="131"/>
      <c r="J4597" s="113"/>
    </row>
    <row r="4598" spans="2:12" x14ac:dyDescent="0.2">
      <c r="B4598" s="111"/>
      <c r="C4598" s="127" t="s">
        <v>450</v>
      </c>
      <c r="D4598" s="144"/>
      <c r="E4598" s="144"/>
      <c r="F4598" s="131">
        <f>'Total display'!J203</f>
        <v>0</v>
      </c>
      <c r="G4598" s="127"/>
      <c r="H4598" s="127"/>
      <c r="I4598" s="131"/>
      <c r="J4598" s="113"/>
    </row>
    <row r="4599" spans="2:12" x14ac:dyDescent="0.2">
      <c r="B4599" s="111"/>
      <c r="C4599" s="382" t="s">
        <v>951</v>
      </c>
      <c r="D4599" s="127"/>
      <c r="E4599" s="127"/>
      <c r="F4599" s="131">
        <f>'Total display'!L203</f>
        <v>0</v>
      </c>
      <c r="G4599" s="127"/>
      <c r="H4599" s="127"/>
      <c r="I4599" s="131"/>
      <c r="J4599" s="113"/>
    </row>
    <row r="4600" spans="2:12" x14ac:dyDescent="0.2">
      <c r="B4600" s="111"/>
      <c r="C4600" s="1050" t="s">
        <v>83</v>
      </c>
      <c r="D4600" s="1051"/>
      <c r="E4600" s="1051"/>
      <c r="F4600" s="132">
        <f>SUM(F4592:F4599)</f>
        <v>0</v>
      </c>
      <c r="G4600" s="1052" t="s">
        <v>84</v>
      </c>
      <c r="H4600" s="1052"/>
      <c r="I4600" s="133">
        <f>SUM(I4592:I4599)</f>
        <v>0</v>
      </c>
      <c r="J4600" s="113"/>
    </row>
    <row r="4601" spans="2:12" x14ac:dyDescent="0.2">
      <c r="B4601" s="134"/>
      <c r="C4601" s="135"/>
      <c r="D4601" s="135"/>
      <c r="E4601" s="135"/>
      <c r="F4601" s="135"/>
      <c r="G4601" s="1057" t="s">
        <v>85</v>
      </c>
      <c r="H4601" s="1057"/>
      <c r="I4601" s="136">
        <f>F4600-I4600</f>
        <v>0</v>
      </c>
      <c r="J4601" s="137"/>
    </row>
    <row r="4602" spans="2:12" x14ac:dyDescent="0.2">
      <c r="B4602" s="111"/>
      <c r="C4602" s="112" t="s">
        <v>86</v>
      </c>
      <c r="D4602" s="112"/>
      <c r="E4602" s="112" t="s">
        <v>88</v>
      </c>
      <c r="F4602" s="112"/>
      <c r="G4602" s="112"/>
      <c r="H4602" s="112"/>
      <c r="I4602" s="112"/>
      <c r="J4602" s="113"/>
    </row>
    <row r="4603" spans="2:12" x14ac:dyDescent="0.2">
      <c r="B4603" s="111"/>
      <c r="C4603" s="112"/>
      <c r="D4603" s="112"/>
      <c r="E4603" s="112"/>
      <c r="F4603" s="112"/>
      <c r="G4603" s="112"/>
      <c r="H4603" s="112"/>
      <c r="I4603" s="112"/>
      <c r="J4603" s="113"/>
    </row>
    <row r="4604" spans="2:12" ht="13.5" thickBot="1" x14ac:dyDescent="0.25">
      <c r="B4604" s="139"/>
      <c r="C4604" s="140"/>
      <c r="D4604" s="140"/>
      <c r="E4604" s="140"/>
      <c r="F4604" s="140"/>
      <c r="G4604" s="140"/>
      <c r="H4604" s="140"/>
      <c r="I4604" s="140"/>
      <c r="J4604" s="141"/>
      <c r="L4604" s="56"/>
    </row>
    <row r="4615" spans="2:10" ht="13.5" thickBot="1" x14ac:dyDescent="0.25"/>
    <row r="4616" spans="2:10" x14ac:dyDescent="0.2">
      <c r="B4616" s="108" t="s">
        <v>143</v>
      </c>
      <c r="C4616" s="109"/>
      <c r="D4616" s="109"/>
      <c r="E4616" s="109"/>
      <c r="F4616" s="109"/>
      <c r="G4616" s="109"/>
      <c r="H4616" s="109"/>
      <c r="I4616" s="109"/>
      <c r="J4616" s="110"/>
    </row>
    <row r="4617" spans="2:10" x14ac:dyDescent="0.2">
      <c r="B4617" s="111"/>
      <c r="C4617" s="112"/>
      <c r="D4617" s="112"/>
      <c r="E4617" s="112"/>
      <c r="F4617" s="112"/>
      <c r="G4617" s="112"/>
      <c r="H4617" s="112"/>
      <c r="I4617" s="112"/>
      <c r="J4617" s="113"/>
    </row>
    <row r="4618" spans="2:10" ht="15.75" x14ac:dyDescent="0.25">
      <c r="B4618" s="111"/>
      <c r="C4618" s="1053" t="s">
        <v>77</v>
      </c>
      <c r="D4618" s="1053"/>
      <c r="E4618" s="1053"/>
      <c r="F4618" s="1053"/>
      <c r="G4618" s="1053"/>
      <c r="H4618" s="1053"/>
      <c r="I4618" s="1053"/>
      <c r="J4618" s="113"/>
    </row>
    <row r="4619" spans="2:10" x14ac:dyDescent="0.2">
      <c r="B4619" s="111"/>
      <c r="C4619" s="1054" t="s">
        <v>2110</v>
      </c>
      <c r="D4619" s="1054"/>
      <c r="E4619" s="1054"/>
      <c r="F4619" s="1054"/>
      <c r="G4619" s="1054"/>
      <c r="H4619" s="1054"/>
      <c r="I4619" s="1054"/>
      <c r="J4619" s="113"/>
    </row>
    <row r="4620" spans="2:10" x14ac:dyDescent="0.2">
      <c r="B4620" s="111"/>
      <c r="C4620" s="482"/>
      <c r="D4620" s="482"/>
      <c r="E4620" s="482"/>
      <c r="F4620" s="482"/>
      <c r="G4620" s="482"/>
      <c r="H4620" s="482"/>
      <c r="I4620" s="483"/>
      <c r="J4620" s="113"/>
    </row>
    <row r="4621" spans="2:10" x14ac:dyDescent="0.2">
      <c r="B4621" s="111"/>
      <c r="C4621" s="484" t="s">
        <v>82</v>
      </c>
      <c r="D4621" s="1055">
        <f>'Total display'!B209</f>
        <v>0</v>
      </c>
      <c r="E4621" s="1055"/>
      <c r="F4621" s="1055"/>
      <c r="G4621" s="1055"/>
      <c r="H4621" s="484" t="s">
        <v>81</v>
      </c>
      <c r="I4621" s="176">
        <f>'Total display'!C209</f>
        <v>0</v>
      </c>
      <c r="J4621" s="113"/>
    </row>
    <row r="4622" spans="2:10" x14ac:dyDescent="0.2">
      <c r="B4622" s="111"/>
      <c r="C4622" s="118" t="s">
        <v>78</v>
      </c>
      <c r="D4622" s="1055" t="s">
        <v>278</v>
      </c>
      <c r="E4622" s="1055"/>
      <c r="F4622" s="1055"/>
      <c r="G4622" s="112"/>
      <c r="H4622" s="314" t="s">
        <v>479</v>
      </c>
      <c r="I4622" s="314" t="s">
        <v>329</v>
      </c>
      <c r="J4622" s="113"/>
    </row>
    <row r="4623" spans="2:10" ht="13.5" thickBot="1" x14ac:dyDescent="0.25">
      <c r="B4623" s="111"/>
      <c r="C4623" s="120" t="s">
        <v>79</v>
      </c>
      <c r="D4623" s="120">
        <f>'Total display'!A209</f>
        <v>0</v>
      </c>
      <c r="E4623" s="169"/>
      <c r="F4623" s="149"/>
      <c r="G4623" s="112"/>
      <c r="H4623" s="120" t="s">
        <v>80</v>
      </c>
      <c r="I4623" s="232">
        <f>'Total display'!D209</f>
        <v>0</v>
      </c>
      <c r="J4623" s="113"/>
    </row>
    <row r="4624" spans="2:10" ht="14.25" thickTop="1" thickBot="1" x14ac:dyDescent="0.25">
      <c r="B4624" s="111"/>
      <c r="C4624" s="123" t="s">
        <v>73</v>
      </c>
      <c r="D4624" s="124"/>
      <c r="E4624" s="124"/>
      <c r="F4624" s="125" t="s">
        <v>74</v>
      </c>
      <c r="G4624" s="124" t="s">
        <v>75</v>
      </c>
      <c r="H4624" s="124"/>
      <c r="I4624" s="125" t="s">
        <v>74</v>
      </c>
      <c r="J4624" s="113"/>
    </row>
    <row r="4625" spans="2:11" ht="13.5" thickTop="1" x14ac:dyDescent="0.2">
      <c r="B4625" s="111"/>
      <c r="C4625" s="126"/>
      <c r="D4625" s="127" t="s">
        <v>201</v>
      </c>
      <c r="E4625" s="481" t="s">
        <v>117</v>
      </c>
      <c r="F4625" s="129"/>
      <c r="G4625" s="112"/>
      <c r="H4625" s="112"/>
      <c r="I4625" s="130"/>
      <c r="J4625" s="113"/>
    </row>
    <row r="4626" spans="2:11" x14ac:dyDescent="0.2">
      <c r="B4626" s="111"/>
      <c r="C4626" s="127" t="s">
        <v>40</v>
      </c>
      <c r="D4626" s="127"/>
      <c r="E4626" s="127"/>
      <c r="F4626" s="131">
        <f>'Total display'!E209</f>
        <v>0</v>
      </c>
      <c r="G4626" s="1056" t="s">
        <v>1942</v>
      </c>
      <c r="H4626" s="1056"/>
      <c r="I4626" s="131">
        <f>'Total display'!R209</f>
        <v>0</v>
      </c>
      <c r="J4626" s="113"/>
    </row>
    <row r="4627" spans="2:11" x14ac:dyDescent="0.2">
      <c r="B4627" s="111"/>
      <c r="C4627" s="127" t="s">
        <v>67</v>
      </c>
      <c r="D4627" s="127"/>
      <c r="E4627" s="127"/>
      <c r="F4627" s="131">
        <f>'Total display'!H209</f>
        <v>0</v>
      </c>
      <c r="G4627" s="1056" t="s">
        <v>76</v>
      </c>
      <c r="H4627" s="1056"/>
      <c r="I4627" s="131">
        <f>'Total display'!T209</f>
        <v>0</v>
      </c>
      <c r="J4627" s="113"/>
    </row>
    <row r="4628" spans="2:11" x14ac:dyDescent="0.2">
      <c r="B4628" s="111"/>
      <c r="C4628" s="127" t="s">
        <v>69</v>
      </c>
      <c r="D4628" s="481">
        <f>'Ac Dtls'!D174</f>
        <v>0</v>
      </c>
      <c r="E4628" s="131">
        <f>'Ac Dtls'!E174</f>
        <v>1.6559537671232878</v>
      </c>
      <c r="F4628" s="131">
        <f>'Total display'!M209</f>
        <v>0</v>
      </c>
      <c r="G4628" s="127"/>
      <c r="H4628" s="127"/>
      <c r="I4628" s="131"/>
      <c r="J4628" s="113"/>
    </row>
    <row r="4629" spans="2:11" x14ac:dyDescent="0.2">
      <c r="B4629" s="111"/>
      <c r="C4629" s="127" t="s">
        <v>70</v>
      </c>
      <c r="D4629" s="481">
        <f>'Ac Dtls'!G2915</f>
        <v>0</v>
      </c>
      <c r="E4629" s="131">
        <f>'Ac Dtls'!H2915</f>
        <v>0</v>
      </c>
      <c r="F4629" s="131">
        <f>'Total display'!N209</f>
        <v>0</v>
      </c>
      <c r="G4629" s="127"/>
      <c r="H4629" s="127"/>
      <c r="I4629" s="131"/>
      <c r="J4629" s="113"/>
    </row>
    <row r="4630" spans="2:11" x14ac:dyDescent="0.2">
      <c r="B4630" s="111"/>
      <c r="C4630" s="127" t="s">
        <v>71</v>
      </c>
      <c r="D4630" s="127"/>
      <c r="E4630" s="127"/>
      <c r="F4630" s="131">
        <f>'Total display'!P209</f>
        <v>0</v>
      </c>
      <c r="G4630" s="127"/>
      <c r="H4630" s="127"/>
      <c r="I4630" s="131"/>
      <c r="J4630" s="113"/>
    </row>
    <row r="4631" spans="2:11" x14ac:dyDescent="0.2">
      <c r="B4631" s="111"/>
      <c r="C4631" s="182" t="s">
        <v>421</v>
      </c>
      <c r="D4631" s="144"/>
      <c r="E4631" s="144"/>
      <c r="F4631" s="183">
        <f>'Total display'!I209</f>
        <v>0</v>
      </c>
      <c r="G4631" s="127"/>
      <c r="H4631" s="127"/>
      <c r="I4631" s="131"/>
      <c r="J4631" s="113"/>
    </row>
    <row r="4632" spans="2:11" x14ac:dyDescent="0.2">
      <c r="B4632" s="111"/>
      <c r="C4632" s="127" t="s">
        <v>450</v>
      </c>
      <c r="D4632" s="144"/>
      <c r="E4632" s="144"/>
      <c r="F4632" s="131">
        <f>'Total display'!J209</f>
        <v>0</v>
      </c>
      <c r="G4632" s="127"/>
      <c r="H4632" s="127"/>
      <c r="I4632" s="131"/>
      <c r="J4632" s="113"/>
    </row>
    <row r="4633" spans="2:11" x14ac:dyDescent="0.2">
      <c r="B4633" s="111"/>
      <c r="C4633" s="127" t="s">
        <v>422</v>
      </c>
      <c r="D4633" s="144"/>
      <c r="E4633" s="144"/>
      <c r="F4633" s="131">
        <f>'Total display'!F209</f>
        <v>0</v>
      </c>
      <c r="G4633" s="127"/>
      <c r="H4633" s="127"/>
      <c r="I4633" s="131"/>
      <c r="J4633" s="113"/>
    </row>
    <row r="4634" spans="2:11" x14ac:dyDescent="0.2">
      <c r="B4634" s="111"/>
      <c r="C4634" s="382" t="s">
        <v>951</v>
      </c>
      <c r="D4634" s="127"/>
      <c r="E4634" s="127"/>
      <c r="F4634" s="131">
        <f>'Total display'!L209</f>
        <v>0</v>
      </c>
      <c r="G4634" s="127"/>
      <c r="H4634" s="127"/>
      <c r="I4634" s="131"/>
      <c r="J4634" s="113"/>
    </row>
    <row r="4635" spans="2:11" x14ac:dyDescent="0.2">
      <c r="B4635" s="111"/>
      <c r="C4635" s="1050" t="s">
        <v>83</v>
      </c>
      <c r="D4635" s="1051"/>
      <c r="E4635" s="1051"/>
      <c r="F4635" s="132">
        <f>SUM(F4626:F4634)</f>
        <v>0</v>
      </c>
      <c r="G4635" s="1052" t="s">
        <v>84</v>
      </c>
      <c r="H4635" s="1052"/>
      <c r="I4635" s="133">
        <f>SUM(I4626:I4634)</f>
        <v>0</v>
      </c>
      <c r="J4635" s="113"/>
    </row>
    <row r="4636" spans="2:11" x14ac:dyDescent="0.2">
      <c r="B4636" s="134"/>
      <c r="C4636" s="135"/>
      <c r="D4636" s="135"/>
      <c r="E4636" s="135"/>
      <c r="F4636" s="135"/>
      <c r="G4636" s="1057" t="s">
        <v>85</v>
      </c>
      <c r="H4636" s="1057"/>
      <c r="I4636" s="136">
        <f>F4635-I4635</f>
        <v>0</v>
      </c>
      <c r="J4636" s="137"/>
    </row>
    <row r="4637" spans="2:11" x14ac:dyDescent="0.2">
      <c r="B4637" s="111"/>
      <c r="C4637" s="112" t="s">
        <v>86</v>
      </c>
      <c r="D4637" s="112"/>
      <c r="E4637" s="112" t="s">
        <v>88</v>
      </c>
      <c r="F4637" s="112"/>
      <c r="G4637" s="112"/>
      <c r="H4637" s="112"/>
      <c r="I4637" s="112"/>
      <c r="J4637" s="113"/>
    </row>
    <row r="4638" spans="2:11" x14ac:dyDescent="0.2">
      <c r="B4638" s="111"/>
      <c r="C4638" s="112"/>
      <c r="D4638" s="112"/>
      <c r="E4638" s="112"/>
      <c r="F4638" s="112"/>
      <c r="G4638" s="112"/>
      <c r="H4638" s="112"/>
      <c r="I4638" s="112"/>
      <c r="J4638" s="113"/>
      <c r="K4638" s="56"/>
    </row>
    <row r="4639" spans="2:11" ht="13.5" thickBot="1" x14ac:dyDescent="0.25">
      <c r="B4639" s="139"/>
      <c r="C4639" s="140"/>
      <c r="D4639" s="140"/>
      <c r="E4639" s="140"/>
      <c r="F4639" s="140"/>
      <c r="G4639" s="140"/>
      <c r="H4639" s="140"/>
      <c r="I4639" s="140"/>
      <c r="J4639" s="141"/>
    </row>
    <row r="4645" spans="2:10" ht="13.5" thickBot="1" x14ac:dyDescent="0.25"/>
    <row r="4646" spans="2:10" x14ac:dyDescent="0.2">
      <c r="B4646" s="108" t="s">
        <v>143</v>
      </c>
      <c r="C4646" s="109"/>
      <c r="D4646" s="109"/>
      <c r="E4646" s="109"/>
      <c r="F4646" s="109"/>
      <c r="G4646" s="109"/>
      <c r="H4646" s="109"/>
      <c r="I4646" s="109"/>
      <c r="J4646" s="110"/>
    </row>
    <row r="4647" spans="2:10" x14ac:dyDescent="0.2">
      <c r="B4647" s="111"/>
      <c r="C4647" s="112"/>
      <c r="D4647" s="112"/>
      <c r="E4647" s="112"/>
      <c r="F4647" s="112"/>
      <c r="G4647" s="112"/>
      <c r="H4647" s="112"/>
      <c r="I4647" s="112"/>
      <c r="J4647" s="113"/>
    </row>
    <row r="4648" spans="2:10" ht="15.75" x14ac:dyDescent="0.25">
      <c r="B4648" s="111"/>
      <c r="C4648" s="1053" t="s">
        <v>77</v>
      </c>
      <c r="D4648" s="1053"/>
      <c r="E4648" s="1053"/>
      <c r="F4648" s="1053"/>
      <c r="G4648" s="1053"/>
      <c r="H4648" s="1053"/>
      <c r="I4648" s="1053"/>
      <c r="J4648" s="113"/>
    </row>
    <row r="4649" spans="2:10" x14ac:dyDescent="0.2">
      <c r="B4649" s="111"/>
      <c r="C4649" s="1054" t="s">
        <v>2110</v>
      </c>
      <c r="D4649" s="1054"/>
      <c r="E4649" s="1054"/>
      <c r="F4649" s="1054"/>
      <c r="G4649" s="1054"/>
      <c r="H4649" s="1054"/>
      <c r="I4649" s="1054"/>
      <c r="J4649" s="113"/>
    </row>
    <row r="4650" spans="2:10" x14ac:dyDescent="0.2">
      <c r="B4650" s="111"/>
      <c r="C4650" s="490"/>
      <c r="D4650" s="490"/>
      <c r="E4650" s="490"/>
      <c r="F4650" s="490"/>
      <c r="G4650" s="490"/>
      <c r="H4650" s="490"/>
      <c r="I4650" s="492"/>
      <c r="J4650" s="113"/>
    </row>
    <row r="4651" spans="2:10" x14ac:dyDescent="0.2">
      <c r="B4651" s="111"/>
      <c r="C4651" s="493" t="s">
        <v>82</v>
      </c>
      <c r="D4651" s="1055">
        <f>'Total display'!B211</f>
        <v>0</v>
      </c>
      <c r="E4651" s="1055"/>
      <c r="F4651" s="1055"/>
      <c r="G4651" s="1055"/>
      <c r="H4651" s="493" t="s">
        <v>81</v>
      </c>
      <c r="I4651" s="176">
        <f>'Total display'!C211</f>
        <v>0</v>
      </c>
      <c r="J4651" s="113"/>
    </row>
    <row r="4652" spans="2:10" x14ac:dyDescent="0.2">
      <c r="B4652" s="111"/>
      <c r="C4652" s="118" t="s">
        <v>78</v>
      </c>
      <c r="D4652" s="1055" t="s">
        <v>168</v>
      </c>
      <c r="E4652" s="1055"/>
      <c r="F4652" s="1055"/>
      <c r="G4652" s="112"/>
      <c r="H4652" s="314" t="s">
        <v>479</v>
      </c>
      <c r="I4652" s="314" t="s">
        <v>329</v>
      </c>
      <c r="J4652" s="113"/>
    </row>
    <row r="4653" spans="2:10" ht="13.5" thickBot="1" x14ac:dyDescent="0.25">
      <c r="B4653" s="111"/>
      <c r="C4653" s="120" t="s">
        <v>79</v>
      </c>
      <c r="D4653" s="120">
        <f>'Total display'!A211</f>
        <v>0</v>
      </c>
      <c r="E4653" s="169"/>
      <c r="F4653" s="149"/>
      <c r="G4653" s="112"/>
      <c r="H4653" s="120" t="s">
        <v>80</v>
      </c>
      <c r="I4653" s="232">
        <f>'Total display'!D211</f>
        <v>0</v>
      </c>
      <c r="J4653" s="113"/>
    </row>
    <row r="4654" spans="2:10" ht="14.25" thickTop="1" thickBot="1" x14ac:dyDescent="0.25">
      <c r="B4654" s="111"/>
      <c r="C4654" s="123" t="s">
        <v>73</v>
      </c>
      <c r="D4654" s="124"/>
      <c r="E4654" s="124"/>
      <c r="F4654" s="125" t="s">
        <v>74</v>
      </c>
      <c r="G4654" s="124" t="s">
        <v>75</v>
      </c>
      <c r="H4654" s="124"/>
      <c r="I4654" s="125" t="s">
        <v>74</v>
      </c>
      <c r="J4654" s="113"/>
    </row>
    <row r="4655" spans="2:10" ht="13.5" thickTop="1" x14ac:dyDescent="0.2">
      <c r="B4655" s="111"/>
      <c r="C4655" s="126"/>
      <c r="D4655" s="127" t="s">
        <v>201</v>
      </c>
      <c r="E4655" s="491" t="s">
        <v>117</v>
      </c>
      <c r="F4655" s="129"/>
      <c r="G4655" s="112"/>
      <c r="H4655" s="112"/>
      <c r="I4655" s="130"/>
      <c r="J4655" s="113"/>
    </row>
    <row r="4656" spans="2:10" x14ac:dyDescent="0.2">
      <c r="B4656" s="111"/>
      <c r="C4656" s="127" t="s">
        <v>40</v>
      </c>
      <c r="D4656" s="127"/>
      <c r="E4656" s="127"/>
      <c r="F4656" s="131">
        <f>'Total display'!E211</f>
        <v>0</v>
      </c>
      <c r="G4656" s="1056" t="s">
        <v>1944</v>
      </c>
      <c r="H4656" s="1056"/>
      <c r="I4656" s="131">
        <f>'Total display'!R211</f>
        <v>0</v>
      </c>
      <c r="J4656" s="113"/>
    </row>
    <row r="4657" spans="2:10" x14ac:dyDescent="0.2">
      <c r="B4657" s="111"/>
      <c r="C4657" s="127" t="s">
        <v>67</v>
      </c>
      <c r="D4657" s="127"/>
      <c r="E4657" s="127"/>
      <c r="F4657" s="131">
        <f>'Total display'!H211</f>
        <v>0</v>
      </c>
      <c r="G4657" s="1056" t="s">
        <v>76</v>
      </c>
      <c r="H4657" s="1056"/>
      <c r="I4657" s="131">
        <f>'Total display'!T211</f>
        <v>0</v>
      </c>
      <c r="J4657" s="113"/>
    </row>
    <row r="4658" spans="2:10" x14ac:dyDescent="0.2">
      <c r="B4658" s="111"/>
      <c r="C4658" s="127" t="s">
        <v>69</v>
      </c>
      <c r="D4658" s="491">
        <f>'Ac Dtls'!D2817</f>
        <v>0</v>
      </c>
      <c r="E4658" s="131">
        <f>'Ac Dtls'!E2817</f>
        <v>0</v>
      </c>
      <c r="F4658" s="131">
        <f>'Total display'!M211</f>
        <v>0</v>
      </c>
      <c r="G4658" s="127"/>
      <c r="H4658" s="127"/>
      <c r="I4658" s="131"/>
      <c r="J4658" s="113"/>
    </row>
    <row r="4659" spans="2:10" x14ac:dyDescent="0.2">
      <c r="B4659" s="111"/>
      <c r="C4659" s="127" t="s">
        <v>70</v>
      </c>
      <c r="D4659" s="491">
        <f>'Ac Dtls'!G2817</f>
        <v>0</v>
      </c>
      <c r="E4659" s="131">
        <f>'Ac Dtls'!H2817</f>
        <v>0</v>
      </c>
      <c r="F4659" s="131">
        <f>'Total display'!N211</f>
        <v>0</v>
      </c>
      <c r="G4659" s="127"/>
      <c r="H4659" s="127"/>
      <c r="I4659" s="131"/>
      <c r="J4659" s="113"/>
    </row>
    <row r="4660" spans="2:10" x14ac:dyDescent="0.2">
      <c r="B4660" s="111"/>
      <c r="C4660" s="127" t="s">
        <v>71</v>
      </c>
      <c r="D4660" s="127"/>
      <c r="E4660" s="127"/>
      <c r="F4660" s="131">
        <f>'Total display'!P211</f>
        <v>0</v>
      </c>
      <c r="G4660" s="127"/>
      <c r="H4660" s="127"/>
      <c r="I4660" s="131"/>
      <c r="J4660" s="113"/>
    </row>
    <row r="4661" spans="2:10" x14ac:dyDescent="0.2">
      <c r="B4661" s="111"/>
      <c r="C4661" s="182" t="s">
        <v>421</v>
      </c>
      <c r="D4661" s="144"/>
      <c r="E4661" s="144"/>
      <c r="F4661" s="183">
        <f>'Total display'!I211</f>
        <v>0</v>
      </c>
      <c r="G4661" s="127"/>
      <c r="H4661" s="127"/>
      <c r="I4661" s="131"/>
      <c r="J4661" s="113"/>
    </row>
    <row r="4662" spans="2:10" x14ac:dyDescent="0.2">
      <c r="B4662" s="111"/>
      <c r="C4662" s="127" t="s">
        <v>450</v>
      </c>
      <c r="D4662" s="144"/>
      <c r="E4662" s="144"/>
      <c r="F4662" s="131">
        <f>'Total display'!J211</f>
        <v>0</v>
      </c>
      <c r="G4662" s="127"/>
      <c r="H4662" s="127"/>
      <c r="I4662" s="131"/>
      <c r="J4662" s="113"/>
    </row>
    <row r="4663" spans="2:10" x14ac:dyDescent="0.2">
      <c r="B4663" s="111"/>
      <c r="C4663" s="127" t="s">
        <v>422</v>
      </c>
      <c r="D4663" s="144"/>
      <c r="E4663" s="144"/>
      <c r="F4663" s="131">
        <f>'Total display'!F211</f>
        <v>0</v>
      </c>
      <c r="G4663" s="127"/>
      <c r="H4663" s="127"/>
      <c r="I4663" s="131"/>
      <c r="J4663" s="113"/>
    </row>
    <row r="4664" spans="2:10" x14ac:dyDescent="0.2">
      <c r="B4664" s="111"/>
      <c r="C4664" s="382"/>
      <c r="D4664" s="127"/>
      <c r="E4664" s="127"/>
      <c r="F4664" s="131"/>
      <c r="G4664" s="127"/>
      <c r="H4664" s="127"/>
      <c r="I4664" s="131"/>
      <c r="J4664" s="113"/>
    </row>
    <row r="4665" spans="2:10" x14ac:dyDescent="0.2">
      <c r="B4665" s="111"/>
      <c r="C4665" s="1050" t="s">
        <v>83</v>
      </c>
      <c r="D4665" s="1051"/>
      <c r="E4665" s="1051"/>
      <c r="F4665" s="132">
        <f>SUM(F4656:F4664)</f>
        <v>0</v>
      </c>
      <c r="G4665" s="1052" t="s">
        <v>84</v>
      </c>
      <c r="H4665" s="1052"/>
      <c r="I4665" s="133">
        <f>SUM(I4656:I4664)</f>
        <v>0</v>
      </c>
      <c r="J4665" s="113"/>
    </row>
    <row r="4666" spans="2:10" x14ac:dyDescent="0.2">
      <c r="B4666" s="134"/>
      <c r="C4666" s="135"/>
      <c r="D4666" s="135"/>
      <c r="E4666" s="135"/>
      <c r="F4666" s="135"/>
      <c r="G4666" s="1057" t="s">
        <v>85</v>
      </c>
      <c r="H4666" s="1057"/>
      <c r="I4666" s="136">
        <f>F4665-I4665</f>
        <v>0</v>
      </c>
      <c r="J4666" s="137"/>
    </row>
    <row r="4667" spans="2:10" x14ac:dyDescent="0.2">
      <c r="B4667" s="111"/>
      <c r="C4667" s="112" t="s">
        <v>86</v>
      </c>
      <c r="D4667" s="112"/>
      <c r="E4667" s="112" t="s">
        <v>88</v>
      </c>
      <c r="F4667" s="112"/>
      <c r="G4667" s="112"/>
      <c r="H4667" s="112"/>
      <c r="I4667" s="112"/>
      <c r="J4667" s="113"/>
    </row>
    <row r="4668" spans="2:10" x14ac:dyDescent="0.2">
      <c r="B4668" s="111"/>
      <c r="C4668" s="112"/>
      <c r="D4668" s="112"/>
      <c r="E4668" s="112"/>
      <c r="F4668" s="112"/>
      <c r="G4668" s="112"/>
      <c r="H4668" s="112"/>
      <c r="I4668" s="112"/>
      <c r="J4668" s="113"/>
    </row>
    <row r="4669" spans="2:10" ht="13.5" thickBot="1" x14ac:dyDescent="0.25">
      <c r="B4669" s="139"/>
      <c r="C4669" s="140"/>
      <c r="D4669" s="140"/>
      <c r="E4669" s="140"/>
      <c r="F4669" s="140"/>
      <c r="G4669" s="140"/>
      <c r="H4669" s="140"/>
      <c r="I4669" s="140"/>
      <c r="J4669" s="141"/>
    </row>
    <row r="4674" spans="2:10" ht="13.5" thickBot="1" x14ac:dyDescent="0.25"/>
    <row r="4675" spans="2:10" x14ac:dyDescent="0.2">
      <c r="B4675" s="108" t="s">
        <v>143</v>
      </c>
      <c r="C4675" s="109"/>
      <c r="D4675" s="109"/>
      <c r="E4675" s="109"/>
      <c r="F4675" s="109"/>
      <c r="G4675" s="109"/>
      <c r="H4675" s="109"/>
      <c r="I4675" s="109"/>
      <c r="J4675" s="110"/>
    </row>
    <row r="4676" spans="2:10" x14ac:dyDescent="0.2">
      <c r="B4676" s="111"/>
      <c r="C4676" s="112"/>
      <c r="D4676" s="112"/>
      <c r="E4676" s="112"/>
      <c r="F4676" s="112"/>
      <c r="G4676" s="112"/>
      <c r="H4676" s="112"/>
      <c r="I4676" s="112"/>
      <c r="J4676" s="113"/>
    </row>
    <row r="4677" spans="2:10" ht="15.75" x14ac:dyDescent="0.25">
      <c r="B4677" s="111"/>
      <c r="C4677" s="1053" t="s">
        <v>77</v>
      </c>
      <c r="D4677" s="1053"/>
      <c r="E4677" s="1053"/>
      <c r="F4677" s="1053"/>
      <c r="G4677" s="1053"/>
      <c r="H4677" s="1053"/>
      <c r="I4677" s="1053"/>
      <c r="J4677" s="113"/>
    </row>
    <row r="4678" spans="2:10" x14ac:dyDescent="0.2">
      <c r="B4678" s="111"/>
      <c r="C4678" s="1054" t="s">
        <v>2110</v>
      </c>
      <c r="D4678" s="1054"/>
      <c r="E4678" s="1054"/>
      <c r="F4678" s="1054"/>
      <c r="G4678" s="1054"/>
      <c r="H4678" s="1054"/>
      <c r="I4678" s="1054"/>
      <c r="J4678" s="113"/>
    </row>
    <row r="4679" spans="2:10" x14ac:dyDescent="0.2">
      <c r="B4679" s="111"/>
      <c r="C4679" s="490"/>
      <c r="D4679" s="490"/>
      <c r="E4679" s="490"/>
      <c r="F4679" s="490"/>
      <c r="G4679" s="490"/>
      <c r="H4679" s="490"/>
      <c r="I4679" s="492"/>
      <c r="J4679" s="113"/>
    </row>
    <row r="4680" spans="2:10" x14ac:dyDescent="0.2">
      <c r="B4680" s="111"/>
      <c r="C4680" s="493" t="s">
        <v>82</v>
      </c>
      <c r="D4680" s="1055">
        <f>'Total display'!B213</f>
        <v>0</v>
      </c>
      <c r="E4680" s="1055"/>
      <c r="F4680" s="1055"/>
      <c r="G4680" s="1055"/>
      <c r="H4680" s="493" t="s">
        <v>81</v>
      </c>
      <c r="I4680" s="176">
        <f>'Total display'!C213</f>
        <v>0</v>
      </c>
      <c r="J4680" s="113"/>
    </row>
    <row r="4681" spans="2:10" x14ac:dyDescent="0.2">
      <c r="B4681" s="111"/>
      <c r="C4681" s="118" t="s">
        <v>78</v>
      </c>
      <c r="D4681" s="1055" t="s">
        <v>92</v>
      </c>
      <c r="E4681" s="1055"/>
      <c r="F4681" s="1055"/>
      <c r="G4681" s="112"/>
      <c r="H4681" s="314" t="s">
        <v>479</v>
      </c>
      <c r="I4681" s="314" t="s">
        <v>329</v>
      </c>
      <c r="J4681" s="113"/>
    </row>
    <row r="4682" spans="2:10" ht="13.5" thickBot="1" x14ac:dyDescent="0.25">
      <c r="B4682" s="111"/>
      <c r="C4682" s="120" t="s">
        <v>79</v>
      </c>
      <c r="D4682" s="120">
        <f>'Total display'!A213</f>
        <v>0</v>
      </c>
      <c r="E4682" s="169"/>
      <c r="F4682" s="149"/>
      <c r="G4682" s="112"/>
      <c r="H4682" s="120" t="s">
        <v>80</v>
      </c>
      <c r="I4682" s="232">
        <f>'Total display'!D213</f>
        <v>0</v>
      </c>
      <c r="J4682" s="113"/>
    </row>
    <row r="4683" spans="2:10" ht="14.25" thickTop="1" thickBot="1" x14ac:dyDescent="0.25">
      <c r="B4683" s="111"/>
      <c r="C4683" s="123" t="s">
        <v>73</v>
      </c>
      <c r="D4683" s="124"/>
      <c r="E4683" s="124"/>
      <c r="F4683" s="125" t="s">
        <v>74</v>
      </c>
      <c r="G4683" s="124" t="s">
        <v>75</v>
      </c>
      <c r="H4683" s="124"/>
      <c r="I4683" s="125" t="s">
        <v>74</v>
      </c>
      <c r="J4683" s="113"/>
    </row>
    <row r="4684" spans="2:10" ht="13.5" thickTop="1" x14ac:dyDescent="0.2">
      <c r="B4684" s="111"/>
      <c r="C4684" s="126"/>
      <c r="D4684" s="127" t="s">
        <v>201</v>
      </c>
      <c r="E4684" s="491" t="s">
        <v>117</v>
      </c>
      <c r="F4684" s="129"/>
      <c r="G4684" s="112"/>
      <c r="H4684" s="112"/>
      <c r="I4684" s="130"/>
      <c r="J4684" s="113"/>
    </row>
    <row r="4685" spans="2:10" x14ac:dyDescent="0.2">
      <c r="B4685" s="111"/>
      <c r="C4685" s="127" t="s">
        <v>40</v>
      </c>
      <c r="D4685" s="127"/>
      <c r="E4685" s="127"/>
      <c r="F4685" s="131">
        <f>'Total display'!E213</f>
        <v>0</v>
      </c>
      <c r="G4685" s="1056" t="s">
        <v>1942</v>
      </c>
      <c r="H4685" s="1056"/>
      <c r="I4685" s="131">
        <f>'Total display'!R213</f>
        <v>0</v>
      </c>
      <c r="J4685" s="113"/>
    </row>
    <row r="4686" spans="2:10" x14ac:dyDescent="0.2">
      <c r="B4686" s="111"/>
      <c r="C4686" s="127" t="s">
        <v>67</v>
      </c>
      <c r="D4686" s="127"/>
      <c r="E4686" s="127"/>
      <c r="F4686" s="131">
        <f>'Total display'!H213</f>
        <v>0</v>
      </c>
      <c r="G4686" s="1056" t="s">
        <v>76</v>
      </c>
      <c r="H4686" s="1056"/>
      <c r="I4686" s="131">
        <f>'Total display'!T213</f>
        <v>0</v>
      </c>
      <c r="J4686" s="113"/>
    </row>
    <row r="4687" spans="2:10" x14ac:dyDescent="0.2">
      <c r="B4687" s="111"/>
      <c r="C4687" s="127" t="s">
        <v>69</v>
      </c>
      <c r="D4687" s="491">
        <f>'Ac Dtls'!D177</f>
        <v>0</v>
      </c>
      <c r="E4687" s="131">
        <f>'Ac Dtls'!E177</f>
        <v>1.5156369863013697</v>
      </c>
      <c r="F4687" s="131">
        <f>'Total display'!M213</f>
        <v>0</v>
      </c>
      <c r="G4687" s="127"/>
      <c r="H4687" s="127"/>
      <c r="I4687" s="131"/>
      <c r="J4687" s="113"/>
    </row>
    <row r="4688" spans="2:10" x14ac:dyDescent="0.2">
      <c r="B4688" s="111"/>
      <c r="C4688" s="127" t="s">
        <v>70</v>
      </c>
      <c r="D4688" s="491">
        <f>'Ac Dtls'!G3131</f>
        <v>0</v>
      </c>
      <c r="E4688" s="131">
        <f>'Ac Dtls'!H3131</f>
        <v>0</v>
      </c>
      <c r="F4688" s="131">
        <f>'Total display'!N213</f>
        <v>0</v>
      </c>
      <c r="G4688" s="127"/>
      <c r="H4688" s="127"/>
      <c r="I4688" s="131"/>
      <c r="J4688" s="113"/>
    </row>
    <row r="4689" spans="2:10" x14ac:dyDescent="0.2">
      <c r="B4689" s="111"/>
      <c r="C4689" s="127" t="s">
        <v>71</v>
      </c>
      <c r="D4689" s="127"/>
      <c r="E4689" s="127"/>
      <c r="F4689" s="131">
        <f>'Total display'!P213</f>
        <v>0</v>
      </c>
      <c r="G4689" s="127"/>
      <c r="H4689" s="127"/>
      <c r="I4689" s="131"/>
      <c r="J4689" s="113"/>
    </row>
    <row r="4690" spans="2:10" x14ac:dyDescent="0.2">
      <c r="B4690" s="111"/>
      <c r="C4690" s="182" t="s">
        <v>421</v>
      </c>
      <c r="D4690" s="144"/>
      <c r="E4690" s="144"/>
      <c r="F4690" s="183">
        <f>'Total display'!I213</f>
        <v>0</v>
      </c>
      <c r="G4690" s="127"/>
      <c r="H4690" s="127"/>
      <c r="I4690" s="131"/>
      <c r="J4690" s="113"/>
    </row>
    <row r="4691" spans="2:10" x14ac:dyDescent="0.2">
      <c r="B4691" s="111"/>
      <c r="C4691" s="127" t="s">
        <v>450</v>
      </c>
      <c r="D4691" s="144"/>
      <c r="E4691" s="144"/>
      <c r="F4691" s="131">
        <f>'Total display'!J213</f>
        <v>0</v>
      </c>
      <c r="G4691" s="127"/>
      <c r="H4691" s="127"/>
      <c r="I4691" s="131"/>
      <c r="J4691" s="113"/>
    </row>
    <row r="4692" spans="2:10" x14ac:dyDescent="0.2">
      <c r="B4692" s="111"/>
      <c r="C4692" s="382"/>
      <c r="D4692" s="127"/>
      <c r="E4692" s="127"/>
      <c r="F4692" s="131"/>
      <c r="G4692" s="127"/>
      <c r="H4692" s="127"/>
      <c r="I4692" s="131"/>
      <c r="J4692" s="113"/>
    </row>
    <row r="4693" spans="2:10" x14ac:dyDescent="0.2">
      <c r="B4693" s="111"/>
      <c r="C4693" s="1050" t="s">
        <v>83</v>
      </c>
      <c r="D4693" s="1051"/>
      <c r="E4693" s="1051"/>
      <c r="F4693" s="132">
        <f>SUM(F4685:F4692)</f>
        <v>0</v>
      </c>
      <c r="G4693" s="1052" t="s">
        <v>84</v>
      </c>
      <c r="H4693" s="1052"/>
      <c r="I4693" s="133">
        <f>SUM(I4685:I4692)</f>
        <v>0</v>
      </c>
      <c r="J4693" s="113"/>
    </row>
    <row r="4694" spans="2:10" x14ac:dyDescent="0.2">
      <c r="B4694" s="134"/>
      <c r="C4694" s="135"/>
      <c r="D4694" s="135"/>
      <c r="E4694" s="135"/>
      <c r="F4694" s="135"/>
      <c r="G4694" s="1057" t="s">
        <v>85</v>
      </c>
      <c r="H4694" s="1057"/>
      <c r="I4694" s="136">
        <f>F4693-I4693</f>
        <v>0</v>
      </c>
      <c r="J4694" s="137"/>
    </row>
    <row r="4695" spans="2:10" x14ac:dyDescent="0.2">
      <c r="B4695" s="111"/>
      <c r="C4695" s="112" t="s">
        <v>86</v>
      </c>
      <c r="D4695" s="112"/>
      <c r="E4695" s="112" t="s">
        <v>88</v>
      </c>
      <c r="F4695" s="112"/>
      <c r="G4695" s="112"/>
      <c r="H4695" s="112"/>
      <c r="I4695" s="112"/>
      <c r="J4695" s="113"/>
    </row>
    <row r="4696" spans="2:10" x14ac:dyDescent="0.2">
      <c r="B4696" s="111"/>
      <c r="C4696" s="112"/>
      <c r="D4696" s="112"/>
      <c r="E4696" s="112"/>
      <c r="F4696" s="112"/>
      <c r="G4696" s="112"/>
      <c r="H4696" s="112"/>
      <c r="I4696" s="112"/>
      <c r="J4696" s="113"/>
    </row>
    <row r="4697" spans="2:10" ht="13.5" thickBot="1" x14ac:dyDescent="0.25">
      <c r="B4697" s="139"/>
      <c r="C4697" s="140"/>
      <c r="D4697" s="140"/>
      <c r="E4697" s="140"/>
      <c r="F4697" s="140"/>
      <c r="G4697" s="140"/>
      <c r="H4697" s="140"/>
      <c r="I4697" s="140"/>
      <c r="J4697" s="141"/>
    </row>
    <row r="4701" spans="2:10" ht="13.5" thickBot="1" x14ac:dyDescent="0.25"/>
    <row r="4702" spans="2:10" x14ac:dyDescent="0.2">
      <c r="B4702" s="108" t="s">
        <v>143</v>
      </c>
      <c r="C4702" s="109"/>
      <c r="D4702" s="109"/>
      <c r="E4702" s="109"/>
      <c r="F4702" s="109"/>
      <c r="G4702" s="109"/>
      <c r="H4702" s="109"/>
      <c r="I4702" s="109"/>
      <c r="J4702" s="110"/>
    </row>
    <row r="4703" spans="2:10" x14ac:dyDescent="0.2">
      <c r="B4703" s="111"/>
      <c r="C4703" s="112"/>
      <c r="D4703" s="112"/>
      <c r="E4703" s="112"/>
      <c r="F4703" s="112"/>
      <c r="G4703" s="112"/>
      <c r="H4703" s="112"/>
      <c r="I4703" s="112"/>
      <c r="J4703" s="113"/>
    </row>
    <row r="4704" spans="2:10" ht="15.75" x14ac:dyDescent="0.25">
      <c r="B4704" s="111"/>
      <c r="C4704" s="1053" t="s">
        <v>77</v>
      </c>
      <c r="D4704" s="1053"/>
      <c r="E4704" s="1053"/>
      <c r="F4704" s="1053"/>
      <c r="G4704" s="1053"/>
      <c r="H4704" s="1053"/>
      <c r="I4704" s="1053"/>
      <c r="J4704" s="113"/>
    </row>
    <row r="4705" spans="2:10" x14ac:dyDescent="0.2">
      <c r="B4705" s="111"/>
      <c r="C4705" s="1054" t="s">
        <v>2110</v>
      </c>
      <c r="D4705" s="1054"/>
      <c r="E4705" s="1054"/>
      <c r="F4705" s="1054"/>
      <c r="G4705" s="1054"/>
      <c r="H4705" s="1054"/>
      <c r="I4705" s="1054"/>
      <c r="J4705" s="113"/>
    </row>
    <row r="4706" spans="2:10" x14ac:dyDescent="0.2">
      <c r="B4706" s="111"/>
      <c r="C4706" s="490"/>
      <c r="D4706" s="490"/>
      <c r="E4706" s="490"/>
      <c r="F4706" s="490"/>
      <c r="G4706" s="490"/>
      <c r="H4706" s="490"/>
      <c r="I4706" s="492"/>
      <c r="J4706" s="113"/>
    </row>
    <row r="4707" spans="2:10" x14ac:dyDescent="0.2">
      <c r="B4707" s="111"/>
      <c r="C4707" s="493" t="s">
        <v>82</v>
      </c>
      <c r="D4707" s="1055">
        <f>'Total display'!B215</f>
        <v>0</v>
      </c>
      <c r="E4707" s="1055"/>
      <c r="F4707" s="1055"/>
      <c r="G4707" s="1055"/>
      <c r="H4707" s="493" t="s">
        <v>81</v>
      </c>
      <c r="I4707" s="176">
        <f>'Total display'!C215</f>
        <v>0</v>
      </c>
      <c r="J4707" s="113"/>
    </row>
    <row r="4708" spans="2:10" x14ac:dyDescent="0.2">
      <c r="B4708" s="111"/>
      <c r="C4708" s="118" t="s">
        <v>78</v>
      </c>
      <c r="D4708" s="1055" t="s">
        <v>92</v>
      </c>
      <c r="E4708" s="1055"/>
      <c r="F4708" s="1055"/>
      <c r="G4708" s="112"/>
      <c r="H4708" s="314" t="s">
        <v>479</v>
      </c>
      <c r="I4708" s="314" t="s">
        <v>329</v>
      </c>
      <c r="J4708" s="113"/>
    </row>
    <row r="4709" spans="2:10" ht="13.5" thickBot="1" x14ac:dyDescent="0.25">
      <c r="B4709" s="111"/>
      <c r="C4709" s="120" t="s">
        <v>79</v>
      </c>
      <c r="D4709" s="120">
        <f>'Total display'!A215</f>
        <v>0</v>
      </c>
      <c r="E4709" s="169"/>
      <c r="F4709" s="149"/>
      <c r="G4709" s="112"/>
      <c r="H4709" s="120" t="s">
        <v>80</v>
      </c>
      <c r="I4709" s="232">
        <f>'Total display'!D215</f>
        <v>0</v>
      </c>
      <c r="J4709" s="113"/>
    </row>
    <row r="4710" spans="2:10" ht="14.25" thickTop="1" thickBot="1" x14ac:dyDescent="0.25">
      <c r="B4710" s="111"/>
      <c r="C4710" s="123" t="s">
        <v>73</v>
      </c>
      <c r="D4710" s="124"/>
      <c r="E4710" s="124"/>
      <c r="F4710" s="125" t="s">
        <v>74</v>
      </c>
      <c r="G4710" s="124" t="s">
        <v>75</v>
      </c>
      <c r="H4710" s="124"/>
      <c r="I4710" s="125" t="s">
        <v>74</v>
      </c>
      <c r="J4710" s="113"/>
    </row>
    <row r="4711" spans="2:10" ht="13.5" thickTop="1" x14ac:dyDescent="0.2">
      <c r="B4711" s="111"/>
      <c r="C4711" s="126"/>
      <c r="D4711" s="127" t="s">
        <v>201</v>
      </c>
      <c r="E4711" s="491" t="s">
        <v>117</v>
      </c>
      <c r="F4711" s="129"/>
      <c r="G4711" s="112"/>
      <c r="H4711" s="112"/>
      <c r="I4711" s="130"/>
      <c r="J4711" s="113"/>
    </row>
    <row r="4712" spans="2:10" x14ac:dyDescent="0.2">
      <c r="B4712" s="111"/>
      <c r="C4712" s="127" t="s">
        <v>40</v>
      </c>
      <c r="D4712" s="127"/>
      <c r="E4712" s="127"/>
      <c r="F4712" s="131">
        <f>'Total display'!E215</f>
        <v>0</v>
      </c>
      <c r="G4712" s="1056" t="s">
        <v>1942</v>
      </c>
      <c r="H4712" s="1056"/>
      <c r="I4712" s="131">
        <f>'Total display'!R215</f>
        <v>0</v>
      </c>
      <c r="J4712" s="113"/>
    </row>
    <row r="4713" spans="2:10" x14ac:dyDescent="0.2">
      <c r="B4713" s="111"/>
      <c r="C4713" s="127" t="s">
        <v>67</v>
      </c>
      <c r="D4713" s="127"/>
      <c r="E4713" s="127"/>
      <c r="F4713" s="131">
        <f>'Total display'!H215</f>
        <v>0</v>
      </c>
      <c r="G4713" s="1056" t="s">
        <v>76</v>
      </c>
      <c r="H4713" s="1056"/>
      <c r="I4713" s="131">
        <f>'Total display'!T215</f>
        <v>0</v>
      </c>
      <c r="J4713" s="113"/>
    </row>
    <row r="4714" spans="2:10" x14ac:dyDescent="0.2">
      <c r="B4714" s="111"/>
      <c r="C4714" s="127" t="s">
        <v>69</v>
      </c>
      <c r="D4714" s="491">
        <f>'Ac Dtls'!D178</f>
        <v>0</v>
      </c>
      <c r="E4714" s="131">
        <f>'Ac Dtls'!E178</f>
        <v>1.6077020547945207</v>
      </c>
      <c r="F4714" s="131">
        <f>'Total display'!M215</f>
        <v>0</v>
      </c>
      <c r="G4714" s="127"/>
      <c r="H4714" s="127"/>
      <c r="I4714" s="131"/>
      <c r="J4714" s="113"/>
    </row>
    <row r="4715" spans="2:10" x14ac:dyDescent="0.2">
      <c r="B4715" s="111"/>
      <c r="C4715" s="127" t="s">
        <v>70</v>
      </c>
      <c r="D4715" s="491">
        <f>'Ac Dtls'!G3158</f>
        <v>0</v>
      </c>
      <c r="E4715" s="131">
        <f>'Ac Dtls'!H3158</f>
        <v>0</v>
      </c>
      <c r="F4715" s="131">
        <f>'Total display'!N215</f>
        <v>0</v>
      </c>
      <c r="G4715" s="127"/>
      <c r="H4715" s="127"/>
      <c r="I4715" s="131"/>
      <c r="J4715" s="113"/>
    </row>
    <row r="4716" spans="2:10" x14ac:dyDescent="0.2">
      <c r="B4716" s="111"/>
      <c r="C4716" s="127" t="s">
        <v>71</v>
      </c>
      <c r="D4716" s="127"/>
      <c r="E4716" s="127"/>
      <c r="F4716" s="131">
        <f>'Total display'!P215</f>
        <v>0</v>
      </c>
      <c r="G4716" s="127"/>
      <c r="H4716" s="127"/>
      <c r="I4716" s="131"/>
      <c r="J4716" s="113"/>
    </row>
    <row r="4717" spans="2:10" x14ac:dyDescent="0.2">
      <c r="B4717" s="111"/>
      <c r="C4717" s="182" t="s">
        <v>421</v>
      </c>
      <c r="D4717" s="144"/>
      <c r="E4717" s="144"/>
      <c r="F4717" s="183">
        <f>'Total display'!I215</f>
        <v>0</v>
      </c>
      <c r="G4717" s="127"/>
      <c r="H4717" s="127"/>
      <c r="I4717" s="131"/>
      <c r="J4717" s="113"/>
    </row>
    <row r="4718" spans="2:10" x14ac:dyDescent="0.2">
      <c r="B4718" s="111"/>
      <c r="C4718" s="127" t="s">
        <v>450</v>
      </c>
      <c r="D4718" s="144"/>
      <c r="E4718" s="144"/>
      <c r="F4718" s="131">
        <f>'Total display'!J215</f>
        <v>0</v>
      </c>
      <c r="G4718" s="127"/>
      <c r="H4718" s="127"/>
      <c r="I4718" s="131"/>
      <c r="J4718" s="113"/>
    </row>
    <row r="4719" spans="2:10" x14ac:dyDescent="0.2">
      <c r="B4719" s="111"/>
      <c r="C4719" s="127" t="s">
        <v>422</v>
      </c>
      <c r="D4719" s="144"/>
      <c r="E4719" s="144"/>
      <c r="F4719" s="131">
        <f>'Total display'!F215</f>
        <v>0</v>
      </c>
      <c r="G4719" s="127"/>
      <c r="H4719" s="127"/>
      <c r="I4719" s="131"/>
      <c r="J4719" s="113"/>
    </row>
    <row r="4720" spans="2:10" x14ac:dyDescent="0.2">
      <c r="B4720" s="111"/>
      <c r="C4720" s="382"/>
      <c r="D4720" s="127"/>
      <c r="E4720" s="127"/>
      <c r="F4720" s="131"/>
      <c r="G4720" s="127"/>
      <c r="H4720" s="127"/>
      <c r="I4720" s="131"/>
      <c r="J4720" s="113"/>
    </row>
    <row r="4721" spans="2:10" x14ac:dyDescent="0.2">
      <c r="B4721" s="111"/>
      <c r="C4721" s="1050" t="s">
        <v>83</v>
      </c>
      <c r="D4721" s="1051"/>
      <c r="E4721" s="1051"/>
      <c r="F4721" s="132">
        <f>SUM(F4712:F4720)</f>
        <v>0</v>
      </c>
      <c r="G4721" s="1052" t="s">
        <v>84</v>
      </c>
      <c r="H4721" s="1052"/>
      <c r="I4721" s="133">
        <f>SUM(I4712:I4720)</f>
        <v>0</v>
      </c>
      <c r="J4721" s="113"/>
    </row>
    <row r="4722" spans="2:10" x14ac:dyDescent="0.2">
      <c r="B4722" s="134"/>
      <c r="C4722" s="135"/>
      <c r="D4722" s="135"/>
      <c r="E4722" s="135"/>
      <c r="F4722" s="135"/>
      <c r="G4722" s="1057" t="s">
        <v>85</v>
      </c>
      <c r="H4722" s="1057"/>
      <c r="I4722" s="136">
        <f>F4721-I4721</f>
        <v>0</v>
      </c>
      <c r="J4722" s="137"/>
    </row>
    <row r="4723" spans="2:10" x14ac:dyDescent="0.2">
      <c r="B4723" s="111"/>
      <c r="C4723" s="112" t="s">
        <v>86</v>
      </c>
      <c r="D4723" s="112"/>
      <c r="E4723" s="112" t="s">
        <v>88</v>
      </c>
      <c r="F4723" s="112"/>
      <c r="G4723" s="112"/>
      <c r="H4723" s="112"/>
      <c r="I4723" s="112"/>
      <c r="J4723" s="113"/>
    </row>
    <row r="4724" spans="2:10" x14ac:dyDescent="0.2">
      <c r="B4724" s="111"/>
      <c r="C4724" s="112"/>
      <c r="D4724" s="112"/>
      <c r="E4724" s="112"/>
      <c r="F4724" s="112"/>
      <c r="G4724" s="112"/>
      <c r="H4724" s="112"/>
      <c r="I4724" s="112"/>
      <c r="J4724" s="113"/>
    </row>
    <row r="4725" spans="2:10" ht="13.5" thickBot="1" x14ac:dyDescent="0.25">
      <c r="B4725" s="139"/>
      <c r="C4725" s="140"/>
      <c r="D4725" s="140"/>
      <c r="E4725" s="140"/>
      <c r="F4725" s="140"/>
      <c r="G4725" s="140"/>
      <c r="H4725" s="140"/>
      <c r="I4725" s="140"/>
      <c r="J4725" s="141"/>
    </row>
    <row r="4730" spans="2:10" ht="13.5" thickBot="1" x14ac:dyDescent="0.25"/>
    <row r="4731" spans="2:10" x14ac:dyDescent="0.2">
      <c r="B4731" s="108" t="s">
        <v>143</v>
      </c>
      <c r="C4731" s="109"/>
      <c r="D4731" s="109"/>
      <c r="E4731" s="109"/>
      <c r="F4731" s="109"/>
      <c r="G4731" s="109"/>
      <c r="H4731" s="109"/>
      <c r="I4731" s="109"/>
      <c r="J4731" s="110"/>
    </row>
    <row r="4732" spans="2:10" x14ac:dyDescent="0.2">
      <c r="B4732" s="111"/>
      <c r="C4732" s="112"/>
      <c r="D4732" s="112"/>
      <c r="E4732" s="112"/>
      <c r="F4732" s="112"/>
      <c r="G4732" s="112"/>
      <c r="H4732" s="112"/>
      <c r="I4732" s="112"/>
      <c r="J4732" s="113"/>
    </row>
    <row r="4733" spans="2:10" ht="15.75" x14ac:dyDescent="0.25">
      <c r="B4733" s="111"/>
      <c r="C4733" s="1053" t="s">
        <v>77</v>
      </c>
      <c r="D4733" s="1053"/>
      <c r="E4733" s="1053"/>
      <c r="F4733" s="1053"/>
      <c r="G4733" s="1053"/>
      <c r="H4733" s="1053"/>
      <c r="I4733" s="1053"/>
      <c r="J4733" s="113"/>
    </row>
    <row r="4734" spans="2:10" x14ac:dyDescent="0.2">
      <c r="B4734" s="111"/>
      <c r="C4734" s="1054" t="s">
        <v>2110</v>
      </c>
      <c r="D4734" s="1054"/>
      <c r="E4734" s="1054"/>
      <c r="F4734" s="1054"/>
      <c r="G4734" s="1054"/>
      <c r="H4734" s="1054"/>
      <c r="I4734" s="1054"/>
      <c r="J4734" s="113"/>
    </row>
    <row r="4735" spans="2:10" x14ac:dyDescent="0.2">
      <c r="B4735" s="111"/>
      <c r="C4735" s="495"/>
      <c r="D4735" s="495"/>
      <c r="E4735" s="495"/>
      <c r="F4735" s="495"/>
      <c r="G4735" s="495"/>
      <c r="H4735" s="495"/>
      <c r="I4735" s="497"/>
      <c r="J4735" s="113"/>
    </row>
    <row r="4736" spans="2:10" x14ac:dyDescent="0.2">
      <c r="B4736" s="111"/>
      <c r="C4736" s="498" t="s">
        <v>82</v>
      </c>
      <c r="D4736" s="1055">
        <f>'Total display'!B216</f>
        <v>0</v>
      </c>
      <c r="E4736" s="1055"/>
      <c r="F4736" s="1055"/>
      <c r="G4736" s="1055"/>
      <c r="H4736" s="498" t="s">
        <v>81</v>
      </c>
      <c r="I4736" s="176">
        <f>'Total display'!C216</f>
        <v>0</v>
      </c>
      <c r="J4736" s="113"/>
    </row>
    <row r="4737" spans="2:10" x14ac:dyDescent="0.2">
      <c r="B4737" s="111"/>
      <c r="C4737" s="118" t="s">
        <v>78</v>
      </c>
      <c r="D4737" s="1055" t="s">
        <v>925</v>
      </c>
      <c r="E4737" s="1055"/>
      <c r="F4737" s="1055"/>
      <c r="G4737" s="112"/>
      <c r="H4737" s="246" t="s">
        <v>479</v>
      </c>
      <c r="I4737" s="246" t="s">
        <v>330</v>
      </c>
      <c r="J4737" s="113"/>
    </row>
    <row r="4738" spans="2:10" ht="13.5" thickBot="1" x14ac:dyDescent="0.25">
      <c r="B4738" s="111"/>
      <c r="C4738" s="120" t="s">
        <v>79</v>
      </c>
      <c r="D4738" s="120">
        <f>'Total display'!A216</f>
        <v>0</v>
      </c>
      <c r="E4738" s="169"/>
      <c r="F4738" s="149"/>
      <c r="G4738" s="112"/>
      <c r="H4738" s="120" t="s">
        <v>80</v>
      </c>
      <c r="I4738" s="232">
        <f>'Total display'!D216</f>
        <v>0</v>
      </c>
      <c r="J4738" s="113"/>
    </row>
    <row r="4739" spans="2:10" ht="14.25" thickTop="1" thickBot="1" x14ac:dyDescent="0.25">
      <c r="B4739" s="111"/>
      <c r="C4739" s="123" t="s">
        <v>73</v>
      </c>
      <c r="D4739" s="124"/>
      <c r="E4739" s="124"/>
      <c r="F4739" s="125" t="s">
        <v>74</v>
      </c>
      <c r="G4739" s="124" t="s">
        <v>75</v>
      </c>
      <c r="H4739" s="124"/>
      <c r="I4739" s="125" t="s">
        <v>74</v>
      </c>
      <c r="J4739" s="113"/>
    </row>
    <row r="4740" spans="2:10" ht="13.5" thickTop="1" x14ac:dyDescent="0.2">
      <c r="B4740" s="111"/>
      <c r="C4740" s="126"/>
      <c r="D4740" s="127" t="s">
        <v>201</v>
      </c>
      <c r="E4740" s="496" t="s">
        <v>117</v>
      </c>
      <c r="F4740" s="129"/>
      <c r="G4740" s="112"/>
      <c r="H4740" s="112"/>
      <c r="I4740" s="130"/>
      <c r="J4740" s="113"/>
    </row>
    <row r="4741" spans="2:10" x14ac:dyDescent="0.2">
      <c r="B4741" s="111"/>
      <c r="C4741" s="127" t="s">
        <v>40</v>
      </c>
      <c r="D4741" s="127"/>
      <c r="E4741" s="127"/>
      <c r="F4741" s="131">
        <f>'Total display'!E216</f>
        <v>0</v>
      </c>
      <c r="G4741" s="1056" t="s">
        <v>1943</v>
      </c>
      <c r="H4741" s="1056"/>
      <c r="I4741" s="131">
        <f>'Total display'!R216</f>
        <v>0</v>
      </c>
      <c r="J4741" s="113"/>
    </row>
    <row r="4742" spans="2:10" x14ac:dyDescent="0.2">
      <c r="B4742" s="111"/>
      <c r="C4742" s="127" t="s">
        <v>67</v>
      </c>
      <c r="D4742" s="127"/>
      <c r="E4742" s="127"/>
      <c r="F4742" s="131">
        <f>'Total display'!H216</f>
        <v>0</v>
      </c>
      <c r="G4742" s="1056" t="s">
        <v>76</v>
      </c>
      <c r="H4742" s="1056"/>
      <c r="I4742" s="131">
        <f>'Total display'!T216</f>
        <v>0</v>
      </c>
      <c r="J4742" s="113"/>
    </row>
    <row r="4743" spans="2:10" x14ac:dyDescent="0.2">
      <c r="B4743" s="111"/>
      <c r="C4743" s="127" t="s">
        <v>69</v>
      </c>
      <c r="D4743" s="496">
        <f>'Ac Dtls'!D179</f>
        <v>0</v>
      </c>
      <c r="E4743" s="131">
        <f>'Ac Dtls'!E179</f>
        <v>1.5717739726027395</v>
      </c>
      <c r="F4743" s="131">
        <f>'Total display'!M216</f>
        <v>0</v>
      </c>
      <c r="G4743" s="127"/>
      <c r="H4743" s="127"/>
      <c r="I4743" s="131"/>
      <c r="J4743" s="113"/>
    </row>
    <row r="4744" spans="2:10" x14ac:dyDescent="0.2">
      <c r="B4744" s="111"/>
      <c r="C4744" s="127" t="s">
        <v>70</v>
      </c>
      <c r="D4744" s="496">
        <f>'Ac Dtls'!G3213</f>
        <v>0</v>
      </c>
      <c r="E4744" s="131">
        <f>'Ac Dtls'!H3213</f>
        <v>0</v>
      </c>
      <c r="F4744" s="131">
        <f>'Total display'!N216</f>
        <v>0</v>
      </c>
      <c r="G4744" s="127"/>
      <c r="H4744" s="127"/>
      <c r="I4744" s="131"/>
      <c r="J4744" s="113"/>
    </row>
    <row r="4745" spans="2:10" x14ac:dyDescent="0.2">
      <c r="B4745" s="111"/>
      <c r="C4745" s="127" t="s">
        <v>71</v>
      </c>
      <c r="D4745" s="127"/>
      <c r="E4745" s="127"/>
      <c r="F4745" s="131">
        <f>'Total display'!P216</f>
        <v>0</v>
      </c>
      <c r="G4745" s="127"/>
      <c r="H4745" s="127"/>
      <c r="I4745" s="131"/>
      <c r="J4745" s="113"/>
    </row>
    <row r="4746" spans="2:10" x14ac:dyDescent="0.2">
      <c r="B4746" s="111"/>
      <c r="C4746" s="182" t="s">
        <v>421</v>
      </c>
      <c r="D4746" s="144"/>
      <c r="E4746" s="144"/>
      <c r="F4746" s="183">
        <f>'Total display'!I216</f>
        <v>0</v>
      </c>
      <c r="G4746" s="127"/>
      <c r="H4746" s="127"/>
      <c r="I4746" s="131"/>
      <c r="J4746" s="113"/>
    </row>
    <row r="4747" spans="2:10" x14ac:dyDescent="0.2">
      <c r="B4747" s="111"/>
      <c r="C4747" s="127" t="s">
        <v>450</v>
      </c>
      <c r="D4747" s="144"/>
      <c r="E4747" s="144"/>
      <c r="F4747" s="131">
        <f>'Total display'!J216</f>
        <v>0</v>
      </c>
      <c r="G4747" s="127"/>
      <c r="H4747" s="127"/>
      <c r="I4747" s="131"/>
      <c r="J4747" s="113"/>
    </row>
    <row r="4748" spans="2:10" x14ac:dyDescent="0.2">
      <c r="B4748" s="111"/>
      <c r="C4748" s="382" t="s">
        <v>478</v>
      </c>
      <c r="D4748" s="127"/>
      <c r="E4748" s="127"/>
      <c r="F4748" s="131">
        <f>'Total display'!O216</f>
        <v>0</v>
      </c>
      <c r="G4748" s="127"/>
      <c r="H4748" s="127"/>
      <c r="I4748" s="131"/>
      <c r="J4748" s="113"/>
    </row>
    <row r="4749" spans="2:10" x14ac:dyDescent="0.2">
      <c r="B4749" s="111"/>
      <c r="C4749" s="923"/>
      <c r="D4749" s="385"/>
      <c r="E4749" s="385"/>
      <c r="F4749" s="132"/>
      <c r="G4749" s="135"/>
      <c r="H4749" s="135"/>
      <c r="I4749" s="133"/>
      <c r="J4749" s="113"/>
    </row>
    <row r="4750" spans="2:10" x14ac:dyDescent="0.2">
      <c r="B4750" s="111"/>
      <c r="C4750" s="1050" t="s">
        <v>83</v>
      </c>
      <c r="D4750" s="1051"/>
      <c r="E4750" s="1051"/>
      <c r="F4750" s="132">
        <f>SUM(F4741:F4749)</f>
        <v>0</v>
      </c>
      <c r="G4750" s="1052" t="s">
        <v>84</v>
      </c>
      <c r="H4750" s="1052"/>
      <c r="I4750" s="133">
        <f>SUM(I4741:I4748)</f>
        <v>0</v>
      </c>
      <c r="J4750" s="113"/>
    </row>
    <row r="4751" spans="2:10" x14ac:dyDescent="0.2">
      <c r="B4751" s="134"/>
      <c r="C4751" s="135"/>
      <c r="D4751" s="135"/>
      <c r="E4751" s="135"/>
      <c r="F4751" s="135"/>
      <c r="G4751" s="1057" t="s">
        <v>85</v>
      </c>
      <c r="H4751" s="1057"/>
      <c r="I4751" s="136">
        <f>F4750-I4750</f>
        <v>0</v>
      </c>
      <c r="J4751" s="137"/>
    </row>
    <row r="4752" spans="2:10" x14ac:dyDescent="0.2">
      <c r="B4752" s="111"/>
      <c r="C4752" s="112" t="s">
        <v>86</v>
      </c>
      <c r="D4752" s="112"/>
      <c r="E4752" s="112" t="s">
        <v>88</v>
      </c>
      <c r="F4752" s="112"/>
      <c r="G4752" s="112"/>
      <c r="H4752" s="112"/>
      <c r="I4752" s="112"/>
      <c r="J4752" s="113"/>
    </row>
    <row r="4753" spans="2:10" x14ac:dyDescent="0.2">
      <c r="B4753" s="111"/>
      <c r="C4753" s="112"/>
      <c r="D4753" s="112"/>
      <c r="E4753" s="112"/>
      <c r="F4753" s="112"/>
      <c r="G4753" s="112"/>
      <c r="H4753" s="112"/>
      <c r="I4753" s="112"/>
      <c r="J4753" s="113"/>
    </row>
    <row r="4754" spans="2:10" ht="13.5" thickBot="1" x14ac:dyDescent="0.25">
      <c r="B4754" s="139"/>
      <c r="C4754" s="140"/>
      <c r="D4754" s="140"/>
      <c r="E4754" s="140"/>
      <c r="F4754" s="140"/>
      <c r="G4754" s="140"/>
      <c r="H4754" s="140"/>
      <c r="I4754" s="140"/>
      <c r="J4754" s="141"/>
    </row>
    <row r="4757" spans="2:10" ht="13.5" thickBot="1" x14ac:dyDescent="0.25"/>
    <row r="4758" spans="2:10" x14ac:dyDescent="0.2">
      <c r="B4758" s="108" t="s">
        <v>143</v>
      </c>
      <c r="C4758" s="109"/>
      <c r="D4758" s="109"/>
      <c r="E4758" s="109"/>
      <c r="F4758" s="109"/>
      <c r="G4758" s="109"/>
      <c r="H4758" s="109"/>
      <c r="I4758" s="109"/>
      <c r="J4758" s="110"/>
    </row>
    <row r="4759" spans="2:10" x14ac:dyDescent="0.2">
      <c r="B4759" s="111"/>
      <c r="C4759" s="112"/>
      <c r="D4759" s="112"/>
      <c r="E4759" s="112"/>
      <c r="F4759" s="112"/>
      <c r="G4759" s="112"/>
      <c r="H4759" s="112"/>
      <c r="I4759" s="112"/>
      <c r="J4759" s="113"/>
    </row>
    <row r="4760" spans="2:10" ht="15.75" x14ac:dyDescent="0.25">
      <c r="B4760" s="111"/>
      <c r="C4760" s="1053" t="s">
        <v>77</v>
      </c>
      <c r="D4760" s="1053"/>
      <c r="E4760" s="1053"/>
      <c r="F4760" s="1053"/>
      <c r="G4760" s="1053"/>
      <c r="H4760" s="1053"/>
      <c r="I4760" s="1053"/>
      <c r="J4760" s="113"/>
    </row>
    <row r="4761" spans="2:10" x14ac:dyDescent="0.2">
      <c r="B4761" s="111"/>
      <c r="C4761" s="1054" t="s">
        <v>2110</v>
      </c>
      <c r="D4761" s="1054"/>
      <c r="E4761" s="1054"/>
      <c r="F4761" s="1054"/>
      <c r="G4761" s="1054"/>
      <c r="H4761" s="1054"/>
      <c r="I4761" s="1054"/>
      <c r="J4761" s="113"/>
    </row>
    <row r="4762" spans="2:10" x14ac:dyDescent="0.2">
      <c r="B4762" s="111"/>
      <c r="C4762" s="515"/>
      <c r="D4762" s="515"/>
      <c r="E4762" s="515"/>
      <c r="F4762" s="515"/>
      <c r="G4762" s="515"/>
      <c r="H4762" s="515"/>
      <c r="I4762" s="517"/>
      <c r="J4762" s="113"/>
    </row>
    <row r="4763" spans="2:10" x14ac:dyDescent="0.2">
      <c r="B4763" s="111"/>
      <c r="C4763" s="518" t="s">
        <v>82</v>
      </c>
      <c r="D4763" s="1055">
        <f>'Total display'!B224</f>
        <v>0</v>
      </c>
      <c r="E4763" s="1055"/>
      <c r="F4763" s="1055"/>
      <c r="G4763" s="1055"/>
      <c r="H4763" s="518" t="s">
        <v>81</v>
      </c>
      <c r="I4763" s="176">
        <f>'Total display'!C224</f>
        <v>0</v>
      </c>
      <c r="J4763" s="113"/>
    </row>
    <row r="4764" spans="2:10" x14ac:dyDescent="0.2">
      <c r="B4764" s="111"/>
      <c r="C4764" s="118" t="s">
        <v>78</v>
      </c>
      <c r="D4764" s="1055" t="s">
        <v>92</v>
      </c>
      <c r="E4764" s="1055"/>
      <c r="F4764" s="1055"/>
      <c r="G4764" s="112"/>
      <c r="H4764" s="314" t="s">
        <v>479</v>
      </c>
      <c r="I4764" s="314" t="s">
        <v>329</v>
      </c>
      <c r="J4764" s="113"/>
    </row>
    <row r="4765" spans="2:10" ht="13.5" thickBot="1" x14ac:dyDescent="0.25">
      <c r="B4765" s="111"/>
      <c r="C4765" s="120" t="s">
        <v>79</v>
      </c>
      <c r="D4765" s="120">
        <f>'Total display'!A224</f>
        <v>0</v>
      </c>
      <c r="E4765" s="169"/>
      <c r="F4765" s="149"/>
      <c r="G4765" s="112"/>
      <c r="H4765" s="120" t="s">
        <v>80</v>
      </c>
      <c r="I4765" s="232">
        <f>'Total display'!D224</f>
        <v>0</v>
      </c>
      <c r="J4765" s="113"/>
    </row>
    <row r="4766" spans="2:10" ht="14.25" thickTop="1" thickBot="1" x14ac:dyDescent="0.25">
      <c r="B4766" s="111"/>
      <c r="C4766" s="123" t="s">
        <v>73</v>
      </c>
      <c r="D4766" s="124"/>
      <c r="E4766" s="124"/>
      <c r="F4766" s="125" t="s">
        <v>74</v>
      </c>
      <c r="G4766" s="124" t="s">
        <v>75</v>
      </c>
      <c r="H4766" s="124"/>
      <c r="I4766" s="125" t="s">
        <v>74</v>
      </c>
      <c r="J4766" s="113"/>
    </row>
    <row r="4767" spans="2:10" ht="13.5" thickTop="1" x14ac:dyDescent="0.2">
      <c r="B4767" s="111"/>
      <c r="C4767" s="126"/>
      <c r="D4767" s="127" t="s">
        <v>201</v>
      </c>
      <c r="E4767" s="516" t="s">
        <v>117</v>
      </c>
      <c r="F4767" s="129"/>
      <c r="G4767" s="112"/>
      <c r="H4767" s="112"/>
      <c r="I4767" s="130"/>
      <c r="J4767" s="113"/>
    </row>
    <row r="4768" spans="2:10" x14ac:dyDescent="0.2">
      <c r="B4768" s="111"/>
      <c r="C4768" s="127" t="s">
        <v>40</v>
      </c>
      <c r="D4768" s="127"/>
      <c r="E4768" s="127"/>
      <c r="F4768" s="131">
        <f>'Total display'!E224</f>
        <v>0</v>
      </c>
      <c r="G4768" s="1056" t="s">
        <v>1942</v>
      </c>
      <c r="H4768" s="1056"/>
      <c r="I4768" s="131">
        <f>'Total display'!R224</f>
        <v>0</v>
      </c>
      <c r="J4768" s="113"/>
    </row>
    <row r="4769" spans="2:10" x14ac:dyDescent="0.2">
      <c r="B4769" s="111"/>
      <c r="C4769" s="127" t="s">
        <v>67</v>
      </c>
      <c r="D4769" s="127"/>
      <c r="E4769" s="127"/>
      <c r="F4769" s="131">
        <f>'Total display'!H224</f>
        <v>0</v>
      </c>
      <c r="G4769" s="1056" t="s">
        <v>76</v>
      </c>
      <c r="H4769" s="1056"/>
      <c r="I4769" s="131">
        <f>'Total display'!T224</f>
        <v>0</v>
      </c>
      <c r="J4769" s="113"/>
    </row>
    <row r="4770" spans="2:10" x14ac:dyDescent="0.2">
      <c r="B4770" s="111"/>
      <c r="C4770" s="127" t="s">
        <v>69</v>
      </c>
      <c r="D4770" s="516">
        <f>'Ac Dtls'!D183</f>
        <v>0</v>
      </c>
      <c r="E4770" s="131">
        <f>'Ac Dtls'!E183</f>
        <v>1.486320205479452</v>
      </c>
      <c r="F4770" s="131">
        <f>'Total display'!M224</f>
        <v>0</v>
      </c>
      <c r="G4770" s="127"/>
      <c r="H4770" s="127"/>
      <c r="I4770" s="131"/>
      <c r="J4770" s="113"/>
    </row>
    <row r="4771" spans="2:10" x14ac:dyDescent="0.2">
      <c r="B4771" s="111"/>
      <c r="C4771" s="127" t="s">
        <v>70</v>
      </c>
      <c r="D4771" s="516">
        <f>'Ac Dtls'!G3239</f>
        <v>0</v>
      </c>
      <c r="E4771" s="131">
        <f>'Ac Dtls'!H3239</f>
        <v>0</v>
      </c>
      <c r="F4771" s="131">
        <f>'Total display'!N224</f>
        <v>0</v>
      </c>
      <c r="G4771" s="127"/>
      <c r="H4771" s="127"/>
      <c r="I4771" s="131"/>
      <c r="J4771" s="113"/>
    </row>
    <row r="4772" spans="2:10" x14ac:dyDescent="0.2">
      <c r="B4772" s="111"/>
      <c r="C4772" s="127" t="s">
        <v>71</v>
      </c>
      <c r="D4772" s="127"/>
      <c r="E4772" s="127"/>
      <c r="F4772" s="131">
        <f>'Total display'!P224</f>
        <v>0</v>
      </c>
      <c r="G4772" s="127"/>
      <c r="H4772" s="127"/>
      <c r="I4772" s="131"/>
      <c r="J4772" s="113"/>
    </row>
    <row r="4773" spans="2:10" x14ac:dyDescent="0.2">
      <c r="B4773" s="111"/>
      <c r="C4773" s="182" t="s">
        <v>421</v>
      </c>
      <c r="D4773" s="144"/>
      <c r="E4773" s="144"/>
      <c r="F4773" s="183">
        <f>'Total display'!I224</f>
        <v>0</v>
      </c>
      <c r="G4773" s="127"/>
      <c r="H4773" s="127"/>
      <c r="I4773" s="131"/>
      <c r="J4773" s="113"/>
    </row>
    <row r="4774" spans="2:10" x14ac:dyDescent="0.2">
      <c r="B4774" s="111"/>
      <c r="C4774" s="127" t="s">
        <v>450</v>
      </c>
      <c r="D4774" s="144"/>
      <c r="E4774" s="144"/>
      <c r="F4774" s="131">
        <f>'Total display'!J224</f>
        <v>0</v>
      </c>
      <c r="G4774" s="127"/>
      <c r="H4774" s="127"/>
      <c r="I4774" s="131"/>
      <c r="J4774" s="113"/>
    </row>
    <row r="4775" spans="2:10" x14ac:dyDescent="0.2">
      <c r="B4775" s="111"/>
      <c r="C4775" s="382" t="s">
        <v>951</v>
      </c>
      <c r="D4775" s="127"/>
      <c r="E4775" s="127"/>
      <c r="F4775" s="131">
        <f>'Total display'!L224</f>
        <v>0</v>
      </c>
      <c r="G4775" s="127"/>
      <c r="H4775" s="127"/>
      <c r="I4775" s="131"/>
      <c r="J4775" s="113"/>
    </row>
    <row r="4776" spans="2:10" x14ac:dyDescent="0.2">
      <c r="B4776" s="111"/>
      <c r="C4776" s="1050" t="s">
        <v>83</v>
      </c>
      <c r="D4776" s="1051"/>
      <c r="E4776" s="1051"/>
      <c r="F4776" s="132">
        <f>SUM(F4768:F4775)</f>
        <v>0</v>
      </c>
      <c r="G4776" s="1052" t="s">
        <v>84</v>
      </c>
      <c r="H4776" s="1052"/>
      <c r="I4776" s="133">
        <f>SUM(I4768:I4775)</f>
        <v>0</v>
      </c>
      <c r="J4776" s="113"/>
    </row>
    <row r="4777" spans="2:10" x14ac:dyDescent="0.2">
      <c r="B4777" s="134"/>
      <c r="C4777" s="135"/>
      <c r="D4777" s="135"/>
      <c r="E4777" s="135"/>
      <c r="F4777" s="135"/>
      <c r="G4777" s="1057" t="s">
        <v>85</v>
      </c>
      <c r="H4777" s="1057"/>
      <c r="I4777" s="136">
        <f>F4776-I4776</f>
        <v>0</v>
      </c>
      <c r="J4777" s="137"/>
    </row>
    <row r="4778" spans="2:10" x14ac:dyDescent="0.2">
      <c r="B4778" s="111"/>
      <c r="C4778" s="112" t="s">
        <v>86</v>
      </c>
      <c r="D4778" s="112"/>
      <c r="E4778" s="112" t="s">
        <v>88</v>
      </c>
      <c r="F4778" s="112"/>
      <c r="G4778" s="112"/>
      <c r="H4778" s="112"/>
      <c r="I4778" s="112"/>
      <c r="J4778" s="113"/>
    </row>
    <row r="4779" spans="2:10" x14ac:dyDescent="0.2">
      <c r="B4779" s="111"/>
      <c r="C4779" s="112"/>
      <c r="D4779" s="112"/>
      <c r="E4779" s="112"/>
      <c r="F4779" s="112"/>
      <c r="G4779" s="112"/>
      <c r="H4779" s="112"/>
      <c r="I4779" s="112"/>
      <c r="J4779" s="113"/>
    </row>
    <row r="4780" spans="2:10" ht="13.5" thickBot="1" x14ac:dyDescent="0.25">
      <c r="B4780" s="139"/>
      <c r="C4780" s="140"/>
      <c r="D4780" s="140"/>
      <c r="E4780" s="140"/>
      <c r="F4780" s="140"/>
      <c r="G4780" s="140"/>
      <c r="H4780" s="140"/>
      <c r="I4780" s="140"/>
      <c r="J4780" s="141"/>
    </row>
    <row r="4787" spans="2:10" ht="13.5" thickBot="1" x14ac:dyDescent="0.25"/>
    <row r="4788" spans="2:10" x14ac:dyDescent="0.2">
      <c r="B4788" s="108" t="s">
        <v>143</v>
      </c>
      <c r="C4788" s="109"/>
      <c r="D4788" s="109"/>
      <c r="E4788" s="109"/>
      <c r="F4788" s="109"/>
      <c r="G4788" s="109"/>
      <c r="H4788" s="109"/>
      <c r="I4788" s="109"/>
      <c r="J4788" s="110"/>
    </row>
    <row r="4789" spans="2:10" x14ac:dyDescent="0.2">
      <c r="B4789" s="111"/>
      <c r="C4789" s="112"/>
      <c r="D4789" s="112"/>
      <c r="E4789" s="112"/>
      <c r="F4789" s="112"/>
      <c r="G4789" s="112"/>
      <c r="H4789" s="112"/>
      <c r="I4789" s="112"/>
      <c r="J4789" s="113"/>
    </row>
    <row r="4790" spans="2:10" ht="15.75" x14ac:dyDescent="0.25">
      <c r="B4790" s="111"/>
      <c r="C4790" s="1053" t="s">
        <v>77</v>
      </c>
      <c r="D4790" s="1053"/>
      <c r="E4790" s="1053"/>
      <c r="F4790" s="1053"/>
      <c r="G4790" s="1053"/>
      <c r="H4790" s="1053"/>
      <c r="I4790" s="1053"/>
      <c r="J4790" s="113"/>
    </row>
    <row r="4791" spans="2:10" x14ac:dyDescent="0.2">
      <c r="B4791" s="111"/>
      <c r="C4791" s="1054" t="s">
        <v>2110</v>
      </c>
      <c r="D4791" s="1054"/>
      <c r="E4791" s="1054"/>
      <c r="F4791" s="1054"/>
      <c r="G4791" s="1054"/>
      <c r="H4791" s="1054"/>
      <c r="I4791" s="1054"/>
      <c r="J4791" s="113"/>
    </row>
    <row r="4792" spans="2:10" x14ac:dyDescent="0.2">
      <c r="B4792" s="111"/>
      <c r="C4792" s="515"/>
      <c r="D4792" s="515"/>
      <c r="E4792" s="515"/>
      <c r="F4792" s="515"/>
      <c r="G4792" s="515"/>
      <c r="H4792" s="515"/>
      <c r="I4792" s="517"/>
      <c r="J4792" s="113"/>
    </row>
    <row r="4793" spans="2:10" x14ac:dyDescent="0.2">
      <c r="B4793" s="111"/>
      <c r="C4793" s="518" t="s">
        <v>82</v>
      </c>
      <c r="D4793" s="1055">
        <f>'Total display'!B225</f>
        <v>0</v>
      </c>
      <c r="E4793" s="1055"/>
      <c r="F4793" s="1055"/>
      <c r="G4793" s="1055"/>
      <c r="H4793" s="518" t="s">
        <v>81</v>
      </c>
      <c r="I4793" s="176">
        <f>'Total display'!C225</f>
        <v>0</v>
      </c>
      <c r="J4793" s="113"/>
    </row>
    <row r="4794" spans="2:10" x14ac:dyDescent="0.2">
      <c r="B4794" s="111"/>
      <c r="C4794" s="118" t="s">
        <v>78</v>
      </c>
      <c r="D4794" s="1055" t="s">
        <v>92</v>
      </c>
      <c r="E4794" s="1055"/>
      <c r="F4794" s="1055"/>
      <c r="G4794" s="112"/>
      <c r="H4794" s="314" t="s">
        <v>479</v>
      </c>
      <c r="I4794" s="314" t="s">
        <v>329</v>
      </c>
      <c r="J4794" s="113"/>
    </row>
    <row r="4795" spans="2:10" ht="13.5" thickBot="1" x14ac:dyDescent="0.25">
      <c r="B4795" s="111"/>
      <c r="C4795" s="120" t="s">
        <v>79</v>
      </c>
      <c r="D4795" s="120">
        <f>'Total display'!A225</f>
        <v>0</v>
      </c>
      <c r="E4795" s="169"/>
      <c r="F4795" s="149"/>
      <c r="G4795" s="112"/>
      <c r="H4795" s="120" t="s">
        <v>80</v>
      </c>
      <c r="I4795" s="232">
        <f>'Total display'!D225</f>
        <v>0</v>
      </c>
      <c r="J4795" s="113"/>
    </row>
    <row r="4796" spans="2:10" ht="14.25" thickTop="1" thickBot="1" x14ac:dyDescent="0.25">
      <c r="B4796" s="111"/>
      <c r="C4796" s="123" t="s">
        <v>73</v>
      </c>
      <c r="D4796" s="124"/>
      <c r="E4796" s="124"/>
      <c r="F4796" s="125" t="s">
        <v>74</v>
      </c>
      <c r="G4796" s="124" t="s">
        <v>75</v>
      </c>
      <c r="H4796" s="124"/>
      <c r="I4796" s="125" t="s">
        <v>74</v>
      </c>
      <c r="J4796" s="113"/>
    </row>
    <row r="4797" spans="2:10" ht="13.5" thickTop="1" x14ac:dyDescent="0.2">
      <c r="B4797" s="111"/>
      <c r="C4797" s="126"/>
      <c r="D4797" s="127" t="s">
        <v>201</v>
      </c>
      <c r="E4797" s="516" t="s">
        <v>117</v>
      </c>
      <c r="F4797" s="129"/>
      <c r="G4797" s="112"/>
      <c r="H4797" s="112"/>
      <c r="I4797" s="130"/>
      <c r="J4797" s="113"/>
    </row>
    <row r="4798" spans="2:10" x14ac:dyDescent="0.2">
      <c r="B4798" s="111"/>
      <c r="C4798" s="127" t="s">
        <v>40</v>
      </c>
      <c r="D4798" s="127"/>
      <c r="E4798" s="127"/>
      <c r="F4798" s="131">
        <f>'Total display'!E225</f>
        <v>0</v>
      </c>
      <c r="G4798" s="1056" t="s">
        <v>1942</v>
      </c>
      <c r="H4798" s="1056"/>
      <c r="I4798" s="131">
        <f>'Total display'!R225</f>
        <v>0</v>
      </c>
      <c r="J4798" s="113"/>
    </row>
    <row r="4799" spans="2:10" x14ac:dyDescent="0.2">
      <c r="B4799" s="111"/>
      <c r="C4799" s="127" t="s">
        <v>67</v>
      </c>
      <c r="D4799" s="127"/>
      <c r="E4799" s="127"/>
      <c r="F4799" s="131">
        <f>'Total display'!H225</f>
        <v>0</v>
      </c>
      <c r="G4799" s="1056" t="s">
        <v>76</v>
      </c>
      <c r="H4799" s="1056"/>
      <c r="I4799" s="131">
        <f>'Total display'!T225</f>
        <v>0</v>
      </c>
      <c r="J4799" s="113"/>
    </row>
    <row r="4800" spans="2:10" x14ac:dyDescent="0.2">
      <c r="B4800" s="111"/>
      <c r="C4800" s="127" t="s">
        <v>69</v>
      </c>
      <c r="D4800" s="516">
        <f>'Ac Dtls'!D3292</f>
        <v>0</v>
      </c>
      <c r="E4800" s="131">
        <f>'Ac Dtls'!E3292</f>
        <v>0</v>
      </c>
      <c r="F4800" s="131">
        <f>'Total display'!M225</f>
        <v>0</v>
      </c>
      <c r="G4800" s="127"/>
      <c r="H4800" s="127"/>
      <c r="I4800" s="131"/>
      <c r="J4800" s="113"/>
    </row>
    <row r="4801" spans="2:10" x14ac:dyDescent="0.2">
      <c r="B4801" s="111"/>
      <c r="C4801" s="127" t="s">
        <v>70</v>
      </c>
      <c r="D4801" s="516">
        <f>'Ac Dtls'!G3292</f>
        <v>0</v>
      </c>
      <c r="E4801" s="131">
        <f>'Ac Dtls'!H3292</f>
        <v>0</v>
      </c>
      <c r="F4801" s="131">
        <f>'Total display'!N225</f>
        <v>0</v>
      </c>
      <c r="G4801" s="127"/>
      <c r="H4801" s="127"/>
      <c r="I4801" s="131"/>
      <c r="J4801" s="113"/>
    </row>
    <row r="4802" spans="2:10" x14ac:dyDescent="0.2">
      <c r="B4802" s="111"/>
      <c r="C4802" s="127" t="s">
        <v>71</v>
      </c>
      <c r="D4802" s="127"/>
      <c r="E4802" s="127"/>
      <c r="F4802" s="131">
        <f>'Total display'!P225</f>
        <v>0</v>
      </c>
      <c r="G4802" s="127"/>
      <c r="H4802" s="127"/>
      <c r="I4802" s="131"/>
      <c r="J4802" s="113"/>
    </row>
    <row r="4803" spans="2:10" x14ac:dyDescent="0.2">
      <c r="B4803" s="111"/>
      <c r="C4803" s="182" t="s">
        <v>421</v>
      </c>
      <c r="D4803" s="144"/>
      <c r="E4803" s="144"/>
      <c r="F4803" s="183">
        <f>'Total display'!I225</f>
        <v>0</v>
      </c>
      <c r="G4803" s="127"/>
      <c r="H4803" s="127"/>
      <c r="I4803" s="131"/>
      <c r="J4803" s="113"/>
    </row>
    <row r="4804" spans="2:10" x14ac:dyDescent="0.2">
      <c r="B4804" s="111"/>
      <c r="C4804" s="127" t="s">
        <v>450</v>
      </c>
      <c r="D4804" s="144"/>
      <c r="E4804" s="144"/>
      <c r="F4804" s="131">
        <f>'Total display'!J225</f>
        <v>0</v>
      </c>
      <c r="G4804" s="127"/>
      <c r="H4804" s="127"/>
      <c r="I4804" s="131"/>
      <c r="J4804" s="113"/>
    </row>
    <row r="4805" spans="2:10" x14ac:dyDescent="0.2">
      <c r="B4805" s="111"/>
      <c r="C4805" s="382" t="s">
        <v>951</v>
      </c>
      <c r="D4805" s="127"/>
      <c r="E4805" s="127"/>
      <c r="F4805" s="131">
        <f>'Total display'!L225</f>
        <v>0</v>
      </c>
      <c r="G4805" s="127"/>
      <c r="H4805" s="127"/>
      <c r="I4805" s="131"/>
      <c r="J4805" s="113"/>
    </row>
    <row r="4806" spans="2:10" x14ac:dyDescent="0.2">
      <c r="B4806" s="111"/>
      <c r="C4806" s="1050" t="s">
        <v>83</v>
      </c>
      <c r="D4806" s="1051"/>
      <c r="E4806" s="1051"/>
      <c r="F4806" s="132">
        <f>SUM(F4798:F4805)</f>
        <v>0</v>
      </c>
      <c r="G4806" s="1052" t="s">
        <v>84</v>
      </c>
      <c r="H4806" s="1052"/>
      <c r="I4806" s="133">
        <f>SUM(I4798:I4805)</f>
        <v>0</v>
      </c>
      <c r="J4806" s="113"/>
    </row>
    <row r="4807" spans="2:10" x14ac:dyDescent="0.2">
      <c r="B4807" s="134"/>
      <c r="C4807" s="135"/>
      <c r="D4807" s="135"/>
      <c r="E4807" s="135"/>
      <c r="F4807" s="135"/>
      <c r="G4807" s="1057" t="s">
        <v>85</v>
      </c>
      <c r="H4807" s="1057"/>
      <c r="I4807" s="136">
        <f>F4806-I4806</f>
        <v>0</v>
      </c>
      <c r="J4807" s="137"/>
    </row>
    <row r="4808" spans="2:10" x14ac:dyDescent="0.2">
      <c r="B4808" s="111"/>
      <c r="C4808" s="112" t="s">
        <v>86</v>
      </c>
      <c r="D4808" s="112"/>
      <c r="E4808" s="112" t="s">
        <v>88</v>
      </c>
      <c r="F4808" s="112"/>
      <c r="G4808" s="112"/>
      <c r="H4808" s="112"/>
      <c r="I4808" s="112"/>
      <c r="J4808" s="113"/>
    </row>
    <row r="4809" spans="2:10" x14ac:dyDescent="0.2">
      <c r="B4809" s="111"/>
      <c r="C4809" s="112"/>
      <c r="D4809" s="112"/>
      <c r="E4809" s="112"/>
      <c r="F4809" s="112"/>
      <c r="G4809" s="112"/>
      <c r="H4809" s="112"/>
      <c r="I4809" s="112"/>
      <c r="J4809" s="113"/>
    </row>
    <row r="4810" spans="2:10" ht="13.5" thickBot="1" x14ac:dyDescent="0.25">
      <c r="B4810" s="139"/>
      <c r="C4810" s="140"/>
      <c r="D4810" s="140"/>
      <c r="E4810" s="140"/>
      <c r="F4810" s="140"/>
      <c r="G4810" s="140"/>
      <c r="H4810" s="140"/>
      <c r="I4810" s="140"/>
      <c r="J4810" s="141"/>
    </row>
    <row r="4814" spans="2:10" ht="13.5" thickBot="1" x14ac:dyDescent="0.25"/>
    <row r="4815" spans="2:10" x14ac:dyDescent="0.2">
      <c r="B4815" s="108" t="s">
        <v>143</v>
      </c>
      <c r="C4815" s="109"/>
      <c r="D4815" s="109"/>
      <c r="E4815" s="109"/>
      <c r="F4815" s="109"/>
      <c r="G4815" s="109"/>
      <c r="H4815" s="109"/>
      <c r="I4815" s="109"/>
      <c r="J4815" s="110"/>
    </row>
    <row r="4816" spans="2:10" x14ac:dyDescent="0.2">
      <c r="B4816" s="111"/>
      <c r="C4816" s="112"/>
      <c r="D4816" s="112"/>
      <c r="E4816" s="112"/>
      <c r="F4816" s="112"/>
      <c r="G4816" s="112"/>
      <c r="H4816" s="112"/>
      <c r="I4816" s="112"/>
      <c r="J4816" s="113"/>
    </row>
    <row r="4817" spans="2:10" ht="15.75" x14ac:dyDescent="0.25">
      <c r="B4817" s="111"/>
      <c r="C4817" s="1053" t="s">
        <v>77</v>
      </c>
      <c r="D4817" s="1053"/>
      <c r="E4817" s="1053"/>
      <c r="F4817" s="1053"/>
      <c r="G4817" s="1053"/>
      <c r="H4817" s="1053"/>
      <c r="I4817" s="1053"/>
      <c r="J4817" s="113"/>
    </row>
    <row r="4818" spans="2:10" x14ac:dyDescent="0.2">
      <c r="B4818" s="111"/>
      <c r="C4818" s="1054" t="s">
        <v>2110</v>
      </c>
      <c r="D4818" s="1054"/>
      <c r="E4818" s="1054"/>
      <c r="F4818" s="1054"/>
      <c r="G4818" s="1054"/>
      <c r="H4818" s="1054"/>
      <c r="I4818" s="1054"/>
      <c r="J4818" s="113"/>
    </row>
    <row r="4819" spans="2:10" x14ac:dyDescent="0.2">
      <c r="B4819" s="111"/>
      <c r="C4819" s="515"/>
      <c r="D4819" s="515"/>
      <c r="E4819" s="515"/>
      <c r="F4819" s="515"/>
      <c r="G4819" s="515"/>
      <c r="H4819" s="515"/>
      <c r="I4819" s="517"/>
      <c r="J4819" s="113"/>
    </row>
    <row r="4820" spans="2:10" x14ac:dyDescent="0.2">
      <c r="B4820" s="111"/>
      <c r="C4820" s="518" t="s">
        <v>82</v>
      </c>
      <c r="D4820" s="1055">
        <f>'Total display'!B226</f>
        <v>0</v>
      </c>
      <c r="E4820" s="1055"/>
      <c r="F4820" s="1055"/>
      <c r="G4820" s="1055"/>
      <c r="H4820" s="518" t="s">
        <v>81</v>
      </c>
      <c r="I4820" s="176">
        <f>'Total display'!C226</f>
        <v>0</v>
      </c>
      <c r="J4820" s="113"/>
    </row>
    <row r="4821" spans="2:10" x14ac:dyDescent="0.2">
      <c r="B4821" s="111"/>
      <c r="C4821" s="118" t="s">
        <v>78</v>
      </c>
      <c r="D4821" s="1055" t="s">
        <v>92</v>
      </c>
      <c r="E4821" s="1055"/>
      <c r="F4821" s="1055"/>
      <c r="G4821" s="112"/>
      <c r="H4821" s="314" t="s">
        <v>479</v>
      </c>
      <c r="I4821" s="314" t="s">
        <v>329</v>
      </c>
      <c r="J4821" s="113"/>
    </row>
    <row r="4822" spans="2:10" ht="13.5" thickBot="1" x14ac:dyDescent="0.25">
      <c r="B4822" s="111"/>
      <c r="C4822" s="120" t="s">
        <v>79</v>
      </c>
      <c r="D4822" s="120">
        <f>'Total display'!A226</f>
        <v>0</v>
      </c>
      <c r="E4822" s="169"/>
      <c r="F4822" s="149"/>
      <c r="G4822" s="112"/>
      <c r="H4822" s="120" t="s">
        <v>80</v>
      </c>
      <c r="I4822" s="232">
        <f>'Total display'!A226</f>
        <v>0</v>
      </c>
      <c r="J4822" s="113"/>
    </row>
    <row r="4823" spans="2:10" ht="14.25" thickTop="1" thickBot="1" x14ac:dyDescent="0.25">
      <c r="B4823" s="111"/>
      <c r="C4823" s="123" t="s">
        <v>73</v>
      </c>
      <c r="D4823" s="124"/>
      <c r="E4823" s="124"/>
      <c r="F4823" s="125" t="s">
        <v>74</v>
      </c>
      <c r="G4823" s="124" t="s">
        <v>75</v>
      </c>
      <c r="H4823" s="124"/>
      <c r="I4823" s="125" t="s">
        <v>74</v>
      </c>
      <c r="J4823" s="113"/>
    </row>
    <row r="4824" spans="2:10" ht="13.5" thickTop="1" x14ac:dyDescent="0.2">
      <c r="B4824" s="111"/>
      <c r="C4824" s="126"/>
      <c r="D4824" s="127" t="s">
        <v>201</v>
      </c>
      <c r="E4824" s="516" t="s">
        <v>117</v>
      </c>
      <c r="F4824" s="129"/>
      <c r="G4824" s="112"/>
      <c r="H4824" s="112"/>
      <c r="I4824" s="130"/>
      <c r="J4824" s="113"/>
    </row>
    <row r="4825" spans="2:10" x14ac:dyDescent="0.2">
      <c r="B4825" s="111"/>
      <c r="C4825" s="127" t="s">
        <v>40</v>
      </c>
      <c r="D4825" s="127"/>
      <c r="E4825" s="127"/>
      <c r="F4825" s="131">
        <f>'Total display'!E226</f>
        <v>0</v>
      </c>
      <c r="G4825" s="1056" t="s">
        <v>1943</v>
      </c>
      <c r="H4825" s="1056"/>
      <c r="I4825" s="131">
        <f>'Total display'!R226</f>
        <v>0</v>
      </c>
      <c r="J4825" s="113"/>
    </row>
    <row r="4826" spans="2:10" x14ac:dyDescent="0.2">
      <c r="B4826" s="111"/>
      <c r="C4826" s="127" t="s">
        <v>67</v>
      </c>
      <c r="D4826" s="127"/>
      <c r="E4826" s="127"/>
      <c r="F4826" s="131">
        <f>'Total display'!H226</f>
        <v>0</v>
      </c>
      <c r="G4826" s="1056" t="s">
        <v>76</v>
      </c>
      <c r="H4826" s="1056"/>
      <c r="I4826" s="131">
        <f>'Total display'!T226</f>
        <v>0</v>
      </c>
      <c r="J4826" s="113"/>
    </row>
    <row r="4827" spans="2:10" x14ac:dyDescent="0.2">
      <c r="B4827" s="111"/>
      <c r="C4827" s="127" t="s">
        <v>69</v>
      </c>
      <c r="D4827" s="516">
        <f>'Ac Dtls'!D3319</f>
        <v>0</v>
      </c>
      <c r="E4827" s="131">
        <f>'Ac Dtls'!E3319</f>
        <v>0</v>
      </c>
      <c r="F4827" s="131">
        <f>'Total display'!M226</f>
        <v>0</v>
      </c>
      <c r="G4827" s="127"/>
      <c r="H4827" s="127"/>
      <c r="I4827" s="131"/>
      <c r="J4827" s="113"/>
    </row>
    <row r="4828" spans="2:10" x14ac:dyDescent="0.2">
      <c r="B4828" s="111"/>
      <c r="C4828" s="127" t="s">
        <v>70</v>
      </c>
      <c r="D4828" s="516">
        <f>'Ac Dtls'!G3319</f>
        <v>0</v>
      </c>
      <c r="E4828" s="131">
        <f>'Ac Dtls'!H3319</f>
        <v>0</v>
      </c>
      <c r="F4828" s="131">
        <f>'Total display'!N226</f>
        <v>0</v>
      </c>
      <c r="G4828" s="127"/>
      <c r="H4828" s="127"/>
      <c r="I4828" s="131"/>
      <c r="J4828" s="113"/>
    </row>
    <row r="4829" spans="2:10" x14ac:dyDescent="0.2">
      <c r="B4829" s="111"/>
      <c r="C4829" s="127" t="s">
        <v>71</v>
      </c>
      <c r="D4829" s="127"/>
      <c r="E4829" s="127"/>
      <c r="F4829" s="131">
        <f>'Total display'!P226</f>
        <v>0</v>
      </c>
      <c r="G4829" s="127"/>
      <c r="H4829" s="127"/>
      <c r="I4829" s="131"/>
      <c r="J4829" s="113"/>
    </row>
    <row r="4830" spans="2:10" x14ac:dyDescent="0.2">
      <c r="B4830" s="111"/>
      <c r="C4830" s="182" t="s">
        <v>421</v>
      </c>
      <c r="D4830" s="144"/>
      <c r="E4830" s="144"/>
      <c r="F4830" s="183">
        <f>'Total display'!I226</f>
        <v>0</v>
      </c>
      <c r="G4830" s="127"/>
      <c r="H4830" s="127"/>
      <c r="I4830" s="131"/>
      <c r="J4830" s="113"/>
    </row>
    <row r="4831" spans="2:10" x14ac:dyDescent="0.2">
      <c r="B4831" s="111"/>
      <c r="C4831" s="127" t="s">
        <v>450</v>
      </c>
      <c r="D4831" s="144"/>
      <c r="E4831" s="144"/>
      <c r="F4831" s="131">
        <f>'Total display'!J226</f>
        <v>0</v>
      </c>
      <c r="G4831" s="127"/>
      <c r="H4831" s="127"/>
      <c r="I4831" s="131"/>
      <c r="J4831" s="113"/>
    </row>
    <row r="4832" spans="2:10" x14ac:dyDescent="0.2">
      <c r="B4832" s="111"/>
      <c r="C4832" s="127" t="s">
        <v>422</v>
      </c>
      <c r="D4832" s="144"/>
      <c r="E4832" s="144"/>
      <c r="F4832" s="131">
        <f>'Total display'!F226</f>
        <v>0</v>
      </c>
      <c r="G4832" s="127"/>
      <c r="H4832" s="127"/>
      <c r="I4832" s="131"/>
      <c r="J4832" s="113"/>
    </row>
    <row r="4833" spans="2:10" x14ac:dyDescent="0.2">
      <c r="B4833" s="111"/>
      <c r="C4833" s="127"/>
      <c r="D4833" s="144"/>
      <c r="E4833" s="144"/>
      <c r="F4833" s="131"/>
      <c r="G4833" s="127"/>
      <c r="H4833" s="127"/>
      <c r="I4833" s="131"/>
      <c r="J4833" s="113"/>
    </row>
    <row r="4834" spans="2:10" x14ac:dyDescent="0.2">
      <c r="B4834" s="111"/>
      <c r="C4834" s="382" t="s">
        <v>951</v>
      </c>
      <c r="D4834" s="127"/>
      <c r="E4834" s="127"/>
      <c r="F4834" s="131">
        <f>'Total display'!L226</f>
        <v>0</v>
      </c>
      <c r="G4834" s="127"/>
      <c r="H4834" s="127"/>
      <c r="I4834" s="131"/>
      <c r="J4834" s="113"/>
    </row>
    <row r="4835" spans="2:10" x14ac:dyDescent="0.2">
      <c r="B4835" s="111"/>
      <c r="C4835" s="1050">
        <f>'Total display'!R230</f>
        <v>0</v>
      </c>
      <c r="D4835" s="1051"/>
      <c r="E4835" s="1051"/>
      <c r="F4835" s="132">
        <f>SUM(F4825:F4834)</f>
        <v>0</v>
      </c>
      <c r="G4835" s="1052" t="s">
        <v>84</v>
      </c>
      <c r="H4835" s="1052"/>
      <c r="I4835" s="133">
        <f>SUM(I4825:I4834)</f>
        <v>0</v>
      </c>
      <c r="J4835" s="113"/>
    </row>
    <row r="4836" spans="2:10" x14ac:dyDescent="0.2">
      <c r="B4836" s="134"/>
      <c r="C4836" s="135"/>
      <c r="D4836" s="135"/>
      <c r="E4836" s="135"/>
      <c r="F4836" s="135"/>
      <c r="G4836" s="1057" t="s">
        <v>85</v>
      </c>
      <c r="H4836" s="1057"/>
      <c r="I4836" s="136">
        <f>F4835-I4835</f>
        <v>0</v>
      </c>
      <c r="J4836" s="137"/>
    </row>
    <row r="4837" spans="2:10" x14ac:dyDescent="0.2">
      <c r="B4837" s="111"/>
      <c r="C4837" s="112" t="s">
        <v>86</v>
      </c>
      <c r="D4837" s="112"/>
      <c r="E4837" s="112" t="s">
        <v>88</v>
      </c>
      <c r="F4837" s="112"/>
      <c r="G4837" s="112"/>
      <c r="H4837" s="112"/>
      <c r="I4837" s="112"/>
      <c r="J4837" s="113"/>
    </row>
    <row r="4838" spans="2:10" x14ac:dyDescent="0.2">
      <c r="B4838" s="111"/>
      <c r="C4838" s="112"/>
      <c r="D4838" s="112"/>
      <c r="E4838" s="112"/>
      <c r="F4838" s="112"/>
      <c r="G4838" s="112"/>
      <c r="H4838" s="112"/>
      <c r="I4838" s="112"/>
      <c r="J4838" s="113"/>
    </row>
    <row r="4839" spans="2:10" ht="13.5" thickBot="1" x14ac:dyDescent="0.25">
      <c r="B4839" s="139"/>
      <c r="C4839" s="140"/>
      <c r="D4839" s="140"/>
      <c r="E4839" s="140"/>
      <c r="F4839" s="140"/>
      <c r="G4839" s="140"/>
      <c r="H4839" s="140"/>
      <c r="I4839" s="140"/>
      <c r="J4839" s="141"/>
    </row>
    <row r="4842" spans="2:10" ht="13.5" thickBot="1" x14ac:dyDescent="0.25"/>
    <row r="4843" spans="2:10" x14ac:dyDescent="0.2">
      <c r="B4843" s="108" t="s">
        <v>143</v>
      </c>
      <c r="C4843" s="109"/>
      <c r="D4843" s="109"/>
      <c r="E4843" s="109"/>
      <c r="F4843" s="109"/>
      <c r="G4843" s="109"/>
      <c r="H4843" s="109"/>
      <c r="I4843" s="109"/>
      <c r="J4843" s="110"/>
    </row>
    <row r="4844" spans="2:10" x14ac:dyDescent="0.2">
      <c r="B4844" s="111"/>
      <c r="C4844" s="112"/>
      <c r="D4844" s="112"/>
      <c r="E4844" s="112"/>
      <c r="F4844" s="112"/>
      <c r="G4844" s="112"/>
      <c r="H4844" s="112"/>
      <c r="I4844" s="112"/>
      <c r="J4844" s="113"/>
    </row>
    <row r="4845" spans="2:10" ht="15.75" x14ac:dyDescent="0.25">
      <c r="B4845" s="111"/>
      <c r="C4845" s="1053" t="s">
        <v>77</v>
      </c>
      <c r="D4845" s="1053"/>
      <c r="E4845" s="1053"/>
      <c r="F4845" s="1053"/>
      <c r="G4845" s="1053"/>
      <c r="H4845" s="1053"/>
      <c r="I4845" s="1053"/>
      <c r="J4845" s="113"/>
    </row>
    <row r="4846" spans="2:10" x14ac:dyDescent="0.2">
      <c r="B4846" s="111"/>
      <c r="C4846" s="1054" t="s">
        <v>2110</v>
      </c>
      <c r="D4846" s="1054"/>
      <c r="E4846" s="1054"/>
      <c r="F4846" s="1054"/>
      <c r="G4846" s="1054"/>
      <c r="H4846" s="1054"/>
      <c r="I4846" s="1054"/>
      <c r="J4846" s="113"/>
    </row>
    <row r="4847" spans="2:10" x14ac:dyDescent="0.2">
      <c r="B4847" s="111"/>
      <c r="C4847" s="515"/>
      <c r="D4847" s="515"/>
      <c r="E4847" s="515"/>
      <c r="F4847" s="515"/>
      <c r="G4847" s="515"/>
      <c r="H4847" s="515"/>
      <c r="I4847" s="517"/>
      <c r="J4847" s="113"/>
    </row>
    <row r="4848" spans="2:10" x14ac:dyDescent="0.2">
      <c r="B4848" s="111"/>
      <c r="C4848" s="518" t="s">
        <v>82</v>
      </c>
      <c r="D4848" s="1055">
        <f>'Total display'!B227</f>
        <v>0</v>
      </c>
      <c r="E4848" s="1055"/>
      <c r="F4848" s="1055"/>
      <c r="G4848" s="1055"/>
      <c r="H4848" s="518" t="s">
        <v>81</v>
      </c>
      <c r="I4848" s="176">
        <f>'Total display'!C227</f>
        <v>0</v>
      </c>
      <c r="J4848" s="113"/>
    </row>
    <row r="4849" spans="2:10" x14ac:dyDescent="0.2">
      <c r="B4849" s="111"/>
      <c r="C4849" s="118" t="s">
        <v>78</v>
      </c>
      <c r="D4849" s="1055" t="s">
        <v>186</v>
      </c>
      <c r="E4849" s="1055"/>
      <c r="F4849" s="1055"/>
      <c r="G4849" s="112"/>
      <c r="H4849" s="314" t="s">
        <v>479</v>
      </c>
      <c r="I4849" s="314" t="s">
        <v>329</v>
      </c>
      <c r="J4849" s="113"/>
    </row>
    <row r="4850" spans="2:10" ht="13.5" thickBot="1" x14ac:dyDescent="0.25">
      <c r="B4850" s="111"/>
      <c r="C4850" s="120" t="s">
        <v>79</v>
      </c>
      <c r="D4850" s="120">
        <f>'Total display'!A227</f>
        <v>0</v>
      </c>
      <c r="E4850" s="169"/>
      <c r="F4850" s="149"/>
      <c r="G4850" s="112"/>
      <c r="H4850" s="120" t="s">
        <v>80</v>
      </c>
      <c r="I4850" s="232">
        <f>'Total display'!D227</f>
        <v>0</v>
      </c>
      <c r="J4850" s="113"/>
    </row>
    <row r="4851" spans="2:10" ht="14.25" thickTop="1" thickBot="1" x14ac:dyDescent="0.25">
      <c r="B4851" s="111"/>
      <c r="C4851" s="123" t="s">
        <v>73</v>
      </c>
      <c r="D4851" s="124"/>
      <c r="E4851" s="124"/>
      <c r="F4851" s="125" t="s">
        <v>74</v>
      </c>
      <c r="G4851" s="124" t="s">
        <v>75</v>
      </c>
      <c r="H4851" s="124"/>
      <c r="I4851" s="125" t="s">
        <v>74</v>
      </c>
      <c r="J4851" s="113"/>
    </row>
    <row r="4852" spans="2:10" ht="13.5" thickTop="1" x14ac:dyDescent="0.2">
      <c r="B4852" s="111"/>
      <c r="C4852" s="126"/>
      <c r="D4852" s="127" t="s">
        <v>201</v>
      </c>
      <c r="E4852" s="516" t="s">
        <v>117</v>
      </c>
      <c r="F4852" s="129"/>
      <c r="G4852" s="112"/>
      <c r="H4852" s="112"/>
      <c r="I4852" s="130"/>
      <c r="J4852" s="113"/>
    </row>
    <row r="4853" spans="2:10" x14ac:dyDescent="0.2">
      <c r="B4853" s="111"/>
      <c r="C4853" s="127" t="s">
        <v>40</v>
      </c>
      <c r="D4853" s="127"/>
      <c r="E4853" s="127"/>
      <c r="F4853" s="131">
        <f>'Total display'!E227</f>
        <v>0</v>
      </c>
      <c r="G4853" s="1056" t="s">
        <v>1942</v>
      </c>
      <c r="H4853" s="1056"/>
      <c r="I4853" s="131">
        <f>'Total display'!R227</f>
        <v>0</v>
      </c>
      <c r="J4853" s="113"/>
    </row>
    <row r="4854" spans="2:10" x14ac:dyDescent="0.2">
      <c r="B4854" s="111"/>
      <c r="C4854" s="127" t="s">
        <v>67</v>
      </c>
      <c r="D4854" s="127"/>
      <c r="E4854" s="127"/>
      <c r="F4854" s="131">
        <f>'Total display'!H227</f>
        <v>0</v>
      </c>
      <c r="G4854" s="1056" t="s">
        <v>76</v>
      </c>
      <c r="H4854" s="1056"/>
      <c r="I4854" s="131">
        <f>'Total display'!T227</f>
        <v>0</v>
      </c>
      <c r="J4854" s="113"/>
    </row>
    <row r="4855" spans="2:10" x14ac:dyDescent="0.2">
      <c r="B4855" s="111"/>
      <c r="C4855" s="127" t="s">
        <v>69</v>
      </c>
      <c r="D4855" s="516">
        <f>'Ac Dtls'!D3345</f>
        <v>0</v>
      </c>
      <c r="E4855" s="131">
        <f>'Ac Dtls'!E3345</f>
        <v>0</v>
      </c>
      <c r="F4855" s="131">
        <f>'Total display'!M833</f>
        <v>0</v>
      </c>
      <c r="G4855" s="127"/>
      <c r="H4855" s="127"/>
      <c r="I4855" s="131"/>
      <c r="J4855" s="113"/>
    </row>
    <row r="4856" spans="2:10" x14ac:dyDescent="0.2">
      <c r="B4856" s="111"/>
      <c r="C4856" s="127" t="s">
        <v>70</v>
      </c>
      <c r="D4856" s="516">
        <f>'Ac Dtls'!G3345</f>
        <v>0</v>
      </c>
      <c r="E4856" s="131">
        <f>'Ac Dtls'!H3345</f>
        <v>0</v>
      </c>
      <c r="F4856" s="131">
        <f>'Total display'!N227</f>
        <v>0</v>
      </c>
      <c r="G4856" s="127"/>
      <c r="H4856" s="127"/>
      <c r="I4856" s="131"/>
      <c r="J4856" s="113"/>
    </row>
    <row r="4857" spans="2:10" x14ac:dyDescent="0.2">
      <c r="B4857" s="111"/>
      <c r="C4857" s="127" t="s">
        <v>71</v>
      </c>
      <c r="D4857" s="127"/>
      <c r="E4857" s="127"/>
      <c r="F4857" s="131">
        <f>'Total display'!P227</f>
        <v>0</v>
      </c>
      <c r="G4857" s="127"/>
      <c r="H4857" s="127"/>
      <c r="I4857" s="131"/>
      <c r="J4857" s="113"/>
    </row>
    <row r="4858" spans="2:10" x14ac:dyDescent="0.2">
      <c r="B4858" s="111"/>
      <c r="C4858" s="182" t="s">
        <v>421</v>
      </c>
      <c r="D4858" s="144"/>
      <c r="E4858" s="144"/>
      <c r="F4858" s="183">
        <f>'Total display'!I227</f>
        <v>0</v>
      </c>
      <c r="G4858" s="127"/>
      <c r="H4858" s="127"/>
      <c r="I4858" s="131"/>
      <c r="J4858" s="113"/>
    </row>
    <row r="4859" spans="2:10" x14ac:dyDescent="0.2">
      <c r="B4859" s="111"/>
      <c r="C4859" s="127" t="s">
        <v>450</v>
      </c>
      <c r="D4859" s="144"/>
      <c r="E4859" s="144"/>
      <c r="F4859" s="131">
        <f>'Total display'!J227</f>
        <v>0</v>
      </c>
      <c r="G4859" s="127"/>
      <c r="H4859" s="127"/>
      <c r="I4859" s="131"/>
      <c r="J4859" s="113"/>
    </row>
    <row r="4860" spans="2:10" x14ac:dyDescent="0.2">
      <c r="B4860" s="111"/>
      <c r="C4860" s="127" t="s">
        <v>484</v>
      </c>
      <c r="D4860" s="144"/>
      <c r="E4860" s="144"/>
      <c r="F4860" s="131">
        <f>'Total display'!O227</f>
        <v>0</v>
      </c>
      <c r="G4860" s="127"/>
      <c r="H4860" s="127"/>
      <c r="I4860" s="131"/>
      <c r="J4860" s="113"/>
    </row>
    <row r="4861" spans="2:10" x14ac:dyDescent="0.2">
      <c r="B4861" s="111"/>
      <c r="C4861" s="127"/>
      <c r="D4861" s="144"/>
      <c r="E4861" s="144"/>
      <c r="F4861" s="131"/>
      <c r="G4861" s="127"/>
      <c r="H4861" s="127"/>
      <c r="I4861" s="131"/>
      <c r="J4861" s="113"/>
    </row>
    <row r="4862" spans="2:10" x14ac:dyDescent="0.2">
      <c r="B4862" s="111"/>
      <c r="C4862" s="382" t="s">
        <v>451</v>
      </c>
      <c r="D4862" s="127"/>
      <c r="E4862" s="127"/>
      <c r="F4862" s="131">
        <f>'Total display'!L227</f>
        <v>0</v>
      </c>
      <c r="G4862" s="127"/>
      <c r="H4862" s="127"/>
      <c r="I4862" s="131"/>
      <c r="J4862" s="113"/>
    </row>
    <row r="4863" spans="2:10" x14ac:dyDescent="0.2">
      <c r="B4863" s="111"/>
      <c r="C4863" s="1050" t="s">
        <v>83</v>
      </c>
      <c r="D4863" s="1051"/>
      <c r="E4863" s="1051"/>
      <c r="F4863" s="132">
        <f>SUM(F4853:F4862)</f>
        <v>0</v>
      </c>
      <c r="G4863" s="1052" t="s">
        <v>84</v>
      </c>
      <c r="H4863" s="1052"/>
      <c r="I4863" s="133">
        <f>SUM(I4853:I4862)</f>
        <v>0</v>
      </c>
      <c r="J4863" s="113"/>
    </row>
    <row r="4864" spans="2:10" x14ac:dyDescent="0.2">
      <c r="B4864" s="134"/>
      <c r="C4864" s="135"/>
      <c r="D4864" s="135"/>
      <c r="E4864" s="135"/>
      <c r="F4864" s="135"/>
      <c r="G4864" s="1057" t="s">
        <v>85</v>
      </c>
      <c r="H4864" s="1057"/>
      <c r="I4864" s="136">
        <f>F4863-I4863</f>
        <v>0</v>
      </c>
      <c r="J4864" s="137"/>
    </row>
    <row r="4865" spans="2:10" x14ac:dyDescent="0.2">
      <c r="B4865" s="111"/>
      <c r="C4865" s="112" t="s">
        <v>86</v>
      </c>
      <c r="D4865" s="112"/>
      <c r="E4865" s="112" t="s">
        <v>88</v>
      </c>
      <c r="F4865" s="112"/>
      <c r="G4865" s="112"/>
      <c r="H4865" s="112"/>
      <c r="I4865" s="112"/>
      <c r="J4865" s="113"/>
    </row>
    <row r="4866" spans="2:10" x14ac:dyDescent="0.2">
      <c r="B4866" s="111"/>
      <c r="C4866" s="112"/>
      <c r="D4866" s="112"/>
      <c r="E4866" s="112"/>
      <c r="F4866" s="112"/>
      <c r="G4866" s="112"/>
      <c r="H4866" s="112"/>
      <c r="I4866" s="112"/>
      <c r="J4866" s="113"/>
    </row>
    <row r="4867" spans="2:10" ht="13.5" thickBot="1" x14ac:dyDescent="0.25">
      <c r="B4867" s="139"/>
      <c r="C4867" s="140"/>
      <c r="D4867" s="140"/>
      <c r="E4867" s="140"/>
      <c r="F4867" s="140"/>
      <c r="G4867" s="140"/>
      <c r="H4867" s="140"/>
      <c r="I4867" s="140"/>
      <c r="J4867" s="141"/>
    </row>
    <row r="4875" spans="2:10" ht="13.5" thickBot="1" x14ac:dyDescent="0.25"/>
    <row r="4876" spans="2:10" x14ac:dyDescent="0.2">
      <c r="B4876" s="108" t="s">
        <v>143</v>
      </c>
      <c r="C4876" s="109"/>
      <c r="D4876" s="109"/>
      <c r="E4876" s="109"/>
      <c r="F4876" s="109"/>
      <c r="G4876" s="109"/>
      <c r="H4876" s="109"/>
      <c r="I4876" s="109"/>
      <c r="J4876" s="110"/>
    </row>
    <row r="4877" spans="2:10" x14ac:dyDescent="0.2">
      <c r="B4877" s="111"/>
      <c r="C4877" s="112"/>
      <c r="D4877" s="112"/>
      <c r="E4877" s="112"/>
      <c r="F4877" s="112"/>
      <c r="G4877" s="112"/>
      <c r="H4877" s="112"/>
      <c r="I4877" s="112"/>
      <c r="J4877" s="113"/>
    </row>
    <row r="4878" spans="2:10" ht="15.75" x14ac:dyDescent="0.25">
      <c r="B4878" s="111"/>
      <c r="C4878" s="1053" t="s">
        <v>77</v>
      </c>
      <c r="D4878" s="1053"/>
      <c r="E4878" s="1053"/>
      <c r="F4878" s="1053"/>
      <c r="G4878" s="1053"/>
      <c r="H4878" s="1053"/>
      <c r="I4878" s="1053"/>
      <c r="J4878" s="113"/>
    </row>
    <row r="4879" spans="2:10" x14ac:dyDescent="0.2">
      <c r="B4879" s="111"/>
      <c r="C4879" s="1054" t="s">
        <v>2110</v>
      </c>
      <c r="D4879" s="1054"/>
      <c r="E4879" s="1054"/>
      <c r="F4879" s="1054"/>
      <c r="G4879" s="1054"/>
      <c r="H4879" s="1054"/>
      <c r="I4879" s="1054"/>
      <c r="J4879" s="113"/>
    </row>
    <row r="4880" spans="2:10" x14ac:dyDescent="0.2">
      <c r="B4880" s="111"/>
      <c r="C4880" s="541"/>
      <c r="D4880" s="541"/>
      <c r="E4880" s="541"/>
      <c r="F4880" s="541"/>
      <c r="G4880" s="541"/>
      <c r="H4880" s="541"/>
      <c r="I4880" s="543"/>
      <c r="J4880" s="113"/>
    </row>
    <row r="4881" spans="2:10" x14ac:dyDescent="0.2">
      <c r="B4881" s="111"/>
      <c r="C4881" s="544" t="s">
        <v>82</v>
      </c>
      <c r="D4881" s="1055">
        <f>'Total display'!B230</f>
        <v>0</v>
      </c>
      <c r="E4881" s="1055"/>
      <c r="F4881" s="1055"/>
      <c r="G4881" s="1055"/>
      <c r="H4881" s="544" t="s">
        <v>81</v>
      </c>
      <c r="I4881" s="176">
        <f>'Total display'!C230</f>
        <v>0</v>
      </c>
      <c r="J4881" s="113"/>
    </row>
    <row r="4882" spans="2:10" x14ac:dyDescent="0.2">
      <c r="B4882" s="111"/>
      <c r="C4882" s="118" t="s">
        <v>78</v>
      </c>
      <c r="D4882" s="1055" t="s">
        <v>92</v>
      </c>
      <c r="E4882" s="1055"/>
      <c r="F4882" s="1055"/>
      <c r="G4882" s="112"/>
      <c r="H4882" s="314" t="s">
        <v>479</v>
      </c>
      <c r="I4882" s="314" t="s">
        <v>329</v>
      </c>
      <c r="J4882" s="113"/>
    </row>
    <row r="4883" spans="2:10" ht="13.5" thickBot="1" x14ac:dyDescent="0.25">
      <c r="B4883" s="111"/>
      <c r="C4883" s="120" t="s">
        <v>79</v>
      </c>
      <c r="D4883" s="120">
        <f>'Total display'!A230</f>
        <v>0</v>
      </c>
      <c r="E4883" s="169"/>
      <c r="F4883" s="149"/>
      <c r="G4883" s="112"/>
      <c r="H4883" s="120" t="s">
        <v>80</v>
      </c>
      <c r="I4883" s="232">
        <f>'Total display'!D230</f>
        <v>0</v>
      </c>
      <c r="J4883" s="113"/>
    </row>
    <row r="4884" spans="2:10" ht="14.25" thickTop="1" thickBot="1" x14ac:dyDescent="0.25">
      <c r="B4884" s="111"/>
      <c r="C4884" s="123" t="s">
        <v>73</v>
      </c>
      <c r="D4884" s="124"/>
      <c r="E4884" s="124"/>
      <c r="F4884" s="125" t="s">
        <v>74</v>
      </c>
      <c r="G4884" s="124" t="s">
        <v>75</v>
      </c>
      <c r="H4884" s="124"/>
      <c r="I4884" s="125" t="s">
        <v>74</v>
      </c>
      <c r="J4884" s="113"/>
    </row>
    <row r="4885" spans="2:10" ht="13.5" thickTop="1" x14ac:dyDescent="0.2">
      <c r="B4885" s="111"/>
      <c r="C4885" s="126"/>
      <c r="D4885" s="127" t="s">
        <v>201</v>
      </c>
      <c r="E4885" s="542" t="s">
        <v>117</v>
      </c>
      <c r="F4885" s="129"/>
      <c r="G4885" s="112"/>
      <c r="H4885" s="112"/>
      <c r="I4885" s="130"/>
      <c r="J4885" s="113"/>
    </row>
    <row r="4886" spans="2:10" x14ac:dyDescent="0.2">
      <c r="B4886" s="111"/>
      <c r="C4886" s="127" t="s">
        <v>40</v>
      </c>
      <c r="D4886" s="127"/>
      <c r="E4886" s="127"/>
      <c r="F4886" s="131">
        <f>'Total display'!E230</f>
        <v>0</v>
      </c>
      <c r="G4886" s="1056" t="s">
        <v>1943</v>
      </c>
      <c r="H4886" s="1056"/>
      <c r="I4886" s="424">
        <f>'Total display'!R230</f>
        <v>0</v>
      </c>
      <c r="J4886" s="113"/>
    </row>
    <row r="4887" spans="2:10" x14ac:dyDescent="0.2">
      <c r="B4887" s="111"/>
      <c r="C4887" s="127" t="s">
        <v>67</v>
      </c>
      <c r="D4887" s="127"/>
      <c r="E4887" s="127"/>
      <c r="F4887" s="131">
        <f>'Total display'!H230</f>
        <v>0</v>
      </c>
      <c r="G4887" s="1056" t="s">
        <v>76</v>
      </c>
      <c r="H4887" s="1056"/>
      <c r="I4887" s="131">
        <f>'Total display'!T230</f>
        <v>0</v>
      </c>
      <c r="J4887" s="113"/>
    </row>
    <row r="4888" spans="2:10" x14ac:dyDescent="0.2">
      <c r="B4888" s="111"/>
      <c r="C4888" s="127" t="s">
        <v>69</v>
      </c>
      <c r="D4888" s="542">
        <f>'Ac Dtls'!D188</f>
        <v>0</v>
      </c>
      <c r="E4888" s="131">
        <f>'Ac Dtls'!E188</f>
        <v>1.4714537671232875</v>
      </c>
      <c r="F4888" s="131">
        <f>'Total display'!M230</f>
        <v>0</v>
      </c>
      <c r="G4888" s="1056"/>
      <c r="H4888" s="1056"/>
      <c r="I4888" s="131"/>
      <c r="J4888" s="113"/>
    </row>
    <row r="4889" spans="2:10" x14ac:dyDescent="0.2">
      <c r="B4889" s="111"/>
      <c r="C4889" s="127" t="s">
        <v>70</v>
      </c>
      <c r="D4889" s="542">
        <f>'Ac Dtls'!G3399</f>
        <v>0</v>
      </c>
      <c r="E4889" s="131">
        <f>'Ac Dtls'!H3399</f>
        <v>0</v>
      </c>
      <c r="F4889" s="131">
        <f>'Total display'!N230</f>
        <v>0</v>
      </c>
      <c r="G4889" s="127"/>
      <c r="H4889" s="127"/>
      <c r="I4889" s="131"/>
      <c r="J4889" s="113"/>
    </row>
    <row r="4890" spans="2:10" x14ac:dyDescent="0.2">
      <c r="B4890" s="111"/>
      <c r="C4890" s="127" t="s">
        <v>71</v>
      </c>
      <c r="D4890" s="127"/>
      <c r="E4890" s="127"/>
      <c r="F4890" s="131">
        <f>'Total display'!P230</f>
        <v>0</v>
      </c>
      <c r="G4890" s="127"/>
      <c r="H4890" s="127"/>
      <c r="I4890" s="131"/>
      <c r="J4890" s="113"/>
    </row>
    <row r="4891" spans="2:10" x14ac:dyDescent="0.2">
      <c r="B4891" s="111"/>
      <c r="C4891" s="182" t="s">
        <v>421</v>
      </c>
      <c r="D4891" s="144"/>
      <c r="E4891" s="144"/>
      <c r="F4891" s="183">
        <f>'Total display'!I230</f>
        <v>0</v>
      </c>
      <c r="G4891" s="127"/>
      <c r="H4891" s="127"/>
      <c r="I4891" s="131"/>
      <c r="J4891" s="113"/>
    </row>
    <row r="4892" spans="2:10" x14ac:dyDescent="0.2">
      <c r="B4892" s="111"/>
      <c r="C4892" s="127" t="s">
        <v>450</v>
      </c>
      <c r="D4892" s="144"/>
      <c r="E4892" s="144"/>
      <c r="F4892" s="131">
        <f>'Total display'!J230</f>
        <v>0</v>
      </c>
      <c r="G4892" s="127"/>
      <c r="H4892" s="127"/>
      <c r="I4892" s="131"/>
      <c r="J4892" s="113"/>
    </row>
    <row r="4893" spans="2:10" x14ac:dyDescent="0.2">
      <c r="B4893" s="111"/>
      <c r="C4893" s="382" t="s">
        <v>951</v>
      </c>
      <c r="D4893" s="127"/>
      <c r="E4893" s="127"/>
      <c r="F4893" s="131">
        <f>'Total display'!L230</f>
        <v>0</v>
      </c>
      <c r="G4893" s="127"/>
      <c r="H4893" s="127"/>
      <c r="I4893" s="131"/>
      <c r="J4893" s="113"/>
    </row>
    <row r="4894" spans="2:10" x14ac:dyDescent="0.2">
      <c r="B4894" s="111"/>
      <c r="C4894" s="1050" t="s">
        <v>83</v>
      </c>
      <c r="D4894" s="1051"/>
      <c r="E4894" s="1051"/>
      <c r="F4894" s="132">
        <f>SUM(F4886:F4893)</f>
        <v>0</v>
      </c>
      <c r="G4894" s="1052" t="s">
        <v>84</v>
      </c>
      <c r="H4894" s="1052"/>
      <c r="I4894" s="133">
        <f>SUM(I4886:I4893)</f>
        <v>0</v>
      </c>
      <c r="J4894" s="113"/>
    </row>
    <row r="4895" spans="2:10" x14ac:dyDescent="0.2">
      <c r="B4895" s="134"/>
      <c r="C4895" s="135"/>
      <c r="D4895" s="135"/>
      <c r="E4895" s="135"/>
      <c r="F4895" s="135"/>
      <c r="G4895" s="1057" t="s">
        <v>85</v>
      </c>
      <c r="H4895" s="1057"/>
      <c r="I4895" s="136">
        <f>F4894-I4894</f>
        <v>0</v>
      </c>
      <c r="J4895" s="137"/>
    </row>
    <row r="4896" spans="2:10" x14ac:dyDescent="0.2">
      <c r="B4896" s="111"/>
      <c r="C4896" s="112" t="s">
        <v>86</v>
      </c>
      <c r="D4896" s="112"/>
      <c r="E4896" s="112" t="s">
        <v>88</v>
      </c>
      <c r="F4896" s="112"/>
      <c r="G4896" s="112"/>
      <c r="H4896" s="112"/>
      <c r="I4896" s="112"/>
      <c r="J4896" s="113"/>
    </row>
    <row r="4897" spans="2:10" x14ac:dyDescent="0.2">
      <c r="B4897" s="111"/>
      <c r="C4897" s="112"/>
      <c r="D4897" s="112"/>
      <c r="E4897" s="112"/>
      <c r="F4897" s="112"/>
      <c r="G4897" s="112"/>
      <c r="H4897" s="112"/>
      <c r="I4897" s="112"/>
      <c r="J4897" s="113"/>
    </row>
    <row r="4898" spans="2:10" ht="13.5" thickBot="1" x14ac:dyDescent="0.25">
      <c r="B4898" s="139"/>
      <c r="C4898" s="140"/>
      <c r="D4898" s="140"/>
      <c r="E4898" s="140"/>
      <c r="F4898" s="140"/>
      <c r="G4898" s="140"/>
      <c r="H4898" s="140"/>
      <c r="I4898" s="140"/>
      <c r="J4898" s="141"/>
    </row>
    <row r="4902" spans="2:10" ht="13.5" thickBot="1" x14ac:dyDescent="0.25"/>
    <row r="4903" spans="2:10" x14ac:dyDescent="0.2">
      <c r="B4903" s="108" t="s">
        <v>143</v>
      </c>
      <c r="C4903" s="109"/>
      <c r="D4903" s="109"/>
      <c r="E4903" s="109"/>
      <c r="F4903" s="109"/>
      <c r="G4903" s="109"/>
      <c r="H4903" s="109"/>
      <c r="I4903" s="109"/>
      <c r="J4903" s="110"/>
    </row>
    <row r="4904" spans="2:10" x14ac:dyDescent="0.2">
      <c r="B4904" s="111"/>
      <c r="C4904" s="112"/>
      <c r="D4904" s="112"/>
      <c r="E4904" s="112"/>
      <c r="F4904" s="112"/>
      <c r="G4904" s="112"/>
      <c r="H4904" s="112"/>
      <c r="I4904" s="112"/>
      <c r="J4904" s="113"/>
    </row>
    <row r="4905" spans="2:10" ht="15.75" x14ac:dyDescent="0.25">
      <c r="B4905" s="111"/>
      <c r="C4905" s="1053" t="s">
        <v>77</v>
      </c>
      <c r="D4905" s="1053"/>
      <c r="E4905" s="1053"/>
      <c r="F4905" s="1053"/>
      <c r="G4905" s="1053"/>
      <c r="H4905" s="1053"/>
      <c r="I4905" s="1053"/>
      <c r="J4905" s="113"/>
    </row>
    <row r="4906" spans="2:10" x14ac:dyDescent="0.2">
      <c r="B4906" s="111"/>
      <c r="C4906" s="1054" t="s">
        <v>2110</v>
      </c>
      <c r="D4906" s="1054"/>
      <c r="E4906" s="1054"/>
      <c r="F4906" s="1054"/>
      <c r="G4906" s="1054"/>
      <c r="H4906" s="1054"/>
      <c r="I4906" s="1054"/>
      <c r="J4906" s="113"/>
    </row>
    <row r="4907" spans="2:10" x14ac:dyDescent="0.2">
      <c r="B4907" s="111"/>
      <c r="C4907" s="541"/>
      <c r="D4907" s="541"/>
      <c r="E4907" s="541"/>
      <c r="F4907" s="541"/>
      <c r="G4907" s="541"/>
      <c r="H4907" s="541"/>
      <c r="I4907" s="543"/>
      <c r="J4907" s="113"/>
    </row>
    <row r="4908" spans="2:10" x14ac:dyDescent="0.2">
      <c r="B4908" s="111"/>
      <c r="C4908" s="544" t="s">
        <v>82</v>
      </c>
      <c r="D4908" s="1055">
        <f>'Total display'!B231</f>
        <v>0</v>
      </c>
      <c r="E4908" s="1055"/>
      <c r="F4908" s="1055"/>
      <c r="G4908" s="1055"/>
      <c r="H4908" s="544" t="s">
        <v>81</v>
      </c>
      <c r="I4908" s="176">
        <f>'Total display'!C231</f>
        <v>0</v>
      </c>
      <c r="J4908" s="113"/>
    </row>
    <row r="4909" spans="2:10" x14ac:dyDescent="0.2">
      <c r="B4909" s="111"/>
      <c r="C4909" s="118" t="s">
        <v>78</v>
      </c>
      <c r="D4909" s="1055" t="s">
        <v>92</v>
      </c>
      <c r="E4909" s="1055"/>
      <c r="F4909" s="1055"/>
      <c r="G4909" s="112"/>
      <c r="H4909" s="246" t="s">
        <v>479</v>
      </c>
      <c r="I4909" s="246" t="s">
        <v>330</v>
      </c>
      <c r="J4909" s="113"/>
    </row>
    <row r="4910" spans="2:10" ht="13.5" thickBot="1" x14ac:dyDescent="0.25">
      <c r="B4910" s="111"/>
      <c r="C4910" s="120" t="s">
        <v>79</v>
      </c>
      <c r="D4910" s="120">
        <f>'Total display'!A231</f>
        <v>0</v>
      </c>
      <c r="E4910" s="169"/>
      <c r="F4910" s="149"/>
      <c r="G4910" s="112"/>
      <c r="H4910" s="120" t="s">
        <v>80</v>
      </c>
      <c r="I4910" s="232">
        <f>'Total display'!D231</f>
        <v>0</v>
      </c>
      <c r="J4910" s="113"/>
    </row>
    <row r="4911" spans="2:10" ht="14.25" thickTop="1" thickBot="1" x14ac:dyDescent="0.25">
      <c r="B4911" s="111"/>
      <c r="C4911" s="123" t="s">
        <v>73</v>
      </c>
      <c r="D4911" s="124"/>
      <c r="E4911" s="124"/>
      <c r="F4911" s="125" t="s">
        <v>74</v>
      </c>
      <c r="G4911" s="124" t="s">
        <v>75</v>
      </c>
      <c r="H4911" s="124"/>
      <c r="I4911" s="125" t="s">
        <v>74</v>
      </c>
      <c r="J4911" s="113"/>
    </row>
    <row r="4912" spans="2:10" ht="13.5" thickTop="1" x14ac:dyDescent="0.2">
      <c r="B4912" s="111"/>
      <c r="C4912" s="126"/>
      <c r="D4912" s="127" t="s">
        <v>201</v>
      </c>
      <c r="E4912" s="542" t="s">
        <v>117</v>
      </c>
      <c r="F4912" s="129"/>
      <c r="G4912" s="112"/>
      <c r="H4912" s="112"/>
      <c r="I4912" s="130"/>
      <c r="J4912" s="113"/>
    </row>
    <row r="4913" spans="2:10" x14ac:dyDescent="0.2">
      <c r="B4913" s="111"/>
      <c r="C4913" s="127" t="s">
        <v>40</v>
      </c>
      <c r="D4913" s="127"/>
      <c r="E4913" s="127"/>
      <c r="F4913" s="131">
        <f>'Total display'!E231</f>
        <v>0</v>
      </c>
      <c r="G4913" s="1056"/>
      <c r="H4913" s="1056"/>
      <c r="I4913" s="131">
        <f>'Total display'!R231</f>
        <v>0</v>
      </c>
      <c r="J4913" s="113"/>
    </row>
    <row r="4914" spans="2:10" x14ac:dyDescent="0.2">
      <c r="B4914" s="111"/>
      <c r="C4914" s="127" t="s">
        <v>67</v>
      </c>
      <c r="D4914" s="127"/>
      <c r="E4914" s="127"/>
      <c r="F4914" s="131">
        <f>'Total display'!H231</f>
        <v>0</v>
      </c>
      <c r="G4914" s="1056" t="s">
        <v>76</v>
      </c>
      <c r="H4914" s="1056"/>
      <c r="I4914" s="131">
        <f>'Total display'!T231</f>
        <v>0</v>
      </c>
      <c r="J4914" s="113"/>
    </row>
    <row r="4915" spans="2:10" x14ac:dyDescent="0.2">
      <c r="B4915" s="111"/>
      <c r="C4915" s="127" t="s">
        <v>69</v>
      </c>
      <c r="D4915" s="542">
        <f>'Ac Dtls'!D3426</f>
        <v>0</v>
      </c>
      <c r="E4915" s="131">
        <f>'Ac Dtls'!E3426</f>
        <v>0</v>
      </c>
      <c r="F4915" s="131">
        <f>'Total display'!M231</f>
        <v>0</v>
      </c>
      <c r="G4915" s="127"/>
      <c r="H4915" s="127"/>
      <c r="I4915" s="131"/>
      <c r="J4915" s="113"/>
    </row>
    <row r="4916" spans="2:10" x14ac:dyDescent="0.2">
      <c r="B4916" s="111"/>
      <c r="C4916" s="127" t="s">
        <v>70</v>
      </c>
      <c r="D4916" s="542">
        <f>'Ac Dtls'!G3426</f>
        <v>0</v>
      </c>
      <c r="E4916" s="131">
        <f>'Ac Dtls'!H3426</f>
        <v>0</v>
      </c>
      <c r="F4916" s="131">
        <f>'Total display'!N231</f>
        <v>0</v>
      </c>
      <c r="G4916" s="127"/>
      <c r="H4916" s="127"/>
      <c r="I4916" s="131"/>
      <c r="J4916" s="113"/>
    </row>
    <row r="4917" spans="2:10" x14ac:dyDescent="0.2">
      <c r="B4917" s="111"/>
      <c r="C4917" s="127" t="s">
        <v>71</v>
      </c>
      <c r="D4917" s="127"/>
      <c r="E4917" s="127"/>
      <c r="F4917" s="131">
        <f>'Total display'!P231</f>
        <v>0</v>
      </c>
      <c r="G4917" s="127"/>
      <c r="H4917" s="127"/>
      <c r="I4917" s="131"/>
      <c r="J4917" s="113"/>
    </row>
    <row r="4918" spans="2:10" x14ac:dyDescent="0.2">
      <c r="B4918" s="111"/>
      <c r="C4918" s="182" t="s">
        <v>421</v>
      </c>
      <c r="D4918" s="144"/>
      <c r="E4918" s="144"/>
      <c r="F4918" s="183">
        <f>'Total display'!I231</f>
        <v>0</v>
      </c>
      <c r="G4918" s="127"/>
      <c r="H4918" s="127"/>
      <c r="I4918" s="131"/>
      <c r="J4918" s="113"/>
    </row>
    <row r="4919" spans="2:10" x14ac:dyDescent="0.2">
      <c r="B4919" s="111"/>
      <c r="C4919" s="127" t="s">
        <v>450</v>
      </c>
      <c r="D4919" s="144"/>
      <c r="E4919" s="144"/>
      <c r="F4919" s="131">
        <f>'Total display'!J231</f>
        <v>0</v>
      </c>
      <c r="G4919" s="127"/>
      <c r="H4919" s="127"/>
      <c r="I4919" s="131"/>
      <c r="J4919" s="113"/>
    </row>
    <row r="4920" spans="2:10" x14ac:dyDescent="0.2">
      <c r="B4920" s="111"/>
      <c r="C4920" s="382" t="s">
        <v>951</v>
      </c>
      <c r="D4920" s="127"/>
      <c r="E4920" s="127"/>
      <c r="F4920" s="131">
        <f>'Total display'!L231</f>
        <v>0</v>
      </c>
      <c r="G4920" s="127"/>
      <c r="H4920" s="127"/>
      <c r="I4920" s="131"/>
      <c r="J4920" s="113"/>
    </row>
    <row r="4921" spans="2:10" x14ac:dyDescent="0.2">
      <c r="B4921" s="111"/>
      <c r="C4921" s="1050" t="s">
        <v>83</v>
      </c>
      <c r="D4921" s="1051"/>
      <c r="E4921" s="1051"/>
      <c r="F4921" s="132">
        <f>SUM(F4913:F4920)</f>
        <v>0</v>
      </c>
      <c r="G4921" s="1052" t="s">
        <v>84</v>
      </c>
      <c r="H4921" s="1052"/>
      <c r="I4921" s="133">
        <f>SUM(I4913:I4920)</f>
        <v>0</v>
      </c>
      <c r="J4921" s="113"/>
    </row>
    <row r="4922" spans="2:10" x14ac:dyDescent="0.2">
      <c r="B4922" s="134"/>
      <c r="C4922" s="135"/>
      <c r="D4922" s="135"/>
      <c r="E4922" s="135"/>
      <c r="F4922" s="135"/>
      <c r="G4922" s="1057" t="s">
        <v>85</v>
      </c>
      <c r="H4922" s="1057"/>
      <c r="I4922" s="136">
        <f>F4921-I4921</f>
        <v>0</v>
      </c>
      <c r="J4922" s="137"/>
    </row>
    <row r="4923" spans="2:10" x14ac:dyDescent="0.2">
      <c r="B4923" s="111"/>
      <c r="C4923" s="112" t="s">
        <v>86</v>
      </c>
      <c r="D4923" s="112"/>
      <c r="E4923" s="112" t="s">
        <v>88</v>
      </c>
      <c r="F4923" s="112"/>
      <c r="G4923" s="112"/>
      <c r="H4923" s="112"/>
      <c r="I4923" s="112"/>
      <c r="J4923" s="113"/>
    </row>
    <row r="4924" spans="2:10" x14ac:dyDescent="0.2">
      <c r="B4924" s="111"/>
      <c r="C4924" s="112"/>
      <c r="D4924" s="112"/>
      <c r="E4924" s="112"/>
      <c r="F4924" s="112"/>
      <c r="G4924" s="112"/>
      <c r="H4924" s="112"/>
      <c r="I4924" s="112"/>
      <c r="J4924" s="113"/>
    </row>
    <row r="4925" spans="2:10" ht="13.5" thickBot="1" x14ac:dyDescent="0.25">
      <c r="B4925" s="139"/>
      <c r="C4925" s="140"/>
      <c r="D4925" s="140"/>
      <c r="E4925" s="140"/>
      <c r="F4925" s="140"/>
      <c r="G4925" s="140"/>
      <c r="H4925" s="140"/>
      <c r="I4925" s="140"/>
      <c r="J4925" s="141"/>
    </row>
    <row r="4929" spans="2:10" ht="13.5" thickBot="1" x14ac:dyDescent="0.25"/>
    <row r="4930" spans="2:10" x14ac:dyDescent="0.2">
      <c r="B4930" s="108" t="s">
        <v>143</v>
      </c>
      <c r="C4930" s="109"/>
      <c r="D4930" s="109"/>
      <c r="E4930" s="109"/>
      <c r="F4930" s="109"/>
      <c r="G4930" s="109"/>
      <c r="H4930" s="109"/>
      <c r="I4930" s="109"/>
      <c r="J4930" s="110"/>
    </row>
    <row r="4931" spans="2:10" x14ac:dyDescent="0.2">
      <c r="B4931" s="111"/>
      <c r="C4931" s="112"/>
      <c r="D4931" s="112"/>
      <c r="E4931" s="112"/>
      <c r="F4931" s="112"/>
      <c r="G4931" s="112"/>
      <c r="H4931" s="112"/>
      <c r="I4931" s="112"/>
      <c r="J4931" s="113"/>
    </row>
    <row r="4932" spans="2:10" ht="15.75" x14ac:dyDescent="0.25">
      <c r="B4932" s="111"/>
      <c r="C4932" s="1053" t="s">
        <v>77</v>
      </c>
      <c r="D4932" s="1053"/>
      <c r="E4932" s="1053"/>
      <c r="F4932" s="1053"/>
      <c r="G4932" s="1053"/>
      <c r="H4932" s="1053"/>
      <c r="I4932" s="1053"/>
      <c r="J4932" s="113"/>
    </row>
    <row r="4933" spans="2:10" x14ac:dyDescent="0.2">
      <c r="B4933" s="111"/>
      <c r="C4933" s="1054" t="s">
        <v>2110</v>
      </c>
      <c r="D4933" s="1054"/>
      <c r="E4933" s="1054"/>
      <c r="F4933" s="1054"/>
      <c r="G4933" s="1054"/>
      <c r="H4933" s="1054"/>
      <c r="I4933" s="1054"/>
      <c r="J4933" s="113"/>
    </row>
    <row r="4934" spans="2:10" x14ac:dyDescent="0.2">
      <c r="B4934" s="111"/>
      <c r="C4934" s="541"/>
      <c r="D4934" s="541"/>
      <c r="E4934" s="541"/>
      <c r="F4934" s="541"/>
      <c r="G4934" s="541"/>
      <c r="H4934" s="541"/>
      <c r="I4934" s="543"/>
      <c r="J4934" s="113"/>
    </row>
    <row r="4935" spans="2:10" x14ac:dyDescent="0.2">
      <c r="B4935" s="111"/>
      <c r="C4935" s="544" t="s">
        <v>82</v>
      </c>
      <c r="D4935" s="1055">
        <f>'Total display'!B232</f>
        <v>0</v>
      </c>
      <c r="E4935" s="1055"/>
      <c r="F4935" s="1055"/>
      <c r="G4935" s="1055"/>
      <c r="H4935" s="544" t="s">
        <v>81</v>
      </c>
      <c r="I4935" s="176">
        <f>'Total display'!C232</f>
        <v>0</v>
      </c>
      <c r="J4935" s="113"/>
    </row>
    <row r="4936" spans="2:10" x14ac:dyDescent="0.2">
      <c r="B4936" s="111"/>
      <c r="C4936" s="118" t="s">
        <v>78</v>
      </c>
      <c r="D4936" s="1055" t="s">
        <v>92</v>
      </c>
      <c r="E4936" s="1055"/>
      <c r="F4936" s="1055"/>
      <c r="G4936" s="112"/>
      <c r="H4936" s="314" t="s">
        <v>479</v>
      </c>
      <c r="I4936" s="314" t="s">
        <v>329</v>
      </c>
      <c r="J4936" s="113"/>
    </row>
    <row r="4937" spans="2:10" ht="13.5" thickBot="1" x14ac:dyDescent="0.25">
      <c r="B4937" s="111"/>
      <c r="C4937" s="120" t="s">
        <v>79</v>
      </c>
      <c r="D4937" s="120">
        <f>'Total display'!A232</f>
        <v>0</v>
      </c>
      <c r="E4937" s="169"/>
      <c r="F4937" s="149"/>
      <c r="G4937" s="112"/>
      <c r="H4937" s="120" t="s">
        <v>80</v>
      </c>
      <c r="I4937" s="232">
        <f>'Total display'!D232</f>
        <v>0</v>
      </c>
      <c r="J4937" s="113"/>
    </row>
    <row r="4938" spans="2:10" ht="14.25" thickTop="1" thickBot="1" x14ac:dyDescent="0.25">
      <c r="B4938" s="111"/>
      <c r="C4938" s="123" t="s">
        <v>73</v>
      </c>
      <c r="D4938" s="124"/>
      <c r="E4938" s="124"/>
      <c r="F4938" s="125" t="s">
        <v>74</v>
      </c>
      <c r="G4938" s="124" t="s">
        <v>75</v>
      </c>
      <c r="H4938" s="124"/>
      <c r="I4938" s="125" t="s">
        <v>74</v>
      </c>
      <c r="J4938" s="113"/>
    </row>
    <row r="4939" spans="2:10" ht="13.5" thickTop="1" x14ac:dyDescent="0.2">
      <c r="B4939" s="111"/>
      <c r="C4939" s="126"/>
      <c r="D4939" s="127" t="s">
        <v>201</v>
      </c>
      <c r="E4939" s="542" t="s">
        <v>117</v>
      </c>
      <c r="F4939" s="129"/>
      <c r="G4939" s="112"/>
      <c r="H4939" s="112"/>
      <c r="I4939" s="130"/>
      <c r="J4939" s="113"/>
    </row>
    <row r="4940" spans="2:10" x14ac:dyDescent="0.2">
      <c r="B4940" s="111"/>
      <c r="C4940" s="127" t="s">
        <v>40</v>
      </c>
      <c r="D4940" s="127"/>
      <c r="E4940" s="127"/>
      <c r="F4940" s="131">
        <f>'Total display'!E232</f>
        <v>0</v>
      </c>
      <c r="G4940" s="1056" t="s">
        <v>1942</v>
      </c>
      <c r="H4940" s="1056"/>
      <c r="I4940" s="424">
        <f>'Total display'!R232</f>
        <v>0</v>
      </c>
      <c r="J4940" s="113"/>
    </row>
    <row r="4941" spans="2:10" x14ac:dyDescent="0.2">
      <c r="B4941" s="111"/>
      <c r="C4941" s="127" t="s">
        <v>67</v>
      </c>
      <c r="D4941" s="127"/>
      <c r="E4941" s="127"/>
      <c r="F4941" s="131">
        <f>'Total display'!H232</f>
        <v>0</v>
      </c>
      <c r="G4941" s="1056" t="s">
        <v>76</v>
      </c>
      <c r="H4941" s="1056"/>
      <c r="I4941" s="131">
        <f>'Total display'!T232</f>
        <v>0</v>
      </c>
      <c r="J4941" s="113"/>
    </row>
    <row r="4942" spans="2:10" x14ac:dyDescent="0.2">
      <c r="B4942" s="111"/>
      <c r="C4942" s="127" t="s">
        <v>69</v>
      </c>
      <c r="D4942" s="542">
        <f>'Ac Dtls'!D3453</f>
        <v>0</v>
      </c>
      <c r="E4942" s="131">
        <f>'Ac Dtls'!E3453</f>
        <v>0</v>
      </c>
      <c r="F4942" s="131">
        <f>'Total display'!M232</f>
        <v>0</v>
      </c>
      <c r="G4942" s="1056"/>
      <c r="H4942" s="1056"/>
      <c r="I4942" s="131"/>
      <c r="J4942" s="113"/>
    </row>
    <row r="4943" spans="2:10" x14ac:dyDescent="0.2">
      <c r="B4943" s="111"/>
      <c r="C4943" s="127" t="s">
        <v>70</v>
      </c>
      <c r="D4943" s="542">
        <f>'Ac Dtls'!G3453</f>
        <v>0</v>
      </c>
      <c r="E4943" s="131">
        <f>'Ac Dtls'!H3453</f>
        <v>0</v>
      </c>
      <c r="F4943" s="131">
        <f>'Total display'!N232</f>
        <v>0</v>
      </c>
      <c r="G4943" s="127"/>
      <c r="H4943" s="127"/>
      <c r="I4943" s="131" t="s">
        <v>143</v>
      </c>
      <c r="J4943" s="113"/>
    </row>
    <row r="4944" spans="2:10" x14ac:dyDescent="0.2">
      <c r="B4944" s="111"/>
      <c r="C4944" s="127" t="s">
        <v>71</v>
      </c>
      <c r="D4944" s="127"/>
      <c r="E4944" s="127"/>
      <c r="F4944" s="131">
        <f>'Total display'!P232</f>
        <v>0</v>
      </c>
      <c r="G4944" s="127"/>
      <c r="H4944" s="127"/>
      <c r="I4944" s="131"/>
      <c r="J4944" s="113"/>
    </row>
    <row r="4945" spans="2:10" x14ac:dyDescent="0.2">
      <c r="B4945" s="111"/>
      <c r="C4945" s="182" t="s">
        <v>421</v>
      </c>
      <c r="D4945" s="144"/>
      <c r="E4945" s="144"/>
      <c r="F4945" s="183">
        <f>'Total display'!I232</f>
        <v>0</v>
      </c>
      <c r="G4945" s="127"/>
      <c r="H4945" s="127"/>
      <c r="I4945" s="131"/>
      <c r="J4945" s="113"/>
    </row>
    <row r="4946" spans="2:10" x14ac:dyDescent="0.2">
      <c r="B4946" s="111"/>
      <c r="C4946" s="127" t="s">
        <v>450</v>
      </c>
      <c r="D4946" s="144"/>
      <c r="E4946" s="144"/>
      <c r="F4946" s="131">
        <f>'Total display'!J232</f>
        <v>0</v>
      </c>
      <c r="G4946" s="127"/>
      <c r="H4946" s="127"/>
      <c r="I4946" s="131"/>
      <c r="J4946" s="113"/>
    </row>
    <row r="4947" spans="2:10" x14ac:dyDescent="0.2">
      <c r="B4947" s="111"/>
      <c r="C4947" s="382" t="s">
        <v>951</v>
      </c>
      <c r="D4947" s="127"/>
      <c r="E4947" s="127"/>
      <c r="F4947" s="131">
        <f>'Total display'!L232</f>
        <v>0</v>
      </c>
      <c r="G4947" s="127"/>
      <c r="H4947" s="127"/>
      <c r="I4947" s="131"/>
      <c r="J4947" s="113"/>
    </row>
    <row r="4948" spans="2:10" x14ac:dyDescent="0.2">
      <c r="B4948" s="111"/>
      <c r="C4948" s="1050" t="s">
        <v>83</v>
      </c>
      <c r="D4948" s="1051"/>
      <c r="E4948" s="1051"/>
      <c r="F4948" s="132">
        <f>SUM(F4940:F4947)</f>
        <v>0</v>
      </c>
      <c r="G4948" s="1052" t="s">
        <v>84</v>
      </c>
      <c r="H4948" s="1052"/>
      <c r="I4948" s="133">
        <f>SUM(I4940:I4947)</f>
        <v>0</v>
      </c>
      <c r="J4948" s="113"/>
    </row>
    <row r="4949" spans="2:10" x14ac:dyDescent="0.2">
      <c r="B4949" s="134"/>
      <c r="C4949" s="135"/>
      <c r="D4949" s="135"/>
      <c r="E4949" s="135"/>
      <c r="F4949" s="135"/>
      <c r="G4949" s="1057" t="s">
        <v>85</v>
      </c>
      <c r="H4949" s="1057"/>
      <c r="I4949" s="136">
        <f>F4948-I4948</f>
        <v>0</v>
      </c>
      <c r="J4949" s="137"/>
    </row>
    <row r="4950" spans="2:10" x14ac:dyDescent="0.2">
      <c r="B4950" s="111"/>
      <c r="C4950" s="112" t="s">
        <v>86</v>
      </c>
      <c r="D4950" s="112"/>
      <c r="E4950" s="112" t="s">
        <v>88</v>
      </c>
      <c r="F4950" s="112"/>
      <c r="G4950" s="112"/>
      <c r="H4950" s="112"/>
      <c r="I4950" s="112"/>
      <c r="J4950" s="113"/>
    </row>
    <row r="4951" spans="2:10" x14ac:dyDescent="0.2">
      <c r="B4951" s="111"/>
      <c r="C4951" s="112"/>
      <c r="D4951" s="112"/>
      <c r="E4951" s="112"/>
      <c r="F4951" s="112"/>
      <c r="G4951" s="112"/>
      <c r="H4951" s="112"/>
      <c r="I4951" s="112"/>
      <c r="J4951" s="113"/>
    </row>
    <row r="4952" spans="2:10" ht="13.5" thickBot="1" x14ac:dyDescent="0.25">
      <c r="B4952" s="139"/>
      <c r="C4952" s="140"/>
      <c r="D4952" s="140"/>
      <c r="E4952" s="140"/>
      <c r="F4952" s="140"/>
      <c r="G4952" s="140"/>
      <c r="H4952" s="140"/>
      <c r="I4952" s="140"/>
      <c r="J4952" s="141"/>
    </row>
    <row r="4956" spans="2:10" ht="13.5" thickBot="1" x14ac:dyDescent="0.25"/>
    <row r="4957" spans="2:10" x14ac:dyDescent="0.2">
      <c r="B4957" s="108" t="s">
        <v>143</v>
      </c>
      <c r="C4957" s="109"/>
      <c r="D4957" s="109"/>
      <c r="E4957" s="109"/>
      <c r="F4957" s="109"/>
      <c r="G4957" s="109"/>
      <c r="H4957" s="109"/>
      <c r="I4957" s="109"/>
      <c r="J4957" s="110"/>
    </row>
    <row r="4958" spans="2:10" x14ac:dyDescent="0.2">
      <c r="B4958" s="111"/>
      <c r="C4958" s="112"/>
      <c r="D4958" s="112"/>
      <c r="E4958" s="112"/>
      <c r="F4958" s="112"/>
      <c r="G4958" s="112"/>
      <c r="H4958" s="112"/>
      <c r="I4958" s="112"/>
      <c r="J4958" s="113"/>
    </row>
    <row r="4959" spans="2:10" ht="15.75" x14ac:dyDescent="0.25">
      <c r="B4959" s="111"/>
      <c r="C4959" s="1053" t="s">
        <v>77</v>
      </c>
      <c r="D4959" s="1053"/>
      <c r="E4959" s="1053"/>
      <c r="F4959" s="1053"/>
      <c r="G4959" s="1053"/>
      <c r="H4959" s="1053"/>
      <c r="I4959" s="1053"/>
      <c r="J4959" s="113"/>
    </row>
    <row r="4960" spans="2:10" x14ac:dyDescent="0.2">
      <c r="B4960" s="111"/>
      <c r="C4960" s="1054" t="s">
        <v>2110</v>
      </c>
      <c r="D4960" s="1054"/>
      <c r="E4960" s="1054"/>
      <c r="F4960" s="1054"/>
      <c r="G4960" s="1054"/>
      <c r="H4960" s="1054"/>
      <c r="I4960" s="1054"/>
      <c r="J4960" s="113"/>
    </row>
    <row r="4961" spans="2:10" x14ac:dyDescent="0.2">
      <c r="B4961" s="111"/>
      <c r="C4961" s="541"/>
      <c r="D4961" s="541"/>
      <c r="E4961" s="541"/>
      <c r="F4961" s="541"/>
      <c r="G4961" s="541"/>
      <c r="H4961" s="541"/>
      <c r="I4961" s="543"/>
      <c r="J4961" s="113"/>
    </row>
    <row r="4962" spans="2:10" x14ac:dyDescent="0.2">
      <c r="B4962" s="111"/>
      <c r="C4962" s="544" t="s">
        <v>82</v>
      </c>
      <c r="D4962" s="1055">
        <f>'Total display'!B233</f>
        <v>0</v>
      </c>
      <c r="E4962" s="1055"/>
      <c r="F4962" s="1055"/>
      <c r="G4962" s="1055"/>
      <c r="H4962" s="544" t="s">
        <v>81</v>
      </c>
      <c r="I4962" s="176">
        <f>'Total display'!C233</f>
        <v>0</v>
      </c>
      <c r="J4962" s="113"/>
    </row>
    <row r="4963" spans="2:10" x14ac:dyDescent="0.2">
      <c r="B4963" s="111"/>
      <c r="C4963" s="118" t="s">
        <v>78</v>
      </c>
      <c r="D4963" s="1055" t="s">
        <v>197</v>
      </c>
      <c r="E4963" s="1055"/>
      <c r="F4963" s="1055"/>
      <c r="G4963" s="112"/>
      <c r="H4963" s="246" t="s">
        <v>479</v>
      </c>
      <c r="I4963" s="246" t="s">
        <v>330</v>
      </c>
      <c r="J4963" s="113"/>
    </row>
    <row r="4964" spans="2:10" ht="13.5" thickBot="1" x14ac:dyDescent="0.25">
      <c r="B4964" s="111"/>
      <c r="C4964" s="120" t="s">
        <v>79</v>
      </c>
      <c r="D4964" s="120">
        <f>'Total display'!A233</f>
        <v>0</v>
      </c>
      <c r="E4964" s="169"/>
      <c r="F4964" s="149"/>
      <c r="G4964" s="112"/>
      <c r="H4964" s="120" t="s">
        <v>80</v>
      </c>
      <c r="I4964" s="232">
        <f>'Total display'!D233</f>
        <v>0</v>
      </c>
      <c r="J4964" s="113"/>
    </row>
    <row r="4965" spans="2:10" ht="14.25" thickTop="1" thickBot="1" x14ac:dyDescent="0.25">
      <c r="B4965" s="111"/>
      <c r="C4965" s="123" t="s">
        <v>73</v>
      </c>
      <c r="D4965" s="124"/>
      <c r="E4965" s="124"/>
      <c r="F4965" s="125" t="s">
        <v>74</v>
      </c>
      <c r="G4965" s="124" t="s">
        <v>75</v>
      </c>
      <c r="H4965" s="124"/>
      <c r="I4965" s="125" t="s">
        <v>74</v>
      </c>
      <c r="J4965" s="113"/>
    </row>
    <row r="4966" spans="2:10" ht="13.5" thickTop="1" x14ac:dyDescent="0.2">
      <c r="B4966" s="111"/>
      <c r="C4966" s="126"/>
      <c r="D4966" s="127" t="s">
        <v>201</v>
      </c>
      <c r="E4966" s="542" t="s">
        <v>117</v>
      </c>
      <c r="F4966" s="129"/>
      <c r="G4966" s="112"/>
      <c r="H4966" s="112"/>
      <c r="I4966" s="130"/>
      <c r="J4966" s="113"/>
    </row>
    <row r="4967" spans="2:10" x14ac:dyDescent="0.2">
      <c r="B4967" s="111"/>
      <c r="C4967" s="127" t="s">
        <v>40</v>
      </c>
      <c r="D4967" s="127"/>
      <c r="E4967" s="127"/>
      <c r="F4967" s="131">
        <f>'Total display'!E233</f>
        <v>0</v>
      </c>
      <c r="G4967" s="1056" t="s">
        <v>1943</v>
      </c>
      <c r="H4967" s="1056"/>
      <c r="I4967" s="131">
        <f>'Total display'!R233</f>
        <v>0</v>
      </c>
      <c r="J4967" s="113"/>
    </row>
    <row r="4968" spans="2:10" x14ac:dyDescent="0.2">
      <c r="B4968" s="111"/>
      <c r="C4968" s="127" t="s">
        <v>67</v>
      </c>
      <c r="D4968" s="127"/>
      <c r="E4968" s="127"/>
      <c r="F4968" s="131">
        <f>'Total display'!H233</f>
        <v>0</v>
      </c>
      <c r="G4968" s="1056" t="s">
        <v>76</v>
      </c>
      <c r="H4968" s="1056"/>
      <c r="I4968" s="131">
        <f>'Total display'!T233</f>
        <v>0</v>
      </c>
      <c r="J4968" s="113"/>
    </row>
    <row r="4969" spans="2:10" x14ac:dyDescent="0.2">
      <c r="B4969" s="111"/>
      <c r="C4969" s="127" t="s">
        <v>69</v>
      </c>
      <c r="D4969" s="542">
        <f>'Ac Dtls'!D191</f>
        <v>0</v>
      </c>
      <c r="E4969" s="131">
        <f>'Ac Dtls'!E191</f>
        <v>1.5717739726027395</v>
      </c>
      <c r="F4969" s="131">
        <f>'Total display'!M233</f>
        <v>0</v>
      </c>
      <c r="G4969" s="127"/>
      <c r="H4969" s="127"/>
      <c r="I4969" s="131"/>
      <c r="J4969" s="113"/>
    </row>
    <row r="4970" spans="2:10" x14ac:dyDescent="0.2">
      <c r="B4970" s="111"/>
      <c r="C4970" s="127" t="s">
        <v>70</v>
      </c>
      <c r="D4970" s="542">
        <f>'Ac Dtls'!G3480</f>
        <v>0</v>
      </c>
      <c r="E4970" s="131">
        <f>'Ac Dtls'!H3480</f>
        <v>0</v>
      </c>
      <c r="F4970" s="131">
        <f>'Total display'!N233</f>
        <v>0</v>
      </c>
      <c r="G4970" s="127"/>
      <c r="H4970" s="127"/>
      <c r="I4970" s="131"/>
      <c r="J4970" s="113"/>
    </row>
    <row r="4971" spans="2:10" x14ac:dyDescent="0.2">
      <c r="B4971" s="111"/>
      <c r="C4971" s="127" t="s">
        <v>71</v>
      </c>
      <c r="D4971" s="127"/>
      <c r="E4971" s="127"/>
      <c r="F4971" s="131">
        <f>'Total display'!P233</f>
        <v>0</v>
      </c>
      <c r="G4971" s="127"/>
      <c r="H4971" s="127"/>
      <c r="I4971" s="131"/>
      <c r="J4971" s="113"/>
    </row>
    <row r="4972" spans="2:10" x14ac:dyDescent="0.2">
      <c r="B4972" s="111"/>
      <c r="C4972" s="182" t="s">
        <v>421</v>
      </c>
      <c r="D4972" s="144"/>
      <c r="E4972" s="144"/>
      <c r="F4972" s="183">
        <f>'Total display'!I233</f>
        <v>0</v>
      </c>
      <c r="G4972" s="127"/>
      <c r="H4972" s="127"/>
      <c r="I4972" s="131"/>
      <c r="J4972" s="113"/>
    </row>
    <row r="4973" spans="2:10" x14ac:dyDescent="0.2">
      <c r="B4973" s="111"/>
      <c r="C4973" s="127" t="s">
        <v>450</v>
      </c>
      <c r="D4973" s="144"/>
      <c r="E4973" s="144"/>
      <c r="F4973" s="131">
        <f>'Total display'!J233</f>
        <v>0</v>
      </c>
      <c r="G4973" s="127"/>
      <c r="H4973" s="127"/>
      <c r="I4973" s="131"/>
      <c r="J4973" s="113"/>
    </row>
    <row r="4974" spans="2:10" x14ac:dyDescent="0.2">
      <c r="B4974" s="111"/>
      <c r="C4974" s="382" t="s">
        <v>951</v>
      </c>
      <c r="D4974" s="127"/>
      <c r="E4974" s="127"/>
      <c r="F4974" s="131">
        <f>'Total display'!L233</f>
        <v>0</v>
      </c>
      <c r="G4974" s="127"/>
      <c r="H4974" s="127"/>
      <c r="I4974" s="131"/>
      <c r="J4974" s="113"/>
    </row>
    <row r="4975" spans="2:10" x14ac:dyDescent="0.2">
      <c r="B4975" s="111"/>
      <c r="C4975" s="923"/>
      <c r="D4975" s="385"/>
      <c r="E4975" s="385"/>
      <c r="F4975" s="132"/>
      <c r="G4975" s="135"/>
      <c r="H4975" s="135"/>
      <c r="I4975" s="133"/>
      <c r="J4975" s="113"/>
    </row>
    <row r="4976" spans="2:10" x14ac:dyDescent="0.2">
      <c r="B4976" s="111"/>
      <c r="C4976" s="1050" t="s">
        <v>83</v>
      </c>
      <c r="D4976" s="1051"/>
      <c r="E4976" s="1051"/>
      <c r="F4976" s="132">
        <f>SUM(F4967:F4975)</f>
        <v>0</v>
      </c>
      <c r="G4976" s="1052" t="s">
        <v>84</v>
      </c>
      <c r="H4976" s="1052"/>
      <c r="I4976" s="133">
        <f>SUM(I4967:I4974)</f>
        <v>0</v>
      </c>
      <c r="J4976" s="113"/>
    </row>
    <row r="4977" spans="2:10" x14ac:dyDescent="0.2">
      <c r="B4977" s="134"/>
      <c r="C4977" s="135"/>
      <c r="D4977" s="135"/>
      <c r="E4977" s="135"/>
      <c r="F4977" s="135"/>
      <c r="G4977" s="1057" t="s">
        <v>85</v>
      </c>
      <c r="H4977" s="1057"/>
      <c r="I4977" s="136">
        <f>F4976-I4976</f>
        <v>0</v>
      </c>
      <c r="J4977" s="137"/>
    </row>
    <row r="4978" spans="2:10" x14ac:dyDescent="0.2">
      <c r="B4978" s="111"/>
      <c r="C4978" s="112" t="s">
        <v>86</v>
      </c>
      <c r="D4978" s="112"/>
      <c r="E4978" s="112" t="s">
        <v>88</v>
      </c>
      <c r="F4978" s="112"/>
      <c r="G4978" s="112"/>
      <c r="H4978" s="112"/>
      <c r="I4978" s="112"/>
      <c r="J4978" s="113"/>
    </row>
    <row r="4979" spans="2:10" x14ac:dyDescent="0.2">
      <c r="B4979" s="111"/>
      <c r="C4979" s="112"/>
      <c r="D4979" s="112"/>
      <c r="E4979" s="112"/>
      <c r="F4979" s="112"/>
      <c r="G4979" s="112"/>
      <c r="H4979" s="112"/>
      <c r="I4979" s="112"/>
      <c r="J4979" s="113"/>
    </row>
    <row r="4980" spans="2:10" ht="13.5" thickBot="1" x14ac:dyDescent="0.25">
      <c r="B4980" s="139"/>
      <c r="C4980" s="140"/>
      <c r="D4980" s="140"/>
      <c r="E4980" s="140"/>
      <c r="F4980" s="140"/>
      <c r="G4980" s="140"/>
      <c r="H4980" s="140"/>
      <c r="I4980" s="140"/>
      <c r="J4980" s="141"/>
    </row>
    <row r="4985" spans="2:10" ht="13.5" thickBot="1" x14ac:dyDescent="0.25"/>
    <row r="4986" spans="2:10" x14ac:dyDescent="0.2">
      <c r="B4986" s="108" t="s">
        <v>143</v>
      </c>
      <c r="C4986" s="109"/>
      <c r="D4986" s="109"/>
      <c r="E4986" s="109"/>
      <c r="F4986" s="109"/>
      <c r="G4986" s="109"/>
      <c r="H4986" s="109"/>
      <c r="I4986" s="109"/>
      <c r="J4986" s="110"/>
    </row>
    <row r="4987" spans="2:10" x14ac:dyDescent="0.2">
      <c r="B4987" s="111"/>
      <c r="C4987" s="112"/>
      <c r="D4987" s="112"/>
      <c r="E4987" s="112"/>
      <c r="F4987" s="112"/>
      <c r="G4987" s="112"/>
      <c r="H4987" s="112"/>
      <c r="I4987" s="112"/>
      <c r="J4987" s="113"/>
    </row>
    <row r="4988" spans="2:10" ht="15.75" x14ac:dyDescent="0.25">
      <c r="B4988" s="111"/>
      <c r="C4988" s="1053" t="s">
        <v>77</v>
      </c>
      <c r="D4988" s="1053"/>
      <c r="E4988" s="1053"/>
      <c r="F4988" s="1053"/>
      <c r="G4988" s="1053"/>
      <c r="H4988" s="1053"/>
      <c r="I4988" s="1053"/>
      <c r="J4988" s="113"/>
    </row>
    <row r="4989" spans="2:10" x14ac:dyDescent="0.2">
      <c r="B4989" s="111"/>
      <c r="C4989" s="1054" t="s">
        <v>2110</v>
      </c>
      <c r="D4989" s="1054"/>
      <c r="E4989" s="1054"/>
      <c r="F4989" s="1054"/>
      <c r="G4989" s="1054"/>
      <c r="H4989" s="1054"/>
      <c r="I4989" s="1054"/>
      <c r="J4989" s="113"/>
    </row>
    <row r="4990" spans="2:10" x14ac:dyDescent="0.2">
      <c r="B4990" s="111"/>
      <c r="C4990" s="557"/>
      <c r="D4990" s="557"/>
      <c r="E4990" s="557"/>
      <c r="F4990" s="557"/>
      <c r="G4990" s="557"/>
      <c r="H4990" s="557"/>
      <c r="I4990" s="558"/>
      <c r="J4990" s="113"/>
    </row>
    <row r="4991" spans="2:10" x14ac:dyDescent="0.2">
      <c r="B4991" s="111"/>
      <c r="C4991" s="559" t="s">
        <v>82</v>
      </c>
      <c r="D4991" s="1055">
        <f>'Total display'!B235</f>
        <v>0</v>
      </c>
      <c r="E4991" s="1055"/>
      <c r="F4991" s="1055"/>
      <c r="G4991" s="1055"/>
      <c r="H4991" s="559" t="s">
        <v>81</v>
      </c>
      <c r="I4991" s="176">
        <f>'Total display'!C235</f>
        <v>0</v>
      </c>
      <c r="J4991" s="113"/>
    </row>
    <row r="4992" spans="2:10" x14ac:dyDescent="0.2">
      <c r="B4992" s="111"/>
      <c r="C4992" s="118" t="s">
        <v>78</v>
      </c>
      <c r="D4992" s="1055" t="s">
        <v>92</v>
      </c>
      <c r="E4992" s="1055"/>
      <c r="F4992" s="1055"/>
      <c r="G4992" s="112"/>
      <c r="H4992" s="246" t="s">
        <v>479</v>
      </c>
      <c r="I4992" s="246" t="s">
        <v>330</v>
      </c>
      <c r="J4992" s="113"/>
    </row>
    <row r="4993" spans="2:10" ht="13.5" thickBot="1" x14ac:dyDescent="0.25">
      <c r="B4993" s="111"/>
      <c r="C4993" s="120" t="s">
        <v>79</v>
      </c>
      <c r="D4993" s="120">
        <f>'Total display'!A235</f>
        <v>0</v>
      </c>
      <c r="E4993" s="169"/>
      <c r="F4993" s="149"/>
      <c r="G4993" s="112"/>
      <c r="H4993" s="120" t="s">
        <v>80</v>
      </c>
      <c r="I4993" s="232">
        <f>'Total display'!D235</f>
        <v>0</v>
      </c>
      <c r="J4993" s="113"/>
    </row>
    <row r="4994" spans="2:10" ht="14.25" thickTop="1" thickBot="1" x14ac:dyDescent="0.25">
      <c r="B4994" s="111"/>
      <c r="C4994" s="123" t="s">
        <v>73</v>
      </c>
      <c r="D4994" s="124"/>
      <c r="E4994" s="124"/>
      <c r="F4994" s="125" t="s">
        <v>74</v>
      </c>
      <c r="G4994" s="124" t="s">
        <v>75</v>
      </c>
      <c r="H4994" s="124"/>
      <c r="I4994" s="125" t="s">
        <v>74</v>
      </c>
      <c r="J4994" s="113"/>
    </row>
    <row r="4995" spans="2:10" ht="13.5" thickTop="1" x14ac:dyDescent="0.2">
      <c r="B4995" s="111"/>
      <c r="C4995" s="126"/>
      <c r="D4995" s="127" t="s">
        <v>201</v>
      </c>
      <c r="E4995" s="556" t="s">
        <v>117</v>
      </c>
      <c r="F4995" s="129"/>
      <c r="G4995" s="112"/>
      <c r="H4995" s="112"/>
      <c r="I4995" s="130"/>
      <c r="J4995" s="113"/>
    </row>
    <row r="4996" spans="2:10" x14ac:dyDescent="0.2">
      <c r="B4996" s="111"/>
      <c r="C4996" s="127" t="s">
        <v>40</v>
      </c>
      <c r="D4996" s="127"/>
      <c r="E4996" s="127"/>
      <c r="F4996" s="131">
        <f>'Total display'!E235</f>
        <v>0</v>
      </c>
      <c r="G4996" s="1056" t="s">
        <v>1942</v>
      </c>
      <c r="H4996" s="1056"/>
      <c r="I4996" s="131">
        <f>'Total display'!R235</f>
        <v>0</v>
      </c>
      <c r="J4996" s="113"/>
    </row>
    <row r="4997" spans="2:10" x14ac:dyDescent="0.2">
      <c r="B4997" s="111"/>
      <c r="C4997" s="127" t="s">
        <v>67</v>
      </c>
      <c r="D4997" s="127"/>
      <c r="E4997" s="127"/>
      <c r="F4997" s="131">
        <f>'Total display'!H235</f>
        <v>0</v>
      </c>
      <c r="G4997" s="1056" t="s">
        <v>76</v>
      </c>
      <c r="H4997" s="1056"/>
      <c r="I4997" s="131">
        <f>'Total display'!T235</f>
        <v>0</v>
      </c>
      <c r="J4997" s="113"/>
    </row>
    <row r="4998" spans="2:10" x14ac:dyDescent="0.2">
      <c r="B4998" s="111"/>
      <c r="C4998" s="127" t="s">
        <v>69</v>
      </c>
      <c r="D4998" s="556">
        <f>'Ac Dtls'!D3508</f>
        <v>0</v>
      </c>
      <c r="E4998" s="131">
        <f>'Ac Dtls'!E3508</f>
        <v>0</v>
      </c>
      <c r="F4998" s="131">
        <f>'Total display'!M235</f>
        <v>0</v>
      </c>
      <c r="G4998" s="127"/>
      <c r="H4998" s="127"/>
      <c r="I4998" s="131"/>
      <c r="J4998" s="113"/>
    </row>
    <row r="4999" spans="2:10" x14ac:dyDescent="0.2">
      <c r="B4999" s="111"/>
      <c r="C4999" s="127" t="s">
        <v>70</v>
      </c>
      <c r="D4999" s="556">
        <f>'Ac Dtls'!G3508</f>
        <v>0</v>
      </c>
      <c r="E4999" s="131">
        <f>'Ac Dtls'!H3508</f>
        <v>0</v>
      </c>
      <c r="F4999" s="131">
        <f>'Total display'!N235</f>
        <v>0</v>
      </c>
      <c r="G4999" s="127"/>
      <c r="H4999" s="127"/>
      <c r="I4999" s="131"/>
      <c r="J4999" s="113"/>
    </row>
    <row r="5000" spans="2:10" x14ac:dyDescent="0.2">
      <c r="B5000" s="111"/>
      <c r="C5000" s="127" t="s">
        <v>71</v>
      </c>
      <c r="D5000" s="127"/>
      <c r="E5000" s="127"/>
      <c r="F5000" s="131">
        <f>'Total display'!P235</f>
        <v>0</v>
      </c>
      <c r="G5000" s="127"/>
      <c r="H5000" s="127"/>
      <c r="I5000" s="131"/>
      <c r="J5000" s="113"/>
    </row>
    <row r="5001" spans="2:10" x14ac:dyDescent="0.2">
      <c r="B5001" s="111"/>
      <c r="C5001" s="182" t="s">
        <v>421</v>
      </c>
      <c r="D5001" s="144"/>
      <c r="E5001" s="144"/>
      <c r="F5001" s="183">
        <f>'Total display'!I235</f>
        <v>0</v>
      </c>
      <c r="G5001" s="127"/>
      <c r="H5001" s="127"/>
      <c r="I5001" s="131"/>
      <c r="J5001" s="113"/>
    </row>
    <row r="5002" spans="2:10" x14ac:dyDescent="0.2">
      <c r="B5002" s="111"/>
      <c r="C5002" s="127" t="s">
        <v>450</v>
      </c>
      <c r="D5002" s="144"/>
      <c r="E5002" s="144"/>
      <c r="F5002" s="131">
        <f>'Total display'!J235</f>
        <v>0</v>
      </c>
      <c r="G5002" s="127"/>
      <c r="H5002" s="127"/>
      <c r="I5002" s="131"/>
      <c r="J5002" s="113"/>
    </row>
    <row r="5003" spans="2:10" x14ac:dyDescent="0.2">
      <c r="B5003" s="111"/>
      <c r="C5003" s="382" t="s">
        <v>951</v>
      </c>
      <c r="D5003" s="127"/>
      <c r="E5003" s="127"/>
      <c r="F5003" s="131">
        <f>'Total display'!L235</f>
        <v>0</v>
      </c>
      <c r="G5003" s="127"/>
      <c r="H5003" s="127"/>
      <c r="I5003" s="131"/>
      <c r="J5003" s="113"/>
    </row>
    <row r="5004" spans="2:10" x14ac:dyDescent="0.2">
      <c r="B5004" s="111"/>
      <c r="C5004" s="1050" t="s">
        <v>83</v>
      </c>
      <c r="D5004" s="1051"/>
      <c r="E5004" s="1051"/>
      <c r="F5004" s="132">
        <f>SUM(F4996:F5003)</f>
        <v>0</v>
      </c>
      <c r="G5004" s="1052" t="s">
        <v>84</v>
      </c>
      <c r="H5004" s="1052"/>
      <c r="I5004" s="133">
        <f>SUM(I4996:I5003)</f>
        <v>0</v>
      </c>
      <c r="J5004" s="113"/>
    </row>
    <row r="5005" spans="2:10" x14ac:dyDescent="0.2">
      <c r="B5005" s="134"/>
      <c r="C5005" s="135"/>
      <c r="D5005" s="135"/>
      <c r="E5005" s="135"/>
      <c r="F5005" s="135"/>
      <c r="G5005" s="1057" t="s">
        <v>85</v>
      </c>
      <c r="H5005" s="1057"/>
      <c r="I5005" s="136">
        <f>F5004-I5004</f>
        <v>0</v>
      </c>
      <c r="J5005" s="137"/>
    </row>
    <row r="5006" spans="2:10" x14ac:dyDescent="0.2">
      <c r="B5006" s="111"/>
      <c r="C5006" s="112" t="s">
        <v>86</v>
      </c>
      <c r="D5006" s="112"/>
      <c r="E5006" s="112" t="s">
        <v>88</v>
      </c>
      <c r="F5006" s="112"/>
      <c r="G5006" s="112"/>
      <c r="H5006" s="112"/>
      <c r="I5006" s="112"/>
      <c r="J5006" s="113"/>
    </row>
    <row r="5007" spans="2:10" x14ac:dyDescent="0.2">
      <c r="B5007" s="111"/>
      <c r="C5007" s="112"/>
      <c r="D5007" s="112"/>
      <c r="E5007" s="112"/>
      <c r="F5007" s="112"/>
      <c r="G5007" s="112"/>
      <c r="H5007" s="112"/>
      <c r="I5007" s="112"/>
      <c r="J5007" s="113"/>
    </row>
    <row r="5008" spans="2:10" ht="13.5" thickBot="1" x14ac:dyDescent="0.25">
      <c r="B5008" s="139"/>
      <c r="C5008" s="140"/>
      <c r="D5008" s="140"/>
      <c r="E5008" s="140"/>
      <c r="F5008" s="140"/>
      <c r="G5008" s="140"/>
      <c r="H5008" s="140"/>
      <c r="I5008" s="140"/>
      <c r="J5008" s="141"/>
    </row>
    <row r="5012" spans="2:10" ht="13.5" thickBot="1" x14ac:dyDescent="0.25"/>
    <row r="5013" spans="2:10" x14ac:dyDescent="0.2">
      <c r="B5013" s="108" t="s">
        <v>143</v>
      </c>
      <c r="C5013" s="109"/>
      <c r="D5013" s="109"/>
      <c r="E5013" s="109"/>
      <c r="F5013" s="109"/>
      <c r="G5013" s="109"/>
      <c r="H5013" s="109"/>
      <c r="I5013" s="109"/>
      <c r="J5013" s="110"/>
    </row>
    <row r="5014" spans="2:10" x14ac:dyDescent="0.2">
      <c r="B5014" s="111"/>
      <c r="C5014" s="112"/>
      <c r="D5014" s="112"/>
      <c r="E5014" s="112"/>
      <c r="F5014" s="112"/>
      <c r="G5014" s="112"/>
      <c r="H5014" s="112"/>
      <c r="I5014" s="112"/>
      <c r="J5014" s="113"/>
    </row>
    <row r="5015" spans="2:10" ht="15.75" x14ac:dyDescent="0.25">
      <c r="B5015" s="111"/>
      <c r="C5015" s="1053" t="s">
        <v>77</v>
      </c>
      <c r="D5015" s="1053"/>
      <c r="E5015" s="1053"/>
      <c r="F5015" s="1053"/>
      <c r="G5015" s="1053"/>
      <c r="H5015" s="1053"/>
      <c r="I5015" s="1053"/>
      <c r="J5015" s="113"/>
    </row>
    <row r="5016" spans="2:10" x14ac:dyDescent="0.2">
      <c r="B5016" s="111"/>
      <c r="C5016" s="1054" t="s">
        <v>2110</v>
      </c>
      <c r="D5016" s="1054"/>
      <c r="E5016" s="1054"/>
      <c r="F5016" s="1054"/>
      <c r="G5016" s="1054"/>
      <c r="H5016" s="1054"/>
      <c r="I5016" s="1054"/>
      <c r="J5016" s="113"/>
    </row>
    <row r="5017" spans="2:10" x14ac:dyDescent="0.2">
      <c r="B5017" s="111"/>
      <c r="C5017" s="557"/>
      <c r="D5017" s="557"/>
      <c r="E5017" s="557"/>
      <c r="F5017" s="557"/>
      <c r="G5017" s="557"/>
      <c r="H5017" s="557"/>
      <c r="I5017" s="558"/>
      <c r="J5017" s="113"/>
    </row>
    <row r="5018" spans="2:10" x14ac:dyDescent="0.2">
      <c r="B5018" s="111"/>
      <c r="C5018" s="559" t="s">
        <v>82</v>
      </c>
      <c r="D5018" s="1055">
        <f>'Total display'!B236</f>
        <v>0</v>
      </c>
      <c r="E5018" s="1055"/>
      <c r="F5018" s="1055"/>
      <c r="G5018" s="1055"/>
      <c r="H5018" s="559" t="s">
        <v>81</v>
      </c>
      <c r="I5018" s="176">
        <f>'Total display'!C236</f>
        <v>0</v>
      </c>
      <c r="J5018" s="113"/>
    </row>
    <row r="5019" spans="2:10" x14ac:dyDescent="0.2">
      <c r="B5019" s="111"/>
      <c r="C5019" s="118" t="s">
        <v>78</v>
      </c>
      <c r="D5019" s="1055" t="s">
        <v>92</v>
      </c>
      <c r="E5019" s="1055"/>
      <c r="F5019" s="1055"/>
      <c r="G5019" s="112"/>
      <c r="H5019" s="314" t="s">
        <v>479</v>
      </c>
      <c r="I5019" s="314" t="s">
        <v>329</v>
      </c>
      <c r="J5019" s="113"/>
    </row>
    <row r="5020" spans="2:10" ht="13.5" thickBot="1" x14ac:dyDescent="0.25">
      <c r="B5020" s="111"/>
      <c r="C5020" s="120" t="s">
        <v>79</v>
      </c>
      <c r="D5020" s="120">
        <f>'Total display'!A236</f>
        <v>0</v>
      </c>
      <c r="E5020" s="169"/>
      <c r="F5020" s="149"/>
      <c r="G5020" s="112"/>
      <c r="H5020" s="120" t="s">
        <v>80</v>
      </c>
      <c r="I5020" s="232">
        <f>'Total display'!D236</f>
        <v>0</v>
      </c>
      <c r="J5020" s="113"/>
    </row>
    <row r="5021" spans="2:10" ht="14.25" thickTop="1" thickBot="1" x14ac:dyDescent="0.25">
      <c r="B5021" s="111"/>
      <c r="C5021" s="123" t="s">
        <v>73</v>
      </c>
      <c r="D5021" s="124"/>
      <c r="E5021" s="124"/>
      <c r="F5021" s="125" t="s">
        <v>74</v>
      </c>
      <c r="G5021" s="124" t="s">
        <v>75</v>
      </c>
      <c r="H5021" s="124"/>
      <c r="I5021" s="125" t="s">
        <v>74</v>
      </c>
      <c r="J5021" s="113"/>
    </row>
    <row r="5022" spans="2:10" ht="13.5" thickTop="1" x14ac:dyDescent="0.2">
      <c r="B5022" s="111"/>
      <c r="C5022" s="126"/>
      <c r="D5022" s="127" t="s">
        <v>201</v>
      </c>
      <c r="E5022" s="556" t="s">
        <v>117</v>
      </c>
      <c r="F5022" s="129"/>
      <c r="G5022" s="112"/>
      <c r="H5022" s="112"/>
      <c r="I5022" s="130"/>
      <c r="J5022" s="113"/>
    </row>
    <row r="5023" spans="2:10" x14ac:dyDescent="0.2">
      <c r="B5023" s="111"/>
      <c r="C5023" s="127" t="s">
        <v>40</v>
      </c>
      <c r="D5023" s="127"/>
      <c r="E5023" s="127"/>
      <c r="F5023" s="131">
        <f>'Total display'!E236</f>
        <v>0</v>
      </c>
      <c r="G5023" s="1056" t="s">
        <v>1942</v>
      </c>
      <c r="H5023" s="1056"/>
      <c r="I5023" s="131">
        <f>'Total display'!R236</f>
        <v>0</v>
      </c>
      <c r="J5023" s="113"/>
    </row>
    <row r="5024" spans="2:10" x14ac:dyDescent="0.2">
      <c r="B5024" s="111"/>
      <c r="C5024" s="127" t="s">
        <v>67</v>
      </c>
      <c r="D5024" s="127"/>
      <c r="E5024" s="127"/>
      <c r="F5024" s="131">
        <f>'Total display'!H236</f>
        <v>0</v>
      </c>
      <c r="G5024" s="1056" t="s">
        <v>76</v>
      </c>
      <c r="H5024" s="1056"/>
      <c r="I5024" s="131">
        <f>'Total display'!T236</f>
        <v>0</v>
      </c>
      <c r="J5024" s="113"/>
    </row>
    <row r="5025" spans="2:10" x14ac:dyDescent="0.2">
      <c r="B5025" s="111"/>
      <c r="C5025" s="127" t="s">
        <v>69</v>
      </c>
      <c r="D5025" s="556">
        <f>'Ac Dtls'!D3535</f>
        <v>0</v>
      </c>
      <c r="E5025" s="131">
        <f>'Ac Dtls'!E3535</f>
        <v>0</v>
      </c>
      <c r="F5025" s="131">
        <f>'Total display'!M236</f>
        <v>0</v>
      </c>
      <c r="G5025" s="127"/>
      <c r="H5025" s="127"/>
      <c r="I5025" s="131"/>
      <c r="J5025" s="113"/>
    </row>
    <row r="5026" spans="2:10" x14ac:dyDescent="0.2">
      <c r="B5026" s="111"/>
      <c r="C5026" s="127" t="s">
        <v>70</v>
      </c>
      <c r="D5026" s="556">
        <f>'Ac Dtls'!G3535</f>
        <v>0</v>
      </c>
      <c r="E5026" s="131">
        <f>'Ac Dtls'!H3535</f>
        <v>0</v>
      </c>
      <c r="F5026" s="131">
        <f>'Total display'!N236</f>
        <v>0</v>
      </c>
      <c r="G5026" s="127"/>
      <c r="H5026" s="127"/>
      <c r="I5026" s="131"/>
      <c r="J5026" s="113"/>
    </row>
    <row r="5027" spans="2:10" x14ac:dyDescent="0.2">
      <c r="B5027" s="111"/>
      <c r="C5027" s="127" t="s">
        <v>71</v>
      </c>
      <c r="D5027" s="127"/>
      <c r="E5027" s="127"/>
      <c r="F5027" s="131">
        <f>'Total display'!P236</f>
        <v>0</v>
      </c>
      <c r="G5027" s="127"/>
      <c r="H5027" s="127"/>
      <c r="I5027" s="131"/>
      <c r="J5027" s="113"/>
    </row>
    <row r="5028" spans="2:10" x14ac:dyDescent="0.2">
      <c r="B5028" s="111"/>
      <c r="C5028" s="182" t="s">
        <v>421</v>
      </c>
      <c r="D5028" s="144"/>
      <c r="E5028" s="144"/>
      <c r="F5028" s="183">
        <f>'Total display'!I236</f>
        <v>0</v>
      </c>
      <c r="G5028" s="127"/>
      <c r="H5028" s="127"/>
      <c r="I5028" s="131"/>
      <c r="J5028" s="113"/>
    </row>
    <row r="5029" spans="2:10" x14ac:dyDescent="0.2">
      <c r="B5029" s="111"/>
      <c r="C5029" s="127" t="s">
        <v>450</v>
      </c>
      <c r="D5029" s="144"/>
      <c r="E5029" s="144"/>
      <c r="F5029" s="131">
        <f>'Total display'!J236</f>
        <v>0</v>
      </c>
      <c r="G5029" s="127"/>
      <c r="H5029" s="127"/>
      <c r="I5029" s="131"/>
      <c r="J5029" s="113"/>
    </row>
    <row r="5030" spans="2:10" x14ac:dyDescent="0.2">
      <c r="B5030" s="111"/>
      <c r="C5030" s="382"/>
      <c r="D5030" s="127"/>
      <c r="E5030" s="127"/>
      <c r="F5030" s="131">
        <f>'Total display'!L236</f>
        <v>0</v>
      </c>
      <c r="G5030" s="127"/>
      <c r="H5030" s="127"/>
      <c r="I5030" s="131"/>
      <c r="J5030" s="113"/>
    </row>
    <row r="5031" spans="2:10" x14ac:dyDescent="0.2">
      <c r="B5031" s="111"/>
      <c r="C5031" s="1050" t="s">
        <v>83</v>
      </c>
      <c r="D5031" s="1051"/>
      <c r="E5031" s="1051"/>
      <c r="F5031" s="132">
        <f>SUM(F5023:F5030)</f>
        <v>0</v>
      </c>
      <c r="G5031" s="1052" t="s">
        <v>84</v>
      </c>
      <c r="H5031" s="1052"/>
      <c r="I5031" s="133">
        <f>SUM(I5023:I5030)</f>
        <v>0</v>
      </c>
      <c r="J5031" s="113"/>
    </row>
    <row r="5032" spans="2:10" x14ac:dyDescent="0.2">
      <c r="B5032" s="134"/>
      <c r="C5032" s="135"/>
      <c r="D5032" s="135"/>
      <c r="E5032" s="135"/>
      <c r="F5032" s="135"/>
      <c r="G5032" s="1057" t="s">
        <v>85</v>
      </c>
      <c r="H5032" s="1057"/>
      <c r="I5032" s="136">
        <f>F5031-I5031</f>
        <v>0</v>
      </c>
      <c r="J5032" s="137"/>
    </row>
    <row r="5033" spans="2:10" x14ac:dyDescent="0.2">
      <c r="B5033" s="111"/>
      <c r="C5033" s="112" t="s">
        <v>86</v>
      </c>
      <c r="D5033" s="112"/>
      <c r="E5033" s="112" t="s">
        <v>88</v>
      </c>
      <c r="F5033" s="112"/>
      <c r="G5033" s="112"/>
      <c r="H5033" s="112"/>
      <c r="I5033" s="112"/>
      <c r="J5033" s="113"/>
    </row>
    <row r="5034" spans="2:10" x14ac:dyDescent="0.2">
      <c r="B5034" s="111"/>
      <c r="C5034" s="112"/>
      <c r="D5034" s="112"/>
      <c r="E5034" s="112"/>
      <c r="F5034" s="112"/>
      <c r="G5034" s="112"/>
      <c r="H5034" s="112"/>
      <c r="I5034" s="112"/>
      <c r="J5034" s="113"/>
    </row>
    <row r="5035" spans="2:10" ht="13.5" thickBot="1" x14ac:dyDescent="0.25">
      <c r="B5035" s="139"/>
      <c r="C5035" s="140"/>
      <c r="D5035" s="140"/>
      <c r="E5035" s="140"/>
      <c r="F5035" s="140"/>
      <c r="G5035" s="140"/>
      <c r="H5035" s="140"/>
      <c r="I5035" s="140"/>
      <c r="J5035" s="141"/>
    </row>
    <row r="5043" spans="2:10" ht="13.5" thickBot="1" x14ac:dyDescent="0.25"/>
    <row r="5044" spans="2:10" x14ac:dyDescent="0.2">
      <c r="B5044" s="108" t="s">
        <v>143</v>
      </c>
      <c r="C5044" s="109"/>
      <c r="D5044" s="109"/>
      <c r="E5044" s="109"/>
      <c r="F5044" s="109"/>
      <c r="G5044" s="109"/>
      <c r="H5044" s="109"/>
      <c r="I5044" s="109"/>
      <c r="J5044" s="110"/>
    </row>
    <row r="5045" spans="2:10" x14ac:dyDescent="0.2">
      <c r="B5045" s="111"/>
      <c r="C5045" s="112"/>
      <c r="D5045" s="112"/>
      <c r="E5045" s="112"/>
      <c r="F5045" s="112"/>
      <c r="G5045" s="112"/>
      <c r="H5045" s="112"/>
      <c r="I5045" s="112"/>
      <c r="J5045" s="113"/>
    </row>
    <row r="5046" spans="2:10" ht="15.75" x14ac:dyDescent="0.25">
      <c r="B5046" s="111"/>
      <c r="C5046" s="1053" t="s">
        <v>77</v>
      </c>
      <c r="D5046" s="1053"/>
      <c r="E5046" s="1053"/>
      <c r="F5046" s="1053"/>
      <c r="G5046" s="1053"/>
      <c r="H5046" s="1053"/>
      <c r="I5046" s="1053"/>
      <c r="J5046" s="113"/>
    </row>
    <row r="5047" spans="2:10" x14ac:dyDescent="0.2">
      <c r="B5047" s="111"/>
      <c r="C5047" s="1054" t="s">
        <v>2110</v>
      </c>
      <c r="D5047" s="1054"/>
      <c r="E5047" s="1054"/>
      <c r="F5047" s="1054"/>
      <c r="G5047" s="1054"/>
      <c r="H5047" s="1054"/>
      <c r="I5047" s="1054"/>
      <c r="J5047" s="113"/>
    </row>
    <row r="5048" spans="2:10" x14ac:dyDescent="0.2">
      <c r="B5048" s="111"/>
      <c r="C5048" s="557"/>
      <c r="D5048" s="557"/>
      <c r="E5048" s="557"/>
      <c r="F5048" s="557"/>
      <c r="G5048" s="557"/>
      <c r="H5048" s="557"/>
      <c r="I5048" s="558"/>
      <c r="J5048" s="113"/>
    </row>
    <row r="5049" spans="2:10" x14ac:dyDescent="0.2">
      <c r="B5049" s="111"/>
      <c r="C5049" s="559" t="s">
        <v>82</v>
      </c>
      <c r="D5049" s="1055">
        <f>'Total display'!B237</f>
        <v>0</v>
      </c>
      <c r="E5049" s="1055"/>
      <c r="F5049" s="1055"/>
      <c r="G5049" s="1055"/>
      <c r="H5049" s="559" t="s">
        <v>81</v>
      </c>
      <c r="I5049" s="176">
        <f>'Total display'!C237</f>
        <v>0</v>
      </c>
      <c r="J5049" s="113"/>
    </row>
    <row r="5050" spans="2:10" x14ac:dyDescent="0.2">
      <c r="B5050" s="111"/>
      <c r="C5050" s="118" t="s">
        <v>78</v>
      </c>
      <c r="D5050" s="1055" t="s">
        <v>92</v>
      </c>
      <c r="E5050" s="1055"/>
      <c r="F5050" s="1055"/>
      <c r="G5050" s="112"/>
      <c r="H5050" s="314" t="s">
        <v>479</v>
      </c>
      <c r="I5050" s="314" t="s">
        <v>329</v>
      </c>
      <c r="J5050" s="113"/>
    </row>
    <row r="5051" spans="2:10" ht="13.5" thickBot="1" x14ac:dyDescent="0.25">
      <c r="B5051" s="111"/>
      <c r="C5051" s="120" t="s">
        <v>79</v>
      </c>
      <c r="D5051" s="120">
        <f>'Total display'!A237</f>
        <v>0</v>
      </c>
      <c r="E5051" s="169"/>
      <c r="F5051" s="149"/>
      <c r="G5051" s="112"/>
      <c r="H5051" s="120" t="s">
        <v>80</v>
      </c>
      <c r="I5051" s="232">
        <f>'Total display'!D237</f>
        <v>0</v>
      </c>
      <c r="J5051" s="113"/>
    </row>
    <row r="5052" spans="2:10" ht="14.25" thickTop="1" thickBot="1" x14ac:dyDescent="0.25">
      <c r="B5052" s="111"/>
      <c r="C5052" s="123" t="s">
        <v>73</v>
      </c>
      <c r="D5052" s="124"/>
      <c r="E5052" s="124"/>
      <c r="F5052" s="125" t="s">
        <v>74</v>
      </c>
      <c r="G5052" s="124" t="s">
        <v>75</v>
      </c>
      <c r="H5052" s="124"/>
      <c r="I5052" s="125" t="s">
        <v>74</v>
      </c>
      <c r="J5052" s="113"/>
    </row>
    <row r="5053" spans="2:10" ht="13.5" thickTop="1" x14ac:dyDescent="0.2">
      <c r="B5053" s="111"/>
      <c r="C5053" s="126"/>
      <c r="D5053" s="127" t="s">
        <v>201</v>
      </c>
      <c r="E5053" s="556" t="s">
        <v>117</v>
      </c>
      <c r="F5053" s="129"/>
      <c r="G5053" s="112"/>
      <c r="H5053" s="112"/>
      <c r="I5053" s="130"/>
      <c r="J5053" s="113"/>
    </row>
    <row r="5054" spans="2:10" x14ac:dyDescent="0.2">
      <c r="B5054" s="111"/>
      <c r="C5054" s="127" t="s">
        <v>40</v>
      </c>
      <c r="D5054" s="127"/>
      <c r="E5054" s="127"/>
      <c r="F5054" s="131">
        <f>'Total display'!E237</f>
        <v>0</v>
      </c>
      <c r="G5054" s="1056" t="s">
        <v>1942</v>
      </c>
      <c r="H5054" s="1056"/>
      <c r="I5054" s="131">
        <f>'Total display'!R237</f>
        <v>0</v>
      </c>
      <c r="J5054" s="113"/>
    </row>
    <row r="5055" spans="2:10" x14ac:dyDescent="0.2">
      <c r="B5055" s="111"/>
      <c r="C5055" s="127" t="s">
        <v>67</v>
      </c>
      <c r="D5055" s="127"/>
      <c r="E5055" s="127"/>
      <c r="F5055" s="131">
        <f>'Total display'!H237</f>
        <v>0</v>
      </c>
      <c r="G5055" s="1056" t="s">
        <v>76</v>
      </c>
      <c r="H5055" s="1056"/>
      <c r="I5055" s="131">
        <f>'Total display'!T237</f>
        <v>0</v>
      </c>
      <c r="J5055" s="113"/>
    </row>
    <row r="5056" spans="2:10" x14ac:dyDescent="0.2">
      <c r="B5056" s="111"/>
      <c r="C5056" s="127" t="s">
        <v>69</v>
      </c>
      <c r="D5056" s="556">
        <f>'Ac Dtls'!D3590</f>
        <v>0</v>
      </c>
      <c r="E5056" s="131">
        <f>'Ac Dtls'!E3590</f>
        <v>0</v>
      </c>
      <c r="F5056" s="131">
        <f>'Total display'!M237</f>
        <v>0</v>
      </c>
      <c r="G5056" s="127"/>
      <c r="H5056" s="127"/>
      <c r="I5056" s="131"/>
      <c r="J5056" s="113"/>
    </row>
    <row r="5057" spans="2:10" x14ac:dyDescent="0.2">
      <c r="B5057" s="111"/>
      <c r="C5057" s="127" t="s">
        <v>70</v>
      </c>
      <c r="D5057" s="556">
        <f>'Ac Dtls'!G3590</f>
        <v>0</v>
      </c>
      <c r="E5057" s="131">
        <f>'Ac Dtls'!H3590</f>
        <v>0</v>
      </c>
      <c r="F5057" s="131">
        <f>'Total display'!N237</f>
        <v>0</v>
      </c>
      <c r="G5057" s="127"/>
      <c r="H5057" s="127"/>
      <c r="I5057" s="131"/>
      <c r="J5057" s="113"/>
    </row>
    <row r="5058" spans="2:10" x14ac:dyDescent="0.2">
      <c r="B5058" s="111"/>
      <c r="C5058" s="127" t="s">
        <v>71</v>
      </c>
      <c r="D5058" s="127"/>
      <c r="E5058" s="127"/>
      <c r="F5058" s="131">
        <f>'Total display'!P237</f>
        <v>0</v>
      </c>
      <c r="G5058" s="127"/>
      <c r="H5058" s="127"/>
      <c r="I5058" s="131"/>
      <c r="J5058" s="113"/>
    </row>
    <row r="5059" spans="2:10" x14ac:dyDescent="0.2">
      <c r="B5059" s="111"/>
      <c r="C5059" s="182" t="s">
        <v>421</v>
      </c>
      <c r="D5059" s="144"/>
      <c r="E5059" s="144"/>
      <c r="F5059" s="183">
        <f>'Total display'!I237</f>
        <v>0</v>
      </c>
      <c r="G5059" s="127"/>
      <c r="H5059" s="127"/>
      <c r="I5059" s="131"/>
      <c r="J5059" s="113"/>
    </row>
    <row r="5060" spans="2:10" x14ac:dyDescent="0.2">
      <c r="B5060" s="111"/>
      <c r="C5060" s="127" t="s">
        <v>450</v>
      </c>
      <c r="D5060" s="144"/>
      <c r="E5060" s="144"/>
      <c r="F5060" s="131">
        <f>'Total display'!J237</f>
        <v>0</v>
      </c>
      <c r="G5060" s="127"/>
      <c r="H5060" s="127"/>
      <c r="I5060" s="131"/>
      <c r="J5060" s="113"/>
    </row>
    <row r="5061" spans="2:10" x14ac:dyDescent="0.2">
      <c r="B5061" s="111"/>
      <c r="C5061" s="382" t="s">
        <v>951</v>
      </c>
      <c r="D5061" s="127"/>
      <c r="E5061" s="127"/>
      <c r="F5061" s="131">
        <f>'Total display'!L237</f>
        <v>0</v>
      </c>
      <c r="G5061" s="127"/>
      <c r="H5061" s="127"/>
      <c r="I5061" s="131"/>
      <c r="J5061" s="113"/>
    </row>
    <row r="5062" spans="2:10" x14ac:dyDescent="0.2">
      <c r="B5062" s="111"/>
      <c r="C5062" s="1050" t="s">
        <v>83</v>
      </c>
      <c r="D5062" s="1051"/>
      <c r="E5062" s="1051"/>
      <c r="F5062" s="132">
        <f>SUM(F5054:F5061)</f>
        <v>0</v>
      </c>
      <c r="G5062" s="1052" t="s">
        <v>84</v>
      </c>
      <c r="H5062" s="1052"/>
      <c r="I5062" s="133">
        <f>SUM(I5054:I5061)</f>
        <v>0</v>
      </c>
      <c r="J5062" s="113"/>
    </row>
    <row r="5063" spans="2:10" x14ac:dyDescent="0.2">
      <c r="B5063" s="134"/>
      <c r="C5063" s="135"/>
      <c r="D5063" s="135"/>
      <c r="E5063" s="135"/>
      <c r="F5063" s="135"/>
      <c r="G5063" s="1057" t="s">
        <v>85</v>
      </c>
      <c r="H5063" s="1057"/>
      <c r="I5063" s="136">
        <f>F5062-I5062</f>
        <v>0</v>
      </c>
      <c r="J5063" s="137"/>
    </row>
    <row r="5064" spans="2:10" x14ac:dyDescent="0.2">
      <c r="B5064" s="111"/>
      <c r="C5064" s="112" t="s">
        <v>86</v>
      </c>
      <c r="D5064" s="112"/>
      <c r="E5064" s="112" t="s">
        <v>88</v>
      </c>
      <c r="F5064" s="112"/>
      <c r="G5064" s="112"/>
      <c r="H5064" s="112"/>
      <c r="I5064" s="112"/>
      <c r="J5064" s="113"/>
    </row>
    <row r="5065" spans="2:10" x14ac:dyDescent="0.2">
      <c r="B5065" s="111"/>
      <c r="C5065" s="112"/>
      <c r="D5065" s="112"/>
      <c r="E5065" s="112"/>
      <c r="F5065" s="112"/>
      <c r="G5065" s="112"/>
      <c r="H5065" s="112"/>
      <c r="I5065" s="112"/>
      <c r="J5065" s="113"/>
    </row>
    <row r="5066" spans="2:10" ht="13.5" thickBot="1" x14ac:dyDescent="0.25">
      <c r="B5066" s="139"/>
      <c r="C5066" s="140"/>
      <c r="D5066" s="140"/>
      <c r="E5066" s="140"/>
      <c r="F5066" s="140"/>
      <c r="G5066" s="140"/>
      <c r="H5066" s="140"/>
      <c r="I5066" s="140"/>
      <c r="J5066" s="141"/>
    </row>
    <row r="5074" spans="2:10" ht="13.5" thickBot="1" x14ac:dyDescent="0.25"/>
    <row r="5075" spans="2:10" x14ac:dyDescent="0.2">
      <c r="B5075" s="108" t="s">
        <v>143</v>
      </c>
      <c r="C5075" s="109"/>
      <c r="D5075" s="109"/>
      <c r="E5075" s="109"/>
      <c r="F5075" s="109"/>
      <c r="G5075" s="109"/>
      <c r="H5075" s="109"/>
      <c r="I5075" s="109"/>
      <c r="J5075" s="110"/>
    </row>
    <row r="5076" spans="2:10" x14ac:dyDescent="0.2">
      <c r="B5076" s="111"/>
      <c r="C5076" s="112"/>
      <c r="D5076" s="112"/>
      <c r="E5076" s="112"/>
      <c r="F5076" s="112"/>
      <c r="G5076" s="112"/>
      <c r="H5076" s="112"/>
      <c r="I5076" s="112"/>
      <c r="J5076" s="113"/>
    </row>
    <row r="5077" spans="2:10" ht="15.75" x14ac:dyDescent="0.25">
      <c r="B5077" s="111"/>
      <c r="C5077" s="1053" t="s">
        <v>77</v>
      </c>
      <c r="D5077" s="1053"/>
      <c r="E5077" s="1053"/>
      <c r="F5077" s="1053"/>
      <c r="G5077" s="1053"/>
      <c r="H5077" s="1053"/>
      <c r="I5077" s="1053"/>
      <c r="J5077" s="113"/>
    </row>
    <row r="5078" spans="2:10" x14ac:dyDescent="0.2">
      <c r="B5078" s="111"/>
      <c r="C5078" s="1054" t="s">
        <v>2110</v>
      </c>
      <c r="D5078" s="1054"/>
      <c r="E5078" s="1054"/>
      <c r="F5078" s="1054"/>
      <c r="G5078" s="1054"/>
      <c r="H5078" s="1054"/>
      <c r="I5078" s="1054"/>
      <c r="J5078" s="113"/>
    </row>
    <row r="5079" spans="2:10" x14ac:dyDescent="0.2">
      <c r="B5079" s="111"/>
      <c r="C5079" s="581"/>
      <c r="D5079" s="581"/>
      <c r="E5079" s="581"/>
      <c r="F5079" s="581"/>
      <c r="G5079" s="581"/>
      <c r="H5079" s="581"/>
      <c r="I5079" s="582"/>
      <c r="J5079" s="113"/>
    </row>
    <row r="5080" spans="2:10" x14ac:dyDescent="0.2">
      <c r="B5080" s="111"/>
      <c r="C5080" s="583" t="s">
        <v>82</v>
      </c>
      <c r="D5080" s="1055">
        <f>'Total display'!B239</f>
        <v>0</v>
      </c>
      <c r="E5080" s="1055"/>
      <c r="F5080" s="1055"/>
      <c r="G5080" s="1055"/>
      <c r="H5080" s="583" t="s">
        <v>81</v>
      </c>
      <c r="I5080" s="176">
        <f>'Total display'!C239</f>
        <v>0</v>
      </c>
      <c r="J5080" s="113"/>
    </row>
    <row r="5081" spans="2:10" x14ac:dyDescent="0.2">
      <c r="B5081" s="111"/>
      <c r="C5081" s="118" t="s">
        <v>78</v>
      </c>
      <c r="D5081" s="1055" t="s">
        <v>92</v>
      </c>
      <c r="E5081" s="1055"/>
      <c r="F5081" s="1055"/>
      <c r="G5081" s="112"/>
      <c r="H5081" s="314" t="s">
        <v>479</v>
      </c>
      <c r="I5081" s="314" t="s">
        <v>329</v>
      </c>
      <c r="J5081" s="113"/>
    </row>
    <row r="5082" spans="2:10" ht="13.5" thickBot="1" x14ac:dyDescent="0.25">
      <c r="B5082" s="111"/>
      <c r="C5082" s="120" t="s">
        <v>79</v>
      </c>
      <c r="D5082" s="120">
        <f>'Total display'!A239</f>
        <v>0</v>
      </c>
      <c r="E5082" s="169"/>
      <c r="F5082" s="149"/>
      <c r="G5082" s="112"/>
      <c r="H5082" s="120" t="s">
        <v>80</v>
      </c>
      <c r="I5082" s="232">
        <f>'Total display'!D239</f>
        <v>0</v>
      </c>
      <c r="J5082" s="113"/>
    </row>
    <row r="5083" spans="2:10" ht="14.25" thickTop="1" thickBot="1" x14ac:dyDescent="0.25">
      <c r="B5083" s="111"/>
      <c r="C5083" s="123" t="s">
        <v>73</v>
      </c>
      <c r="D5083" s="124"/>
      <c r="E5083" s="124"/>
      <c r="F5083" s="125" t="s">
        <v>74</v>
      </c>
      <c r="G5083" s="124" t="s">
        <v>75</v>
      </c>
      <c r="H5083" s="124"/>
      <c r="I5083" s="125" t="s">
        <v>74</v>
      </c>
      <c r="J5083" s="113"/>
    </row>
    <row r="5084" spans="2:10" ht="13.5" thickTop="1" x14ac:dyDescent="0.2">
      <c r="B5084" s="111"/>
      <c r="C5084" s="126"/>
      <c r="D5084" s="127" t="s">
        <v>201</v>
      </c>
      <c r="E5084" s="580" t="s">
        <v>117</v>
      </c>
      <c r="F5084" s="129"/>
      <c r="G5084" s="112"/>
      <c r="H5084" s="112"/>
      <c r="I5084" s="130"/>
      <c r="J5084" s="113"/>
    </row>
    <row r="5085" spans="2:10" x14ac:dyDescent="0.2">
      <c r="B5085" s="111"/>
      <c r="C5085" s="127" t="s">
        <v>40</v>
      </c>
      <c r="D5085" s="127"/>
      <c r="E5085" s="127"/>
      <c r="F5085" s="131">
        <f>'Total display'!E239</f>
        <v>0</v>
      </c>
      <c r="G5085" s="1056" t="s">
        <v>1943</v>
      </c>
      <c r="H5085" s="1056"/>
      <c r="I5085" s="131">
        <f>'Total display'!R239</f>
        <v>0</v>
      </c>
      <c r="J5085" s="113"/>
    </row>
    <row r="5086" spans="2:10" x14ac:dyDescent="0.2">
      <c r="B5086" s="111"/>
      <c r="C5086" s="127" t="s">
        <v>67</v>
      </c>
      <c r="D5086" s="127"/>
      <c r="E5086" s="127"/>
      <c r="F5086" s="131">
        <f>'Total display'!H239</f>
        <v>0</v>
      </c>
      <c r="G5086" s="1056" t="s">
        <v>76</v>
      </c>
      <c r="H5086" s="1056"/>
      <c r="I5086" s="131">
        <f>'Total display'!T239</f>
        <v>0</v>
      </c>
      <c r="J5086" s="113"/>
    </row>
    <row r="5087" spans="2:10" x14ac:dyDescent="0.2">
      <c r="B5087" s="111"/>
      <c r="C5087" s="127" t="s">
        <v>69</v>
      </c>
      <c r="D5087" s="580">
        <f>'Ac Dtls'!D3647</f>
        <v>0</v>
      </c>
      <c r="E5087" s="131">
        <f>'Ac Dtls'!E3647</f>
        <v>0</v>
      </c>
      <c r="F5087" s="131">
        <f>'Total display'!M239</f>
        <v>0</v>
      </c>
      <c r="G5087" s="127"/>
      <c r="H5087" s="127"/>
      <c r="I5087" s="131"/>
      <c r="J5087" s="113"/>
    </row>
    <row r="5088" spans="2:10" x14ac:dyDescent="0.2">
      <c r="B5088" s="111"/>
      <c r="C5088" s="127" t="s">
        <v>70</v>
      </c>
      <c r="D5088" s="580">
        <f>'Ac Dtls'!G3647</f>
        <v>0</v>
      </c>
      <c r="E5088" s="131">
        <f>'Ac Dtls'!H3647</f>
        <v>0</v>
      </c>
      <c r="F5088" s="131">
        <f>'Total display'!N239</f>
        <v>0</v>
      </c>
      <c r="G5088" s="127"/>
      <c r="H5088" s="127"/>
      <c r="I5088" s="131"/>
      <c r="J5088" s="113"/>
    </row>
    <row r="5089" spans="2:10" x14ac:dyDescent="0.2">
      <c r="B5089" s="111"/>
      <c r="C5089" s="127" t="s">
        <v>71</v>
      </c>
      <c r="D5089" s="127"/>
      <c r="E5089" s="127"/>
      <c r="F5089" s="131">
        <f>'Total display'!P239</f>
        <v>0</v>
      </c>
      <c r="G5089" s="127"/>
      <c r="H5089" s="127"/>
      <c r="I5089" s="131"/>
      <c r="J5089" s="113"/>
    </row>
    <row r="5090" spans="2:10" x14ac:dyDescent="0.2">
      <c r="B5090" s="111"/>
      <c r="C5090" s="182" t="s">
        <v>421</v>
      </c>
      <c r="D5090" s="144"/>
      <c r="E5090" s="144"/>
      <c r="F5090" s="183">
        <f>'Total display'!I239</f>
        <v>0</v>
      </c>
      <c r="G5090" s="127"/>
      <c r="H5090" s="127"/>
      <c r="I5090" s="131"/>
      <c r="J5090" s="113"/>
    </row>
    <row r="5091" spans="2:10" x14ac:dyDescent="0.2">
      <c r="B5091" s="111"/>
      <c r="C5091" s="127" t="s">
        <v>450</v>
      </c>
      <c r="D5091" s="144"/>
      <c r="E5091" s="144"/>
      <c r="F5091" s="131">
        <f>'Total display'!J239</f>
        <v>0</v>
      </c>
      <c r="G5091" s="127"/>
      <c r="H5091" s="127"/>
      <c r="I5091" s="131"/>
      <c r="J5091" s="113"/>
    </row>
    <row r="5092" spans="2:10" x14ac:dyDescent="0.2">
      <c r="B5092" s="111"/>
      <c r="C5092" s="382" t="s">
        <v>951</v>
      </c>
      <c r="D5092" s="127"/>
      <c r="E5092" s="127"/>
      <c r="F5092" s="131">
        <f>'Total display'!L239</f>
        <v>0</v>
      </c>
      <c r="G5092" s="127"/>
      <c r="H5092" s="127"/>
      <c r="I5092" s="131"/>
      <c r="J5092" s="113"/>
    </row>
    <row r="5093" spans="2:10" x14ac:dyDescent="0.2">
      <c r="B5093" s="111"/>
      <c r="C5093" s="1050" t="s">
        <v>83</v>
      </c>
      <c r="D5093" s="1051"/>
      <c r="E5093" s="1051"/>
      <c r="F5093" s="132">
        <f>SUM(F5085:F5092)</f>
        <v>0</v>
      </c>
      <c r="G5093" s="1052" t="s">
        <v>84</v>
      </c>
      <c r="H5093" s="1052"/>
      <c r="I5093" s="133">
        <f>SUM(I5085:I5092)</f>
        <v>0</v>
      </c>
      <c r="J5093" s="113"/>
    </row>
    <row r="5094" spans="2:10" x14ac:dyDescent="0.2">
      <c r="B5094" s="134"/>
      <c r="C5094" s="135"/>
      <c r="D5094" s="135"/>
      <c r="E5094" s="135"/>
      <c r="F5094" s="135"/>
      <c r="G5094" s="1057" t="s">
        <v>85</v>
      </c>
      <c r="H5094" s="1057"/>
      <c r="I5094" s="136">
        <f>F5093-I5093</f>
        <v>0</v>
      </c>
      <c r="J5094" s="137"/>
    </row>
    <row r="5095" spans="2:10" x14ac:dyDescent="0.2">
      <c r="B5095" s="111"/>
      <c r="C5095" s="112" t="s">
        <v>86</v>
      </c>
      <c r="D5095" s="112"/>
      <c r="E5095" s="112" t="s">
        <v>88</v>
      </c>
      <c r="F5095" s="112"/>
      <c r="G5095" s="112"/>
      <c r="H5095" s="112"/>
      <c r="I5095" s="112"/>
      <c r="J5095" s="113"/>
    </row>
    <row r="5096" spans="2:10" x14ac:dyDescent="0.2">
      <c r="B5096" s="111"/>
      <c r="C5096" s="112"/>
      <c r="D5096" s="112"/>
      <c r="E5096" s="112"/>
      <c r="F5096" s="112"/>
      <c r="G5096" s="112"/>
      <c r="H5096" s="112"/>
      <c r="I5096" s="112"/>
      <c r="J5096" s="113"/>
    </row>
    <row r="5097" spans="2:10" ht="13.5" thickBot="1" x14ac:dyDescent="0.25">
      <c r="B5097" s="139"/>
      <c r="C5097" s="140"/>
      <c r="D5097" s="140"/>
      <c r="E5097" s="140"/>
      <c r="F5097" s="140"/>
      <c r="G5097" s="140"/>
      <c r="H5097" s="140"/>
      <c r="I5097" s="140"/>
      <c r="J5097" s="141"/>
    </row>
    <row r="5103" spans="2:10" ht="13.5" thickBot="1" x14ac:dyDescent="0.25"/>
    <row r="5104" spans="2:10" x14ac:dyDescent="0.2">
      <c r="B5104" s="108" t="s">
        <v>143</v>
      </c>
      <c r="C5104" s="109"/>
      <c r="D5104" s="109"/>
      <c r="E5104" s="109"/>
      <c r="F5104" s="109"/>
      <c r="G5104" s="109"/>
      <c r="H5104" s="109"/>
      <c r="I5104" s="109"/>
      <c r="J5104" s="110"/>
    </row>
    <row r="5105" spans="2:10" x14ac:dyDescent="0.2">
      <c r="B5105" s="111"/>
      <c r="C5105" s="112"/>
      <c r="D5105" s="112"/>
      <c r="E5105" s="112"/>
      <c r="F5105" s="112"/>
      <c r="G5105" s="112"/>
      <c r="H5105" s="112"/>
      <c r="I5105" s="112"/>
      <c r="J5105" s="113"/>
    </row>
    <row r="5106" spans="2:10" ht="15.75" x14ac:dyDescent="0.25">
      <c r="B5106" s="111"/>
      <c r="C5106" s="1053" t="s">
        <v>77</v>
      </c>
      <c r="D5106" s="1053"/>
      <c r="E5106" s="1053"/>
      <c r="F5106" s="1053"/>
      <c r="G5106" s="1053"/>
      <c r="H5106" s="1053"/>
      <c r="I5106" s="1053"/>
      <c r="J5106" s="113"/>
    </row>
    <row r="5107" spans="2:10" x14ac:dyDescent="0.2">
      <c r="B5107" s="111"/>
      <c r="C5107" s="1054" t="s">
        <v>2110</v>
      </c>
      <c r="D5107" s="1054"/>
      <c r="E5107" s="1054"/>
      <c r="F5107" s="1054"/>
      <c r="G5107" s="1054"/>
      <c r="H5107" s="1054"/>
      <c r="I5107" s="1054"/>
      <c r="J5107" s="113"/>
    </row>
    <row r="5108" spans="2:10" x14ac:dyDescent="0.2">
      <c r="B5108" s="111"/>
      <c r="C5108" s="581"/>
      <c r="D5108" s="581"/>
      <c r="E5108" s="581"/>
      <c r="F5108" s="581"/>
      <c r="G5108" s="581"/>
      <c r="H5108" s="581"/>
      <c r="I5108" s="582"/>
      <c r="J5108" s="113"/>
    </row>
    <row r="5109" spans="2:10" x14ac:dyDescent="0.2">
      <c r="B5109" s="111"/>
      <c r="C5109" s="583" t="s">
        <v>82</v>
      </c>
      <c r="D5109" s="1055">
        <f>'Total display'!B240</f>
        <v>0</v>
      </c>
      <c r="E5109" s="1055"/>
      <c r="F5109" s="1055"/>
      <c r="G5109" s="1055"/>
      <c r="H5109" s="583" t="s">
        <v>81</v>
      </c>
      <c r="I5109" s="176">
        <f>'Total display'!C240</f>
        <v>0</v>
      </c>
      <c r="J5109" s="113"/>
    </row>
    <row r="5110" spans="2:10" x14ac:dyDescent="0.2">
      <c r="B5110" s="111"/>
      <c r="C5110" s="118" t="s">
        <v>78</v>
      </c>
      <c r="D5110" s="1055" t="s">
        <v>89</v>
      </c>
      <c r="E5110" s="1055"/>
      <c r="F5110" s="1055"/>
      <c r="G5110" s="112"/>
      <c r="H5110" s="314" t="s">
        <v>479</v>
      </c>
      <c r="I5110" s="314" t="s">
        <v>329</v>
      </c>
      <c r="J5110" s="113"/>
    </row>
    <row r="5111" spans="2:10" ht="13.5" thickBot="1" x14ac:dyDescent="0.25">
      <c r="B5111" s="111"/>
      <c r="C5111" s="120" t="s">
        <v>79</v>
      </c>
      <c r="D5111" s="120">
        <f>'Total display'!A240</f>
        <v>0</v>
      </c>
      <c r="E5111" s="169"/>
      <c r="F5111" s="149"/>
      <c r="G5111" s="112"/>
      <c r="H5111" s="120" t="s">
        <v>80</v>
      </c>
      <c r="I5111" s="232">
        <f>'Total display'!D240</f>
        <v>0</v>
      </c>
      <c r="J5111" s="113"/>
    </row>
    <row r="5112" spans="2:10" ht="14.25" thickTop="1" thickBot="1" x14ac:dyDescent="0.25">
      <c r="B5112" s="111"/>
      <c r="C5112" s="123" t="s">
        <v>73</v>
      </c>
      <c r="D5112" s="124"/>
      <c r="E5112" s="124"/>
      <c r="F5112" s="125" t="s">
        <v>74</v>
      </c>
      <c r="G5112" s="124" t="s">
        <v>75</v>
      </c>
      <c r="H5112" s="124"/>
      <c r="I5112" s="125" t="s">
        <v>74</v>
      </c>
      <c r="J5112" s="113"/>
    </row>
    <row r="5113" spans="2:10" ht="13.5" thickTop="1" x14ac:dyDescent="0.2">
      <c r="B5113" s="111"/>
      <c r="C5113" s="126"/>
      <c r="D5113" s="127" t="s">
        <v>201</v>
      </c>
      <c r="E5113" s="580" t="s">
        <v>117</v>
      </c>
      <c r="F5113" s="129"/>
      <c r="G5113" s="112"/>
      <c r="H5113" s="112"/>
      <c r="I5113" s="130"/>
      <c r="J5113" s="113"/>
    </row>
    <row r="5114" spans="2:10" x14ac:dyDescent="0.2">
      <c r="B5114" s="111"/>
      <c r="C5114" s="127" t="s">
        <v>40</v>
      </c>
      <c r="D5114" s="127"/>
      <c r="E5114" s="127"/>
      <c r="F5114" s="131">
        <f>'Total display'!E240</f>
        <v>0</v>
      </c>
      <c r="G5114" s="1056" t="s">
        <v>1942</v>
      </c>
      <c r="H5114" s="1056"/>
      <c r="I5114" s="424">
        <f>'Total display'!R240</f>
        <v>0</v>
      </c>
      <c r="J5114" s="113"/>
    </row>
    <row r="5115" spans="2:10" x14ac:dyDescent="0.2">
      <c r="B5115" s="111"/>
      <c r="C5115" s="127" t="s">
        <v>67</v>
      </c>
      <c r="D5115" s="127"/>
      <c r="E5115" s="127"/>
      <c r="F5115" s="131">
        <f>'Total display'!H240</f>
        <v>0</v>
      </c>
      <c r="G5115" s="1056" t="s">
        <v>76</v>
      </c>
      <c r="H5115" s="1056"/>
      <c r="I5115" s="131">
        <f>'Total display'!T240</f>
        <v>0</v>
      </c>
      <c r="J5115" s="113"/>
    </row>
    <row r="5116" spans="2:10" x14ac:dyDescent="0.2">
      <c r="B5116" s="111"/>
      <c r="C5116" s="127" t="s">
        <v>69</v>
      </c>
      <c r="D5116" s="580">
        <f>'Ac Dtls'!D196</f>
        <v>0</v>
      </c>
      <c r="E5116" s="131">
        <f>'Ac Dtls'!E196</f>
        <v>1.6077020547945207</v>
      </c>
      <c r="F5116" s="131">
        <f>'Total display'!M240</f>
        <v>0</v>
      </c>
      <c r="G5116" s="127"/>
      <c r="H5116" s="127"/>
      <c r="I5116" s="131"/>
      <c r="J5116" s="113"/>
    </row>
    <row r="5117" spans="2:10" x14ac:dyDescent="0.2">
      <c r="B5117" s="111"/>
      <c r="C5117" s="127" t="s">
        <v>70</v>
      </c>
      <c r="D5117" s="580">
        <f>'Ac Dtls'!G3676</f>
        <v>0</v>
      </c>
      <c r="E5117" s="131">
        <f>'Ac Dtls'!H3676</f>
        <v>0</v>
      </c>
      <c r="F5117" s="131">
        <f>'Total display'!N240</f>
        <v>0</v>
      </c>
      <c r="G5117" s="127"/>
      <c r="H5117" s="127"/>
      <c r="I5117" s="131"/>
      <c r="J5117" s="113"/>
    </row>
    <row r="5118" spans="2:10" x14ac:dyDescent="0.2">
      <c r="B5118" s="111"/>
      <c r="C5118" s="127" t="s">
        <v>71</v>
      </c>
      <c r="D5118" s="127"/>
      <c r="E5118" s="127"/>
      <c r="F5118" s="131">
        <f>'Total display'!P240</f>
        <v>0</v>
      </c>
      <c r="G5118" s="127"/>
      <c r="H5118" s="127"/>
      <c r="I5118" s="131"/>
      <c r="J5118" s="113"/>
    </row>
    <row r="5119" spans="2:10" x14ac:dyDescent="0.2">
      <c r="B5119" s="111"/>
      <c r="C5119" s="182" t="s">
        <v>421</v>
      </c>
      <c r="D5119" s="144"/>
      <c r="E5119" s="144"/>
      <c r="F5119" s="183">
        <f>'Total display'!I240</f>
        <v>0</v>
      </c>
      <c r="G5119" s="127"/>
      <c r="H5119" s="127"/>
      <c r="I5119" s="131"/>
      <c r="J5119" s="113"/>
    </row>
    <row r="5120" spans="2:10" x14ac:dyDescent="0.2">
      <c r="B5120" s="111"/>
      <c r="C5120" s="127" t="s">
        <v>450</v>
      </c>
      <c r="D5120" s="144"/>
      <c r="E5120" s="144"/>
      <c r="F5120" s="131">
        <f>'Total display'!J240</f>
        <v>0</v>
      </c>
      <c r="G5120" s="127"/>
      <c r="H5120" s="127"/>
      <c r="I5120" s="131"/>
      <c r="J5120" s="113"/>
    </row>
    <row r="5121" spans="2:10" x14ac:dyDescent="0.2">
      <c r="B5121" s="111"/>
      <c r="C5121" s="127" t="s">
        <v>1049</v>
      </c>
      <c r="D5121" s="127"/>
      <c r="E5121" s="127"/>
      <c r="F5121" s="131">
        <f>'Total display'!F240</f>
        <v>0</v>
      </c>
      <c r="G5121" s="127"/>
      <c r="H5121" s="127"/>
      <c r="I5121" s="131"/>
      <c r="J5121" s="113"/>
    </row>
    <row r="5122" spans="2:10" x14ac:dyDescent="0.2">
      <c r="B5122" s="111"/>
      <c r="C5122" s="382" t="s">
        <v>951</v>
      </c>
      <c r="D5122" s="127"/>
      <c r="E5122" s="127"/>
      <c r="F5122" s="131">
        <f>'Total display'!L240</f>
        <v>0</v>
      </c>
      <c r="G5122" s="127"/>
      <c r="H5122" s="127"/>
      <c r="I5122" s="131"/>
      <c r="J5122" s="113"/>
    </row>
    <row r="5123" spans="2:10" x14ac:dyDescent="0.2">
      <c r="B5123" s="111"/>
      <c r="C5123" s="1050" t="s">
        <v>83</v>
      </c>
      <c r="D5123" s="1051"/>
      <c r="E5123" s="1051"/>
      <c r="F5123" s="132">
        <f>SUM(F5114:F5122)</f>
        <v>0</v>
      </c>
      <c r="G5123" s="1052" t="s">
        <v>84</v>
      </c>
      <c r="H5123" s="1052"/>
      <c r="I5123" s="133">
        <f>SUM(I5114:I5122)</f>
        <v>0</v>
      </c>
      <c r="J5123" s="113"/>
    </row>
    <row r="5124" spans="2:10" x14ac:dyDescent="0.2">
      <c r="B5124" s="134"/>
      <c r="C5124" s="135"/>
      <c r="D5124" s="135"/>
      <c r="E5124" s="135"/>
      <c r="F5124" s="135"/>
      <c r="G5124" s="1057" t="s">
        <v>85</v>
      </c>
      <c r="H5124" s="1057"/>
      <c r="I5124" s="136">
        <f>F5123-I5123</f>
        <v>0</v>
      </c>
      <c r="J5124" s="137"/>
    </row>
    <row r="5125" spans="2:10" x14ac:dyDescent="0.2">
      <c r="B5125" s="111"/>
      <c r="C5125" s="112" t="s">
        <v>86</v>
      </c>
      <c r="D5125" s="112"/>
      <c r="E5125" s="112" t="s">
        <v>88</v>
      </c>
      <c r="F5125" s="112"/>
      <c r="G5125" s="112"/>
      <c r="H5125" s="112"/>
      <c r="I5125" s="112"/>
      <c r="J5125" s="113"/>
    </row>
    <row r="5126" spans="2:10" x14ac:dyDescent="0.2">
      <c r="B5126" s="111"/>
      <c r="C5126" s="112"/>
      <c r="D5126" s="112"/>
      <c r="E5126" s="112"/>
      <c r="F5126" s="112"/>
      <c r="G5126" s="112"/>
      <c r="H5126" s="112"/>
      <c r="I5126" s="112"/>
      <c r="J5126" s="113"/>
    </row>
    <row r="5127" spans="2:10" ht="13.5" thickBot="1" x14ac:dyDescent="0.25">
      <c r="B5127" s="139"/>
      <c r="C5127" s="140"/>
      <c r="D5127" s="140"/>
      <c r="E5127" s="140"/>
      <c r="F5127" s="140"/>
      <c r="G5127" s="140"/>
      <c r="H5127" s="140"/>
      <c r="I5127" s="140"/>
      <c r="J5127" s="141"/>
    </row>
    <row r="5129" spans="2:10" ht="13.5" thickBot="1" x14ac:dyDescent="0.25"/>
    <row r="5130" spans="2:10" x14ac:dyDescent="0.2">
      <c r="B5130" s="108" t="s">
        <v>143</v>
      </c>
      <c r="C5130" s="109"/>
      <c r="D5130" s="109"/>
      <c r="E5130" s="109"/>
      <c r="F5130" s="109"/>
      <c r="G5130" s="109"/>
      <c r="H5130" s="109"/>
      <c r="I5130" s="109"/>
      <c r="J5130" s="110"/>
    </row>
    <row r="5131" spans="2:10" x14ac:dyDescent="0.2">
      <c r="B5131" s="111"/>
      <c r="C5131" s="112"/>
      <c r="D5131" s="112"/>
      <c r="E5131" s="112"/>
      <c r="F5131" s="112"/>
      <c r="G5131" s="112"/>
      <c r="H5131" s="112"/>
      <c r="I5131" s="112"/>
      <c r="J5131" s="113"/>
    </row>
    <row r="5132" spans="2:10" ht="15.75" x14ac:dyDescent="0.25">
      <c r="B5132" s="111"/>
      <c r="C5132" s="1053" t="s">
        <v>77</v>
      </c>
      <c r="D5132" s="1053"/>
      <c r="E5132" s="1053"/>
      <c r="F5132" s="1053"/>
      <c r="G5132" s="1053"/>
      <c r="H5132" s="1053"/>
      <c r="I5132" s="1053"/>
      <c r="J5132" s="113"/>
    </row>
    <row r="5133" spans="2:10" x14ac:dyDescent="0.2">
      <c r="B5133" s="111"/>
      <c r="C5133" s="1054" t="s">
        <v>2110</v>
      </c>
      <c r="D5133" s="1054"/>
      <c r="E5133" s="1054"/>
      <c r="F5133" s="1054"/>
      <c r="G5133" s="1054"/>
      <c r="H5133" s="1054"/>
      <c r="I5133" s="1054"/>
      <c r="J5133" s="113"/>
    </row>
    <row r="5134" spans="2:10" x14ac:dyDescent="0.2">
      <c r="B5134" s="111"/>
      <c r="C5134" s="596"/>
      <c r="D5134" s="596"/>
      <c r="E5134" s="596"/>
      <c r="F5134" s="596"/>
      <c r="G5134" s="596"/>
      <c r="H5134" s="596"/>
      <c r="I5134" s="598"/>
      <c r="J5134" s="113"/>
    </row>
    <row r="5135" spans="2:10" x14ac:dyDescent="0.2">
      <c r="B5135" s="111"/>
      <c r="C5135" s="599" t="s">
        <v>82</v>
      </c>
      <c r="D5135" s="1055">
        <f>'Total display'!B241</f>
        <v>0</v>
      </c>
      <c r="E5135" s="1055"/>
      <c r="F5135" s="1055"/>
      <c r="G5135" s="1055"/>
      <c r="H5135" s="599" t="s">
        <v>81</v>
      </c>
      <c r="I5135" s="176">
        <f>'Total display'!C241</f>
        <v>0</v>
      </c>
      <c r="J5135" s="113"/>
    </row>
    <row r="5136" spans="2:10" x14ac:dyDescent="0.2">
      <c r="B5136" s="111"/>
      <c r="C5136" s="118" t="s">
        <v>78</v>
      </c>
      <c r="D5136" s="1055" t="s">
        <v>89</v>
      </c>
      <c r="E5136" s="1055"/>
      <c r="F5136" s="1055"/>
      <c r="G5136" s="112"/>
      <c r="H5136" s="246" t="s">
        <v>479</v>
      </c>
      <c r="I5136" s="246" t="s">
        <v>330</v>
      </c>
      <c r="J5136" s="113"/>
    </row>
    <row r="5137" spans="2:10" ht="13.5" thickBot="1" x14ac:dyDescent="0.25">
      <c r="B5137" s="111"/>
      <c r="C5137" s="120" t="s">
        <v>79</v>
      </c>
      <c r="D5137" s="120">
        <f>'Total display'!A241</f>
        <v>0</v>
      </c>
      <c r="E5137" s="169"/>
      <c r="F5137" s="149"/>
      <c r="G5137" s="112"/>
      <c r="H5137" s="120" t="s">
        <v>80</v>
      </c>
      <c r="I5137" s="232">
        <f>'Total display'!D241</f>
        <v>0</v>
      </c>
      <c r="J5137" s="113"/>
    </row>
    <row r="5138" spans="2:10" ht="14.25" thickTop="1" thickBot="1" x14ac:dyDescent="0.25">
      <c r="B5138" s="111"/>
      <c r="C5138" s="123" t="s">
        <v>73</v>
      </c>
      <c r="D5138" s="124"/>
      <c r="E5138" s="124"/>
      <c r="F5138" s="125" t="s">
        <v>74</v>
      </c>
      <c r="G5138" s="124" t="s">
        <v>75</v>
      </c>
      <c r="H5138" s="124"/>
      <c r="I5138" s="125" t="s">
        <v>74</v>
      </c>
      <c r="J5138" s="113"/>
    </row>
    <row r="5139" spans="2:10" ht="13.5" thickTop="1" x14ac:dyDescent="0.2">
      <c r="B5139" s="111"/>
      <c r="C5139" s="126"/>
      <c r="D5139" s="127" t="s">
        <v>201</v>
      </c>
      <c r="E5139" s="597" t="s">
        <v>117</v>
      </c>
      <c r="F5139" s="129"/>
      <c r="G5139" s="112"/>
      <c r="H5139" s="112"/>
      <c r="I5139" s="130"/>
      <c r="J5139" s="113"/>
    </row>
    <row r="5140" spans="2:10" x14ac:dyDescent="0.2">
      <c r="B5140" s="111"/>
      <c r="C5140" s="127" t="s">
        <v>40</v>
      </c>
      <c r="D5140" s="127"/>
      <c r="E5140" s="127"/>
      <c r="F5140" s="131">
        <f>'Total display'!E241</f>
        <v>0</v>
      </c>
      <c r="G5140" s="1056"/>
      <c r="H5140" s="1056"/>
      <c r="I5140" s="131">
        <f>'Total display'!R241</f>
        <v>0</v>
      </c>
      <c r="J5140" s="113"/>
    </row>
    <row r="5141" spans="2:10" x14ac:dyDescent="0.2">
      <c r="B5141" s="111"/>
      <c r="C5141" s="127" t="s">
        <v>67</v>
      </c>
      <c r="D5141" s="127"/>
      <c r="E5141" s="127"/>
      <c r="F5141" s="131">
        <f>'Total display'!H241</f>
        <v>0</v>
      </c>
      <c r="G5141" s="1056" t="s">
        <v>76</v>
      </c>
      <c r="H5141" s="1056"/>
      <c r="I5141" s="131">
        <f>'Total display'!T679</f>
        <v>0</v>
      </c>
      <c r="J5141" s="113"/>
    </row>
    <row r="5142" spans="2:10" x14ac:dyDescent="0.2">
      <c r="B5142" s="111"/>
      <c r="C5142" s="127" t="s">
        <v>69</v>
      </c>
      <c r="D5142" s="597">
        <f>'Ac Dtls'!D197</f>
        <v>2</v>
      </c>
      <c r="E5142" s="131">
        <f>'Ac Dtls'!E197</f>
        <v>1.6077020547945207</v>
      </c>
      <c r="F5142" s="131">
        <f>'Total display'!M241</f>
        <v>0</v>
      </c>
      <c r="G5142" s="127"/>
      <c r="H5142" s="127"/>
      <c r="I5142" s="131"/>
      <c r="J5142" s="113"/>
    </row>
    <row r="5143" spans="2:10" x14ac:dyDescent="0.2">
      <c r="B5143" s="111"/>
      <c r="C5143" s="127" t="s">
        <v>70</v>
      </c>
      <c r="D5143" s="597">
        <f>'Ac Dtls'!G3701</f>
        <v>0</v>
      </c>
      <c r="E5143" s="131">
        <f>'Ac Dtls'!H3701</f>
        <v>0</v>
      </c>
      <c r="F5143" s="131">
        <f>'Total display'!N241</f>
        <v>0</v>
      </c>
      <c r="G5143" s="127"/>
      <c r="H5143" s="127"/>
      <c r="I5143" s="131"/>
      <c r="J5143" s="113"/>
    </row>
    <row r="5144" spans="2:10" x14ac:dyDescent="0.2">
      <c r="B5144" s="111"/>
      <c r="C5144" s="127" t="s">
        <v>71</v>
      </c>
      <c r="D5144" s="127"/>
      <c r="E5144" s="127"/>
      <c r="F5144" s="131">
        <f>'Total display'!P241</f>
        <v>0</v>
      </c>
      <c r="G5144" s="127"/>
      <c r="H5144" s="127"/>
      <c r="I5144" s="131"/>
      <c r="J5144" s="113"/>
    </row>
    <row r="5145" spans="2:10" x14ac:dyDescent="0.2">
      <c r="B5145" s="111"/>
      <c r="C5145" s="182" t="s">
        <v>421</v>
      </c>
      <c r="D5145" s="144"/>
      <c r="E5145" s="144"/>
      <c r="F5145" s="183">
        <f>'Total display'!I241</f>
        <v>0</v>
      </c>
      <c r="G5145" s="127"/>
      <c r="H5145" s="127"/>
      <c r="I5145" s="131"/>
      <c r="J5145" s="113"/>
    </row>
    <row r="5146" spans="2:10" x14ac:dyDescent="0.2">
      <c r="B5146" s="111"/>
      <c r="C5146" s="127" t="s">
        <v>450</v>
      </c>
      <c r="D5146" s="144"/>
      <c r="E5146" s="144"/>
      <c r="F5146" s="131">
        <f>'Total display'!J241</f>
        <v>0</v>
      </c>
      <c r="G5146" s="127"/>
      <c r="H5146" s="127"/>
      <c r="I5146" s="131"/>
      <c r="J5146" s="113"/>
    </row>
    <row r="5147" spans="2:10" x14ac:dyDescent="0.2">
      <c r="B5147" s="111"/>
      <c r="C5147" s="127" t="s">
        <v>1049</v>
      </c>
      <c r="D5147" s="144"/>
      <c r="E5147" s="144"/>
      <c r="F5147" s="131">
        <f>'Total display'!F241</f>
        <v>0</v>
      </c>
      <c r="G5147" s="127"/>
      <c r="H5147" s="127"/>
      <c r="I5147" s="131"/>
      <c r="J5147" s="113"/>
    </row>
    <row r="5148" spans="2:10" x14ac:dyDescent="0.2">
      <c r="B5148" s="111"/>
      <c r="C5148" s="382" t="s">
        <v>951</v>
      </c>
      <c r="D5148" s="127"/>
      <c r="E5148" s="127"/>
      <c r="F5148" s="131">
        <f>'Total display'!L241</f>
        <v>0</v>
      </c>
      <c r="G5148" s="127"/>
      <c r="H5148" s="127"/>
      <c r="I5148" s="131"/>
      <c r="J5148" s="113"/>
    </row>
    <row r="5149" spans="2:10" x14ac:dyDescent="0.2">
      <c r="B5149" s="111"/>
      <c r="C5149" s="1050" t="s">
        <v>83</v>
      </c>
      <c r="D5149" s="1051"/>
      <c r="E5149" s="1051"/>
      <c r="F5149" s="132">
        <f>SUM(F5140:F5148)</f>
        <v>0</v>
      </c>
      <c r="G5149" s="1052" t="s">
        <v>84</v>
      </c>
      <c r="H5149" s="1052"/>
      <c r="I5149" s="133">
        <f>SUM(I5140:I5148)</f>
        <v>0</v>
      </c>
      <c r="J5149" s="113"/>
    </row>
    <row r="5150" spans="2:10" x14ac:dyDescent="0.2">
      <c r="B5150" s="134"/>
      <c r="C5150" s="135"/>
      <c r="D5150" s="135"/>
      <c r="E5150" s="135"/>
      <c r="F5150" s="135"/>
      <c r="G5150" s="1057" t="s">
        <v>85</v>
      </c>
      <c r="H5150" s="1057"/>
      <c r="I5150" s="136">
        <f>F5149-I5149</f>
        <v>0</v>
      </c>
      <c r="J5150" s="137"/>
    </row>
    <row r="5151" spans="2:10" x14ac:dyDescent="0.2">
      <c r="B5151" s="111"/>
      <c r="C5151" s="112" t="s">
        <v>86</v>
      </c>
      <c r="D5151" s="112"/>
      <c r="E5151" s="112" t="s">
        <v>88</v>
      </c>
      <c r="F5151" s="112"/>
      <c r="G5151" s="112"/>
      <c r="H5151" s="112"/>
      <c r="I5151" s="112"/>
      <c r="J5151" s="113"/>
    </row>
    <row r="5152" spans="2:10" x14ac:dyDescent="0.2">
      <c r="B5152" s="111"/>
      <c r="C5152" s="112"/>
      <c r="D5152" s="112"/>
      <c r="E5152" s="112"/>
      <c r="F5152" s="112"/>
      <c r="G5152" s="112"/>
      <c r="H5152" s="112"/>
      <c r="I5152" s="112"/>
      <c r="J5152" s="113"/>
    </row>
    <row r="5153" spans="2:10" ht="13.5" thickBot="1" x14ac:dyDescent="0.25">
      <c r="B5153" s="139"/>
      <c r="C5153" s="140"/>
      <c r="D5153" s="140"/>
      <c r="E5153" s="140"/>
      <c r="F5153" s="140"/>
      <c r="G5153" s="140"/>
      <c r="H5153" s="140"/>
      <c r="I5153" s="140"/>
      <c r="J5153" s="141"/>
    </row>
    <row r="5155" spans="2:10" ht="13.5" thickBot="1" x14ac:dyDescent="0.25"/>
    <row r="5156" spans="2:10" x14ac:dyDescent="0.2">
      <c r="B5156" s="108" t="s">
        <v>143</v>
      </c>
      <c r="C5156" s="109"/>
      <c r="D5156" s="109"/>
      <c r="E5156" s="109"/>
      <c r="F5156" s="109"/>
      <c r="G5156" s="109"/>
      <c r="H5156" s="109"/>
      <c r="I5156" s="109"/>
      <c r="J5156" s="110"/>
    </row>
    <row r="5157" spans="2:10" x14ac:dyDescent="0.2">
      <c r="B5157" s="111"/>
      <c r="C5157" s="112"/>
      <c r="D5157" s="112"/>
      <c r="E5157" s="112"/>
      <c r="F5157" s="112"/>
      <c r="G5157" s="112"/>
      <c r="H5157" s="112"/>
      <c r="I5157" s="112"/>
      <c r="J5157" s="113"/>
    </row>
    <row r="5158" spans="2:10" ht="15.75" x14ac:dyDescent="0.25">
      <c r="B5158" s="111"/>
      <c r="C5158" s="1053" t="s">
        <v>77</v>
      </c>
      <c r="D5158" s="1053"/>
      <c r="E5158" s="1053"/>
      <c r="F5158" s="1053"/>
      <c r="G5158" s="1053"/>
      <c r="H5158" s="1053"/>
      <c r="I5158" s="1053"/>
      <c r="J5158" s="113"/>
    </row>
    <row r="5159" spans="2:10" x14ac:dyDescent="0.2">
      <c r="B5159" s="111"/>
      <c r="C5159" s="1054" t="s">
        <v>2110</v>
      </c>
      <c r="D5159" s="1054"/>
      <c r="E5159" s="1054"/>
      <c r="F5159" s="1054"/>
      <c r="G5159" s="1054"/>
      <c r="H5159" s="1054"/>
      <c r="I5159" s="1054"/>
      <c r="J5159" s="113"/>
    </row>
    <row r="5160" spans="2:10" x14ac:dyDescent="0.2">
      <c r="B5160" s="111"/>
      <c r="C5160" s="592"/>
      <c r="D5160" s="592"/>
      <c r="E5160" s="592"/>
      <c r="F5160" s="592"/>
      <c r="G5160" s="592"/>
      <c r="H5160" s="592"/>
      <c r="I5160" s="594"/>
      <c r="J5160" s="113"/>
    </row>
    <row r="5161" spans="2:10" x14ac:dyDescent="0.2">
      <c r="B5161" s="111"/>
      <c r="C5161" s="595" t="s">
        <v>82</v>
      </c>
      <c r="D5161" s="1055">
        <f>'Total display'!B242</f>
        <v>0</v>
      </c>
      <c r="E5161" s="1055"/>
      <c r="F5161" s="1055"/>
      <c r="G5161" s="1055"/>
      <c r="H5161" s="595" t="s">
        <v>81</v>
      </c>
      <c r="I5161" s="176">
        <f>'Total display'!C242</f>
        <v>0</v>
      </c>
      <c r="J5161" s="113"/>
    </row>
    <row r="5162" spans="2:10" x14ac:dyDescent="0.2">
      <c r="B5162" s="111"/>
      <c r="C5162" s="118" t="s">
        <v>78</v>
      </c>
      <c r="D5162" s="1055" t="s">
        <v>89</v>
      </c>
      <c r="E5162" s="1055"/>
      <c r="F5162" s="1055"/>
      <c r="G5162" s="112"/>
      <c r="H5162" s="314" t="s">
        <v>479</v>
      </c>
      <c r="I5162" s="314" t="s">
        <v>329</v>
      </c>
      <c r="J5162" s="113"/>
    </row>
    <row r="5163" spans="2:10" ht="13.5" thickBot="1" x14ac:dyDescent="0.25">
      <c r="B5163" s="111"/>
      <c r="C5163" s="120" t="s">
        <v>79</v>
      </c>
      <c r="D5163" s="120">
        <f>'Total display'!A242</f>
        <v>0</v>
      </c>
      <c r="E5163" s="169"/>
      <c r="F5163" s="149"/>
      <c r="G5163" s="112"/>
      <c r="H5163" s="120" t="s">
        <v>80</v>
      </c>
      <c r="I5163" s="232">
        <f>'Total display'!D242</f>
        <v>0</v>
      </c>
      <c r="J5163" s="113"/>
    </row>
    <row r="5164" spans="2:10" ht="14.25" thickTop="1" thickBot="1" x14ac:dyDescent="0.25">
      <c r="B5164" s="111"/>
      <c r="C5164" s="123" t="s">
        <v>73</v>
      </c>
      <c r="D5164" s="124"/>
      <c r="E5164" s="124"/>
      <c r="F5164" s="125" t="s">
        <v>74</v>
      </c>
      <c r="G5164" s="124" t="s">
        <v>75</v>
      </c>
      <c r="H5164" s="124"/>
      <c r="I5164" s="125" t="s">
        <v>74</v>
      </c>
      <c r="J5164" s="113"/>
    </row>
    <row r="5165" spans="2:10" ht="13.5" thickTop="1" x14ac:dyDescent="0.2">
      <c r="B5165" s="111"/>
      <c r="C5165" s="126"/>
      <c r="D5165" s="127" t="s">
        <v>201</v>
      </c>
      <c r="E5165" s="593" t="s">
        <v>117</v>
      </c>
      <c r="F5165" s="129"/>
      <c r="G5165" s="112"/>
      <c r="H5165" s="112"/>
      <c r="I5165" s="130"/>
      <c r="J5165" s="113"/>
    </row>
    <row r="5166" spans="2:10" x14ac:dyDescent="0.2">
      <c r="B5166" s="111"/>
      <c r="C5166" s="127" t="s">
        <v>40</v>
      </c>
      <c r="D5166" s="127"/>
      <c r="E5166" s="127"/>
      <c r="F5166" s="131">
        <f>'Total display'!E242</f>
        <v>0</v>
      </c>
      <c r="G5166" s="1056" t="s">
        <v>1942</v>
      </c>
      <c r="H5166" s="1056"/>
      <c r="I5166" s="131">
        <f>'Total display'!R242</f>
        <v>0</v>
      </c>
      <c r="J5166" s="113"/>
    </row>
    <row r="5167" spans="2:10" x14ac:dyDescent="0.2">
      <c r="B5167" s="111"/>
      <c r="C5167" s="127" t="s">
        <v>67</v>
      </c>
      <c r="D5167" s="127"/>
      <c r="E5167" s="127"/>
      <c r="F5167" s="131">
        <f>'Total display'!H242</f>
        <v>0</v>
      </c>
      <c r="G5167" s="1056" t="s">
        <v>76</v>
      </c>
      <c r="H5167" s="1056"/>
      <c r="I5167" s="131">
        <f>'Total display'!T242</f>
        <v>0</v>
      </c>
      <c r="J5167" s="113"/>
    </row>
    <row r="5168" spans="2:10" x14ac:dyDescent="0.2">
      <c r="B5168" s="111"/>
      <c r="C5168" s="127" t="s">
        <v>69</v>
      </c>
      <c r="D5168" s="593">
        <f>'Ac Dtls'!D3705</f>
        <v>0</v>
      </c>
      <c r="E5168" s="131">
        <f>'Ac Dtls'!E3705</f>
        <v>0</v>
      </c>
      <c r="F5168" s="131">
        <f>'Total display'!M242</f>
        <v>0</v>
      </c>
      <c r="G5168" s="127"/>
      <c r="H5168" s="127"/>
      <c r="I5168" s="131"/>
      <c r="J5168" s="113"/>
    </row>
    <row r="5169" spans="2:10" x14ac:dyDescent="0.2">
      <c r="B5169" s="111"/>
      <c r="C5169" s="127" t="s">
        <v>70</v>
      </c>
      <c r="D5169" s="593">
        <f>'Ac Dtls'!G3705</f>
        <v>0</v>
      </c>
      <c r="E5169" s="131">
        <f>'Ac Dtls'!H3705</f>
        <v>0</v>
      </c>
      <c r="F5169" s="131">
        <f>'Total display'!N242</f>
        <v>0</v>
      </c>
      <c r="G5169" s="127"/>
      <c r="H5169" s="127"/>
      <c r="I5169" s="131"/>
      <c r="J5169" s="113"/>
    </row>
    <row r="5170" spans="2:10" x14ac:dyDescent="0.2">
      <c r="B5170" s="111"/>
      <c r="C5170" s="127" t="s">
        <v>71</v>
      </c>
      <c r="D5170" s="127"/>
      <c r="E5170" s="127"/>
      <c r="F5170" s="131">
        <f>'Total display'!P242</f>
        <v>0</v>
      </c>
      <c r="G5170" s="127"/>
      <c r="H5170" s="127"/>
      <c r="I5170" s="131"/>
      <c r="J5170" s="113"/>
    </row>
    <row r="5171" spans="2:10" x14ac:dyDescent="0.2">
      <c r="B5171" s="111"/>
      <c r="C5171" s="182" t="s">
        <v>421</v>
      </c>
      <c r="D5171" s="144"/>
      <c r="E5171" s="144"/>
      <c r="F5171" s="183">
        <f>'Total display'!I242</f>
        <v>0</v>
      </c>
      <c r="G5171" s="127"/>
      <c r="H5171" s="127"/>
      <c r="I5171" s="131"/>
      <c r="J5171" s="113"/>
    </row>
    <row r="5172" spans="2:10" x14ac:dyDescent="0.2">
      <c r="B5172" s="111"/>
      <c r="C5172" s="127" t="s">
        <v>450</v>
      </c>
      <c r="D5172" s="144"/>
      <c r="E5172" s="144"/>
      <c r="F5172" s="131">
        <f>'Total display'!J242</f>
        <v>0</v>
      </c>
      <c r="G5172" s="127"/>
      <c r="H5172" s="127"/>
      <c r="I5172" s="131"/>
      <c r="J5172" s="113"/>
    </row>
    <row r="5173" spans="2:10" x14ac:dyDescent="0.2">
      <c r="B5173" s="111"/>
      <c r="C5173" s="127" t="s">
        <v>1049</v>
      </c>
      <c r="D5173" s="127"/>
      <c r="E5173" s="127"/>
      <c r="F5173" s="131">
        <f>'Total display'!F242</f>
        <v>0</v>
      </c>
      <c r="G5173" s="127"/>
      <c r="H5173" s="127"/>
      <c r="I5173" s="131"/>
      <c r="J5173" s="113"/>
    </row>
    <row r="5174" spans="2:10" x14ac:dyDescent="0.2">
      <c r="B5174" s="111"/>
      <c r="C5174" s="382" t="s">
        <v>951</v>
      </c>
      <c r="D5174" s="127"/>
      <c r="E5174" s="127"/>
      <c r="F5174" s="131">
        <f>'Total display'!L242</f>
        <v>0</v>
      </c>
      <c r="G5174" s="135"/>
      <c r="H5174" s="135"/>
      <c r="I5174" s="133"/>
      <c r="J5174" s="113"/>
    </row>
    <row r="5175" spans="2:10" x14ac:dyDescent="0.2">
      <c r="B5175" s="111"/>
      <c r="C5175" s="1050" t="s">
        <v>83</v>
      </c>
      <c r="D5175" s="1051"/>
      <c r="E5175" s="1051"/>
      <c r="F5175" s="132">
        <f>SUM(F5166:F5174)</f>
        <v>0</v>
      </c>
      <c r="G5175" s="1052" t="s">
        <v>84</v>
      </c>
      <c r="H5175" s="1052"/>
      <c r="I5175" s="133">
        <f>SUM(I5166:I5173)</f>
        <v>0</v>
      </c>
      <c r="J5175" s="113"/>
    </row>
    <row r="5176" spans="2:10" x14ac:dyDescent="0.2">
      <c r="B5176" s="134"/>
      <c r="C5176" s="135"/>
      <c r="D5176" s="135"/>
      <c r="E5176" s="135"/>
      <c r="F5176" s="135"/>
      <c r="G5176" s="1057" t="s">
        <v>85</v>
      </c>
      <c r="H5176" s="1057"/>
      <c r="I5176" s="136">
        <f>F5175-I5175</f>
        <v>0</v>
      </c>
      <c r="J5176" s="137"/>
    </row>
    <row r="5177" spans="2:10" x14ac:dyDescent="0.2">
      <c r="B5177" s="111"/>
      <c r="C5177" s="112" t="s">
        <v>86</v>
      </c>
      <c r="D5177" s="112"/>
      <c r="E5177" s="112" t="s">
        <v>88</v>
      </c>
      <c r="F5177" s="112"/>
      <c r="G5177" s="112"/>
      <c r="H5177" s="112"/>
      <c r="I5177" s="112"/>
      <c r="J5177" s="113"/>
    </row>
    <row r="5178" spans="2:10" x14ac:dyDescent="0.2">
      <c r="B5178" s="111"/>
      <c r="C5178" s="112"/>
      <c r="D5178" s="112"/>
      <c r="E5178" s="112"/>
      <c r="F5178" s="112"/>
      <c r="G5178" s="112"/>
      <c r="H5178" s="112"/>
      <c r="I5178" s="112"/>
      <c r="J5178" s="113"/>
    </row>
    <row r="5179" spans="2:10" ht="13.5" thickBot="1" x14ac:dyDescent="0.25">
      <c r="B5179" s="139"/>
      <c r="C5179" s="140"/>
      <c r="D5179" s="140"/>
      <c r="E5179" s="140"/>
      <c r="F5179" s="140"/>
      <c r="G5179" s="140"/>
      <c r="H5179" s="140"/>
      <c r="I5179" s="140"/>
      <c r="J5179" s="141"/>
    </row>
    <row r="5183" spans="2:10" ht="13.5" thickBot="1" x14ac:dyDescent="0.25"/>
    <row r="5184" spans="2:10" x14ac:dyDescent="0.2">
      <c r="B5184" s="108" t="s">
        <v>143</v>
      </c>
      <c r="C5184" s="109"/>
      <c r="D5184" s="109"/>
      <c r="E5184" s="109"/>
      <c r="F5184" s="109"/>
      <c r="G5184" s="109"/>
      <c r="H5184" s="109"/>
      <c r="I5184" s="109"/>
      <c r="J5184" s="110"/>
    </row>
    <row r="5185" spans="2:10" x14ac:dyDescent="0.2">
      <c r="B5185" s="111"/>
      <c r="C5185" s="112"/>
      <c r="D5185" s="112"/>
      <c r="E5185" s="112"/>
      <c r="F5185" s="112"/>
      <c r="G5185" s="112"/>
      <c r="H5185" s="112"/>
      <c r="I5185" s="112"/>
      <c r="J5185" s="113"/>
    </row>
    <row r="5186" spans="2:10" ht="15.75" x14ac:dyDescent="0.25">
      <c r="B5186" s="111"/>
      <c r="C5186" s="1053" t="s">
        <v>77</v>
      </c>
      <c r="D5186" s="1053"/>
      <c r="E5186" s="1053"/>
      <c r="F5186" s="1053"/>
      <c r="G5186" s="1053"/>
      <c r="H5186" s="1053"/>
      <c r="I5186" s="1053"/>
      <c r="J5186" s="113"/>
    </row>
    <row r="5187" spans="2:10" x14ac:dyDescent="0.2">
      <c r="B5187" s="111"/>
      <c r="C5187" s="1054" t="s">
        <v>2110</v>
      </c>
      <c r="D5187" s="1054"/>
      <c r="E5187" s="1054"/>
      <c r="F5187" s="1054"/>
      <c r="G5187" s="1054"/>
      <c r="H5187" s="1054"/>
      <c r="I5187" s="1054"/>
      <c r="J5187" s="113"/>
    </row>
    <row r="5188" spans="2:10" x14ac:dyDescent="0.2">
      <c r="B5188" s="111"/>
      <c r="C5188" s="592"/>
      <c r="D5188" s="592"/>
      <c r="E5188" s="592"/>
      <c r="F5188" s="592"/>
      <c r="G5188" s="592"/>
      <c r="H5188" s="592"/>
      <c r="I5188" s="594"/>
      <c r="J5188" s="113"/>
    </row>
    <row r="5189" spans="2:10" x14ac:dyDescent="0.2">
      <c r="B5189" s="111"/>
      <c r="C5189" s="595" t="s">
        <v>82</v>
      </c>
      <c r="D5189" s="1055">
        <f>'Total display'!B243</f>
        <v>0</v>
      </c>
      <c r="E5189" s="1055"/>
      <c r="F5189" s="1055"/>
      <c r="G5189" s="1055"/>
      <c r="H5189" s="595" t="s">
        <v>81</v>
      </c>
      <c r="I5189" s="176">
        <f>'Total display'!C243</f>
        <v>0</v>
      </c>
      <c r="J5189" s="113"/>
    </row>
    <row r="5190" spans="2:10" x14ac:dyDescent="0.2">
      <c r="B5190" s="111"/>
      <c r="C5190" s="118" t="s">
        <v>78</v>
      </c>
      <c r="D5190" s="1055" t="s">
        <v>92</v>
      </c>
      <c r="E5190" s="1055"/>
      <c r="F5190" s="1055"/>
      <c r="G5190" s="112"/>
      <c r="H5190" s="314" t="s">
        <v>479</v>
      </c>
      <c r="I5190" s="314" t="s">
        <v>329</v>
      </c>
      <c r="J5190" s="113"/>
    </row>
    <row r="5191" spans="2:10" ht="13.5" thickBot="1" x14ac:dyDescent="0.25">
      <c r="B5191" s="111"/>
      <c r="C5191" s="120" t="s">
        <v>79</v>
      </c>
      <c r="D5191" s="120">
        <f>'Total display'!A243</f>
        <v>0</v>
      </c>
      <c r="E5191" s="169"/>
      <c r="F5191" s="149"/>
      <c r="G5191" s="112"/>
      <c r="H5191" s="120" t="s">
        <v>80</v>
      </c>
      <c r="I5191" s="232">
        <f>'Total display'!D243</f>
        <v>0</v>
      </c>
      <c r="J5191" s="113"/>
    </row>
    <row r="5192" spans="2:10" ht="14.25" thickTop="1" thickBot="1" x14ac:dyDescent="0.25">
      <c r="B5192" s="111"/>
      <c r="C5192" s="123" t="s">
        <v>73</v>
      </c>
      <c r="D5192" s="124"/>
      <c r="E5192" s="124"/>
      <c r="F5192" s="125" t="s">
        <v>74</v>
      </c>
      <c r="G5192" s="124" t="s">
        <v>75</v>
      </c>
      <c r="H5192" s="124"/>
      <c r="I5192" s="125" t="s">
        <v>74</v>
      </c>
      <c r="J5192" s="113"/>
    </row>
    <row r="5193" spans="2:10" ht="13.5" thickTop="1" x14ac:dyDescent="0.2">
      <c r="B5193" s="111"/>
      <c r="C5193" s="126"/>
      <c r="D5193" s="127" t="s">
        <v>201</v>
      </c>
      <c r="E5193" s="593" t="s">
        <v>117</v>
      </c>
      <c r="F5193" s="129"/>
      <c r="G5193" s="112"/>
      <c r="H5193" s="112"/>
      <c r="I5193" s="130"/>
      <c r="J5193" s="113"/>
    </row>
    <row r="5194" spans="2:10" x14ac:dyDescent="0.2">
      <c r="B5194" s="111"/>
      <c r="C5194" s="127" t="s">
        <v>40</v>
      </c>
      <c r="D5194" s="127"/>
      <c r="E5194" s="127"/>
      <c r="F5194" s="131">
        <f>'Total display'!E243</f>
        <v>0</v>
      </c>
      <c r="G5194" s="1056" t="s">
        <v>1942</v>
      </c>
      <c r="H5194" s="1056"/>
      <c r="I5194" s="424">
        <f>'Total display'!R243</f>
        <v>0</v>
      </c>
      <c r="J5194" s="113"/>
    </row>
    <row r="5195" spans="2:10" x14ac:dyDescent="0.2">
      <c r="B5195" s="111"/>
      <c r="C5195" s="127" t="s">
        <v>67</v>
      </c>
      <c r="D5195" s="127"/>
      <c r="E5195" s="127"/>
      <c r="F5195" s="131">
        <f>'Total display'!H243</f>
        <v>0</v>
      </c>
      <c r="G5195" s="1056" t="s">
        <v>76</v>
      </c>
      <c r="H5195" s="1056"/>
      <c r="I5195" s="131">
        <f>'Total display'!T243</f>
        <v>0</v>
      </c>
      <c r="J5195" s="113"/>
    </row>
    <row r="5196" spans="2:10" x14ac:dyDescent="0.2">
      <c r="B5196" s="111"/>
      <c r="C5196" s="127" t="s">
        <v>69</v>
      </c>
      <c r="D5196" s="593">
        <f>'Ac Dtls'!D3733</f>
        <v>0</v>
      </c>
      <c r="E5196" s="131">
        <f>'Ac Dtls'!E3733</f>
        <v>0</v>
      </c>
      <c r="F5196" s="131">
        <f>'Total display'!M243</f>
        <v>0</v>
      </c>
      <c r="G5196" s="127"/>
      <c r="H5196" s="127"/>
      <c r="I5196" s="131"/>
      <c r="J5196" s="113"/>
    </row>
    <row r="5197" spans="2:10" x14ac:dyDescent="0.2">
      <c r="B5197" s="111"/>
      <c r="C5197" s="127" t="s">
        <v>70</v>
      </c>
      <c r="D5197" s="593">
        <f>'Ac Dtls'!G3733</f>
        <v>0</v>
      </c>
      <c r="E5197" s="131">
        <f>'Ac Dtls'!H3733</f>
        <v>0</v>
      </c>
      <c r="F5197" s="131">
        <f>'Total display'!N243</f>
        <v>0</v>
      </c>
      <c r="G5197" s="127"/>
      <c r="H5197" s="127"/>
      <c r="I5197" s="131"/>
      <c r="J5197" s="113"/>
    </row>
    <row r="5198" spans="2:10" x14ac:dyDescent="0.2">
      <c r="B5198" s="111"/>
      <c r="C5198" s="127" t="s">
        <v>71</v>
      </c>
      <c r="D5198" s="127"/>
      <c r="E5198" s="127"/>
      <c r="F5198" s="131">
        <f>'Total display'!P243</f>
        <v>0</v>
      </c>
      <c r="G5198" s="127"/>
      <c r="H5198" s="127"/>
      <c r="I5198" s="131"/>
      <c r="J5198" s="113"/>
    </row>
    <row r="5199" spans="2:10" x14ac:dyDescent="0.2">
      <c r="B5199" s="111"/>
      <c r="C5199" s="182" t="s">
        <v>421</v>
      </c>
      <c r="D5199" s="144"/>
      <c r="E5199" s="144"/>
      <c r="F5199" s="183">
        <f>'Total display'!I243</f>
        <v>0</v>
      </c>
      <c r="G5199" s="127"/>
      <c r="H5199" s="127"/>
      <c r="I5199" s="131"/>
      <c r="J5199" s="113"/>
    </row>
    <row r="5200" spans="2:10" x14ac:dyDescent="0.2">
      <c r="B5200" s="111"/>
      <c r="C5200" s="127" t="s">
        <v>450</v>
      </c>
      <c r="D5200" s="144"/>
      <c r="E5200" s="144"/>
      <c r="F5200" s="131">
        <f>'Total display'!J243</f>
        <v>0</v>
      </c>
      <c r="G5200" s="127"/>
      <c r="H5200" s="127"/>
      <c r="I5200" s="131"/>
      <c r="J5200" s="113"/>
    </row>
    <row r="5201" spans="2:10" x14ac:dyDescent="0.2">
      <c r="B5201" s="111"/>
      <c r="C5201" s="127" t="s">
        <v>1049</v>
      </c>
      <c r="D5201" s="127"/>
      <c r="E5201" s="127"/>
      <c r="F5201" s="131">
        <f>'Total display'!F243</f>
        <v>0</v>
      </c>
      <c r="G5201" s="127"/>
      <c r="H5201" s="127"/>
      <c r="I5201" s="131"/>
      <c r="J5201" s="113"/>
    </row>
    <row r="5202" spans="2:10" x14ac:dyDescent="0.2">
      <c r="B5202" s="111"/>
      <c r="C5202" s="172" t="s">
        <v>1875</v>
      </c>
      <c r="D5202" s="385"/>
      <c r="E5202" s="385"/>
      <c r="F5202" s="132">
        <f>'Total display'!L243</f>
        <v>0</v>
      </c>
      <c r="G5202" s="135"/>
      <c r="H5202" s="135"/>
      <c r="I5202" s="133"/>
      <c r="J5202" s="113"/>
    </row>
    <row r="5203" spans="2:10" x14ac:dyDescent="0.2">
      <c r="B5203" s="111"/>
      <c r="C5203" s="1050" t="s">
        <v>83</v>
      </c>
      <c r="D5203" s="1051"/>
      <c r="E5203" s="1051"/>
      <c r="F5203" s="132">
        <f>SUM(F5194:F5202)</f>
        <v>0</v>
      </c>
      <c r="G5203" s="1052" t="s">
        <v>84</v>
      </c>
      <c r="H5203" s="1052"/>
      <c r="I5203" s="133">
        <f>SUM(I5194:I5201)</f>
        <v>0</v>
      </c>
      <c r="J5203" s="113"/>
    </row>
    <row r="5204" spans="2:10" x14ac:dyDescent="0.2">
      <c r="B5204" s="134"/>
      <c r="C5204" s="135"/>
      <c r="D5204" s="135"/>
      <c r="E5204" s="135"/>
      <c r="F5204" s="135"/>
      <c r="G5204" s="1057" t="s">
        <v>85</v>
      </c>
      <c r="H5204" s="1057"/>
      <c r="I5204" s="136">
        <f>F5203-I5203</f>
        <v>0</v>
      </c>
      <c r="J5204" s="137"/>
    </row>
    <row r="5205" spans="2:10" x14ac:dyDescent="0.2">
      <c r="B5205" s="111"/>
      <c r="C5205" s="112" t="s">
        <v>86</v>
      </c>
      <c r="D5205" s="112"/>
      <c r="E5205" s="112" t="s">
        <v>88</v>
      </c>
      <c r="F5205" s="112"/>
      <c r="G5205" s="112"/>
      <c r="H5205" s="112"/>
      <c r="I5205" s="112"/>
      <c r="J5205" s="113"/>
    </row>
    <row r="5206" spans="2:10" x14ac:dyDescent="0.2">
      <c r="B5206" s="111"/>
      <c r="C5206" s="112"/>
      <c r="D5206" s="112"/>
      <c r="E5206" s="112"/>
      <c r="F5206" s="112"/>
      <c r="G5206" s="112"/>
      <c r="H5206" s="112"/>
      <c r="I5206" s="112"/>
      <c r="J5206" s="113"/>
    </row>
    <row r="5207" spans="2:10" ht="13.5" thickBot="1" x14ac:dyDescent="0.25">
      <c r="B5207" s="139"/>
      <c r="C5207" s="140"/>
      <c r="D5207" s="140"/>
      <c r="E5207" s="140"/>
      <c r="F5207" s="140"/>
      <c r="G5207" s="140"/>
      <c r="H5207" s="140"/>
      <c r="I5207" s="140"/>
      <c r="J5207" s="141"/>
    </row>
    <row r="5210" spans="2:10" ht="13.5" thickBot="1" x14ac:dyDescent="0.25"/>
    <row r="5211" spans="2:10" x14ac:dyDescent="0.2">
      <c r="B5211" s="108" t="s">
        <v>143</v>
      </c>
      <c r="C5211" s="109"/>
      <c r="D5211" s="109"/>
      <c r="E5211" s="109"/>
      <c r="F5211" s="109"/>
      <c r="G5211" s="109"/>
      <c r="H5211" s="109"/>
      <c r="I5211" s="109"/>
      <c r="J5211" s="110"/>
    </row>
    <row r="5212" spans="2:10" x14ac:dyDescent="0.2">
      <c r="B5212" s="111"/>
      <c r="C5212" s="112"/>
      <c r="D5212" s="112"/>
      <c r="E5212" s="112"/>
      <c r="F5212" s="112"/>
      <c r="G5212" s="112"/>
      <c r="H5212" s="112"/>
      <c r="I5212" s="112"/>
      <c r="J5212" s="113"/>
    </row>
    <row r="5213" spans="2:10" ht="15.75" x14ac:dyDescent="0.25">
      <c r="B5213" s="111"/>
      <c r="C5213" s="1053" t="s">
        <v>77</v>
      </c>
      <c r="D5213" s="1053"/>
      <c r="E5213" s="1053"/>
      <c r="F5213" s="1053"/>
      <c r="G5213" s="1053"/>
      <c r="H5213" s="1053"/>
      <c r="I5213" s="1053"/>
      <c r="J5213" s="113"/>
    </row>
    <row r="5214" spans="2:10" x14ac:dyDescent="0.2">
      <c r="B5214" s="111"/>
      <c r="C5214" s="1054" t="s">
        <v>2110</v>
      </c>
      <c r="D5214" s="1054"/>
      <c r="E5214" s="1054"/>
      <c r="F5214" s="1054"/>
      <c r="G5214" s="1054"/>
      <c r="H5214" s="1054"/>
      <c r="I5214" s="1054"/>
      <c r="J5214" s="113"/>
    </row>
    <row r="5215" spans="2:10" x14ac:dyDescent="0.2">
      <c r="B5215" s="111"/>
      <c r="C5215" s="592"/>
      <c r="D5215" s="592"/>
      <c r="E5215" s="592"/>
      <c r="F5215" s="592"/>
      <c r="G5215" s="592"/>
      <c r="H5215" s="592"/>
      <c r="I5215" s="594"/>
      <c r="J5215" s="113"/>
    </row>
    <row r="5216" spans="2:10" x14ac:dyDescent="0.2">
      <c r="B5216" s="111"/>
      <c r="C5216" s="595" t="s">
        <v>82</v>
      </c>
      <c r="D5216" s="1055">
        <f>'Total display'!B244</f>
        <v>0</v>
      </c>
      <c r="E5216" s="1055"/>
      <c r="F5216" s="1055"/>
      <c r="G5216" s="1055"/>
      <c r="H5216" s="595" t="s">
        <v>81</v>
      </c>
      <c r="I5216" s="176">
        <f>'Total display'!C244</f>
        <v>0</v>
      </c>
      <c r="J5216" s="113"/>
    </row>
    <row r="5217" spans="2:10" x14ac:dyDescent="0.2">
      <c r="B5217" s="111"/>
      <c r="C5217" s="118" t="s">
        <v>78</v>
      </c>
      <c r="D5217" s="1055" t="s">
        <v>92</v>
      </c>
      <c r="E5217" s="1055"/>
      <c r="F5217" s="1055"/>
      <c r="G5217" s="112"/>
      <c r="H5217" s="314" t="s">
        <v>479</v>
      </c>
      <c r="I5217" s="314" t="s">
        <v>329</v>
      </c>
      <c r="J5217" s="113"/>
    </row>
    <row r="5218" spans="2:10" ht="13.5" thickBot="1" x14ac:dyDescent="0.25">
      <c r="B5218" s="111"/>
      <c r="C5218" s="120" t="s">
        <v>79</v>
      </c>
      <c r="D5218" s="120">
        <f>'Total display'!A244</f>
        <v>0</v>
      </c>
      <c r="E5218" s="169"/>
      <c r="F5218" s="149"/>
      <c r="G5218" s="112"/>
      <c r="H5218" s="120" t="s">
        <v>80</v>
      </c>
      <c r="I5218" s="232">
        <f>'Total display'!D244</f>
        <v>0</v>
      </c>
      <c r="J5218" s="113"/>
    </row>
    <row r="5219" spans="2:10" ht="14.25" thickTop="1" thickBot="1" x14ac:dyDescent="0.25">
      <c r="B5219" s="111"/>
      <c r="C5219" s="123" t="s">
        <v>73</v>
      </c>
      <c r="D5219" s="124"/>
      <c r="E5219" s="124"/>
      <c r="F5219" s="125" t="s">
        <v>74</v>
      </c>
      <c r="G5219" s="124" t="s">
        <v>75</v>
      </c>
      <c r="H5219" s="124"/>
      <c r="I5219" s="125" t="s">
        <v>74</v>
      </c>
      <c r="J5219" s="113"/>
    </row>
    <row r="5220" spans="2:10" ht="13.5" thickTop="1" x14ac:dyDescent="0.2">
      <c r="B5220" s="111"/>
      <c r="C5220" s="126"/>
      <c r="D5220" s="127" t="s">
        <v>201</v>
      </c>
      <c r="E5220" s="593" t="s">
        <v>117</v>
      </c>
      <c r="F5220" s="129"/>
      <c r="G5220" s="112"/>
      <c r="H5220" s="112"/>
      <c r="I5220" s="130"/>
      <c r="J5220" s="113"/>
    </row>
    <row r="5221" spans="2:10" x14ac:dyDescent="0.2">
      <c r="B5221" s="111"/>
      <c r="C5221" s="127" t="s">
        <v>40</v>
      </c>
      <c r="D5221" s="127"/>
      <c r="E5221" s="127"/>
      <c r="F5221" s="131">
        <f>'Total display'!E244</f>
        <v>0</v>
      </c>
      <c r="G5221" s="1056" t="s">
        <v>1942</v>
      </c>
      <c r="H5221" s="1056"/>
      <c r="I5221" s="131">
        <f>'Total display'!R244</f>
        <v>0</v>
      </c>
      <c r="J5221" s="113"/>
    </row>
    <row r="5222" spans="2:10" x14ac:dyDescent="0.2">
      <c r="B5222" s="111"/>
      <c r="C5222" s="127" t="s">
        <v>67</v>
      </c>
      <c r="D5222" s="127"/>
      <c r="E5222" s="127"/>
      <c r="F5222" s="131">
        <f>'Total display'!H244</f>
        <v>0</v>
      </c>
      <c r="G5222" s="1056" t="s">
        <v>76</v>
      </c>
      <c r="H5222" s="1056"/>
      <c r="I5222" s="131">
        <f>'Total display'!T244</f>
        <v>0</v>
      </c>
      <c r="J5222" s="113"/>
    </row>
    <row r="5223" spans="2:10" x14ac:dyDescent="0.2">
      <c r="B5223" s="111"/>
      <c r="C5223" s="127" t="s">
        <v>69</v>
      </c>
      <c r="D5223" s="593">
        <f>'Ac Dtls'!D3760</f>
        <v>0</v>
      </c>
      <c r="E5223" s="131">
        <f>'Ac Dtls'!E3760</f>
        <v>0</v>
      </c>
      <c r="F5223" s="131">
        <f>'Total display'!M244</f>
        <v>0</v>
      </c>
      <c r="G5223" s="127"/>
      <c r="H5223" s="127"/>
      <c r="I5223" s="131"/>
      <c r="J5223" s="113"/>
    </row>
    <row r="5224" spans="2:10" x14ac:dyDescent="0.2">
      <c r="B5224" s="111"/>
      <c r="C5224" s="127" t="s">
        <v>70</v>
      </c>
      <c r="D5224" s="593">
        <f>'Ac Dtls'!G3760</f>
        <v>0</v>
      </c>
      <c r="E5224" s="131">
        <f>'Ac Dtls'!H3760</f>
        <v>0</v>
      </c>
      <c r="F5224" s="131">
        <f>'Total display'!N244</f>
        <v>0</v>
      </c>
      <c r="G5224" s="127"/>
      <c r="H5224" s="127"/>
      <c r="I5224" s="131"/>
      <c r="J5224" s="113"/>
    </row>
    <row r="5225" spans="2:10" x14ac:dyDescent="0.2">
      <c r="B5225" s="111"/>
      <c r="C5225" s="127" t="s">
        <v>71</v>
      </c>
      <c r="D5225" s="127"/>
      <c r="E5225" s="127"/>
      <c r="F5225" s="131">
        <f>'Total display'!P244</f>
        <v>0</v>
      </c>
      <c r="G5225" s="127"/>
      <c r="H5225" s="127"/>
      <c r="I5225" s="131"/>
      <c r="J5225" s="113"/>
    </row>
    <row r="5226" spans="2:10" x14ac:dyDescent="0.2">
      <c r="B5226" s="111"/>
      <c r="C5226" s="182" t="s">
        <v>421</v>
      </c>
      <c r="D5226" s="144"/>
      <c r="E5226" s="144"/>
      <c r="F5226" s="183">
        <f>'Total display'!I244</f>
        <v>0</v>
      </c>
      <c r="G5226" s="127"/>
      <c r="H5226" s="127"/>
      <c r="I5226" s="131"/>
      <c r="J5226" s="113"/>
    </row>
    <row r="5227" spans="2:10" x14ac:dyDescent="0.2">
      <c r="B5227" s="111"/>
      <c r="C5227" s="127" t="s">
        <v>450</v>
      </c>
      <c r="D5227" s="144"/>
      <c r="E5227" s="144"/>
      <c r="F5227" s="131">
        <f>'Total display'!J244</f>
        <v>0</v>
      </c>
      <c r="G5227" s="127"/>
      <c r="H5227" s="127"/>
      <c r="I5227" s="131"/>
      <c r="J5227" s="113"/>
    </row>
    <row r="5228" spans="2:10" x14ac:dyDescent="0.2">
      <c r="B5228" s="111"/>
      <c r="C5228" s="127" t="s">
        <v>1049</v>
      </c>
      <c r="D5228" s="127"/>
      <c r="E5228" s="127"/>
      <c r="F5228" s="131">
        <f>'Total display'!F244</f>
        <v>0</v>
      </c>
      <c r="G5228" s="127"/>
      <c r="H5228" s="127"/>
      <c r="I5228" s="131"/>
      <c r="J5228" s="113"/>
    </row>
    <row r="5229" spans="2:10" x14ac:dyDescent="0.2">
      <c r="B5229" s="111"/>
      <c r="C5229" s="382" t="s">
        <v>951</v>
      </c>
      <c r="D5229" s="127"/>
      <c r="E5229" s="127"/>
      <c r="F5229" s="131">
        <f>'Total display'!L244</f>
        <v>0</v>
      </c>
      <c r="G5229" s="135"/>
      <c r="H5229" s="135"/>
      <c r="I5229" s="133"/>
      <c r="J5229" s="113"/>
    </row>
    <row r="5230" spans="2:10" x14ac:dyDescent="0.2">
      <c r="B5230" s="111"/>
      <c r="C5230" s="1050" t="s">
        <v>83</v>
      </c>
      <c r="D5230" s="1051"/>
      <c r="E5230" s="1051"/>
      <c r="F5230" s="132">
        <f>SUM(F5221:F5229)</f>
        <v>0</v>
      </c>
      <c r="G5230" s="1052" t="s">
        <v>84</v>
      </c>
      <c r="H5230" s="1052"/>
      <c r="I5230" s="133">
        <f>SUM(I5221:I5228)</f>
        <v>0</v>
      </c>
      <c r="J5230" s="113"/>
    </row>
    <row r="5231" spans="2:10" x14ac:dyDescent="0.2">
      <c r="B5231" s="134"/>
      <c r="C5231" s="135"/>
      <c r="D5231" s="135"/>
      <c r="E5231" s="135"/>
      <c r="F5231" s="135"/>
      <c r="G5231" s="1057" t="s">
        <v>85</v>
      </c>
      <c r="H5231" s="1057"/>
      <c r="I5231" s="136">
        <f>F5230-I5230</f>
        <v>0</v>
      </c>
      <c r="J5231" s="137"/>
    </row>
    <row r="5232" spans="2:10" x14ac:dyDescent="0.2">
      <c r="B5232" s="111"/>
      <c r="C5232" s="112" t="s">
        <v>86</v>
      </c>
      <c r="D5232" s="112"/>
      <c r="E5232" s="112" t="s">
        <v>88</v>
      </c>
      <c r="F5232" s="112"/>
      <c r="G5232" s="112"/>
      <c r="H5232" s="112"/>
      <c r="I5232" s="112"/>
      <c r="J5232" s="113"/>
    </row>
    <row r="5233" spans="2:10" x14ac:dyDescent="0.2">
      <c r="B5233" s="111"/>
      <c r="C5233" s="112"/>
      <c r="D5233" s="112"/>
      <c r="E5233" s="112"/>
      <c r="F5233" s="112"/>
      <c r="G5233" s="112"/>
      <c r="H5233" s="112"/>
      <c r="I5233" s="112"/>
      <c r="J5233" s="113"/>
    </row>
    <row r="5234" spans="2:10" ht="13.5" thickBot="1" x14ac:dyDescent="0.25">
      <c r="B5234" s="139"/>
      <c r="C5234" s="140"/>
      <c r="D5234" s="140"/>
      <c r="E5234" s="140"/>
      <c r="F5234" s="140"/>
      <c r="G5234" s="140"/>
      <c r="H5234" s="140"/>
      <c r="I5234" s="140"/>
      <c r="J5234" s="141"/>
    </row>
    <row r="5238" spans="2:10" ht="13.5" thickBot="1" x14ac:dyDescent="0.25"/>
    <row r="5239" spans="2:10" x14ac:dyDescent="0.2">
      <c r="B5239" s="108" t="s">
        <v>143</v>
      </c>
      <c r="C5239" s="109"/>
      <c r="D5239" s="109"/>
      <c r="E5239" s="109"/>
      <c r="F5239" s="109"/>
      <c r="G5239" s="109"/>
      <c r="H5239" s="109"/>
      <c r="I5239" s="109"/>
      <c r="J5239" s="110"/>
    </row>
    <row r="5240" spans="2:10" x14ac:dyDescent="0.2">
      <c r="B5240" s="111"/>
      <c r="C5240" s="112"/>
      <c r="D5240" s="112"/>
      <c r="E5240" s="112"/>
      <c r="F5240" s="112"/>
      <c r="G5240" s="112"/>
      <c r="H5240" s="112"/>
      <c r="I5240" s="112"/>
      <c r="J5240" s="113"/>
    </row>
    <row r="5241" spans="2:10" ht="15.75" x14ac:dyDescent="0.25">
      <c r="B5241" s="111"/>
      <c r="C5241" s="1053" t="s">
        <v>77</v>
      </c>
      <c r="D5241" s="1053"/>
      <c r="E5241" s="1053"/>
      <c r="F5241" s="1053"/>
      <c r="G5241" s="1053"/>
      <c r="H5241" s="1053"/>
      <c r="I5241" s="1053"/>
      <c r="J5241" s="113"/>
    </row>
    <row r="5242" spans="2:10" x14ac:dyDescent="0.2">
      <c r="B5242" s="111"/>
      <c r="C5242" s="1054" t="s">
        <v>2110</v>
      </c>
      <c r="D5242" s="1054"/>
      <c r="E5242" s="1054"/>
      <c r="F5242" s="1054"/>
      <c r="G5242" s="1054"/>
      <c r="H5242" s="1054"/>
      <c r="I5242" s="1054"/>
      <c r="J5242" s="113"/>
    </row>
    <row r="5243" spans="2:10" x14ac:dyDescent="0.2">
      <c r="B5243" s="111"/>
      <c r="C5243" s="592"/>
      <c r="D5243" s="592"/>
      <c r="E5243" s="592"/>
      <c r="F5243" s="592"/>
      <c r="G5243" s="592"/>
      <c r="H5243" s="592"/>
      <c r="I5243" s="594"/>
      <c r="J5243" s="113"/>
    </row>
    <row r="5244" spans="2:10" x14ac:dyDescent="0.2">
      <c r="B5244" s="111"/>
      <c r="C5244" s="595" t="s">
        <v>82</v>
      </c>
      <c r="D5244" s="1055">
        <f>'Total display'!B245</f>
        <v>0</v>
      </c>
      <c r="E5244" s="1055"/>
      <c r="F5244" s="1055"/>
      <c r="G5244" s="1055"/>
      <c r="H5244" s="595" t="s">
        <v>81</v>
      </c>
      <c r="I5244" s="176">
        <f>'Total display'!C245</f>
        <v>0</v>
      </c>
      <c r="J5244" s="113"/>
    </row>
    <row r="5245" spans="2:10" x14ac:dyDescent="0.2">
      <c r="B5245" s="111"/>
      <c r="C5245" s="118" t="s">
        <v>78</v>
      </c>
      <c r="D5245" s="1055" t="s">
        <v>92</v>
      </c>
      <c r="E5245" s="1055"/>
      <c r="F5245" s="1055"/>
      <c r="G5245" s="112"/>
      <c r="H5245" s="314" t="s">
        <v>479</v>
      </c>
      <c r="I5245" s="314" t="s">
        <v>329</v>
      </c>
      <c r="J5245" s="113"/>
    </row>
    <row r="5246" spans="2:10" ht="13.5" thickBot="1" x14ac:dyDescent="0.25">
      <c r="B5246" s="111"/>
      <c r="C5246" s="120" t="s">
        <v>79</v>
      </c>
      <c r="D5246" s="120">
        <f>'Total display'!A245</f>
        <v>0</v>
      </c>
      <c r="E5246" s="169"/>
      <c r="F5246" s="149"/>
      <c r="G5246" s="112"/>
      <c r="H5246" s="120" t="s">
        <v>80</v>
      </c>
      <c r="I5246" s="232">
        <f>'Total display'!D245</f>
        <v>0</v>
      </c>
      <c r="J5246" s="113"/>
    </row>
    <row r="5247" spans="2:10" ht="14.25" thickTop="1" thickBot="1" x14ac:dyDescent="0.25">
      <c r="B5247" s="111"/>
      <c r="C5247" s="123" t="s">
        <v>73</v>
      </c>
      <c r="D5247" s="124"/>
      <c r="E5247" s="124"/>
      <c r="F5247" s="125" t="s">
        <v>74</v>
      </c>
      <c r="G5247" s="124" t="s">
        <v>75</v>
      </c>
      <c r="H5247" s="124"/>
      <c r="I5247" s="125" t="s">
        <v>74</v>
      </c>
      <c r="J5247" s="113"/>
    </row>
    <row r="5248" spans="2:10" ht="13.5" thickTop="1" x14ac:dyDescent="0.2">
      <c r="B5248" s="111"/>
      <c r="C5248" s="126"/>
      <c r="D5248" s="127" t="s">
        <v>201</v>
      </c>
      <c r="E5248" s="593" t="s">
        <v>117</v>
      </c>
      <c r="F5248" s="129"/>
      <c r="G5248" s="112"/>
      <c r="H5248" s="112"/>
      <c r="I5248" s="130"/>
      <c r="J5248" s="113"/>
    </row>
    <row r="5249" spans="2:10" x14ac:dyDescent="0.2">
      <c r="B5249" s="111"/>
      <c r="C5249" s="127" t="s">
        <v>40</v>
      </c>
      <c r="D5249" s="127"/>
      <c r="E5249" s="127"/>
      <c r="F5249" s="131">
        <f>'Total display'!E245</f>
        <v>0</v>
      </c>
      <c r="G5249" s="1056" t="s">
        <v>1942</v>
      </c>
      <c r="H5249" s="1056"/>
      <c r="I5249" s="131">
        <f>'Total display'!R245</f>
        <v>0</v>
      </c>
      <c r="J5249" s="113"/>
    </row>
    <row r="5250" spans="2:10" x14ac:dyDescent="0.2">
      <c r="B5250" s="111"/>
      <c r="C5250" s="127" t="s">
        <v>67</v>
      </c>
      <c r="D5250" s="127"/>
      <c r="E5250" s="127"/>
      <c r="F5250" s="131">
        <f>'Total display'!H245</f>
        <v>0</v>
      </c>
      <c r="G5250" s="1056" t="s">
        <v>76</v>
      </c>
      <c r="H5250" s="1056"/>
      <c r="I5250" s="131">
        <f>'Total display'!T245</f>
        <v>0</v>
      </c>
      <c r="J5250" s="113"/>
    </row>
    <row r="5251" spans="2:10" x14ac:dyDescent="0.2">
      <c r="B5251" s="111"/>
      <c r="C5251" s="127" t="s">
        <v>69</v>
      </c>
      <c r="D5251" s="593">
        <f>'Ac Dtls'!D201</f>
        <v>0</v>
      </c>
      <c r="E5251" s="131">
        <f>'Ac Dtls'!E201</f>
        <v>1.6077020547945207</v>
      </c>
      <c r="F5251" s="131">
        <f>'Total display'!M245</f>
        <v>0</v>
      </c>
      <c r="G5251" s="127"/>
      <c r="H5251" s="127"/>
      <c r="I5251" s="131"/>
      <c r="J5251" s="113"/>
    </row>
    <row r="5252" spans="2:10" x14ac:dyDescent="0.2">
      <c r="B5252" s="111"/>
      <c r="C5252" s="127" t="s">
        <v>70</v>
      </c>
      <c r="D5252" s="593">
        <f>'Ac Dtls'!G3788</f>
        <v>0</v>
      </c>
      <c r="E5252" s="131">
        <f>'Ac Dtls'!H3788</f>
        <v>0</v>
      </c>
      <c r="F5252" s="131">
        <f>'Total display'!N245</f>
        <v>0</v>
      </c>
      <c r="G5252" s="127"/>
      <c r="H5252" s="127"/>
      <c r="I5252" s="131"/>
      <c r="J5252" s="113"/>
    </row>
    <row r="5253" spans="2:10" x14ac:dyDescent="0.2">
      <c r="B5253" s="111"/>
      <c r="C5253" s="127" t="s">
        <v>71</v>
      </c>
      <c r="D5253" s="127"/>
      <c r="E5253" s="127"/>
      <c r="F5253" s="131">
        <f>'Total display'!P245</f>
        <v>0</v>
      </c>
      <c r="G5253" s="127"/>
      <c r="H5253" s="127"/>
      <c r="I5253" s="131"/>
      <c r="J5253" s="113"/>
    </row>
    <row r="5254" spans="2:10" x14ac:dyDescent="0.2">
      <c r="B5254" s="111"/>
      <c r="C5254" s="182" t="s">
        <v>421</v>
      </c>
      <c r="D5254" s="144"/>
      <c r="E5254" s="144"/>
      <c r="F5254" s="183">
        <f>'Total display'!I245</f>
        <v>0</v>
      </c>
      <c r="G5254" s="127"/>
      <c r="H5254" s="127"/>
      <c r="I5254" s="131"/>
      <c r="J5254" s="113"/>
    </row>
    <row r="5255" spans="2:10" x14ac:dyDescent="0.2">
      <c r="B5255" s="111"/>
      <c r="C5255" s="127" t="s">
        <v>450</v>
      </c>
      <c r="D5255" s="144"/>
      <c r="E5255" s="144"/>
      <c r="F5255" s="131">
        <f>'Total display'!J245</f>
        <v>0</v>
      </c>
      <c r="G5255" s="127"/>
      <c r="H5255" s="127"/>
      <c r="I5255" s="131"/>
      <c r="J5255" s="113"/>
    </row>
    <row r="5256" spans="2:10" x14ac:dyDescent="0.2">
      <c r="B5256" s="111"/>
      <c r="C5256" s="127" t="s">
        <v>1049</v>
      </c>
      <c r="D5256" s="127"/>
      <c r="E5256" s="127"/>
      <c r="F5256" s="131">
        <f>'Total display'!F245</f>
        <v>0</v>
      </c>
      <c r="G5256" s="127"/>
      <c r="H5256" s="127"/>
      <c r="I5256" s="131"/>
      <c r="J5256" s="113"/>
    </row>
    <row r="5257" spans="2:10" x14ac:dyDescent="0.2">
      <c r="B5257" s="111"/>
      <c r="C5257" s="382" t="s">
        <v>951</v>
      </c>
      <c r="D5257" s="127"/>
      <c r="E5257" s="127"/>
      <c r="F5257" s="131">
        <f>'Total display'!L245</f>
        <v>0</v>
      </c>
      <c r="G5257" s="135"/>
      <c r="H5257" s="135"/>
      <c r="I5257" s="133"/>
      <c r="J5257" s="113"/>
    </row>
    <row r="5258" spans="2:10" x14ac:dyDescent="0.2">
      <c r="B5258" s="111"/>
      <c r="C5258" s="1050" t="s">
        <v>83</v>
      </c>
      <c r="D5258" s="1051"/>
      <c r="E5258" s="1051"/>
      <c r="F5258" s="132">
        <f>SUM(F5249:F5257)</f>
        <v>0</v>
      </c>
      <c r="G5258" s="1052" t="s">
        <v>84</v>
      </c>
      <c r="H5258" s="1052"/>
      <c r="I5258" s="133">
        <f>SUM(I5249:I5256)</f>
        <v>0</v>
      </c>
      <c r="J5258" s="113"/>
    </row>
    <row r="5259" spans="2:10" x14ac:dyDescent="0.2">
      <c r="B5259" s="134"/>
      <c r="C5259" s="135"/>
      <c r="D5259" s="135"/>
      <c r="E5259" s="135"/>
      <c r="F5259" s="135"/>
      <c r="G5259" s="1057" t="s">
        <v>85</v>
      </c>
      <c r="H5259" s="1057"/>
      <c r="I5259" s="136">
        <f>F5258-I5258</f>
        <v>0</v>
      </c>
      <c r="J5259" s="137"/>
    </row>
    <row r="5260" spans="2:10" x14ac:dyDescent="0.2">
      <c r="B5260" s="111"/>
      <c r="C5260" s="112" t="s">
        <v>86</v>
      </c>
      <c r="D5260" s="112"/>
      <c r="E5260" s="112" t="s">
        <v>88</v>
      </c>
      <c r="F5260" s="112"/>
      <c r="G5260" s="112"/>
      <c r="H5260" s="112"/>
      <c r="I5260" s="112"/>
      <c r="J5260" s="113"/>
    </row>
    <row r="5261" spans="2:10" x14ac:dyDescent="0.2">
      <c r="B5261" s="111"/>
      <c r="C5261" s="112"/>
      <c r="D5261" s="112"/>
      <c r="E5261" s="112"/>
      <c r="F5261" s="112"/>
      <c r="G5261" s="112"/>
      <c r="H5261" s="112"/>
      <c r="I5261" s="112"/>
      <c r="J5261" s="113"/>
    </row>
    <row r="5262" spans="2:10" ht="13.5" thickBot="1" x14ac:dyDescent="0.25">
      <c r="B5262" s="139"/>
      <c r="C5262" s="140"/>
      <c r="D5262" s="140"/>
      <c r="E5262" s="140"/>
      <c r="F5262" s="140"/>
      <c r="G5262" s="140"/>
      <c r="H5262" s="140"/>
      <c r="I5262" s="140"/>
      <c r="J5262" s="141"/>
    </row>
    <row r="5268" spans="2:10" ht="13.5" thickBot="1" x14ac:dyDescent="0.25"/>
    <row r="5269" spans="2:10" x14ac:dyDescent="0.2">
      <c r="B5269" s="108" t="s">
        <v>143</v>
      </c>
      <c r="C5269" s="109"/>
      <c r="D5269" s="109"/>
      <c r="E5269" s="109"/>
      <c r="F5269" s="109"/>
      <c r="G5269" s="109"/>
      <c r="H5269" s="109"/>
      <c r="I5269" s="109"/>
      <c r="J5269" s="110"/>
    </row>
    <row r="5270" spans="2:10" x14ac:dyDescent="0.2">
      <c r="B5270" s="111"/>
      <c r="C5270" s="112"/>
      <c r="D5270" s="112"/>
      <c r="E5270" s="112"/>
      <c r="F5270" s="112"/>
      <c r="G5270" s="112"/>
      <c r="H5270" s="112"/>
      <c r="I5270" s="112"/>
      <c r="J5270" s="113"/>
    </row>
    <row r="5271" spans="2:10" ht="15.75" x14ac:dyDescent="0.25">
      <c r="B5271" s="111"/>
      <c r="C5271" s="1053" t="s">
        <v>77</v>
      </c>
      <c r="D5271" s="1053"/>
      <c r="E5271" s="1053"/>
      <c r="F5271" s="1053"/>
      <c r="G5271" s="1053"/>
      <c r="H5271" s="1053"/>
      <c r="I5271" s="1053"/>
      <c r="J5271" s="113"/>
    </row>
    <row r="5272" spans="2:10" x14ac:dyDescent="0.2">
      <c r="B5272" s="111"/>
      <c r="C5272" s="1054" t="s">
        <v>2110</v>
      </c>
      <c r="D5272" s="1054"/>
      <c r="E5272" s="1054"/>
      <c r="F5272" s="1054"/>
      <c r="G5272" s="1054"/>
      <c r="H5272" s="1054"/>
      <c r="I5272" s="1054"/>
      <c r="J5272" s="113"/>
    </row>
    <row r="5273" spans="2:10" x14ac:dyDescent="0.2">
      <c r="B5273" s="111"/>
      <c r="C5273" s="629"/>
      <c r="D5273" s="629"/>
      <c r="E5273" s="629"/>
      <c r="F5273" s="629"/>
      <c r="G5273" s="629"/>
      <c r="H5273" s="629"/>
      <c r="I5273" s="630"/>
      <c r="J5273" s="113"/>
    </row>
    <row r="5274" spans="2:10" x14ac:dyDescent="0.2">
      <c r="B5274" s="111"/>
      <c r="C5274" s="631" t="s">
        <v>82</v>
      </c>
      <c r="D5274" s="1055">
        <f>'Total display'!B249</f>
        <v>0</v>
      </c>
      <c r="E5274" s="1055"/>
      <c r="F5274" s="1055"/>
      <c r="G5274" s="1055"/>
      <c r="H5274" s="631" t="s">
        <v>81</v>
      </c>
      <c r="I5274" s="176">
        <f>'Total display'!C249</f>
        <v>0</v>
      </c>
      <c r="J5274" s="113"/>
    </row>
    <row r="5275" spans="2:10" x14ac:dyDescent="0.2">
      <c r="B5275" s="111"/>
      <c r="C5275" s="118" t="s">
        <v>78</v>
      </c>
      <c r="D5275" s="1055" t="s">
        <v>92</v>
      </c>
      <c r="E5275" s="1055"/>
      <c r="F5275" s="1055"/>
      <c r="G5275" s="112"/>
      <c r="H5275" s="246" t="s">
        <v>479</v>
      </c>
      <c r="I5275" s="246" t="s">
        <v>330</v>
      </c>
      <c r="J5275" s="113"/>
    </row>
    <row r="5276" spans="2:10" ht="13.5" thickBot="1" x14ac:dyDescent="0.25">
      <c r="B5276" s="111"/>
      <c r="C5276" s="120" t="s">
        <v>79</v>
      </c>
      <c r="D5276" s="120">
        <f>'Total display'!A249</f>
        <v>0</v>
      </c>
      <c r="E5276" s="169"/>
      <c r="F5276" s="149"/>
      <c r="G5276" s="112"/>
      <c r="H5276" s="120" t="s">
        <v>80</v>
      </c>
      <c r="I5276" s="232">
        <f>'Total display'!D249</f>
        <v>0</v>
      </c>
      <c r="J5276" s="113"/>
    </row>
    <row r="5277" spans="2:10" ht="14.25" thickTop="1" thickBot="1" x14ac:dyDescent="0.25">
      <c r="B5277" s="111"/>
      <c r="C5277" s="123" t="s">
        <v>73</v>
      </c>
      <c r="D5277" s="124"/>
      <c r="E5277" s="124"/>
      <c r="F5277" s="125" t="s">
        <v>74</v>
      </c>
      <c r="G5277" s="124" t="s">
        <v>75</v>
      </c>
      <c r="H5277" s="124"/>
      <c r="I5277" s="125" t="s">
        <v>74</v>
      </c>
      <c r="J5277" s="113"/>
    </row>
    <row r="5278" spans="2:10" ht="13.5" thickTop="1" x14ac:dyDescent="0.2">
      <c r="B5278" s="111"/>
      <c r="C5278" s="126"/>
      <c r="D5278" s="127" t="s">
        <v>201</v>
      </c>
      <c r="E5278" s="628" t="s">
        <v>117</v>
      </c>
      <c r="F5278" s="129"/>
      <c r="G5278" s="112"/>
      <c r="H5278" s="112"/>
      <c r="I5278" s="130"/>
      <c r="J5278" s="113"/>
    </row>
    <row r="5279" spans="2:10" x14ac:dyDescent="0.2">
      <c r="B5279" s="111"/>
      <c r="C5279" s="127" t="s">
        <v>40</v>
      </c>
      <c r="D5279" s="127"/>
      <c r="E5279" s="127"/>
      <c r="F5279" s="131">
        <f>'Total display'!E249</f>
        <v>0</v>
      </c>
      <c r="G5279" s="1056"/>
      <c r="H5279" s="1056"/>
      <c r="I5279" s="131">
        <f>'Total display'!R249</f>
        <v>0</v>
      </c>
      <c r="J5279" s="113"/>
    </row>
    <row r="5280" spans="2:10" x14ac:dyDescent="0.2">
      <c r="B5280" s="111"/>
      <c r="C5280" s="127" t="s">
        <v>67</v>
      </c>
      <c r="D5280" s="127"/>
      <c r="E5280" s="127"/>
      <c r="F5280" s="131">
        <f>'Total display'!H249</f>
        <v>0</v>
      </c>
      <c r="G5280" s="1056" t="s">
        <v>76</v>
      </c>
      <c r="H5280" s="1056"/>
      <c r="I5280" s="131">
        <f>'Total display'!T249</f>
        <v>0</v>
      </c>
      <c r="J5280" s="113"/>
    </row>
    <row r="5281" spans="2:10" x14ac:dyDescent="0.2">
      <c r="B5281" s="111"/>
      <c r="C5281" s="127" t="s">
        <v>69</v>
      </c>
      <c r="D5281" s="628">
        <f>'Ac Dtls'!D204</f>
        <v>2</v>
      </c>
      <c r="E5281" s="131">
        <f>'Ac Dtls'!E204</f>
        <v>1.4714537671232875</v>
      </c>
      <c r="F5281" s="131">
        <f>'Total display'!M249</f>
        <v>0</v>
      </c>
      <c r="G5281" s="127"/>
      <c r="H5281" s="127"/>
      <c r="I5281" s="131"/>
      <c r="J5281" s="113"/>
    </row>
    <row r="5282" spans="2:10" x14ac:dyDescent="0.2">
      <c r="B5282" s="111"/>
      <c r="C5282" s="127" t="s">
        <v>70</v>
      </c>
      <c r="D5282" s="628">
        <f>'Ac Dtls'!G3844</f>
        <v>0</v>
      </c>
      <c r="E5282" s="131">
        <f>'Ac Dtls'!H3844</f>
        <v>0</v>
      </c>
      <c r="F5282" s="131">
        <f>'Total display'!N249</f>
        <v>0</v>
      </c>
      <c r="G5282" s="127"/>
      <c r="H5282" s="127"/>
      <c r="I5282" s="131"/>
      <c r="J5282" s="113"/>
    </row>
    <row r="5283" spans="2:10" x14ac:dyDescent="0.2">
      <c r="B5283" s="111"/>
      <c r="C5283" s="127" t="s">
        <v>71</v>
      </c>
      <c r="D5283" s="127"/>
      <c r="E5283" s="127"/>
      <c r="F5283" s="131">
        <f>'Total display'!P249</f>
        <v>0</v>
      </c>
      <c r="G5283" s="127"/>
      <c r="H5283" s="127"/>
      <c r="I5283" s="131"/>
      <c r="J5283" s="113"/>
    </row>
    <row r="5284" spans="2:10" x14ac:dyDescent="0.2">
      <c r="B5284" s="111"/>
      <c r="C5284" s="182" t="s">
        <v>421</v>
      </c>
      <c r="D5284" s="144"/>
      <c r="E5284" s="144"/>
      <c r="F5284" s="183">
        <f>'Total display'!I249</f>
        <v>0</v>
      </c>
      <c r="G5284" s="127"/>
      <c r="H5284" s="127"/>
      <c r="I5284" s="131"/>
      <c r="J5284" s="113"/>
    </row>
    <row r="5285" spans="2:10" x14ac:dyDescent="0.2">
      <c r="B5285" s="111"/>
      <c r="C5285" s="127" t="s">
        <v>450</v>
      </c>
      <c r="D5285" s="144"/>
      <c r="E5285" s="144"/>
      <c r="F5285" s="131">
        <f>'Total display'!J249</f>
        <v>0</v>
      </c>
      <c r="G5285" s="127"/>
      <c r="H5285" s="127"/>
      <c r="I5285" s="131"/>
      <c r="J5285" s="113"/>
    </row>
    <row r="5286" spans="2:10" x14ac:dyDescent="0.2">
      <c r="B5286" s="111"/>
      <c r="C5286" s="127" t="s">
        <v>1049</v>
      </c>
      <c r="D5286" s="127"/>
      <c r="E5286" s="127"/>
      <c r="F5286" s="131">
        <f>'Total display'!F249</f>
        <v>0</v>
      </c>
      <c r="G5286" s="127"/>
      <c r="H5286" s="127"/>
      <c r="I5286" s="131"/>
      <c r="J5286" s="113"/>
    </row>
    <row r="5287" spans="2:10" x14ac:dyDescent="0.2">
      <c r="B5287" s="111"/>
      <c r="C5287" s="382" t="s">
        <v>951</v>
      </c>
      <c r="D5287" s="127"/>
      <c r="E5287" s="127"/>
      <c r="F5287" s="131">
        <f>'Total display'!L249</f>
        <v>0</v>
      </c>
      <c r="G5287" s="135"/>
      <c r="H5287" s="135"/>
      <c r="I5287" s="133"/>
      <c r="J5287" s="113"/>
    </row>
    <row r="5288" spans="2:10" x14ac:dyDescent="0.2">
      <c r="B5288" s="111"/>
      <c r="C5288" s="1050" t="s">
        <v>83</v>
      </c>
      <c r="D5288" s="1051"/>
      <c r="E5288" s="1051"/>
      <c r="F5288" s="132">
        <f>SUM(F5279:F5287)</f>
        <v>0</v>
      </c>
      <c r="G5288" s="1052" t="s">
        <v>84</v>
      </c>
      <c r="H5288" s="1052"/>
      <c r="I5288" s="133">
        <f>SUM(I5279:I5286)</f>
        <v>0</v>
      </c>
      <c r="J5288" s="113"/>
    </row>
    <row r="5289" spans="2:10" x14ac:dyDescent="0.2">
      <c r="B5289" s="134"/>
      <c r="C5289" s="135"/>
      <c r="D5289" s="135"/>
      <c r="E5289" s="135"/>
      <c r="F5289" s="135"/>
      <c r="G5289" s="1057" t="s">
        <v>85</v>
      </c>
      <c r="H5289" s="1057"/>
      <c r="I5289" s="136">
        <f>F5288-I5288</f>
        <v>0</v>
      </c>
      <c r="J5289" s="137"/>
    </row>
    <row r="5290" spans="2:10" x14ac:dyDescent="0.2">
      <c r="B5290" s="111"/>
      <c r="C5290" s="112" t="s">
        <v>86</v>
      </c>
      <c r="D5290" s="112"/>
      <c r="E5290" s="112" t="s">
        <v>88</v>
      </c>
      <c r="F5290" s="112"/>
      <c r="G5290" s="112"/>
      <c r="H5290" s="112"/>
      <c r="I5290" s="112"/>
      <c r="J5290" s="113"/>
    </row>
    <row r="5291" spans="2:10" x14ac:dyDescent="0.2">
      <c r="B5291" s="111"/>
      <c r="C5291" s="112"/>
      <c r="D5291" s="112"/>
      <c r="E5291" s="112"/>
      <c r="F5291" s="112"/>
      <c r="G5291" s="112"/>
      <c r="H5291" s="112"/>
      <c r="I5291" s="112"/>
      <c r="J5291" s="113"/>
    </row>
    <row r="5292" spans="2:10" ht="13.5" thickBot="1" x14ac:dyDescent="0.25">
      <c r="B5292" s="139"/>
      <c r="C5292" s="140"/>
      <c r="D5292" s="140"/>
      <c r="E5292" s="140"/>
      <c r="F5292" s="140"/>
      <c r="G5292" s="140"/>
      <c r="H5292" s="140"/>
      <c r="I5292" s="140"/>
      <c r="J5292" s="141"/>
    </row>
    <row r="5296" spans="2:10" ht="13.5" thickBot="1" x14ac:dyDescent="0.25"/>
    <row r="5297" spans="2:10" x14ac:dyDescent="0.2">
      <c r="B5297" s="108" t="s">
        <v>143</v>
      </c>
      <c r="C5297" s="109"/>
      <c r="D5297" s="109"/>
      <c r="E5297" s="109"/>
      <c r="F5297" s="109"/>
      <c r="G5297" s="109"/>
      <c r="H5297" s="109"/>
      <c r="I5297" s="109"/>
      <c r="J5297" s="110"/>
    </row>
    <row r="5298" spans="2:10" x14ac:dyDescent="0.2">
      <c r="B5298" s="111"/>
      <c r="C5298" s="112"/>
      <c r="D5298" s="112"/>
      <c r="E5298" s="112"/>
      <c r="F5298" s="112"/>
      <c r="G5298" s="112"/>
      <c r="H5298" s="112"/>
      <c r="I5298" s="112"/>
      <c r="J5298" s="113"/>
    </row>
    <row r="5299" spans="2:10" ht="15.75" x14ac:dyDescent="0.25">
      <c r="B5299" s="111"/>
      <c r="C5299" s="1053" t="s">
        <v>77</v>
      </c>
      <c r="D5299" s="1053"/>
      <c r="E5299" s="1053"/>
      <c r="F5299" s="1053"/>
      <c r="G5299" s="1053"/>
      <c r="H5299" s="1053"/>
      <c r="I5299" s="1053"/>
      <c r="J5299" s="113"/>
    </row>
    <row r="5300" spans="2:10" x14ac:dyDescent="0.2">
      <c r="B5300" s="111"/>
      <c r="C5300" s="1054" t="s">
        <v>2110</v>
      </c>
      <c r="D5300" s="1054"/>
      <c r="E5300" s="1054"/>
      <c r="F5300" s="1054"/>
      <c r="G5300" s="1054"/>
      <c r="H5300" s="1054"/>
      <c r="I5300" s="1054"/>
      <c r="J5300" s="113"/>
    </row>
    <row r="5301" spans="2:10" x14ac:dyDescent="0.2">
      <c r="B5301" s="111"/>
      <c r="C5301" s="629"/>
      <c r="D5301" s="629"/>
      <c r="E5301" s="629"/>
      <c r="F5301" s="629"/>
      <c r="G5301" s="629"/>
      <c r="H5301" s="629"/>
      <c r="I5301" s="630"/>
      <c r="J5301" s="113"/>
    </row>
    <row r="5302" spans="2:10" x14ac:dyDescent="0.2">
      <c r="B5302" s="111"/>
      <c r="C5302" s="631" t="s">
        <v>82</v>
      </c>
      <c r="D5302" s="1055">
        <f>'Total display'!B250</f>
        <v>0</v>
      </c>
      <c r="E5302" s="1055"/>
      <c r="F5302" s="1055"/>
      <c r="G5302" s="1055"/>
      <c r="H5302" s="631" t="s">
        <v>81</v>
      </c>
      <c r="I5302" s="176">
        <f>'Total display'!C250</f>
        <v>0</v>
      </c>
      <c r="J5302" s="113"/>
    </row>
    <row r="5303" spans="2:10" x14ac:dyDescent="0.2">
      <c r="B5303" s="111"/>
      <c r="C5303" s="118" t="s">
        <v>78</v>
      </c>
      <c r="D5303" s="1055" t="s">
        <v>92</v>
      </c>
      <c r="E5303" s="1055"/>
      <c r="F5303" s="1055"/>
      <c r="G5303" s="112"/>
      <c r="H5303" s="246" t="s">
        <v>479</v>
      </c>
      <c r="I5303" s="246" t="s">
        <v>330</v>
      </c>
      <c r="J5303" s="113"/>
    </row>
    <row r="5304" spans="2:10" ht="13.5" thickBot="1" x14ac:dyDescent="0.25">
      <c r="B5304" s="111"/>
      <c r="C5304" s="120" t="s">
        <v>79</v>
      </c>
      <c r="D5304" s="120">
        <f>'Total display'!A250</f>
        <v>0</v>
      </c>
      <c r="E5304" s="169"/>
      <c r="F5304" s="149"/>
      <c r="G5304" s="112"/>
      <c r="H5304" s="120" t="s">
        <v>80</v>
      </c>
      <c r="I5304" s="232">
        <f>'Total display'!D250</f>
        <v>0</v>
      </c>
      <c r="J5304" s="113"/>
    </row>
    <row r="5305" spans="2:10" ht="14.25" thickTop="1" thickBot="1" x14ac:dyDescent="0.25">
      <c r="B5305" s="111"/>
      <c r="C5305" s="123" t="s">
        <v>73</v>
      </c>
      <c r="D5305" s="124"/>
      <c r="E5305" s="124"/>
      <c r="F5305" s="125" t="s">
        <v>74</v>
      </c>
      <c r="G5305" s="124" t="s">
        <v>75</v>
      </c>
      <c r="H5305" s="124"/>
      <c r="I5305" s="125" t="s">
        <v>74</v>
      </c>
      <c r="J5305" s="113"/>
    </row>
    <row r="5306" spans="2:10" ht="13.5" thickTop="1" x14ac:dyDescent="0.2">
      <c r="B5306" s="111"/>
      <c r="C5306" s="126"/>
      <c r="D5306" s="127" t="s">
        <v>201</v>
      </c>
      <c r="E5306" s="628" t="s">
        <v>117</v>
      </c>
      <c r="F5306" s="129"/>
      <c r="G5306" s="112"/>
      <c r="H5306" s="112"/>
      <c r="I5306" s="130"/>
      <c r="J5306" s="113"/>
    </row>
    <row r="5307" spans="2:10" x14ac:dyDescent="0.2">
      <c r="B5307" s="111"/>
      <c r="C5307" s="127" t="s">
        <v>40</v>
      </c>
      <c r="D5307" s="127"/>
      <c r="E5307" s="127"/>
      <c r="F5307" s="131">
        <f>'Total display'!E250</f>
        <v>0</v>
      </c>
      <c r="G5307" s="1056"/>
      <c r="H5307" s="1056"/>
      <c r="I5307" s="131">
        <f>'Total display'!R250</f>
        <v>0</v>
      </c>
      <c r="J5307" s="113"/>
    </row>
    <row r="5308" spans="2:10" x14ac:dyDescent="0.2">
      <c r="B5308" s="111"/>
      <c r="C5308" s="127" t="s">
        <v>67</v>
      </c>
      <c r="D5308" s="127"/>
      <c r="E5308" s="127"/>
      <c r="F5308" s="131">
        <f>'Total display'!H250</f>
        <v>0</v>
      </c>
      <c r="G5308" s="1056" t="s">
        <v>76</v>
      </c>
      <c r="H5308" s="1056"/>
      <c r="I5308" s="131">
        <f>'Total display'!T250</f>
        <v>0</v>
      </c>
      <c r="J5308" s="113"/>
    </row>
    <row r="5309" spans="2:10" x14ac:dyDescent="0.2">
      <c r="B5309" s="111"/>
      <c r="C5309" s="127" t="s">
        <v>69</v>
      </c>
      <c r="D5309" s="977">
        <f>'Ac Dtls'!D205</f>
        <v>0</v>
      </c>
      <c r="E5309" s="131">
        <f>'Ac Dtls'!E205</f>
        <v>1.4714537671232875</v>
      </c>
      <c r="F5309" s="131">
        <f>'Total display'!M250</f>
        <v>0</v>
      </c>
      <c r="G5309" s="127"/>
      <c r="H5309" s="127"/>
      <c r="I5309" s="131"/>
      <c r="J5309" s="113"/>
    </row>
    <row r="5310" spans="2:10" x14ac:dyDescent="0.2">
      <c r="B5310" s="111"/>
      <c r="C5310" s="127" t="s">
        <v>70</v>
      </c>
      <c r="D5310" s="628">
        <f>'Ac Dtls'!G3872</f>
        <v>0</v>
      </c>
      <c r="E5310" s="131">
        <f>'Ac Dtls'!H3872</f>
        <v>0</v>
      </c>
      <c r="F5310" s="131">
        <f>'Total display'!N250</f>
        <v>0</v>
      </c>
      <c r="G5310" s="127"/>
      <c r="H5310" s="127"/>
      <c r="I5310" s="131"/>
      <c r="J5310" s="113"/>
    </row>
    <row r="5311" spans="2:10" x14ac:dyDescent="0.2">
      <c r="B5311" s="111"/>
      <c r="C5311" s="127" t="s">
        <v>71</v>
      </c>
      <c r="D5311" s="127"/>
      <c r="E5311" s="127"/>
      <c r="F5311" s="131">
        <f>'Total display'!P250</f>
        <v>0</v>
      </c>
      <c r="G5311" s="127"/>
      <c r="H5311" s="127"/>
      <c r="I5311" s="131"/>
      <c r="J5311" s="113"/>
    </row>
    <row r="5312" spans="2:10" x14ac:dyDescent="0.2">
      <c r="B5312" s="111"/>
      <c r="C5312" s="182" t="s">
        <v>421</v>
      </c>
      <c r="D5312" s="144"/>
      <c r="E5312" s="144"/>
      <c r="F5312" s="183">
        <f>'Total display'!I250</f>
        <v>0</v>
      </c>
      <c r="G5312" s="127"/>
      <c r="H5312" s="127"/>
      <c r="I5312" s="131"/>
      <c r="J5312" s="113"/>
    </row>
    <row r="5313" spans="2:10" x14ac:dyDescent="0.2">
      <c r="B5313" s="111"/>
      <c r="C5313" s="127" t="s">
        <v>450</v>
      </c>
      <c r="D5313" s="144"/>
      <c r="E5313" s="144"/>
      <c r="F5313" s="131">
        <f>'Total display'!J250</f>
        <v>0</v>
      </c>
      <c r="G5313" s="127"/>
      <c r="H5313" s="127"/>
      <c r="I5313" s="131"/>
      <c r="J5313" s="113"/>
    </row>
    <row r="5314" spans="2:10" x14ac:dyDescent="0.2">
      <c r="B5314" s="111"/>
      <c r="C5314" s="127" t="s">
        <v>1049</v>
      </c>
      <c r="D5314" s="127"/>
      <c r="E5314" s="127"/>
      <c r="F5314" s="131">
        <f>'Total display'!F250</f>
        <v>0</v>
      </c>
      <c r="G5314" s="127"/>
      <c r="H5314" s="127"/>
      <c r="I5314" s="131"/>
      <c r="J5314" s="113"/>
    </row>
    <row r="5315" spans="2:10" x14ac:dyDescent="0.2">
      <c r="B5315" s="111"/>
      <c r="C5315" s="382" t="s">
        <v>951</v>
      </c>
      <c r="D5315" s="127"/>
      <c r="E5315" s="127"/>
      <c r="F5315" s="131">
        <f>'Total display'!L250</f>
        <v>0</v>
      </c>
      <c r="G5315" s="135"/>
      <c r="H5315" s="135"/>
      <c r="I5315" s="133"/>
      <c r="J5315" s="113"/>
    </row>
    <row r="5316" spans="2:10" x14ac:dyDescent="0.2">
      <c r="B5316" s="111"/>
      <c r="C5316" s="1050" t="s">
        <v>83</v>
      </c>
      <c r="D5316" s="1051"/>
      <c r="E5316" s="1051"/>
      <c r="F5316" s="132">
        <f>SUM(F5307:F5315)</f>
        <v>0</v>
      </c>
      <c r="G5316" s="1052" t="s">
        <v>84</v>
      </c>
      <c r="H5316" s="1052"/>
      <c r="I5316" s="133">
        <f>SUM(I5307:I5314)</f>
        <v>0</v>
      </c>
      <c r="J5316" s="113"/>
    </row>
    <row r="5317" spans="2:10" x14ac:dyDescent="0.2">
      <c r="B5317" s="134"/>
      <c r="C5317" s="135"/>
      <c r="D5317" s="135"/>
      <c r="E5317" s="135"/>
      <c r="F5317" s="135"/>
      <c r="G5317" s="1057" t="s">
        <v>85</v>
      </c>
      <c r="H5317" s="1057"/>
      <c r="I5317" s="136">
        <f>F5316-I5316</f>
        <v>0</v>
      </c>
      <c r="J5317" s="137"/>
    </row>
    <row r="5318" spans="2:10" x14ac:dyDescent="0.2">
      <c r="B5318" s="111"/>
      <c r="C5318" s="112" t="s">
        <v>86</v>
      </c>
      <c r="D5318" s="112"/>
      <c r="E5318" s="112" t="s">
        <v>88</v>
      </c>
      <c r="F5318" s="112"/>
      <c r="G5318" s="112"/>
      <c r="H5318" s="112"/>
      <c r="I5318" s="112"/>
      <c r="J5318" s="113"/>
    </row>
    <row r="5319" spans="2:10" x14ac:dyDescent="0.2">
      <c r="B5319" s="111"/>
      <c r="C5319" s="112"/>
      <c r="D5319" s="112"/>
      <c r="E5319" s="112"/>
      <c r="F5319" s="112"/>
      <c r="G5319" s="112"/>
      <c r="H5319" s="112"/>
      <c r="I5319" s="112"/>
      <c r="J5319" s="113"/>
    </row>
    <row r="5320" spans="2:10" ht="13.5" thickBot="1" x14ac:dyDescent="0.25">
      <c r="B5320" s="139"/>
      <c r="C5320" s="140"/>
      <c r="D5320" s="140"/>
      <c r="E5320" s="140"/>
      <c r="F5320" s="140"/>
      <c r="G5320" s="140"/>
      <c r="H5320" s="140"/>
      <c r="I5320" s="140"/>
      <c r="J5320" s="141"/>
    </row>
    <row r="5323" spans="2:10" ht="13.5" thickBot="1" x14ac:dyDescent="0.25"/>
    <row r="5324" spans="2:10" x14ac:dyDescent="0.2">
      <c r="B5324" s="108" t="s">
        <v>143</v>
      </c>
      <c r="C5324" s="109"/>
      <c r="D5324" s="109"/>
      <c r="E5324" s="109"/>
      <c r="F5324" s="109"/>
      <c r="G5324" s="109"/>
      <c r="H5324" s="109"/>
      <c r="I5324" s="109"/>
      <c r="J5324" s="110"/>
    </row>
    <row r="5325" spans="2:10" x14ac:dyDescent="0.2">
      <c r="B5325" s="111"/>
      <c r="C5325" s="112"/>
      <c r="D5325" s="112"/>
      <c r="E5325" s="112"/>
      <c r="F5325" s="112"/>
      <c r="G5325" s="112"/>
      <c r="H5325" s="112"/>
      <c r="I5325" s="112"/>
      <c r="J5325" s="113"/>
    </row>
    <row r="5326" spans="2:10" ht="15.75" x14ac:dyDescent="0.25">
      <c r="B5326" s="111"/>
      <c r="C5326" s="1053" t="s">
        <v>77</v>
      </c>
      <c r="D5326" s="1053"/>
      <c r="E5326" s="1053"/>
      <c r="F5326" s="1053"/>
      <c r="G5326" s="1053"/>
      <c r="H5326" s="1053"/>
      <c r="I5326" s="1053"/>
      <c r="J5326" s="113"/>
    </row>
    <row r="5327" spans="2:10" x14ac:dyDescent="0.2">
      <c r="B5327" s="111"/>
      <c r="C5327" s="1054" t="s">
        <v>2110</v>
      </c>
      <c r="D5327" s="1054"/>
      <c r="E5327" s="1054"/>
      <c r="F5327" s="1054"/>
      <c r="G5327" s="1054"/>
      <c r="H5327" s="1054"/>
      <c r="I5327" s="1054"/>
      <c r="J5327" s="113"/>
    </row>
    <row r="5328" spans="2:10" x14ac:dyDescent="0.2">
      <c r="B5328" s="111"/>
      <c r="C5328" s="629"/>
      <c r="D5328" s="629"/>
      <c r="E5328" s="629"/>
      <c r="F5328" s="629"/>
      <c r="G5328" s="629"/>
      <c r="H5328" s="629"/>
      <c r="I5328" s="630"/>
      <c r="J5328" s="113"/>
    </row>
    <row r="5329" spans="2:10" x14ac:dyDescent="0.2">
      <c r="B5329" s="111"/>
      <c r="C5329" s="631" t="s">
        <v>82</v>
      </c>
      <c r="D5329" s="1055">
        <f>'Total display'!B248</f>
        <v>0</v>
      </c>
      <c r="E5329" s="1055"/>
      <c r="F5329" s="1055"/>
      <c r="G5329" s="1055"/>
      <c r="H5329" s="631" t="s">
        <v>81</v>
      </c>
      <c r="I5329" s="176">
        <f>'Total display'!C248</f>
        <v>0</v>
      </c>
      <c r="J5329" s="113"/>
    </row>
    <row r="5330" spans="2:10" x14ac:dyDescent="0.2">
      <c r="B5330" s="111"/>
      <c r="C5330" s="118" t="s">
        <v>78</v>
      </c>
      <c r="D5330" s="1055" t="s">
        <v>168</v>
      </c>
      <c r="E5330" s="1055"/>
      <c r="F5330" s="1055"/>
      <c r="G5330" s="112"/>
      <c r="H5330" s="314" t="s">
        <v>479</v>
      </c>
      <c r="I5330" s="314" t="s">
        <v>329</v>
      </c>
      <c r="J5330" s="113"/>
    </row>
    <row r="5331" spans="2:10" ht="13.5" thickBot="1" x14ac:dyDescent="0.25">
      <c r="B5331" s="111"/>
      <c r="C5331" s="120" t="s">
        <v>79</v>
      </c>
      <c r="D5331" s="120">
        <f>'Total display'!A248</f>
        <v>0</v>
      </c>
      <c r="E5331" s="169"/>
      <c r="F5331" s="149"/>
      <c r="G5331" s="112"/>
      <c r="H5331" s="120" t="s">
        <v>80</v>
      </c>
      <c r="I5331" s="232">
        <f>'Total display'!D248</f>
        <v>0</v>
      </c>
      <c r="J5331" s="113"/>
    </row>
    <row r="5332" spans="2:10" ht="14.25" thickTop="1" thickBot="1" x14ac:dyDescent="0.25">
      <c r="B5332" s="111"/>
      <c r="C5332" s="123" t="s">
        <v>73</v>
      </c>
      <c r="D5332" s="124"/>
      <c r="E5332" s="124"/>
      <c r="F5332" s="125" t="s">
        <v>74</v>
      </c>
      <c r="G5332" s="124" t="s">
        <v>75</v>
      </c>
      <c r="H5332" s="124"/>
      <c r="I5332" s="125" t="s">
        <v>74</v>
      </c>
      <c r="J5332" s="113"/>
    </row>
    <row r="5333" spans="2:10" ht="13.5" thickTop="1" x14ac:dyDescent="0.2">
      <c r="B5333" s="111"/>
      <c r="C5333" s="126"/>
      <c r="D5333" s="127" t="s">
        <v>201</v>
      </c>
      <c r="E5333" s="628" t="s">
        <v>117</v>
      </c>
      <c r="F5333" s="129"/>
      <c r="G5333" s="112"/>
      <c r="H5333" s="112"/>
      <c r="I5333" s="130"/>
      <c r="J5333" s="113"/>
    </row>
    <row r="5334" spans="2:10" x14ac:dyDescent="0.2">
      <c r="B5334" s="111"/>
      <c r="C5334" s="127" t="s">
        <v>40</v>
      </c>
      <c r="D5334" s="127"/>
      <c r="E5334" s="127"/>
      <c r="F5334" s="131">
        <f>'Total display'!E248</f>
        <v>0</v>
      </c>
      <c r="G5334" s="1056" t="s">
        <v>1942</v>
      </c>
      <c r="H5334" s="1056"/>
      <c r="I5334" s="424">
        <f>'Total display'!R248</f>
        <v>0</v>
      </c>
      <c r="J5334" s="113"/>
    </row>
    <row r="5335" spans="2:10" x14ac:dyDescent="0.2">
      <c r="B5335" s="111"/>
      <c r="C5335" s="127" t="s">
        <v>67</v>
      </c>
      <c r="D5335" s="127"/>
      <c r="E5335" s="127"/>
      <c r="F5335" s="131">
        <f>'Total display'!H248</f>
        <v>0</v>
      </c>
      <c r="G5335" s="1056" t="s">
        <v>76</v>
      </c>
      <c r="H5335" s="1056"/>
      <c r="I5335" s="131">
        <f>'Total display'!T248</f>
        <v>0</v>
      </c>
      <c r="J5335" s="113"/>
    </row>
    <row r="5336" spans="2:10" x14ac:dyDescent="0.2">
      <c r="B5336" s="111"/>
      <c r="C5336" s="127" t="s">
        <v>69</v>
      </c>
      <c r="D5336" s="628">
        <f>'Ac Dtls'!D203</f>
        <v>0</v>
      </c>
      <c r="E5336" s="131">
        <f>'Ac Dtls'!E203</f>
        <v>1.6077020547945207</v>
      </c>
      <c r="F5336" s="131">
        <f>'Total display'!M248</f>
        <v>0</v>
      </c>
      <c r="G5336" s="127"/>
      <c r="H5336" s="127"/>
      <c r="I5336" s="131"/>
      <c r="J5336" s="113"/>
    </row>
    <row r="5337" spans="2:10" x14ac:dyDescent="0.2">
      <c r="B5337" s="111"/>
      <c r="C5337" s="127" t="s">
        <v>70</v>
      </c>
      <c r="D5337" s="628">
        <f>'Ac Dtls'!G3899</f>
        <v>0</v>
      </c>
      <c r="E5337" s="131">
        <f>'Ac Dtls'!H3899</f>
        <v>0</v>
      </c>
      <c r="F5337" s="131">
        <f>'Total display'!N248</f>
        <v>0</v>
      </c>
      <c r="G5337" s="127"/>
      <c r="H5337" s="127"/>
      <c r="I5337" s="131"/>
      <c r="J5337" s="113"/>
    </row>
    <row r="5338" spans="2:10" x14ac:dyDescent="0.2">
      <c r="B5338" s="111"/>
      <c r="C5338" s="127" t="s">
        <v>71</v>
      </c>
      <c r="D5338" s="127"/>
      <c r="E5338" s="127"/>
      <c r="F5338" s="131">
        <f>'Total display'!P248</f>
        <v>0</v>
      </c>
      <c r="G5338" s="127"/>
      <c r="H5338" s="127"/>
      <c r="I5338" s="131"/>
      <c r="J5338" s="113"/>
    </row>
    <row r="5339" spans="2:10" x14ac:dyDescent="0.2">
      <c r="B5339" s="111"/>
      <c r="C5339" s="182" t="s">
        <v>421</v>
      </c>
      <c r="D5339" s="144"/>
      <c r="E5339" s="144"/>
      <c r="F5339" s="183">
        <f>'Total display'!I248</f>
        <v>0</v>
      </c>
      <c r="G5339" s="127"/>
      <c r="H5339" s="127"/>
      <c r="I5339" s="131"/>
      <c r="J5339" s="113"/>
    </row>
    <row r="5340" spans="2:10" x14ac:dyDescent="0.2">
      <c r="B5340" s="111"/>
      <c r="C5340" s="127" t="s">
        <v>450</v>
      </c>
      <c r="D5340" s="144"/>
      <c r="E5340" s="144"/>
      <c r="F5340" s="131">
        <f>'Total display'!J248</f>
        <v>0</v>
      </c>
      <c r="G5340" s="127"/>
      <c r="H5340" s="127"/>
      <c r="I5340" s="131"/>
      <c r="J5340" s="113"/>
    </row>
    <row r="5341" spans="2:10" x14ac:dyDescent="0.2">
      <c r="B5341" s="111"/>
      <c r="C5341" s="127" t="s">
        <v>1049</v>
      </c>
      <c r="D5341" s="127"/>
      <c r="E5341" s="127"/>
      <c r="F5341" s="131">
        <f>'Total display'!F248</f>
        <v>0</v>
      </c>
      <c r="G5341" s="127"/>
      <c r="H5341" s="127"/>
      <c r="I5341" s="131"/>
      <c r="J5341" s="113"/>
    </row>
    <row r="5342" spans="2:10" x14ac:dyDescent="0.2">
      <c r="B5342" s="111"/>
      <c r="C5342" s="382" t="s">
        <v>951</v>
      </c>
      <c r="D5342" s="127"/>
      <c r="E5342" s="127"/>
      <c r="F5342" s="131">
        <f>'Total display'!L248</f>
        <v>0</v>
      </c>
      <c r="G5342" s="135"/>
      <c r="H5342" s="135"/>
      <c r="I5342" s="133"/>
      <c r="J5342" s="113"/>
    </row>
    <row r="5343" spans="2:10" x14ac:dyDescent="0.2">
      <c r="B5343" s="111"/>
      <c r="C5343" s="1050" t="s">
        <v>83</v>
      </c>
      <c r="D5343" s="1051"/>
      <c r="E5343" s="1051"/>
      <c r="F5343" s="132">
        <f>SUM(F5334:F5342)</f>
        <v>0</v>
      </c>
      <c r="G5343" s="1052" t="s">
        <v>84</v>
      </c>
      <c r="H5343" s="1052"/>
      <c r="I5343" s="133">
        <f>SUM(I5334:I5341)</f>
        <v>0</v>
      </c>
      <c r="J5343" s="113"/>
    </row>
    <row r="5344" spans="2:10" x14ac:dyDescent="0.2">
      <c r="B5344" s="134"/>
      <c r="C5344" s="135"/>
      <c r="D5344" s="135"/>
      <c r="E5344" s="135"/>
      <c r="F5344" s="135"/>
      <c r="G5344" s="1057" t="s">
        <v>85</v>
      </c>
      <c r="H5344" s="1057"/>
      <c r="I5344" s="136">
        <f>F5343-I5343</f>
        <v>0</v>
      </c>
      <c r="J5344" s="137"/>
    </row>
    <row r="5345" spans="2:10" x14ac:dyDescent="0.2">
      <c r="B5345" s="111"/>
      <c r="C5345" s="112" t="s">
        <v>86</v>
      </c>
      <c r="D5345" s="112"/>
      <c r="E5345" s="112" t="s">
        <v>88</v>
      </c>
      <c r="F5345" s="112"/>
      <c r="G5345" s="112"/>
      <c r="H5345" s="112"/>
      <c r="I5345" s="112"/>
      <c r="J5345" s="113"/>
    </row>
    <row r="5346" spans="2:10" x14ac:dyDescent="0.2">
      <c r="B5346" s="111"/>
      <c r="C5346" s="112"/>
      <c r="D5346" s="112"/>
      <c r="E5346" s="112"/>
      <c r="F5346" s="112"/>
      <c r="G5346" s="112"/>
      <c r="H5346" s="112"/>
      <c r="I5346" s="112"/>
      <c r="J5346" s="113"/>
    </row>
    <row r="5347" spans="2:10" ht="13.5" thickBot="1" x14ac:dyDescent="0.25">
      <c r="B5347" s="139"/>
      <c r="C5347" s="140"/>
      <c r="D5347" s="140"/>
      <c r="E5347" s="140"/>
      <c r="F5347" s="140"/>
      <c r="G5347" s="140"/>
      <c r="H5347" s="140"/>
      <c r="I5347" s="140"/>
      <c r="J5347" s="141"/>
    </row>
    <row r="5350" spans="2:10" ht="13.5" thickBot="1" x14ac:dyDescent="0.25"/>
    <row r="5351" spans="2:10" x14ac:dyDescent="0.2">
      <c r="B5351" s="108" t="s">
        <v>143</v>
      </c>
      <c r="C5351" s="109"/>
      <c r="D5351" s="109"/>
      <c r="E5351" s="109"/>
      <c r="F5351" s="109"/>
      <c r="G5351" s="109"/>
      <c r="H5351" s="109"/>
      <c r="I5351" s="109"/>
      <c r="J5351" s="110"/>
    </row>
    <row r="5352" spans="2:10" x14ac:dyDescent="0.2">
      <c r="B5352" s="111"/>
      <c r="C5352" s="112"/>
      <c r="D5352" s="112"/>
      <c r="E5352" s="112"/>
      <c r="F5352" s="112"/>
      <c r="G5352" s="112"/>
      <c r="H5352" s="112"/>
      <c r="I5352" s="112"/>
      <c r="J5352" s="113"/>
    </row>
    <row r="5353" spans="2:10" ht="15.75" x14ac:dyDescent="0.25">
      <c r="B5353" s="111"/>
      <c r="C5353" s="1053" t="s">
        <v>77</v>
      </c>
      <c r="D5353" s="1053"/>
      <c r="E5353" s="1053"/>
      <c r="F5353" s="1053"/>
      <c r="G5353" s="1053"/>
      <c r="H5353" s="1053"/>
      <c r="I5353" s="1053"/>
      <c r="J5353" s="113"/>
    </row>
    <row r="5354" spans="2:10" x14ac:dyDescent="0.2">
      <c r="B5354" s="111"/>
      <c r="C5354" s="1054" t="s">
        <v>2110</v>
      </c>
      <c r="D5354" s="1054"/>
      <c r="E5354" s="1054"/>
      <c r="F5354" s="1054"/>
      <c r="G5354" s="1054"/>
      <c r="H5354" s="1054"/>
      <c r="I5354" s="1054"/>
      <c r="J5354" s="113"/>
    </row>
    <row r="5355" spans="2:10" x14ac:dyDescent="0.2">
      <c r="B5355" s="111"/>
      <c r="C5355" s="733"/>
      <c r="D5355" s="733"/>
      <c r="E5355" s="733"/>
      <c r="F5355" s="733"/>
      <c r="G5355" s="733"/>
      <c r="H5355" s="733"/>
      <c r="I5355" s="735"/>
      <c r="J5355" s="113"/>
    </row>
    <row r="5356" spans="2:10" x14ac:dyDescent="0.2">
      <c r="B5356" s="111"/>
      <c r="C5356" s="736" t="s">
        <v>82</v>
      </c>
      <c r="D5356" s="1055">
        <f>'Total display'!B252</f>
        <v>0</v>
      </c>
      <c r="E5356" s="1055"/>
      <c r="F5356" s="1055"/>
      <c r="G5356" s="1055"/>
      <c r="H5356" s="736" t="s">
        <v>81</v>
      </c>
      <c r="I5356" s="176">
        <f>'Total display'!C252</f>
        <v>0</v>
      </c>
      <c r="J5356" s="113"/>
    </row>
    <row r="5357" spans="2:10" x14ac:dyDescent="0.2">
      <c r="B5357" s="111"/>
      <c r="C5357" s="118" t="s">
        <v>78</v>
      </c>
      <c r="D5357" s="1055" t="s">
        <v>168</v>
      </c>
      <c r="E5357" s="1055"/>
      <c r="F5357" s="1055"/>
      <c r="G5357" s="112"/>
      <c r="H5357" s="314" t="s">
        <v>479</v>
      </c>
      <c r="I5357" s="314" t="s">
        <v>329</v>
      </c>
      <c r="J5357" s="113"/>
    </row>
    <row r="5358" spans="2:10" ht="13.5" thickBot="1" x14ac:dyDescent="0.25">
      <c r="B5358" s="111"/>
      <c r="C5358" s="120" t="s">
        <v>79</v>
      </c>
      <c r="D5358" s="120">
        <f>'Total display'!A252</f>
        <v>0</v>
      </c>
      <c r="E5358" s="169"/>
      <c r="F5358" s="149"/>
      <c r="G5358" s="112"/>
      <c r="H5358" s="120" t="s">
        <v>80</v>
      </c>
      <c r="I5358" s="232">
        <f>'Total display'!D252</f>
        <v>0</v>
      </c>
      <c r="J5358" s="113"/>
    </row>
    <row r="5359" spans="2:10" ht="14.25" thickTop="1" thickBot="1" x14ac:dyDescent="0.25">
      <c r="B5359" s="111"/>
      <c r="C5359" s="123" t="s">
        <v>73</v>
      </c>
      <c r="D5359" s="124"/>
      <c r="E5359" s="124"/>
      <c r="F5359" s="125" t="s">
        <v>74</v>
      </c>
      <c r="G5359" s="124" t="s">
        <v>75</v>
      </c>
      <c r="H5359" s="124"/>
      <c r="I5359" s="125" t="s">
        <v>74</v>
      </c>
      <c r="J5359" s="113"/>
    </row>
    <row r="5360" spans="2:10" ht="13.5" thickTop="1" x14ac:dyDescent="0.2">
      <c r="B5360" s="111"/>
      <c r="C5360" s="126"/>
      <c r="D5360" s="127" t="s">
        <v>201</v>
      </c>
      <c r="E5360" s="734" t="s">
        <v>117</v>
      </c>
      <c r="F5360" s="129"/>
      <c r="G5360" s="112"/>
      <c r="H5360" s="112"/>
      <c r="I5360" s="130"/>
      <c r="J5360" s="113"/>
    </row>
    <row r="5361" spans="2:10" x14ac:dyDescent="0.2">
      <c r="B5361" s="111"/>
      <c r="C5361" s="127" t="s">
        <v>40</v>
      </c>
      <c r="D5361" s="127"/>
      <c r="E5361" s="127"/>
      <c r="F5361" s="131">
        <f>'Total display'!E252</f>
        <v>0</v>
      </c>
      <c r="G5361" s="1056"/>
      <c r="H5361" s="1056"/>
      <c r="I5361" s="424"/>
      <c r="J5361" s="113"/>
    </row>
    <row r="5362" spans="2:10" x14ac:dyDescent="0.2">
      <c r="B5362" s="111"/>
      <c r="C5362" s="127" t="s">
        <v>67</v>
      </c>
      <c r="D5362" s="127"/>
      <c r="E5362" s="127"/>
      <c r="F5362" s="131">
        <f>'Total display'!H252</f>
        <v>0</v>
      </c>
      <c r="G5362" s="1056" t="s">
        <v>76</v>
      </c>
      <c r="H5362" s="1056"/>
      <c r="I5362" s="131">
        <f>'Total display'!T252</f>
        <v>0</v>
      </c>
      <c r="J5362" s="113"/>
    </row>
    <row r="5363" spans="2:10" x14ac:dyDescent="0.2">
      <c r="B5363" s="111"/>
      <c r="C5363" s="127" t="s">
        <v>69</v>
      </c>
      <c r="D5363" s="734">
        <f>'Ac Dtls'!D3926</f>
        <v>0</v>
      </c>
      <c r="E5363" s="131">
        <f>'Ac Dtls'!E3926</f>
        <v>0</v>
      </c>
      <c r="F5363" s="131">
        <f>'Total display'!M252</f>
        <v>0</v>
      </c>
      <c r="G5363" s="127"/>
      <c r="H5363" s="127"/>
      <c r="I5363" s="131"/>
      <c r="J5363" s="113"/>
    </row>
    <row r="5364" spans="2:10" x14ac:dyDescent="0.2">
      <c r="B5364" s="111"/>
      <c r="C5364" s="127" t="s">
        <v>1684</v>
      </c>
      <c r="D5364" s="734">
        <f>'Ac Dtls'!G3926</f>
        <v>0</v>
      </c>
      <c r="E5364" s="131">
        <f>'Ac Dtls'!H3926</f>
        <v>0</v>
      </c>
      <c r="F5364" s="131">
        <f>'Total display'!O252</f>
        <v>0</v>
      </c>
      <c r="G5364" s="127"/>
      <c r="H5364" s="127"/>
      <c r="I5364" s="131"/>
      <c r="J5364" s="113"/>
    </row>
    <row r="5365" spans="2:10" x14ac:dyDescent="0.2">
      <c r="B5365" s="111"/>
      <c r="C5365" s="127" t="s">
        <v>71</v>
      </c>
      <c r="D5365" s="127"/>
      <c r="E5365" s="127"/>
      <c r="F5365" s="131">
        <f>'Total display'!P252</f>
        <v>0</v>
      </c>
      <c r="G5365" s="127"/>
      <c r="H5365" s="127"/>
      <c r="I5365" s="131"/>
      <c r="J5365" s="113"/>
    </row>
    <row r="5366" spans="2:10" x14ac:dyDescent="0.2">
      <c r="B5366" s="111"/>
      <c r="C5366" s="182" t="s">
        <v>421</v>
      </c>
      <c r="D5366" s="144"/>
      <c r="E5366" s="144"/>
      <c r="F5366" s="183">
        <f>'Total display'!I252</f>
        <v>0</v>
      </c>
      <c r="G5366" s="127"/>
      <c r="H5366" s="127"/>
      <c r="I5366" s="131"/>
      <c r="J5366" s="113"/>
    </row>
    <row r="5367" spans="2:10" x14ac:dyDescent="0.2">
      <c r="B5367" s="111"/>
      <c r="C5367" s="127" t="s">
        <v>450</v>
      </c>
      <c r="D5367" s="144"/>
      <c r="E5367" s="144"/>
      <c r="F5367" s="131">
        <f>'Total display'!J252</f>
        <v>0</v>
      </c>
      <c r="G5367" s="127"/>
      <c r="H5367" s="127"/>
      <c r="I5367" s="131"/>
      <c r="J5367" s="113"/>
    </row>
    <row r="5368" spans="2:10" x14ac:dyDescent="0.2">
      <c r="B5368" s="111"/>
      <c r="C5368" s="127" t="s">
        <v>1049</v>
      </c>
      <c r="D5368" s="127"/>
      <c r="E5368" s="127"/>
      <c r="F5368" s="131">
        <f>'Total display'!F252</f>
        <v>0</v>
      </c>
      <c r="G5368" s="127"/>
      <c r="H5368" s="127"/>
      <c r="I5368" s="131"/>
      <c r="J5368" s="113"/>
    </row>
    <row r="5369" spans="2:10" x14ac:dyDescent="0.2">
      <c r="B5369" s="111"/>
      <c r="C5369" s="127" t="s">
        <v>172</v>
      </c>
      <c r="D5369" s="127"/>
      <c r="E5369" s="127"/>
      <c r="F5369" s="131">
        <v>8.1</v>
      </c>
      <c r="G5369" s="135"/>
      <c r="H5369" s="135"/>
      <c r="I5369" s="133"/>
      <c r="J5369" s="113"/>
    </row>
    <row r="5370" spans="2:10" x14ac:dyDescent="0.2">
      <c r="B5370" s="111"/>
      <c r="C5370" s="382"/>
      <c r="D5370" s="127"/>
      <c r="E5370" s="127"/>
      <c r="F5370" s="131"/>
      <c r="G5370" s="135"/>
      <c r="H5370" s="135"/>
      <c r="I5370" s="133"/>
      <c r="J5370" s="113"/>
    </row>
    <row r="5371" spans="2:10" x14ac:dyDescent="0.2">
      <c r="B5371" s="111"/>
      <c r="C5371" s="1050" t="s">
        <v>83</v>
      </c>
      <c r="D5371" s="1051"/>
      <c r="E5371" s="1051"/>
      <c r="F5371" s="132">
        <f>SUM(F5361:F5370)</f>
        <v>8.1</v>
      </c>
      <c r="G5371" s="1052" t="s">
        <v>84</v>
      </c>
      <c r="H5371" s="1052"/>
      <c r="I5371" s="133">
        <f>SUM(I5361:I5368)</f>
        <v>0</v>
      </c>
      <c r="J5371" s="113"/>
    </row>
    <row r="5372" spans="2:10" x14ac:dyDescent="0.2">
      <c r="B5372" s="134"/>
      <c r="C5372" s="135"/>
      <c r="D5372" s="135"/>
      <c r="E5372" s="135"/>
      <c r="F5372" s="135"/>
      <c r="G5372" s="1057" t="s">
        <v>85</v>
      </c>
      <c r="H5372" s="1057"/>
      <c r="I5372" s="136">
        <f>F5371-I5371</f>
        <v>8.1</v>
      </c>
      <c r="J5372" s="137"/>
    </row>
    <row r="5373" spans="2:10" x14ac:dyDescent="0.2">
      <c r="B5373" s="111"/>
      <c r="C5373" s="112" t="s">
        <v>86</v>
      </c>
      <c r="D5373" s="112"/>
      <c r="E5373" s="112" t="s">
        <v>88</v>
      </c>
      <c r="F5373" s="112"/>
      <c r="G5373" s="112"/>
      <c r="H5373" s="112"/>
      <c r="I5373" s="112"/>
      <c r="J5373" s="113"/>
    </row>
    <row r="5374" spans="2:10" x14ac:dyDescent="0.2">
      <c r="B5374" s="111"/>
      <c r="C5374" s="112"/>
      <c r="D5374" s="112"/>
      <c r="E5374" s="112"/>
      <c r="F5374" s="112"/>
      <c r="G5374" s="112"/>
      <c r="H5374" s="112"/>
      <c r="I5374" s="112"/>
      <c r="J5374" s="113"/>
    </row>
    <row r="5375" spans="2:10" ht="13.5" thickBot="1" x14ac:dyDescent="0.25">
      <c r="B5375" s="139"/>
      <c r="C5375" s="140"/>
      <c r="D5375" s="140"/>
      <c r="E5375" s="140"/>
      <c r="F5375" s="140"/>
      <c r="G5375" s="140"/>
      <c r="H5375" s="140"/>
      <c r="I5375" s="140"/>
      <c r="J5375" s="141"/>
    </row>
    <row r="5377" spans="2:10" ht="13.5" thickBot="1" x14ac:dyDescent="0.25"/>
    <row r="5378" spans="2:10" x14ac:dyDescent="0.2">
      <c r="B5378" s="108" t="s">
        <v>143</v>
      </c>
      <c r="C5378" s="109"/>
      <c r="D5378" s="109"/>
      <c r="E5378" s="109"/>
      <c r="F5378" s="109"/>
      <c r="G5378" s="109"/>
      <c r="H5378" s="109"/>
      <c r="I5378" s="109"/>
      <c r="J5378" s="110"/>
    </row>
    <row r="5379" spans="2:10" x14ac:dyDescent="0.2">
      <c r="B5379" s="111"/>
      <c r="C5379" s="112"/>
      <c r="D5379" s="112"/>
      <c r="E5379" s="112"/>
      <c r="F5379" s="112"/>
      <c r="G5379" s="112"/>
      <c r="H5379" s="112"/>
      <c r="I5379" s="112"/>
      <c r="J5379" s="113"/>
    </row>
    <row r="5380" spans="2:10" ht="15.75" x14ac:dyDescent="0.25">
      <c r="B5380" s="111"/>
      <c r="C5380" s="1053" t="s">
        <v>77</v>
      </c>
      <c r="D5380" s="1053"/>
      <c r="E5380" s="1053"/>
      <c r="F5380" s="1053"/>
      <c r="G5380" s="1053"/>
      <c r="H5380" s="1053"/>
      <c r="I5380" s="1053"/>
      <c r="J5380" s="113"/>
    </row>
    <row r="5381" spans="2:10" x14ac:dyDescent="0.2">
      <c r="B5381" s="111"/>
      <c r="C5381" s="1054" t="s">
        <v>2110</v>
      </c>
      <c r="D5381" s="1054"/>
      <c r="E5381" s="1054"/>
      <c r="F5381" s="1054"/>
      <c r="G5381" s="1054"/>
      <c r="H5381" s="1054"/>
      <c r="I5381" s="1054"/>
      <c r="J5381" s="113"/>
    </row>
    <row r="5382" spans="2:10" x14ac:dyDescent="0.2">
      <c r="B5382" s="111"/>
      <c r="C5382" s="733"/>
      <c r="D5382" s="733"/>
      <c r="E5382" s="733"/>
      <c r="F5382" s="733"/>
      <c r="G5382" s="733"/>
      <c r="H5382" s="733"/>
      <c r="I5382" s="735"/>
      <c r="J5382" s="113"/>
    </row>
    <row r="5383" spans="2:10" x14ac:dyDescent="0.2">
      <c r="B5383" s="111"/>
      <c r="C5383" s="736" t="s">
        <v>82</v>
      </c>
      <c r="D5383" s="1055">
        <f>'Total display'!B253</f>
        <v>0</v>
      </c>
      <c r="E5383" s="1055"/>
      <c r="F5383" s="1055"/>
      <c r="G5383" s="1055"/>
      <c r="H5383" s="736" t="s">
        <v>81</v>
      </c>
      <c r="I5383" s="176">
        <f>'Total display'!C253</f>
        <v>0</v>
      </c>
      <c r="J5383" s="113"/>
    </row>
    <row r="5384" spans="2:10" x14ac:dyDescent="0.2">
      <c r="B5384" s="111"/>
      <c r="C5384" s="118" t="s">
        <v>78</v>
      </c>
      <c r="D5384" s="1055" t="s">
        <v>168</v>
      </c>
      <c r="E5384" s="1055"/>
      <c r="F5384" s="1055"/>
      <c r="G5384" s="112"/>
      <c r="H5384" s="314" t="s">
        <v>479</v>
      </c>
      <c r="I5384" s="314" t="s">
        <v>329</v>
      </c>
      <c r="J5384" s="113"/>
    </row>
    <row r="5385" spans="2:10" ht="13.5" thickBot="1" x14ac:dyDescent="0.25">
      <c r="B5385" s="111"/>
      <c r="C5385" s="120" t="s">
        <v>79</v>
      </c>
      <c r="D5385" s="120">
        <f>'Total display'!A253</f>
        <v>0</v>
      </c>
      <c r="E5385" s="169"/>
      <c r="F5385" s="149"/>
      <c r="G5385" s="112"/>
      <c r="H5385" s="120" t="s">
        <v>80</v>
      </c>
      <c r="I5385" s="232">
        <f>'Total display'!D253</f>
        <v>0</v>
      </c>
      <c r="J5385" s="113"/>
    </row>
    <row r="5386" spans="2:10" ht="14.25" thickTop="1" thickBot="1" x14ac:dyDescent="0.25">
      <c r="B5386" s="111"/>
      <c r="C5386" s="123" t="s">
        <v>73</v>
      </c>
      <c r="D5386" s="124"/>
      <c r="E5386" s="124"/>
      <c r="F5386" s="125" t="s">
        <v>74</v>
      </c>
      <c r="G5386" s="124" t="s">
        <v>75</v>
      </c>
      <c r="H5386" s="124"/>
      <c r="I5386" s="125" t="s">
        <v>74</v>
      </c>
      <c r="J5386" s="113"/>
    </row>
    <row r="5387" spans="2:10" ht="13.5" thickTop="1" x14ac:dyDescent="0.2">
      <c r="B5387" s="111"/>
      <c r="C5387" s="126"/>
      <c r="D5387" s="127" t="s">
        <v>201</v>
      </c>
      <c r="E5387" s="734" t="s">
        <v>117</v>
      </c>
      <c r="F5387" s="129"/>
      <c r="G5387" s="112"/>
      <c r="H5387" s="112"/>
      <c r="I5387" s="130"/>
      <c r="J5387" s="113"/>
    </row>
    <row r="5388" spans="2:10" x14ac:dyDescent="0.2">
      <c r="B5388" s="111"/>
      <c r="C5388" s="127" t="s">
        <v>40</v>
      </c>
      <c r="D5388" s="127"/>
      <c r="E5388" s="127"/>
      <c r="F5388" s="131">
        <f>'Total display'!E253</f>
        <v>0</v>
      </c>
      <c r="G5388" s="1056"/>
      <c r="H5388" s="1056"/>
      <c r="I5388" s="424">
        <f>'Total display'!R253</f>
        <v>0</v>
      </c>
      <c r="J5388" s="113"/>
    </row>
    <row r="5389" spans="2:10" x14ac:dyDescent="0.2">
      <c r="B5389" s="111"/>
      <c r="C5389" s="127" t="s">
        <v>67</v>
      </c>
      <c r="D5389" s="127"/>
      <c r="E5389" s="127"/>
      <c r="F5389" s="131">
        <f>'Total display'!H253</f>
        <v>0</v>
      </c>
      <c r="G5389" s="1056" t="s">
        <v>76</v>
      </c>
      <c r="H5389" s="1056"/>
      <c r="I5389" s="131">
        <f>'Total display'!T253</f>
        <v>0</v>
      </c>
      <c r="J5389" s="113"/>
    </row>
    <row r="5390" spans="2:10" x14ac:dyDescent="0.2">
      <c r="B5390" s="111"/>
      <c r="C5390" s="127" t="s">
        <v>69</v>
      </c>
      <c r="D5390" s="734">
        <f>'Ac Dtls'!D3952</f>
        <v>0</v>
      </c>
      <c r="E5390" s="131">
        <f>'Ac Dtls'!E3952</f>
        <v>0</v>
      </c>
      <c r="F5390" s="131">
        <f>'Total display'!M253</f>
        <v>0</v>
      </c>
      <c r="G5390" s="127"/>
      <c r="H5390" s="127"/>
      <c r="I5390" s="131"/>
      <c r="J5390" s="113"/>
    </row>
    <row r="5391" spans="2:10" x14ac:dyDescent="0.2">
      <c r="B5391" s="111"/>
      <c r="C5391" s="127" t="s">
        <v>1684</v>
      </c>
      <c r="D5391" s="734">
        <f>'Ac Dtls'!G3952</f>
        <v>0</v>
      </c>
      <c r="E5391" s="131">
        <f>'Ac Dtls'!H3952</f>
        <v>0</v>
      </c>
      <c r="F5391" s="131">
        <f>'Total display'!O253</f>
        <v>0</v>
      </c>
      <c r="G5391" s="127"/>
      <c r="H5391" s="127"/>
      <c r="I5391" s="131"/>
      <c r="J5391" s="113"/>
    </row>
    <row r="5392" spans="2:10" x14ac:dyDescent="0.2">
      <c r="B5392" s="111"/>
      <c r="C5392" s="127" t="s">
        <v>71</v>
      </c>
      <c r="D5392" s="127"/>
      <c r="E5392" s="127"/>
      <c r="F5392" s="131">
        <f>'Total display'!P253</f>
        <v>0</v>
      </c>
      <c r="G5392" s="127"/>
      <c r="H5392" s="127"/>
      <c r="I5392" s="131"/>
      <c r="J5392" s="113"/>
    </row>
    <row r="5393" spans="2:10" x14ac:dyDescent="0.2">
      <c r="B5393" s="111"/>
      <c r="C5393" s="182" t="s">
        <v>421</v>
      </c>
      <c r="D5393" s="144"/>
      <c r="E5393" s="144"/>
      <c r="F5393" s="183">
        <f>'Total display'!I253</f>
        <v>0</v>
      </c>
      <c r="G5393" s="127"/>
      <c r="H5393" s="127"/>
      <c r="I5393" s="131"/>
      <c r="J5393" s="113"/>
    </row>
    <row r="5394" spans="2:10" x14ac:dyDescent="0.2">
      <c r="B5394" s="111"/>
      <c r="C5394" s="127" t="s">
        <v>450</v>
      </c>
      <c r="D5394" s="144"/>
      <c r="E5394" s="144"/>
      <c r="F5394" s="131">
        <f>'Total display'!J253</f>
        <v>0</v>
      </c>
      <c r="G5394" s="127"/>
      <c r="H5394" s="127"/>
      <c r="I5394" s="131"/>
      <c r="J5394" s="113"/>
    </row>
    <row r="5395" spans="2:10" x14ac:dyDescent="0.2">
      <c r="B5395" s="111"/>
      <c r="C5395" s="127" t="s">
        <v>1049</v>
      </c>
      <c r="D5395" s="127"/>
      <c r="E5395" s="127"/>
      <c r="F5395" s="131">
        <f>'Total display'!F253</f>
        <v>0</v>
      </c>
      <c r="G5395" s="127"/>
      <c r="H5395" s="127"/>
      <c r="I5395" s="131"/>
      <c r="J5395" s="113"/>
    </row>
    <row r="5396" spans="2:10" x14ac:dyDescent="0.2">
      <c r="B5396" s="111"/>
      <c r="C5396" s="382" t="s">
        <v>941</v>
      </c>
      <c r="D5396" s="127"/>
      <c r="E5396" s="127"/>
      <c r="F5396" s="131"/>
      <c r="G5396" s="135"/>
      <c r="H5396" s="135"/>
      <c r="I5396" s="133"/>
      <c r="J5396" s="113"/>
    </row>
    <row r="5397" spans="2:10" x14ac:dyDescent="0.2">
      <c r="B5397" s="111"/>
      <c r="C5397" s="1050" t="s">
        <v>83</v>
      </c>
      <c r="D5397" s="1051"/>
      <c r="E5397" s="1051"/>
      <c r="F5397" s="132">
        <f>SUM(F5388:F5396)</f>
        <v>0</v>
      </c>
      <c r="G5397" s="1052" t="s">
        <v>84</v>
      </c>
      <c r="H5397" s="1052"/>
      <c r="I5397" s="133">
        <f>SUM(I5388:I5395)</f>
        <v>0</v>
      </c>
      <c r="J5397" s="113"/>
    </row>
    <row r="5398" spans="2:10" x14ac:dyDescent="0.2">
      <c r="B5398" s="134"/>
      <c r="C5398" s="135"/>
      <c r="D5398" s="135"/>
      <c r="E5398" s="135"/>
      <c r="F5398" s="135"/>
      <c r="G5398" s="1057" t="s">
        <v>85</v>
      </c>
      <c r="H5398" s="1057"/>
      <c r="I5398" s="136">
        <f>F5397-I5397</f>
        <v>0</v>
      </c>
      <c r="J5398" s="137"/>
    </row>
    <row r="5399" spans="2:10" x14ac:dyDescent="0.2">
      <c r="B5399" s="111"/>
      <c r="C5399" s="112" t="s">
        <v>86</v>
      </c>
      <c r="D5399" s="112"/>
      <c r="E5399" s="112" t="s">
        <v>88</v>
      </c>
      <c r="F5399" s="112"/>
      <c r="G5399" s="112"/>
      <c r="H5399" s="112"/>
      <c r="I5399" s="112"/>
      <c r="J5399" s="113"/>
    </row>
    <row r="5400" spans="2:10" x14ac:dyDescent="0.2">
      <c r="B5400" s="111"/>
      <c r="C5400" s="112"/>
      <c r="D5400" s="112"/>
      <c r="E5400" s="112"/>
      <c r="F5400" s="112"/>
      <c r="G5400" s="112"/>
      <c r="H5400" s="112"/>
      <c r="I5400" s="112"/>
      <c r="J5400" s="113"/>
    </row>
    <row r="5401" spans="2:10" ht="13.5" thickBot="1" x14ac:dyDescent="0.25">
      <c r="B5401" s="139"/>
      <c r="C5401" s="140"/>
      <c r="D5401" s="140"/>
      <c r="E5401" s="140"/>
      <c r="F5401" s="140"/>
      <c r="G5401" s="140"/>
      <c r="H5401" s="140"/>
      <c r="I5401" s="140"/>
      <c r="J5401" s="141"/>
    </row>
    <row r="5404" spans="2:10" ht="13.5" thickBot="1" x14ac:dyDescent="0.25"/>
    <row r="5405" spans="2:10" x14ac:dyDescent="0.2">
      <c r="B5405" s="108" t="s">
        <v>143</v>
      </c>
      <c r="C5405" s="109"/>
      <c r="D5405" s="109"/>
      <c r="E5405" s="109"/>
      <c r="F5405" s="109"/>
      <c r="G5405" s="109"/>
      <c r="H5405" s="109"/>
      <c r="I5405" s="109"/>
      <c r="J5405" s="110"/>
    </row>
    <row r="5406" spans="2:10" x14ac:dyDescent="0.2">
      <c r="B5406" s="111"/>
      <c r="C5406" s="112"/>
      <c r="D5406" s="112"/>
      <c r="E5406" s="112"/>
      <c r="F5406" s="112"/>
      <c r="G5406" s="112"/>
      <c r="H5406" s="112"/>
      <c r="I5406" s="112"/>
      <c r="J5406" s="113"/>
    </row>
    <row r="5407" spans="2:10" ht="15.75" x14ac:dyDescent="0.25">
      <c r="B5407" s="111"/>
      <c r="C5407" s="1053" t="s">
        <v>77</v>
      </c>
      <c r="D5407" s="1053"/>
      <c r="E5407" s="1053"/>
      <c r="F5407" s="1053"/>
      <c r="G5407" s="1053"/>
      <c r="H5407" s="1053"/>
      <c r="I5407" s="1053"/>
      <c r="J5407" s="113"/>
    </row>
    <row r="5408" spans="2:10" x14ac:dyDescent="0.2">
      <c r="B5408" s="111"/>
      <c r="C5408" s="1054" t="s">
        <v>2110</v>
      </c>
      <c r="D5408" s="1054"/>
      <c r="E5408" s="1054"/>
      <c r="F5408" s="1054"/>
      <c r="G5408" s="1054"/>
      <c r="H5408" s="1054"/>
      <c r="I5408" s="1054"/>
      <c r="J5408" s="113"/>
    </row>
    <row r="5409" spans="2:10" x14ac:dyDescent="0.2">
      <c r="B5409" s="111"/>
      <c r="C5409" s="733"/>
      <c r="D5409" s="733"/>
      <c r="E5409" s="733"/>
      <c r="F5409" s="733"/>
      <c r="G5409" s="733"/>
      <c r="H5409" s="733"/>
      <c r="I5409" s="735"/>
      <c r="J5409" s="113"/>
    </row>
    <row r="5410" spans="2:10" x14ac:dyDescent="0.2">
      <c r="B5410" s="111"/>
      <c r="C5410" s="736" t="s">
        <v>82</v>
      </c>
      <c r="D5410" s="1055">
        <f>'Total display'!B254</f>
        <v>0</v>
      </c>
      <c r="E5410" s="1055"/>
      <c r="F5410" s="1055"/>
      <c r="G5410" s="1055"/>
      <c r="H5410" s="736" t="s">
        <v>81</v>
      </c>
      <c r="I5410" s="176">
        <f>'Total display'!C254</f>
        <v>0</v>
      </c>
      <c r="J5410" s="113"/>
    </row>
    <row r="5411" spans="2:10" x14ac:dyDescent="0.2">
      <c r="B5411" s="111"/>
      <c r="C5411" s="118" t="s">
        <v>78</v>
      </c>
      <c r="D5411" s="1055" t="s">
        <v>168</v>
      </c>
      <c r="E5411" s="1055"/>
      <c r="F5411" s="1055"/>
      <c r="G5411" s="112"/>
      <c r="H5411" s="314" t="s">
        <v>479</v>
      </c>
      <c r="I5411" s="314" t="s">
        <v>329</v>
      </c>
      <c r="J5411" s="113"/>
    </row>
    <row r="5412" spans="2:10" ht="13.5" thickBot="1" x14ac:dyDescent="0.25">
      <c r="B5412" s="111"/>
      <c r="C5412" s="120" t="s">
        <v>79</v>
      </c>
      <c r="D5412" s="120">
        <f>'Total display'!A254</f>
        <v>0</v>
      </c>
      <c r="E5412" s="169"/>
      <c r="F5412" s="149"/>
      <c r="G5412" s="112"/>
      <c r="H5412" s="120" t="s">
        <v>80</v>
      </c>
      <c r="I5412" s="232">
        <f>'Total display'!D254</f>
        <v>0</v>
      </c>
      <c r="J5412" s="113"/>
    </row>
    <row r="5413" spans="2:10" ht="14.25" thickTop="1" thickBot="1" x14ac:dyDescent="0.25">
      <c r="B5413" s="111"/>
      <c r="C5413" s="123" t="s">
        <v>73</v>
      </c>
      <c r="D5413" s="124"/>
      <c r="E5413" s="124"/>
      <c r="F5413" s="125" t="s">
        <v>74</v>
      </c>
      <c r="G5413" s="124" t="s">
        <v>75</v>
      </c>
      <c r="H5413" s="124"/>
      <c r="I5413" s="125" t="s">
        <v>74</v>
      </c>
      <c r="J5413" s="113"/>
    </row>
    <row r="5414" spans="2:10" ht="13.5" thickTop="1" x14ac:dyDescent="0.2">
      <c r="B5414" s="111"/>
      <c r="C5414" s="126"/>
      <c r="D5414" s="127" t="s">
        <v>201</v>
      </c>
      <c r="E5414" s="734" t="s">
        <v>117</v>
      </c>
      <c r="F5414" s="129"/>
      <c r="G5414" s="112"/>
      <c r="H5414" s="112"/>
      <c r="I5414" s="130"/>
      <c r="J5414" s="113"/>
    </row>
    <row r="5415" spans="2:10" x14ac:dyDescent="0.2">
      <c r="B5415" s="111"/>
      <c r="C5415" s="127" t="s">
        <v>40</v>
      </c>
      <c r="D5415" s="127"/>
      <c r="E5415" s="127"/>
      <c r="F5415" s="131">
        <f>'Total display'!E254</f>
        <v>0</v>
      </c>
      <c r="G5415" s="1056"/>
      <c r="H5415" s="1056"/>
      <c r="I5415" s="424"/>
      <c r="J5415" s="113"/>
    </row>
    <row r="5416" spans="2:10" x14ac:dyDescent="0.2">
      <c r="B5416" s="111"/>
      <c r="C5416" s="127" t="s">
        <v>67</v>
      </c>
      <c r="D5416" s="127"/>
      <c r="E5416" s="127"/>
      <c r="F5416" s="131">
        <f>'Total display'!H254</f>
        <v>0</v>
      </c>
      <c r="G5416" s="1056" t="s">
        <v>76</v>
      </c>
      <c r="H5416" s="1056"/>
      <c r="I5416" s="131">
        <f>'Total display'!T254</f>
        <v>0</v>
      </c>
      <c r="J5416" s="113"/>
    </row>
    <row r="5417" spans="2:10" x14ac:dyDescent="0.2">
      <c r="B5417" s="111"/>
      <c r="C5417" s="127" t="s">
        <v>69</v>
      </c>
      <c r="D5417" s="734">
        <f>'Ac Dtls'!D270</f>
        <v>0</v>
      </c>
      <c r="E5417" s="131">
        <f>'Ac Dtls'!E3979</f>
        <v>0</v>
      </c>
      <c r="F5417" s="131">
        <f>'Total display'!M254</f>
        <v>0</v>
      </c>
      <c r="G5417" s="127"/>
      <c r="H5417" s="127"/>
      <c r="I5417" s="131"/>
      <c r="J5417" s="113"/>
    </row>
    <row r="5418" spans="2:10" x14ac:dyDescent="0.2">
      <c r="B5418" s="111"/>
      <c r="C5418" s="127" t="s">
        <v>1684</v>
      </c>
      <c r="D5418" s="734">
        <f>'Ac Dtls'!G3979</f>
        <v>0</v>
      </c>
      <c r="E5418" s="131">
        <f>'Ac Dtls'!H3979</f>
        <v>0</v>
      </c>
      <c r="F5418" s="131">
        <f>'Total display'!O254</f>
        <v>0</v>
      </c>
      <c r="G5418" s="127"/>
      <c r="H5418" s="127"/>
      <c r="I5418" s="131"/>
      <c r="J5418" s="113"/>
    </row>
    <row r="5419" spans="2:10" x14ac:dyDescent="0.2">
      <c r="B5419" s="111"/>
      <c r="C5419" s="127" t="s">
        <v>71</v>
      </c>
      <c r="D5419" s="127"/>
      <c r="E5419" s="127"/>
      <c r="F5419" s="131">
        <f>'Total display'!P254</f>
        <v>0</v>
      </c>
      <c r="G5419" s="127"/>
      <c r="H5419" s="127"/>
      <c r="I5419" s="131"/>
      <c r="J5419" s="113"/>
    </row>
    <row r="5420" spans="2:10" x14ac:dyDescent="0.2">
      <c r="B5420" s="111"/>
      <c r="C5420" s="182" t="s">
        <v>421</v>
      </c>
      <c r="D5420" s="144"/>
      <c r="E5420" s="144"/>
      <c r="F5420" s="183">
        <f>'Total display'!I254</f>
        <v>0</v>
      </c>
      <c r="G5420" s="127"/>
      <c r="H5420" s="127"/>
      <c r="I5420" s="131"/>
      <c r="J5420" s="113"/>
    </row>
    <row r="5421" spans="2:10" x14ac:dyDescent="0.2">
      <c r="B5421" s="111"/>
      <c r="C5421" s="127" t="s">
        <v>450</v>
      </c>
      <c r="D5421" s="144"/>
      <c r="E5421" s="144"/>
      <c r="F5421" s="131">
        <f>'Total display'!J254</f>
        <v>0</v>
      </c>
      <c r="G5421" s="127"/>
      <c r="H5421" s="127"/>
      <c r="I5421" s="131"/>
      <c r="J5421" s="113"/>
    </row>
    <row r="5422" spans="2:10" x14ac:dyDescent="0.2">
      <c r="B5422" s="111"/>
      <c r="C5422" s="127" t="s">
        <v>1049</v>
      </c>
      <c r="D5422" s="127"/>
      <c r="E5422" s="127"/>
      <c r="F5422" s="131">
        <f>'Total display'!F254</f>
        <v>0</v>
      </c>
      <c r="G5422" s="127"/>
      <c r="H5422" s="127"/>
      <c r="I5422" s="131"/>
      <c r="J5422" s="113"/>
    </row>
    <row r="5423" spans="2:10" x14ac:dyDescent="0.2">
      <c r="B5423" s="111"/>
      <c r="C5423" s="127" t="s">
        <v>451</v>
      </c>
      <c r="D5423" s="127"/>
      <c r="E5423" s="127"/>
      <c r="F5423" s="131"/>
      <c r="G5423" s="135"/>
      <c r="H5423" s="135"/>
      <c r="I5423" s="133"/>
      <c r="J5423" s="113"/>
    </row>
    <row r="5424" spans="2:10" x14ac:dyDescent="0.2">
      <c r="B5424" s="111"/>
      <c r="C5424" s="382" t="s">
        <v>941</v>
      </c>
      <c r="D5424" s="127"/>
      <c r="E5424" s="127"/>
      <c r="F5424" s="131">
        <v>46.5</v>
      </c>
      <c r="G5424" s="135"/>
      <c r="H5424" s="135"/>
      <c r="I5424" s="133"/>
      <c r="J5424" s="113"/>
    </row>
    <row r="5425" spans="2:10" x14ac:dyDescent="0.2">
      <c r="B5425" s="111"/>
      <c r="C5425" s="1050" t="s">
        <v>83</v>
      </c>
      <c r="D5425" s="1051"/>
      <c r="E5425" s="1051"/>
      <c r="F5425" s="132">
        <f>SUM(F5415:F5424)</f>
        <v>46.5</v>
      </c>
      <c r="G5425" s="1052" t="s">
        <v>84</v>
      </c>
      <c r="H5425" s="1052"/>
      <c r="I5425" s="133">
        <f>SUM(I5415:I5422)</f>
        <v>0</v>
      </c>
      <c r="J5425" s="113"/>
    </row>
    <row r="5426" spans="2:10" x14ac:dyDescent="0.2">
      <c r="B5426" s="134"/>
      <c r="C5426" s="135"/>
      <c r="D5426" s="135"/>
      <c r="E5426" s="135"/>
      <c r="F5426" s="135"/>
      <c r="G5426" s="1057" t="s">
        <v>85</v>
      </c>
      <c r="H5426" s="1057"/>
      <c r="I5426" s="136">
        <f>F5425-I5425</f>
        <v>46.5</v>
      </c>
      <c r="J5426" s="137"/>
    </row>
    <row r="5427" spans="2:10" x14ac:dyDescent="0.2">
      <c r="B5427" s="111"/>
      <c r="C5427" s="112" t="s">
        <v>86</v>
      </c>
      <c r="D5427" s="112"/>
      <c r="E5427" s="112" t="s">
        <v>88</v>
      </c>
      <c r="F5427" s="112"/>
      <c r="G5427" s="112"/>
      <c r="H5427" s="112"/>
      <c r="I5427" s="112"/>
      <c r="J5427" s="113"/>
    </row>
    <row r="5428" spans="2:10" x14ac:dyDescent="0.2">
      <c r="B5428" s="111"/>
      <c r="C5428" s="112"/>
      <c r="D5428" s="112"/>
      <c r="E5428" s="112"/>
      <c r="F5428" s="112"/>
      <c r="G5428" s="112"/>
      <c r="H5428" s="112"/>
      <c r="I5428" s="112"/>
      <c r="J5428" s="113"/>
    </row>
    <row r="5429" spans="2:10" ht="13.5" thickBot="1" x14ac:dyDescent="0.25">
      <c r="B5429" s="139"/>
      <c r="C5429" s="140"/>
      <c r="D5429" s="140"/>
      <c r="E5429" s="140"/>
      <c r="F5429" s="140"/>
      <c r="G5429" s="140"/>
      <c r="H5429" s="140"/>
      <c r="I5429" s="140"/>
      <c r="J5429" s="141"/>
    </row>
    <row r="5431" spans="2:10" ht="13.5" thickBot="1" x14ac:dyDescent="0.25"/>
    <row r="5432" spans="2:10" x14ac:dyDescent="0.2">
      <c r="B5432" s="108" t="s">
        <v>143</v>
      </c>
      <c r="C5432" s="109"/>
      <c r="D5432" s="109"/>
      <c r="E5432" s="109"/>
      <c r="F5432" s="109"/>
      <c r="G5432" s="109"/>
      <c r="H5432" s="109"/>
      <c r="I5432" s="109"/>
      <c r="J5432" s="110"/>
    </row>
    <row r="5433" spans="2:10" x14ac:dyDescent="0.2">
      <c r="B5433" s="111"/>
      <c r="C5433" s="112"/>
      <c r="D5433" s="112"/>
      <c r="E5433" s="112"/>
      <c r="F5433" s="112"/>
      <c r="G5433" s="112"/>
      <c r="H5433" s="112"/>
      <c r="I5433" s="112"/>
      <c r="J5433" s="113"/>
    </row>
    <row r="5434" spans="2:10" ht="15.75" x14ac:dyDescent="0.25">
      <c r="B5434" s="111"/>
      <c r="C5434" s="1053" t="s">
        <v>77</v>
      </c>
      <c r="D5434" s="1053"/>
      <c r="E5434" s="1053"/>
      <c r="F5434" s="1053"/>
      <c r="G5434" s="1053"/>
      <c r="H5434" s="1053"/>
      <c r="I5434" s="1053"/>
      <c r="J5434" s="113"/>
    </row>
    <row r="5435" spans="2:10" x14ac:dyDescent="0.2">
      <c r="B5435" s="111"/>
      <c r="C5435" s="1054" t="s">
        <v>2110</v>
      </c>
      <c r="D5435" s="1054"/>
      <c r="E5435" s="1054"/>
      <c r="F5435" s="1054"/>
      <c r="G5435" s="1054"/>
      <c r="H5435" s="1054"/>
      <c r="I5435" s="1054"/>
      <c r="J5435" s="113"/>
    </row>
    <row r="5436" spans="2:10" x14ac:dyDescent="0.2">
      <c r="B5436" s="111"/>
      <c r="C5436" s="733"/>
      <c r="D5436" s="733"/>
      <c r="E5436" s="733"/>
      <c r="F5436" s="733"/>
      <c r="G5436" s="733"/>
      <c r="H5436" s="733"/>
      <c r="I5436" s="735"/>
      <c r="J5436" s="113"/>
    </row>
    <row r="5437" spans="2:10" x14ac:dyDescent="0.2">
      <c r="B5437" s="111"/>
      <c r="C5437" s="736" t="s">
        <v>82</v>
      </c>
      <c r="D5437" s="1055">
        <f>'Total display'!B255</f>
        <v>0</v>
      </c>
      <c r="E5437" s="1055"/>
      <c r="F5437" s="1055"/>
      <c r="G5437" s="1055"/>
      <c r="H5437" s="736" t="s">
        <v>81</v>
      </c>
      <c r="I5437" s="176">
        <f>'Total display'!C255</f>
        <v>0</v>
      </c>
      <c r="J5437" s="113"/>
    </row>
    <row r="5438" spans="2:10" x14ac:dyDescent="0.2">
      <c r="B5438" s="111"/>
      <c r="C5438" s="118" t="s">
        <v>78</v>
      </c>
      <c r="D5438" s="1055" t="s">
        <v>168</v>
      </c>
      <c r="E5438" s="1055"/>
      <c r="F5438" s="1055"/>
      <c r="G5438" s="112"/>
      <c r="H5438" s="314" t="s">
        <v>479</v>
      </c>
      <c r="I5438" s="314" t="s">
        <v>329</v>
      </c>
      <c r="J5438" s="113"/>
    </row>
    <row r="5439" spans="2:10" ht="13.5" thickBot="1" x14ac:dyDescent="0.25">
      <c r="B5439" s="111"/>
      <c r="C5439" s="120" t="s">
        <v>79</v>
      </c>
      <c r="D5439" s="120">
        <f>'Total display'!A255</f>
        <v>0</v>
      </c>
      <c r="E5439" s="169"/>
      <c r="F5439" s="149"/>
      <c r="G5439" s="112"/>
      <c r="H5439" s="120" t="s">
        <v>80</v>
      </c>
      <c r="I5439" s="232">
        <f>'Total display'!D255</f>
        <v>0</v>
      </c>
      <c r="J5439" s="113"/>
    </row>
    <row r="5440" spans="2:10" ht="14.25" thickTop="1" thickBot="1" x14ac:dyDescent="0.25">
      <c r="B5440" s="111"/>
      <c r="C5440" s="123" t="s">
        <v>73</v>
      </c>
      <c r="D5440" s="124"/>
      <c r="E5440" s="124"/>
      <c r="F5440" s="125" t="s">
        <v>74</v>
      </c>
      <c r="G5440" s="124" t="s">
        <v>75</v>
      </c>
      <c r="H5440" s="124"/>
      <c r="I5440" s="125" t="s">
        <v>74</v>
      </c>
      <c r="J5440" s="113"/>
    </row>
    <row r="5441" spans="2:10" ht="13.5" thickTop="1" x14ac:dyDescent="0.2">
      <c r="B5441" s="111"/>
      <c r="C5441" s="126"/>
      <c r="D5441" s="127" t="s">
        <v>201</v>
      </c>
      <c r="E5441" s="734" t="s">
        <v>117</v>
      </c>
      <c r="F5441" s="129"/>
      <c r="G5441" s="112"/>
      <c r="H5441" s="112"/>
      <c r="I5441" s="130"/>
      <c r="J5441" s="113"/>
    </row>
    <row r="5442" spans="2:10" x14ac:dyDescent="0.2">
      <c r="B5442" s="111"/>
      <c r="C5442" s="127" t="s">
        <v>40</v>
      </c>
      <c r="D5442" s="127"/>
      <c r="E5442" s="127"/>
      <c r="F5442" s="131">
        <f>'Total display'!E255</f>
        <v>0</v>
      </c>
      <c r="G5442" s="1056"/>
      <c r="H5442" s="1056"/>
      <c r="I5442" s="424"/>
      <c r="J5442" s="113"/>
    </row>
    <row r="5443" spans="2:10" x14ac:dyDescent="0.2">
      <c r="B5443" s="111"/>
      <c r="C5443" s="127" t="s">
        <v>67</v>
      </c>
      <c r="D5443" s="127"/>
      <c r="E5443" s="127"/>
      <c r="F5443" s="131">
        <f>'Total display'!H255</f>
        <v>0</v>
      </c>
      <c r="G5443" s="1056" t="s">
        <v>76</v>
      </c>
      <c r="H5443" s="1056"/>
      <c r="I5443" s="131">
        <f>'Total display'!T255</f>
        <v>0</v>
      </c>
      <c r="J5443" s="113"/>
    </row>
    <row r="5444" spans="2:10" x14ac:dyDescent="0.2">
      <c r="B5444" s="111"/>
      <c r="C5444" s="127" t="s">
        <v>69</v>
      </c>
      <c r="D5444" s="734">
        <f>'Ac Dtls'!D4005</f>
        <v>0</v>
      </c>
      <c r="E5444" s="131">
        <f>'Ac Dtls'!E4005</f>
        <v>0</v>
      </c>
      <c r="F5444" s="131">
        <f>'Total display'!M255</f>
        <v>0</v>
      </c>
      <c r="G5444" s="127"/>
      <c r="H5444" s="127"/>
      <c r="I5444" s="131"/>
      <c r="J5444" s="113"/>
    </row>
    <row r="5445" spans="2:10" x14ac:dyDescent="0.2">
      <c r="B5445" s="111"/>
      <c r="C5445" s="127" t="s">
        <v>1684</v>
      </c>
      <c r="D5445" s="734">
        <f>'Ac Dtls'!G4005</f>
        <v>0</v>
      </c>
      <c r="E5445" s="131">
        <f>'Ac Dtls'!H4005</f>
        <v>0</v>
      </c>
      <c r="F5445" s="131">
        <f>'Total display'!O255</f>
        <v>0</v>
      </c>
      <c r="G5445" s="127"/>
      <c r="H5445" s="127"/>
      <c r="I5445" s="131"/>
      <c r="J5445" s="113"/>
    </row>
    <row r="5446" spans="2:10" x14ac:dyDescent="0.2">
      <c r="B5446" s="111"/>
      <c r="C5446" s="127" t="s">
        <v>71</v>
      </c>
      <c r="D5446" s="127"/>
      <c r="E5446" s="127"/>
      <c r="F5446" s="131">
        <f>'Total display'!P255</f>
        <v>0</v>
      </c>
      <c r="G5446" s="127"/>
      <c r="H5446" s="127"/>
      <c r="I5446" s="131"/>
      <c r="J5446" s="113"/>
    </row>
    <row r="5447" spans="2:10" x14ac:dyDescent="0.2">
      <c r="B5447" s="111"/>
      <c r="C5447" s="182" t="s">
        <v>421</v>
      </c>
      <c r="D5447" s="144"/>
      <c r="E5447" s="144"/>
      <c r="F5447" s="183">
        <f>'Total display'!I255</f>
        <v>0</v>
      </c>
      <c r="G5447" s="127"/>
      <c r="H5447" s="127"/>
      <c r="I5447" s="131"/>
      <c r="J5447" s="113"/>
    </row>
    <row r="5448" spans="2:10" x14ac:dyDescent="0.2">
      <c r="B5448" s="111"/>
      <c r="C5448" s="127" t="s">
        <v>450</v>
      </c>
      <c r="D5448" s="144"/>
      <c r="E5448" s="144"/>
      <c r="F5448" s="131">
        <f>'Total display'!J255</f>
        <v>0</v>
      </c>
      <c r="G5448" s="127"/>
      <c r="H5448" s="127"/>
      <c r="I5448" s="131"/>
      <c r="J5448" s="113"/>
    </row>
    <row r="5449" spans="2:10" x14ac:dyDescent="0.2">
      <c r="B5449" s="111"/>
      <c r="C5449" s="127"/>
      <c r="D5449" s="127"/>
      <c r="E5449" s="127"/>
      <c r="F5449" s="131"/>
      <c r="G5449" s="127"/>
      <c r="H5449" s="127"/>
      <c r="I5449" s="131"/>
      <c r="J5449" s="113"/>
    </row>
    <row r="5450" spans="2:10" x14ac:dyDescent="0.2">
      <c r="B5450" s="111"/>
      <c r="C5450" s="382"/>
      <c r="D5450" s="127"/>
      <c r="E5450" s="127"/>
      <c r="F5450" s="131">
        <f>'Total display'!L255</f>
        <v>0</v>
      </c>
      <c r="G5450" s="135"/>
      <c r="H5450" s="135"/>
      <c r="I5450" s="133"/>
      <c r="J5450" s="113"/>
    </row>
    <row r="5451" spans="2:10" x14ac:dyDescent="0.2">
      <c r="B5451" s="111"/>
      <c r="C5451" s="1050" t="s">
        <v>83</v>
      </c>
      <c r="D5451" s="1051"/>
      <c r="E5451" s="1051"/>
      <c r="F5451" s="132">
        <f>SUM(F5442:F5450)</f>
        <v>0</v>
      </c>
      <c r="G5451" s="1052" t="s">
        <v>84</v>
      </c>
      <c r="H5451" s="1052"/>
      <c r="I5451" s="133">
        <f>SUM(I5442:I5449)</f>
        <v>0</v>
      </c>
      <c r="J5451" s="113"/>
    </row>
    <row r="5452" spans="2:10" x14ac:dyDescent="0.2">
      <c r="B5452" s="134"/>
      <c r="C5452" s="135"/>
      <c r="D5452" s="135"/>
      <c r="E5452" s="135"/>
      <c r="F5452" s="135"/>
      <c r="G5452" s="1057" t="s">
        <v>85</v>
      </c>
      <c r="H5452" s="1057"/>
      <c r="I5452" s="136">
        <f>F5451-I5451</f>
        <v>0</v>
      </c>
      <c r="J5452" s="137"/>
    </row>
    <row r="5453" spans="2:10" x14ac:dyDescent="0.2">
      <c r="B5453" s="111"/>
      <c r="C5453" s="112" t="s">
        <v>86</v>
      </c>
      <c r="D5453" s="112"/>
      <c r="E5453" s="112" t="s">
        <v>88</v>
      </c>
      <c r="F5453" s="112"/>
      <c r="G5453" s="112"/>
      <c r="H5453" s="112"/>
      <c r="I5453" s="112"/>
      <c r="J5453" s="113"/>
    </row>
    <row r="5454" spans="2:10" x14ac:dyDescent="0.2">
      <c r="B5454" s="111"/>
      <c r="C5454" s="112"/>
      <c r="D5454" s="112"/>
      <c r="E5454" s="112"/>
      <c r="F5454" s="112"/>
      <c r="G5454" s="112"/>
      <c r="H5454" s="112"/>
      <c r="I5454" s="112"/>
      <c r="J5454" s="113"/>
    </row>
    <row r="5455" spans="2:10" ht="13.5" thickBot="1" x14ac:dyDescent="0.25">
      <c r="B5455" s="139"/>
      <c r="C5455" s="140"/>
      <c r="D5455" s="140"/>
      <c r="E5455" s="140"/>
      <c r="F5455" s="140"/>
      <c r="G5455" s="140"/>
      <c r="H5455" s="140"/>
      <c r="I5455" s="140"/>
      <c r="J5455" s="141"/>
    </row>
    <row r="5459" spans="2:10" ht="13.5" thickBot="1" x14ac:dyDescent="0.25"/>
    <row r="5460" spans="2:10" x14ac:dyDescent="0.2">
      <c r="B5460" s="108" t="s">
        <v>143</v>
      </c>
      <c r="C5460" s="109"/>
      <c r="D5460" s="109"/>
      <c r="E5460" s="109"/>
      <c r="F5460" s="109"/>
      <c r="G5460" s="109"/>
      <c r="H5460" s="109"/>
      <c r="I5460" s="109"/>
      <c r="J5460" s="110"/>
    </row>
    <row r="5461" spans="2:10" x14ac:dyDescent="0.2">
      <c r="B5461" s="111"/>
      <c r="C5461" s="112"/>
      <c r="D5461" s="112"/>
      <c r="E5461" s="112"/>
      <c r="F5461" s="112"/>
      <c r="G5461" s="112"/>
      <c r="H5461" s="112"/>
      <c r="I5461" s="112"/>
      <c r="J5461" s="113"/>
    </row>
    <row r="5462" spans="2:10" ht="15.75" x14ac:dyDescent="0.25">
      <c r="B5462" s="111"/>
      <c r="C5462" s="1053" t="s">
        <v>77</v>
      </c>
      <c r="D5462" s="1053"/>
      <c r="E5462" s="1053"/>
      <c r="F5462" s="1053"/>
      <c r="G5462" s="1053"/>
      <c r="H5462" s="1053"/>
      <c r="I5462" s="1053"/>
      <c r="J5462" s="113"/>
    </row>
    <row r="5463" spans="2:10" x14ac:dyDescent="0.2">
      <c r="B5463" s="111"/>
      <c r="C5463" s="1054" t="s">
        <v>2110</v>
      </c>
      <c r="D5463" s="1054"/>
      <c r="E5463" s="1054"/>
      <c r="F5463" s="1054"/>
      <c r="G5463" s="1054"/>
      <c r="H5463" s="1054"/>
      <c r="I5463" s="1054"/>
      <c r="J5463" s="113"/>
    </row>
    <row r="5464" spans="2:10" x14ac:dyDescent="0.2">
      <c r="B5464" s="111"/>
      <c r="C5464" s="838"/>
      <c r="D5464" s="838"/>
      <c r="E5464" s="838"/>
      <c r="F5464" s="838"/>
      <c r="G5464" s="838"/>
      <c r="H5464" s="838"/>
      <c r="I5464" s="840"/>
      <c r="J5464" s="113"/>
    </row>
    <row r="5465" spans="2:10" x14ac:dyDescent="0.2">
      <c r="B5465" s="111"/>
      <c r="C5465" s="841" t="s">
        <v>82</v>
      </c>
      <c r="D5465" s="1055">
        <f>'Total display'!B254</f>
        <v>0</v>
      </c>
      <c r="E5465" s="1055"/>
      <c r="F5465" s="1055"/>
      <c r="G5465" s="1055"/>
      <c r="H5465" s="841" t="s">
        <v>81</v>
      </c>
      <c r="I5465" s="176">
        <f>'Total display'!C254</f>
        <v>0</v>
      </c>
      <c r="J5465" s="113"/>
    </row>
    <row r="5466" spans="2:10" x14ac:dyDescent="0.2">
      <c r="B5466" s="111"/>
      <c r="C5466" s="118" t="s">
        <v>78</v>
      </c>
      <c r="D5466" s="1055" t="s">
        <v>168</v>
      </c>
      <c r="E5466" s="1055"/>
      <c r="F5466" s="1055"/>
      <c r="G5466" s="112"/>
      <c r="H5466" s="314" t="s">
        <v>479</v>
      </c>
      <c r="I5466" s="314" t="s">
        <v>329</v>
      </c>
      <c r="J5466" s="113"/>
    </row>
    <row r="5467" spans="2:10" ht="13.5" thickBot="1" x14ac:dyDescent="0.25">
      <c r="B5467" s="111"/>
      <c r="C5467" s="120" t="s">
        <v>79</v>
      </c>
      <c r="D5467" s="120">
        <f>'Total display'!A254</f>
        <v>0</v>
      </c>
      <c r="E5467" s="169"/>
      <c r="F5467" s="149"/>
      <c r="G5467" s="112"/>
      <c r="H5467" s="120" t="s">
        <v>80</v>
      </c>
      <c r="I5467" s="232">
        <f>'Total display'!D254</f>
        <v>0</v>
      </c>
      <c r="J5467" s="113"/>
    </row>
    <row r="5468" spans="2:10" ht="14.25" thickTop="1" thickBot="1" x14ac:dyDescent="0.25">
      <c r="B5468" s="111"/>
      <c r="C5468" s="123" t="s">
        <v>73</v>
      </c>
      <c r="D5468" s="124"/>
      <c r="E5468" s="124"/>
      <c r="F5468" s="125" t="s">
        <v>74</v>
      </c>
      <c r="G5468" s="124" t="s">
        <v>75</v>
      </c>
      <c r="H5468" s="124"/>
      <c r="I5468" s="125" t="s">
        <v>74</v>
      </c>
      <c r="J5468" s="113"/>
    </row>
    <row r="5469" spans="2:10" ht="13.5" thickTop="1" x14ac:dyDescent="0.2">
      <c r="B5469" s="111"/>
      <c r="C5469" s="126"/>
      <c r="D5469" s="127" t="s">
        <v>201</v>
      </c>
      <c r="E5469" s="839" t="s">
        <v>117</v>
      </c>
      <c r="F5469" s="129"/>
      <c r="G5469" s="112"/>
      <c r="H5469" s="112"/>
      <c r="I5469" s="130"/>
      <c r="J5469" s="113"/>
    </row>
    <row r="5470" spans="2:10" x14ac:dyDescent="0.2">
      <c r="B5470" s="111"/>
      <c r="C5470" s="127" t="s">
        <v>40</v>
      </c>
      <c r="D5470" s="127"/>
      <c r="E5470" s="127"/>
      <c r="F5470" s="131">
        <f>'Total display'!E254</f>
        <v>0</v>
      </c>
      <c r="G5470" s="1056"/>
      <c r="H5470" s="1056"/>
      <c r="I5470" s="328"/>
      <c r="J5470" s="113"/>
    </row>
    <row r="5471" spans="2:10" x14ac:dyDescent="0.2">
      <c r="B5471" s="111"/>
      <c r="C5471" s="127" t="s">
        <v>67</v>
      </c>
      <c r="D5471" s="127"/>
      <c r="E5471" s="127"/>
      <c r="F5471" s="131">
        <f>'Total display'!H254</f>
        <v>0</v>
      </c>
      <c r="G5471" s="1056" t="s">
        <v>76</v>
      </c>
      <c r="H5471" s="1056"/>
      <c r="I5471" s="131">
        <f>'Total display'!T254</f>
        <v>0</v>
      </c>
      <c r="J5471" s="113"/>
    </row>
    <row r="5472" spans="2:10" x14ac:dyDescent="0.2">
      <c r="B5472" s="111"/>
      <c r="C5472" s="127" t="s">
        <v>69</v>
      </c>
      <c r="D5472" s="839">
        <f>'Ac Dtls'!D4033</f>
        <v>0</v>
      </c>
      <c r="E5472" s="131">
        <f>'Ac Dtls'!E4033</f>
        <v>0</v>
      </c>
      <c r="F5472" s="131">
        <f>'Total display'!M254</f>
        <v>0</v>
      </c>
      <c r="G5472" s="127"/>
      <c r="H5472" s="127"/>
      <c r="I5472" s="131"/>
      <c r="J5472" s="113"/>
    </row>
    <row r="5473" spans="2:10" x14ac:dyDescent="0.2">
      <c r="B5473" s="111"/>
      <c r="C5473" s="127" t="s">
        <v>1684</v>
      </c>
      <c r="D5473" s="839">
        <f>'Ac Dtls'!G4033</f>
        <v>0</v>
      </c>
      <c r="E5473" s="131">
        <f>'Ac Dtls'!H4033</f>
        <v>0</v>
      </c>
      <c r="F5473" s="131">
        <f>'Total display'!O254</f>
        <v>0</v>
      </c>
      <c r="G5473" s="127"/>
      <c r="H5473" s="127"/>
      <c r="I5473" s="131"/>
      <c r="J5473" s="113"/>
    </row>
    <row r="5474" spans="2:10" x14ac:dyDescent="0.2">
      <c r="B5474" s="111"/>
      <c r="C5474" s="127" t="s">
        <v>71</v>
      </c>
      <c r="D5474" s="127"/>
      <c r="E5474" s="127"/>
      <c r="F5474" s="131">
        <f>'Total display'!P254</f>
        <v>0</v>
      </c>
      <c r="G5474" s="127"/>
      <c r="H5474" s="127"/>
      <c r="I5474" s="131"/>
      <c r="J5474" s="113"/>
    </row>
    <row r="5475" spans="2:10" x14ac:dyDescent="0.2">
      <c r="B5475" s="111"/>
      <c r="C5475" s="182" t="s">
        <v>421</v>
      </c>
      <c r="D5475" s="144"/>
      <c r="E5475" s="144"/>
      <c r="F5475" s="183">
        <f>'Total display'!I254</f>
        <v>0</v>
      </c>
      <c r="G5475" s="127"/>
      <c r="H5475" s="127"/>
      <c r="I5475" s="131"/>
      <c r="J5475" s="113"/>
    </row>
    <row r="5476" spans="2:10" x14ac:dyDescent="0.2">
      <c r="B5476" s="111"/>
      <c r="C5476" s="127" t="s">
        <v>450</v>
      </c>
      <c r="D5476" s="144"/>
      <c r="E5476" s="144"/>
      <c r="F5476" s="131">
        <f>'Total display'!J254</f>
        <v>0</v>
      </c>
      <c r="G5476" s="127"/>
      <c r="H5476" s="127"/>
      <c r="I5476" s="131"/>
      <c r="J5476" s="113"/>
    </row>
    <row r="5477" spans="2:10" x14ac:dyDescent="0.2">
      <c r="B5477" s="111"/>
      <c r="C5477" s="127"/>
      <c r="D5477" s="127"/>
      <c r="E5477" s="127"/>
      <c r="F5477" s="131"/>
      <c r="G5477" s="127"/>
      <c r="H5477" s="127"/>
      <c r="I5477" s="131"/>
      <c r="J5477" s="113"/>
    </row>
    <row r="5478" spans="2:10" x14ac:dyDescent="0.2">
      <c r="B5478" s="111"/>
      <c r="C5478" s="382" t="s">
        <v>1784</v>
      </c>
      <c r="D5478" s="127"/>
      <c r="E5478" s="127"/>
      <c r="F5478" s="131">
        <f>'Total display'!L254</f>
        <v>0</v>
      </c>
      <c r="G5478" s="135"/>
      <c r="H5478" s="135"/>
      <c r="I5478" s="133"/>
      <c r="J5478" s="113"/>
    </row>
    <row r="5479" spans="2:10" x14ac:dyDescent="0.2">
      <c r="B5479" s="111"/>
      <c r="C5479" s="1050" t="s">
        <v>83</v>
      </c>
      <c r="D5479" s="1051"/>
      <c r="E5479" s="1051"/>
      <c r="F5479" s="132">
        <f>SUM(F5470:F5478)</f>
        <v>0</v>
      </c>
      <c r="G5479" s="1052" t="s">
        <v>84</v>
      </c>
      <c r="H5479" s="1052"/>
      <c r="I5479" s="133">
        <f>SUM(I5470:I5477)</f>
        <v>0</v>
      </c>
      <c r="J5479" s="113"/>
    </row>
    <row r="5480" spans="2:10" x14ac:dyDescent="0.2">
      <c r="B5480" s="134"/>
      <c r="C5480" s="135"/>
      <c r="D5480" s="135"/>
      <c r="E5480" s="135"/>
      <c r="F5480" s="135"/>
      <c r="G5480" s="1057" t="s">
        <v>85</v>
      </c>
      <c r="H5480" s="1057"/>
      <c r="I5480" s="136">
        <f>F5479-I5479</f>
        <v>0</v>
      </c>
      <c r="J5480" s="137"/>
    </row>
    <row r="5481" spans="2:10" x14ac:dyDescent="0.2">
      <c r="B5481" s="111"/>
      <c r="C5481" s="112" t="s">
        <v>86</v>
      </c>
      <c r="D5481" s="112"/>
      <c r="E5481" s="112" t="s">
        <v>88</v>
      </c>
      <c r="F5481" s="112"/>
      <c r="G5481" s="112"/>
      <c r="H5481" s="112"/>
      <c r="I5481" s="112"/>
      <c r="J5481" s="113"/>
    </row>
    <row r="5482" spans="2:10" x14ac:dyDescent="0.2">
      <c r="B5482" s="111"/>
      <c r="C5482" s="112"/>
      <c r="D5482" s="112"/>
      <c r="E5482" s="112"/>
      <c r="F5482" s="112"/>
      <c r="G5482" s="112"/>
      <c r="H5482" s="112"/>
      <c r="I5482" s="112"/>
      <c r="J5482" s="113"/>
    </row>
    <row r="5483" spans="2:10" ht="13.5" thickBot="1" x14ac:dyDescent="0.25">
      <c r="B5483" s="139"/>
      <c r="C5483" s="140"/>
      <c r="D5483" s="140"/>
      <c r="E5483" s="140"/>
      <c r="F5483" s="140"/>
      <c r="G5483" s="140"/>
      <c r="H5483" s="140"/>
      <c r="I5483" s="140"/>
      <c r="J5483" s="141"/>
    </row>
    <row r="5492" spans="2:10" ht="13.5" thickBot="1" x14ac:dyDescent="0.25"/>
    <row r="5493" spans="2:10" x14ac:dyDescent="0.2">
      <c r="B5493" s="108" t="s">
        <v>143</v>
      </c>
      <c r="C5493" s="109"/>
      <c r="D5493" s="109"/>
      <c r="E5493" s="109"/>
      <c r="F5493" s="109"/>
      <c r="G5493" s="109"/>
      <c r="H5493" s="109"/>
      <c r="I5493" s="109"/>
      <c r="J5493" s="110"/>
    </row>
    <row r="5494" spans="2:10" x14ac:dyDescent="0.2">
      <c r="B5494" s="111"/>
      <c r="C5494" s="112"/>
      <c r="D5494" s="112"/>
      <c r="E5494" s="112"/>
      <c r="F5494" s="112"/>
      <c r="G5494" s="112"/>
      <c r="H5494" s="112"/>
      <c r="I5494" s="112"/>
      <c r="J5494" s="113"/>
    </row>
    <row r="5495" spans="2:10" ht="15.75" x14ac:dyDescent="0.25">
      <c r="B5495" s="111"/>
      <c r="C5495" s="1053" t="s">
        <v>77</v>
      </c>
      <c r="D5495" s="1053"/>
      <c r="E5495" s="1053"/>
      <c r="F5495" s="1053"/>
      <c r="G5495" s="1053"/>
      <c r="H5495" s="1053"/>
      <c r="I5495" s="1053"/>
      <c r="J5495" s="113"/>
    </row>
    <row r="5496" spans="2:10" x14ac:dyDescent="0.2">
      <c r="B5496" s="111"/>
      <c r="C5496" s="1054" t="s">
        <v>2110</v>
      </c>
      <c r="D5496" s="1054"/>
      <c r="E5496" s="1054"/>
      <c r="F5496" s="1054"/>
      <c r="G5496" s="1054"/>
      <c r="H5496" s="1054"/>
      <c r="I5496" s="1054"/>
      <c r="J5496" s="113"/>
    </row>
    <row r="5497" spans="2:10" x14ac:dyDescent="0.2">
      <c r="B5497" s="111"/>
      <c r="C5497" s="643"/>
      <c r="D5497" s="643"/>
      <c r="E5497" s="643"/>
      <c r="F5497" s="643"/>
      <c r="G5497" s="643"/>
      <c r="H5497" s="643"/>
      <c r="I5497" s="645"/>
      <c r="J5497" s="113"/>
    </row>
    <row r="5498" spans="2:10" x14ac:dyDescent="0.2">
      <c r="B5498" s="111"/>
      <c r="C5498" s="646" t="s">
        <v>82</v>
      </c>
      <c r="D5498" s="1055">
        <f>'Total display'!B257</f>
        <v>0</v>
      </c>
      <c r="E5498" s="1055"/>
      <c r="F5498" s="1055"/>
      <c r="G5498" s="1055"/>
      <c r="H5498" s="646" t="s">
        <v>81</v>
      </c>
      <c r="I5498" s="176">
        <f>'Total display'!C257</f>
        <v>0</v>
      </c>
      <c r="J5498" s="113"/>
    </row>
    <row r="5499" spans="2:10" x14ac:dyDescent="0.2">
      <c r="B5499" s="111"/>
      <c r="C5499" s="118" t="s">
        <v>78</v>
      </c>
      <c r="D5499" s="1055" t="s">
        <v>92</v>
      </c>
      <c r="E5499" s="1055"/>
      <c r="F5499" s="1055"/>
      <c r="G5499" s="112"/>
      <c r="H5499" s="314" t="s">
        <v>479</v>
      </c>
      <c r="I5499" s="314" t="s">
        <v>329</v>
      </c>
      <c r="J5499" s="113"/>
    </row>
    <row r="5500" spans="2:10" ht="13.5" thickBot="1" x14ac:dyDescent="0.25">
      <c r="B5500" s="111"/>
      <c r="C5500" s="120" t="s">
        <v>79</v>
      </c>
      <c r="D5500" s="120">
        <f>'Total display'!A257</f>
        <v>0</v>
      </c>
      <c r="E5500" s="169"/>
      <c r="F5500" s="149"/>
      <c r="G5500" s="112"/>
      <c r="H5500" s="120" t="s">
        <v>80</v>
      </c>
      <c r="I5500" s="232">
        <f>'Total display'!D257</f>
        <v>0</v>
      </c>
      <c r="J5500" s="113"/>
    </row>
    <row r="5501" spans="2:10" ht="14.25" thickTop="1" thickBot="1" x14ac:dyDescent="0.25">
      <c r="B5501" s="111"/>
      <c r="C5501" s="123" t="s">
        <v>73</v>
      </c>
      <c r="D5501" s="124"/>
      <c r="E5501" s="124"/>
      <c r="F5501" s="125" t="s">
        <v>74</v>
      </c>
      <c r="G5501" s="124" t="s">
        <v>75</v>
      </c>
      <c r="H5501" s="124"/>
      <c r="I5501" s="125" t="s">
        <v>74</v>
      </c>
      <c r="J5501" s="113"/>
    </row>
    <row r="5502" spans="2:10" ht="13.5" thickTop="1" x14ac:dyDescent="0.2">
      <c r="B5502" s="111"/>
      <c r="C5502" s="126"/>
      <c r="D5502" s="127" t="s">
        <v>201</v>
      </c>
      <c r="E5502" s="644" t="s">
        <v>117</v>
      </c>
      <c r="F5502" s="129"/>
      <c r="G5502" s="112"/>
      <c r="H5502" s="112"/>
      <c r="I5502" s="130"/>
      <c r="J5502" s="113"/>
    </row>
    <row r="5503" spans="2:10" x14ac:dyDescent="0.2">
      <c r="B5503" s="111"/>
      <c r="C5503" s="127" t="s">
        <v>40</v>
      </c>
      <c r="D5503" s="127"/>
      <c r="E5503" s="127"/>
      <c r="F5503" s="131">
        <f>'Total display'!E257</f>
        <v>0</v>
      </c>
      <c r="G5503" s="1056" t="s">
        <v>1942</v>
      </c>
      <c r="H5503" s="1056"/>
      <c r="I5503" s="328">
        <f>'Total display'!R257</f>
        <v>0</v>
      </c>
      <c r="J5503" s="113"/>
    </row>
    <row r="5504" spans="2:10" x14ac:dyDescent="0.2">
      <c r="B5504" s="111"/>
      <c r="C5504" s="127" t="s">
        <v>67</v>
      </c>
      <c r="D5504" s="127"/>
      <c r="E5504" s="127"/>
      <c r="F5504" s="131">
        <f>'Total display'!H257</f>
        <v>0</v>
      </c>
      <c r="G5504" s="1056" t="s">
        <v>76</v>
      </c>
      <c r="H5504" s="1056"/>
      <c r="I5504" s="131">
        <f>'Total display'!T257</f>
        <v>0</v>
      </c>
      <c r="J5504" s="113"/>
    </row>
    <row r="5505" spans="2:10" x14ac:dyDescent="0.2">
      <c r="B5505" s="111"/>
      <c r="C5505" s="127" t="s">
        <v>69</v>
      </c>
      <c r="D5505" s="977">
        <f>'Ac Dtls'!D206</f>
        <v>0</v>
      </c>
      <c r="E5505" s="131">
        <f>'Ac Dtls'!E206</f>
        <v>1.4714537671232875</v>
      </c>
      <c r="F5505" s="131">
        <f>'Total display'!M257</f>
        <v>0</v>
      </c>
      <c r="G5505" s="127"/>
      <c r="H5505" s="127"/>
      <c r="I5505" s="131"/>
      <c r="J5505" s="113"/>
    </row>
    <row r="5506" spans="2:10" x14ac:dyDescent="0.2">
      <c r="B5506" s="111"/>
      <c r="C5506" s="127" t="s">
        <v>70</v>
      </c>
      <c r="D5506" s="644">
        <f>'Ac Dtls'!G3927</f>
        <v>0</v>
      </c>
      <c r="E5506" s="131">
        <f>'Ac Dtls'!H3927</f>
        <v>0</v>
      </c>
      <c r="F5506" s="131">
        <f>'Total display'!N257</f>
        <v>0</v>
      </c>
      <c r="G5506" s="127"/>
      <c r="H5506" s="127"/>
      <c r="I5506" s="131"/>
      <c r="J5506" s="113"/>
    </row>
    <row r="5507" spans="2:10" x14ac:dyDescent="0.2">
      <c r="B5507" s="111"/>
      <c r="C5507" s="127" t="s">
        <v>71</v>
      </c>
      <c r="D5507" s="127"/>
      <c r="E5507" s="127"/>
      <c r="F5507" s="131">
        <f>'Total display'!P257</f>
        <v>0</v>
      </c>
      <c r="G5507" s="127"/>
      <c r="H5507" s="127"/>
      <c r="I5507" s="131"/>
      <c r="J5507" s="113"/>
    </row>
    <row r="5508" spans="2:10" x14ac:dyDescent="0.2">
      <c r="B5508" s="111"/>
      <c r="C5508" s="182" t="s">
        <v>421</v>
      </c>
      <c r="D5508" s="144"/>
      <c r="E5508" s="144"/>
      <c r="F5508" s="183">
        <f>'Total display'!I257</f>
        <v>0</v>
      </c>
      <c r="G5508" s="127"/>
      <c r="H5508" s="127"/>
      <c r="I5508" s="131"/>
      <c r="J5508" s="113"/>
    </row>
    <row r="5509" spans="2:10" x14ac:dyDescent="0.2">
      <c r="B5509" s="111"/>
      <c r="C5509" s="127" t="s">
        <v>450</v>
      </c>
      <c r="D5509" s="144"/>
      <c r="E5509" s="144"/>
      <c r="F5509" s="131">
        <f>'Total display'!J257</f>
        <v>0</v>
      </c>
      <c r="G5509" s="127"/>
      <c r="H5509" s="127"/>
      <c r="I5509" s="131"/>
      <c r="J5509" s="113"/>
    </row>
    <row r="5510" spans="2:10" x14ac:dyDescent="0.2">
      <c r="B5510" s="111"/>
      <c r="C5510" s="127" t="s">
        <v>1049</v>
      </c>
      <c r="D5510" s="127"/>
      <c r="E5510" s="127"/>
      <c r="F5510" s="131">
        <f>'Total display'!F257</f>
        <v>0</v>
      </c>
      <c r="G5510" s="127"/>
      <c r="H5510" s="127"/>
      <c r="I5510" s="131"/>
      <c r="J5510" s="113"/>
    </row>
    <row r="5511" spans="2:10" x14ac:dyDescent="0.2">
      <c r="B5511" s="111"/>
      <c r="C5511" s="382" t="s">
        <v>951</v>
      </c>
      <c r="D5511" s="127"/>
      <c r="E5511" s="127"/>
      <c r="F5511" s="131">
        <f>'Total display'!L257</f>
        <v>0</v>
      </c>
      <c r="G5511" s="135"/>
      <c r="H5511" s="135"/>
      <c r="I5511" s="133"/>
      <c r="J5511" s="113"/>
    </row>
    <row r="5512" spans="2:10" x14ac:dyDescent="0.2">
      <c r="B5512" s="111"/>
      <c r="C5512" s="1050" t="s">
        <v>83</v>
      </c>
      <c r="D5512" s="1051"/>
      <c r="E5512" s="1051"/>
      <c r="F5512" s="132">
        <f>SUM(F5503:F5511)</f>
        <v>0</v>
      </c>
      <c r="G5512" s="1052" t="s">
        <v>84</v>
      </c>
      <c r="H5512" s="1052"/>
      <c r="I5512" s="133">
        <f>SUM(I5503:I5510)</f>
        <v>0</v>
      </c>
      <c r="J5512" s="113"/>
    </row>
    <row r="5513" spans="2:10" x14ac:dyDescent="0.2">
      <c r="B5513" s="134"/>
      <c r="C5513" s="135"/>
      <c r="D5513" s="135"/>
      <c r="E5513" s="135"/>
      <c r="F5513" s="135"/>
      <c r="G5513" s="1057" t="s">
        <v>85</v>
      </c>
      <c r="H5513" s="1057"/>
      <c r="I5513" s="136">
        <f>F5512-I5512</f>
        <v>0</v>
      </c>
      <c r="J5513" s="137"/>
    </row>
    <row r="5514" spans="2:10" x14ac:dyDescent="0.2">
      <c r="B5514" s="111"/>
      <c r="C5514" s="112" t="s">
        <v>86</v>
      </c>
      <c r="D5514" s="112"/>
      <c r="E5514" s="112" t="s">
        <v>88</v>
      </c>
      <c r="F5514" s="112"/>
      <c r="G5514" s="112"/>
      <c r="H5514" s="112"/>
      <c r="I5514" s="112"/>
      <c r="J5514" s="113"/>
    </row>
    <row r="5515" spans="2:10" x14ac:dyDescent="0.2">
      <c r="B5515" s="111"/>
      <c r="C5515" s="112"/>
      <c r="D5515" s="112"/>
      <c r="E5515" s="112"/>
      <c r="F5515" s="112"/>
      <c r="G5515" s="112"/>
      <c r="H5515" s="112"/>
      <c r="I5515" s="112"/>
      <c r="J5515" s="113"/>
    </row>
    <row r="5516" spans="2:10" ht="13.5" thickBot="1" x14ac:dyDescent="0.25">
      <c r="B5516" s="139"/>
      <c r="C5516" s="140"/>
      <c r="D5516" s="140"/>
      <c r="E5516" s="140"/>
      <c r="F5516" s="140"/>
      <c r="G5516" s="140"/>
      <c r="H5516" s="140"/>
      <c r="I5516" s="140"/>
      <c r="J5516" s="141"/>
    </row>
    <row r="5517" spans="2:10" x14ac:dyDescent="0.2">
      <c r="B5517" s="112"/>
      <c r="C5517" s="112"/>
      <c r="D5517" s="112"/>
      <c r="E5517" s="112"/>
      <c r="F5517" s="112"/>
      <c r="G5517" s="112"/>
      <c r="H5517" s="112"/>
      <c r="I5517" s="112"/>
      <c r="J5517" s="112"/>
    </row>
    <row r="5518" spans="2:10" x14ac:dyDescent="0.2">
      <c r="B5518" s="112"/>
      <c r="C5518" s="112"/>
      <c r="D5518" s="112"/>
      <c r="E5518" s="112"/>
      <c r="F5518" s="112"/>
      <c r="G5518" s="112"/>
      <c r="H5518" s="112"/>
      <c r="I5518" s="112"/>
      <c r="J5518" s="112"/>
    </row>
    <row r="5519" spans="2:10" x14ac:dyDescent="0.2">
      <c r="B5519" s="112"/>
      <c r="C5519" s="112"/>
      <c r="D5519" s="112"/>
      <c r="E5519" s="112"/>
      <c r="F5519" s="112"/>
      <c r="G5519" s="112"/>
      <c r="H5519" s="112"/>
      <c r="I5519" s="112"/>
      <c r="J5519" s="112"/>
    </row>
    <row r="5520" spans="2:10" ht="13.5" thickBot="1" x14ac:dyDescent="0.25">
      <c r="B5520" s="112"/>
      <c r="C5520" s="112"/>
      <c r="D5520" s="112"/>
      <c r="E5520" s="112"/>
      <c r="F5520" s="112"/>
      <c r="G5520" s="112"/>
      <c r="H5520" s="112"/>
      <c r="I5520" s="112"/>
      <c r="J5520" s="112"/>
    </row>
    <row r="5521" spans="2:10" x14ac:dyDescent="0.2">
      <c r="B5521" s="108" t="s">
        <v>143</v>
      </c>
      <c r="C5521" s="109"/>
      <c r="D5521" s="109"/>
      <c r="E5521" s="109"/>
      <c r="F5521" s="109"/>
      <c r="G5521" s="109"/>
      <c r="H5521" s="109"/>
      <c r="I5521" s="109"/>
      <c r="J5521" s="110"/>
    </row>
    <row r="5522" spans="2:10" x14ac:dyDescent="0.2">
      <c r="B5522" s="111"/>
      <c r="C5522" s="112"/>
      <c r="D5522" s="112"/>
      <c r="E5522" s="112"/>
      <c r="F5522" s="112"/>
      <c r="G5522" s="112"/>
      <c r="H5522" s="112"/>
      <c r="I5522" s="112"/>
      <c r="J5522" s="113"/>
    </row>
    <row r="5523" spans="2:10" ht="15.75" x14ac:dyDescent="0.25">
      <c r="B5523" s="111"/>
      <c r="C5523" s="1053" t="s">
        <v>77</v>
      </c>
      <c r="D5523" s="1053"/>
      <c r="E5523" s="1053"/>
      <c r="F5523" s="1053"/>
      <c r="G5523" s="1053"/>
      <c r="H5523" s="1053"/>
      <c r="I5523" s="1053"/>
      <c r="J5523" s="113"/>
    </row>
    <row r="5524" spans="2:10" x14ac:dyDescent="0.2">
      <c r="B5524" s="111"/>
      <c r="C5524" s="1054" t="s">
        <v>2110</v>
      </c>
      <c r="D5524" s="1054"/>
      <c r="E5524" s="1054"/>
      <c r="F5524" s="1054"/>
      <c r="G5524" s="1054"/>
      <c r="H5524" s="1054"/>
      <c r="I5524" s="1054"/>
      <c r="J5524" s="113"/>
    </row>
    <row r="5525" spans="2:10" x14ac:dyDescent="0.2">
      <c r="B5525" s="111"/>
      <c r="C5525" s="658"/>
      <c r="D5525" s="658"/>
      <c r="E5525" s="658"/>
      <c r="F5525" s="658"/>
      <c r="G5525" s="658"/>
      <c r="H5525" s="658"/>
      <c r="I5525" s="660"/>
      <c r="J5525" s="113"/>
    </row>
    <row r="5526" spans="2:10" x14ac:dyDescent="0.2">
      <c r="B5526" s="111"/>
      <c r="C5526" s="661" t="s">
        <v>82</v>
      </c>
      <c r="D5526" s="1055">
        <f>'Total display'!B258</f>
        <v>0</v>
      </c>
      <c r="E5526" s="1055"/>
      <c r="F5526" s="1055"/>
      <c r="G5526" s="1055"/>
      <c r="H5526" s="661" t="s">
        <v>81</v>
      </c>
      <c r="I5526" s="176">
        <f>'Total display'!C258</f>
        <v>0</v>
      </c>
      <c r="J5526" s="113"/>
    </row>
    <row r="5527" spans="2:10" x14ac:dyDescent="0.2">
      <c r="B5527" s="111"/>
      <c r="C5527" s="118" t="s">
        <v>78</v>
      </c>
      <c r="D5527" s="1055" t="s">
        <v>92</v>
      </c>
      <c r="E5527" s="1055"/>
      <c r="F5527" s="1055"/>
      <c r="G5527" s="112"/>
      <c r="H5527" s="314" t="s">
        <v>479</v>
      </c>
      <c r="I5527" s="314" t="s">
        <v>329</v>
      </c>
      <c r="J5527" s="113"/>
    </row>
    <row r="5528" spans="2:10" ht="13.5" thickBot="1" x14ac:dyDescent="0.25">
      <c r="B5528" s="111"/>
      <c r="C5528" s="120" t="s">
        <v>79</v>
      </c>
      <c r="D5528" s="120">
        <f>'Total display'!A258</f>
        <v>0</v>
      </c>
      <c r="E5528" s="169"/>
      <c r="F5528" s="149"/>
      <c r="G5528" s="112"/>
      <c r="H5528" s="120" t="s">
        <v>80</v>
      </c>
      <c r="I5528" s="232">
        <f>'Total display'!D258</f>
        <v>0</v>
      </c>
      <c r="J5528" s="113"/>
    </row>
    <row r="5529" spans="2:10" ht="14.25" thickTop="1" thickBot="1" x14ac:dyDescent="0.25">
      <c r="B5529" s="111"/>
      <c r="C5529" s="123" t="s">
        <v>73</v>
      </c>
      <c r="D5529" s="124"/>
      <c r="E5529" s="124"/>
      <c r="F5529" s="125" t="s">
        <v>74</v>
      </c>
      <c r="G5529" s="124" t="s">
        <v>75</v>
      </c>
      <c r="H5529" s="124"/>
      <c r="I5529" s="125" t="s">
        <v>74</v>
      </c>
      <c r="J5529" s="113"/>
    </row>
    <row r="5530" spans="2:10" ht="13.5" thickTop="1" x14ac:dyDescent="0.2">
      <c r="B5530" s="111"/>
      <c r="C5530" s="126"/>
      <c r="D5530" s="127" t="s">
        <v>201</v>
      </c>
      <c r="E5530" s="659" t="s">
        <v>117</v>
      </c>
      <c r="F5530" s="129"/>
      <c r="G5530" s="112"/>
      <c r="H5530" s="112"/>
      <c r="I5530" s="130"/>
      <c r="J5530" s="113"/>
    </row>
    <row r="5531" spans="2:10" x14ac:dyDescent="0.2">
      <c r="B5531" s="111"/>
      <c r="C5531" s="127" t="s">
        <v>40</v>
      </c>
      <c r="D5531" s="127"/>
      <c r="E5531" s="127"/>
      <c r="F5531" s="131">
        <f>'Total display'!E258</f>
        <v>0</v>
      </c>
      <c r="G5531" s="1056" t="s">
        <v>1942</v>
      </c>
      <c r="H5531" s="1056"/>
      <c r="I5531" s="131">
        <f>'Total display'!R258</f>
        <v>0</v>
      </c>
      <c r="J5531" s="113"/>
    </row>
    <row r="5532" spans="2:10" x14ac:dyDescent="0.2">
      <c r="B5532" s="111"/>
      <c r="C5532" s="127" t="s">
        <v>67</v>
      </c>
      <c r="D5532" s="127"/>
      <c r="E5532" s="127"/>
      <c r="F5532" s="131">
        <f>'Total display'!H258</f>
        <v>0</v>
      </c>
      <c r="G5532" s="1056" t="s">
        <v>76</v>
      </c>
      <c r="H5532" s="1056"/>
      <c r="I5532" s="131">
        <f>'Total display'!T258</f>
        <v>0</v>
      </c>
      <c r="J5532" s="113"/>
    </row>
    <row r="5533" spans="2:10" x14ac:dyDescent="0.2">
      <c r="B5533" s="111"/>
      <c r="C5533" s="127" t="s">
        <v>69</v>
      </c>
      <c r="D5533" s="659">
        <f>'Ac Dtls'!D3955</f>
        <v>0</v>
      </c>
      <c r="E5533" s="131">
        <f>'Ac Dtls'!E3955</f>
        <v>0</v>
      </c>
      <c r="F5533" s="131">
        <f>'Total display'!M258</f>
        <v>0</v>
      </c>
      <c r="G5533" s="127"/>
      <c r="H5533" s="127"/>
      <c r="I5533" s="131"/>
      <c r="J5533" s="113"/>
    </row>
    <row r="5534" spans="2:10" x14ac:dyDescent="0.2">
      <c r="B5534" s="111"/>
      <c r="C5534" s="127" t="s">
        <v>70</v>
      </c>
      <c r="D5534" s="659">
        <f>'Ac Dtls'!G3955</f>
        <v>0</v>
      </c>
      <c r="E5534" s="131">
        <f>'Ac Dtls'!H3955</f>
        <v>0</v>
      </c>
      <c r="F5534" s="131">
        <f>'Total display'!N258</f>
        <v>0</v>
      </c>
      <c r="G5534" s="127"/>
      <c r="H5534" s="127"/>
      <c r="I5534" s="131"/>
      <c r="J5534" s="113"/>
    </row>
    <row r="5535" spans="2:10" x14ac:dyDescent="0.2">
      <c r="B5535" s="111"/>
      <c r="C5535" s="127" t="s">
        <v>71</v>
      </c>
      <c r="D5535" s="127"/>
      <c r="E5535" s="127"/>
      <c r="F5535" s="131">
        <f>'Total display'!P258</f>
        <v>0</v>
      </c>
      <c r="G5535" s="127"/>
      <c r="H5535" s="127"/>
      <c r="I5535" s="131"/>
      <c r="J5535" s="113"/>
    </row>
    <row r="5536" spans="2:10" x14ac:dyDescent="0.2">
      <c r="B5536" s="111"/>
      <c r="C5536" s="182" t="s">
        <v>421</v>
      </c>
      <c r="D5536" s="144"/>
      <c r="E5536" s="144"/>
      <c r="F5536" s="183">
        <f>'Total display'!I258</f>
        <v>0</v>
      </c>
      <c r="G5536" s="127"/>
      <c r="H5536" s="127"/>
      <c r="I5536" s="131"/>
      <c r="J5536" s="113"/>
    </row>
    <row r="5537" spans="2:10" x14ac:dyDescent="0.2">
      <c r="B5537" s="111"/>
      <c r="C5537" s="127" t="s">
        <v>450</v>
      </c>
      <c r="D5537" s="144"/>
      <c r="E5537" s="144"/>
      <c r="F5537" s="131">
        <f>'Total display'!J258</f>
        <v>0</v>
      </c>
      <c r="G5537" s="127"/>
      <c r="H5537" s="127"/>
      <c r="I5537" s="131"/>
      <c r="J5537" s="113"/>
    </row>
    <row r="5538" spans="2:10" x14ac:dyDescent="0.2">
      <c r="B5538" s="111"/>
      <c r="C5538" s="127" t="s">
        <v>1049</v>
      </c>
      <c r="D5538" s="127"/>
      <c r="E5538" s="127"/>
      <c r="F5538" s="131">
        <f>'Total display'!F258</f>
        <v>0</v>
      </c>
      <c r="G5538" s="127"/>
      <c r="H5538" s="127"/>
      <c r="I5538" s="131"/>
      <c r="J5538" s="113"/>
    </row>
    <row r="5539" spans="2:10" x14ac:dyDescent="0.2">
      <c r="B5539" s="111"/>
      <c r="C5539" s="382" t="s">
        <v>951</v>
      </c>
      <c r="D5539" s="127"/>
      <c r="E5539" s="127"/>
      <c r="F5539" s="131">
        <f>'Total display'!L258</f>
        <v>0</v>
      </c>
      <c r="G5539" s="135"/>
      <c r="H5539" s="135"/>
      <c r="I5539" s="133"/>
      <c r="J5539" s="113"/>
    </row>
    <row r="5540" spans="2:10" x14ac:dyDescent="0.2">
      <c r="B5540" s="111"/>
      <c r="C5540" s="1050" t="s">
        <v>83</v>
      </c>
      <c r="D5540" s="1051"/>
      <c r="E5540" s="1051"/>
      <c r="F5540" s="132">
        <f>SUM(F5531:F5539)</f>
        <v>0</v>
      </c>
      <c r="G5540" s="1052" t="s">
        <v>84</v>
      </c>
      <c r="H5540" s="1052"/>
      <c r="I5540" s="133">
        <f>SUM(I5531:I5538)</f>
        <v>0</v>
      </c>
      <c r="J5540" s="113"/>
    </row>
    <row r="5541" spans="2:10" x14ac:dyDescent="0.2">
      <c r="B5541" s="134"/>
      <c r="C5541" s="135"/>
      <c r="D5541" s="135"/>
      <c r="E5541" s="135"/>
      <c r="F5541" s="135"/>
      <c r="G5541" s="1057" t="s">
        <v>85</v>
      </c>
      <c r="H5541" s="1057"/>
      <c r="I5541" s="136">
        <f>F5540-I5540</f>
        <v>0</v>
      </c>
      <c r="J5541" s="137"/>
    </row>
    <row r="5542" spans="2:10" x14ac:dyDescent="0.2">
      <c r="B5542" s="111"/>
      <c r="C5542" s="112" t="s">
        <v>86</v>
      </c>
      <c r="D5542" s="112"/>
      <c r="E5542" s="112" t="s">
        <v>88</v>
      </c>
      <c r="F5542" s="112"/>
      <c r="G5542" s="112"/>
      <c r="H5542" s="112"/>
      <c r="I5542" s="112"/>
      <c r="J5542" s="113"/>
    </row>
    <row r="5543" spans="2:10" x14ac:dyDescent="0.2">
      <c r="B5543" s="111"/>
      <c r="C5543" s="112"/>
      <c r="D5543" s="112"/>
      <c r="E5543" s="112"/>
      <c r="F5543" s="112"/>
      <c r="G5543" s="112"/>
      <c r="H5543" s="112"/>
      <c r="I5543" s="112"/>
      <c r="J5543" s="113"/>
    </row>
    <row r="5544" spans="2:10" ht="13.5" thickBot="1" x14ac:dyDescent="0.25">
      <c r="B5544" s="139"/>
      <c r="C5544" s="140"/>
      <c r="D5544" s="140"/>
      <c r="E5544" s="140"/>
      <c r="F5544" s="140"/>
      <c r="G5544" s="140"/>
      <c r="H5544" s="140"/>
      <c r="I5544" s="140"/>
      <c r="J5544" s="141"/>
    </row>
    <row r="5545" spans="2:10" x14ac:dyDescent="0.2">
      <c r="B5545" s="112"/>
      <c r="C5545" s="112"/>
      <c r="D5545" s="112"/>
      <c r="E5545" s="112"/>
      <c r="F5545" s="112"/>
      <c r="G5545" s="112"/>
      <c r="H5545" s="112"/>
      <c r="I5545" s="112"/>
      <c r="J5545" s="112"/>
    </row>
    <row r="5546" spans="2:10" x14ac:dyDescent="0.2">
      <c r="B5546" s="112"/>
      <c r="C5546" s="112"/>
      <c r="D5546" s="112"/>
      <c r="E5546" s="112"/>
      <c r="F5546" s="112"/>
      <c r="G5546" s="112"/>
      <c r="H5546" s="112"/>
      <c r="I5546" s="112"/>
      <c r="J5546" s="112"/>
    </row>
    <row r="5547" spans="2:10" x14ac:dyDescent="0.2">
      <c r="B5547" s="112"/>
      <c r="C5547" s="112"/>
      <c r="D5547" s="112"/>
      <c r="E5547" s="112"/>
      <c r="F5547" s="112"/>
      <c r="G5547" s="112"/>
      <c r="H5547" s="112"/>
      <c r="I5547" s="112"/>
      <c r="J5547" s="112"/>
    </row>
    <row r="5548" spans="2:10" x14ac:dyDescent="0.2">
      <c r="B5548" s="112"/>
      <c r="C5548" s="112"/>
      <c r="D5548" s="112"/>
      <c r="E5548" s="112"/>
      <c r="F5548" s="112"/>
      <c r="G5548" s="112"/>
      <c r="H5548" s="112"/>
      <c r="I5548" s="112"/>
      <c r="J5548" s="112"/>
    </row>
    <row r="5549" spans="2:10" ht="13.5" thickBot="1" x14ac:dyDescent="0.25">
      <c r="B5549" s="112"/>
      <c r="C5549" s="112"/>
      <c r="D5549" s="112"/>
      <c r="E5549" s="112"/>
      <c r="F5549" s="112"/>
      <c r="G5549" s="112"/>
      <c r="H5549" s="112"/>
      <c r="I5549" s="112"/>
      <c r="J5549" s="112"/>
    </row>
    <row r="5550" spans="2:10" x14ac:dyDescent="0.2">
      <c r="B5550" s="108" t="s">
        <v>143</v>
      </c>
      <c r="C5550" s="109"/>
      <c r="D5550" s="109"/>
      <c r="E5550" s="109"/>
      <c r="F5550" s="109"/>
      <c r="G5550" s="109"/>
      <c r="H5550" s="109"/>
      <c r="I5550" s="109"/>
      <c r="J5550" s="110"/>
    </row>
    <row r="5551" spans="2:10" x14ac:dyDescent="0.2">
      <c r="B5551" s="111"/>
      <c r="C5551" s="112"/>
      <c r="D5551" s="112"/>
      <c r="E5551" s="112"/>
      <c r="F5551" s="112"/>
      <c r="G5551" s="112"/>
      <c r="H5551" s="112"/>
      <c r="I5551" s="112"/>
      <c r="J5551" s="113"/>
    </row>
    <row r="5552" spans="2:10" ht="15.75" x14ac:dyDescent="0.25">
      <c r="B5552" s="111"/>
      <c r="C5552" s="1053" t="s">
        <v>77</v>
      </c>
      <c r="D5552" s="1053"/>
      <c r="E5552" s="1053"/>
      <c r="F5552" s="1053"/>
      <c r="G5552" s="1053"/>
      <c r="H5552" s="1053"/>
      <c r="I5552" s="1053"/>
      <c r="J5552" s="113"/>
    </row>
    <row r="5553" spans="2:10" x14ac:dyDescent="0.2">
      <c r="B5553" s="111"/>
      <c r="C5553" s="1054" t="s">
        <v>2110</v>
      </c>
      <c r="D5553" s="1054"/>
      <c r="E5553" s="1054"/>
      <c r="F5553" s="1054"/>
      <c r="G5553" s="1054"/>
      <c r="H5553" s="1054"/>
      <c r="I5553" s="1054"/>
      <c r="J5553" s="113"/>
    </row>
    <row r="5554" spans="2:10" x14ac:dyDescent="0.2">
      <c r="B5554" s="111"/>
      <c r="C5554" s="658"/>
      <c r="D5554" s="658"/>
      <c r="E5554" s="658"/>
      <c r="F5554" s="658"/>
      <c r="G5554" s="658"/>
      <c r="H5554" s="658"/>
      <c r="I5554" s="660"/>
      <c r="J5554" s="113"/>
    </row>
    <row r="5555" spans="2:10" x14ac:dyDescent="0.2">
      <c r="B5555" s="111"/>
      <c r="C5555" s="661" t="s">
        <v>82</v>
      </c>
      <c r="D5555" s="1055">
        <f>'Total display'!B259</f>
        <v>0</v>
      </c>
      <c r="E5555" s="1055"/>
      <c r="F5555" s="1055"/>
      <c r="G5555" s="1055"/>
      <c r="H5555" s="661" t="s">
        <v>81</v>
      </c>
      <c r="I5555" s="176">
        <f>'Total display'!C259</f>
        <v>0</v>
      </c>
      <c r="J5555" s="113"/>
    </row>
    <row r="5556" spans="2:10" x14ac:dyDescent="0.2">
      <c r="B5556" s="111"/>
      <c r="C5556" s="118" t="s">
        <v>78</v>
      </c>
      <c r="D5556" s="1055" t="s">
        <v>92</v>
      </c>
      <c r="E5556" s="1055"/>
      <c r="F5556" s="1055"/>
      <c r="G5556" s="112"/>
      <c r="H5556" s="314" t="s">
        <v>479</v>
      </c>
      <c r="I5556" s="314" t="s">
        <v>329</v>
      </c>
      <c r="J5556" s="113"/>
    </row>
    <row r="5557" spans="2:10" ht="13.5" thickBot="1" x14ac:dyDescent="0.25">
      <c r="B5557" s="111"/>
      <c r="C5557" s="120" t="s">
        <v>79</v>
      </c>
      <c r="D5557" s="120">
        <f>'Total display'!A259</f>
        <v>0</v>
      </c>
      <c r="E5557" s="169"/>
      <c r="F5557" s="149"/>
      <c r="G5557" s="112"/>
      <c r="H5557" s="120" t="s">
        <v>80</v>
      </c>
      <c r="I5557" s="232">
        <f>'Total display'!D259</f>
        <v>0</v>
      </c>
      <c r="J5557" s="113"/>
    </row>
    <row r="5558" spans="2:10" ht="14.25" thickTop="1" thickBot="1" x14ac:dyDescent="0.25">
      <c r="B5558" s="111"/>
      <c r="C5558" s="123" t="s">
        <v>73</v>
      </c>
      <c r="D5558" s="124"/>
      <c r="E5558" s="124"/>
      <c r="F5558" s="125" t="s">
        <v>74</v>
      </c>
      <c r="G5558" s="124" t="s">
        <v>75</v>
      </c>
      <c r="H5558" s="124"/>
      <c r="I5558" s="125" t="s">
        <v>74</v>
      </c>
      <c r="J5558" s="113"/>
    </row>
    <row r="5559" spans="2:10" ht="13.5" thickTop="1" x14ac:dyDescent="0.2">
      <c r="B5559" s="111"/>
      <c r="C5559" s="126"/>
      <c r="D5559" s="127" t="s">
        <v>201</v>
      </c>
      <c r="E5559" s="659" t="s">
        <v>117</v>
      </c>
      <c r="F5559" s="129"/>
      <c r="G5559" s="112"/>
      <c r="H5559" s="112"/>
      <c r="I5559" s="130"/>
      <c r="J5559" s="113"/>
    </row>
    <row r="5560" spans="2:10" x14ac:dyDescent="0.2">
      <c r="B5560" s="111"/>
      <c r="C5560" s="127" t="s">
        <v>40</v>
      </c>
      <c r="D5560" s="127"/>
      <c r="E5560" s="127"/>
      <c r="F5560" s="131">
        <f>'Total display'!E259</f>
        <v>0</v>
      </c>
      <c r="G5560" s="1056" t="s">
        <v>1942</v>
      </c>
      <c r="H5560" s="1056"/>
      <c r="I5560" s="131">
        <f>'Total display'!R259</f>
        <v>0</v>
      </c>
      <c r="J5560" s="113"/>
    </row>
    <row r="5561" spans="2:10" x14ac:dyDescent="0.2">
      <c r="B5561" s="111"/>
      <c r="C5561" s="127" t="s">
        <v>67</v>
      </c>
      <c r="D5561" s="127"/>
      <c r="E5561" s="127"/>
      <c r="F5561" s="131">
        <f>'Total display'!H259</f>
        <v>0</v>
      </c>
      <c r="G5561" s="1056" t="s">
        <v>76</v>
      </c>
      <c r="H5561" s="1056"/>
      <c r="I5561" s="131">
        <f>'Total display'!T259</f>
        <v>0</v>
      </c>
      <c r="J5561" s="113"/>
    </row>
    <row r="5562" spans="2:10" x14ac:dyDescent="0.2">
      <c r="B5562" s="111"/>
      <c r="C5562" s="127" t="s">
        <v>69</v>
      </c>
      <c r="D5562" s="977">
        <f>'Ac Dtls'!D208</f>
        <v>0</v>
      </c>
      <c r="E5562" s="131">
        <f>'Ac Dtls'!E208</f>
        <v>1.450027397260274</v>
      </c>
      <c r="F5562" s="131">
        <f>'Total display'!M259</f>
        <v>0</v>
      </c>
      <c r="G5562" s="127"/>
      <c r="H5562" s="127"/>
      <c r="I5562" s="131"/>
      <c r="J5562" s="113"/>
    </row>
    <row r="5563" spans="2:10" x14ac:dyDescent="0.2">
      <c r="B5563" s="111"/>
      <c r="C5563" s="127" t="s">
        <v>70</v>
      </c>
      <c r="D5563" s="659">
        <f>'Ac Dtls'!G3984</f>
        <v>0</v>
      </c>
      <c r="E5563" s="131">
        <f>'Ac Dtls'!H3984</f>
        <v>0</v>
      </c>
      <c r="F5563" s="131">
        <f>'Total display'!N259</f>
        <v>0</v>
      </c>
      <c r="G5563" s="127"/>
      <c r="H5563" s="127"/>
      <c r="I5563" s="131"/>
      <c r="J5563" s="113"/>
    </row>
    <row r="5564" spans="2:10" x14ac:dyDescent="0.2">
      <c r="B5564" s="111"/>
      <c r="C5564" s="127" t="s">
        <v>71</v>
      </c>
      <c r="D5564" s="127"/>
      <c r="E5564" s="127"/>
      <c r="F5564" s="131">
        <f>'Total display'!P259</f>
        <v>0</v>
      </c>
      <c r="G5564" s="127"/>
      <c r="H5564" s="127"/>
      <c r="I5564" s="131"/>
      <c r="J5564" s="113"/>
    </row>
    <row r="5565" spans="2:10" x14ac:dyDescent="0.2">
      <c r="B5565" s="111"/>
      <c r="C5565" s="182" t="s">
        <v>421</v>
      </c>
      <c r="D5565" s="144"/>
      <c r="E5565" s="144"/>
      <c r="F5565" s="183">
        <f>'Total display'!I259</f>
        <v>0</v>
      </c>
      <c r="G5565" s="127"/>
      <c r="H5565" s="127"/>
      <c r="I5565" s="131"/>
      <c r="J5565" s="113"/>
    </row>
    <row r="5566" spans="2:10" x14ac:dyDescent="0.2">
      <c r="B5566" s="111"/>
      <c r="C5566" s="127" t="s">
        <v>450</v>
      </c>
      <c r="D5566" s="144"/>
      <c r="E5566" s="144"/>
      <c r="F5566" s="131">
        <f>'Total display'!J259</f>
        <v>0</v>
      </c>
      <c r="G5566" s="127"/>
      <c r="H5566" s="127"/>
      <c r="I5566" s="131"/>
      <c r="J5566" s="113"/>
    </row>
    <row r="5567" spans="2:10" x14ac:dyDescent="0.2">
      <c r="B5567" s="111"/>
      <c r="C5567" s="127" t="s">
        <v>1049</v>
      </c>
      <c r="D5567" s="127"/>
      <c r="E5567" s="127"/>
      <c r="F5567" s="131">
        <f>'Total display'!F259</f>
        <v>0</v>
      </c>
      <c r="G5567" s="127"/>
      <c r="H5567" s="127"/>
      <c r="I5567" s="131"/>
      <c r="J5567" s="113"/>
    </row>
    <row r="5568" spans="2:10" x14ac:dyDescent="0.2">
      <c r="B5568" s="111"/>
      <c r="C5568" s="382" t="s">
        <v>951</v>
      </c>
      <c r="D5568" s="127"/>
      <c r="E5568" s="127"/>
      <c r="F5568" s="131">
        <f>'Total display'!L259</f>
        <v>0</v>
      </c>
      <c r="G5568" s="135"/>
      <c r="H5568" s="135"/>
      <c r="I5568" s="133"/>
      <c r="J5568" s="113"/>
    </row>
    <row r="5569" spans="2:10" x14ac:dyDescent="0.2">
      <c r="B5569" s="111"/>
      <c r="C5569" s="1050" t="s">
        <v>83</v>
      </c>
      <c r="D5569" s="1051"/>
      <c r="E5569" s="1051"/>
      <c r="F5569" s="132">
        <f>SUM(F5560:F5568)</f>
        <v>0</v>
      </c>
      <c r="G5569" s="1052" t="s">
        <v>84</v>
      </c>
      <c r="H5569" s="1052"/>
      <c r="I5569" s="133">
        <f>SUM(I5560:I5567)</f>
        <v>0</v>
      </c>
      <c r="J5569" s="113"/>
    </row>
    <row r="5570" spans="2:10" x14ac:dyDescent="0.2">
      <c r="B5570" s="134"/>
      <c r="C5570" s="135"/>
      <c r="D5570" s="135"/>
      <c r="E5570" s="135"/>
      <c r="F5570" s="135"/>
      <c r="G5570" s="1057" t="s">
        <v>85</v>
      </c>
      <c r="H5570" s="1057"/>
      <c r="I5570" s="136">
        <f>F5569-I5569</f>
        <v>0</v>
      </c>
      <c r="J5570" s="137"/>
    </row>
    <row r="5571" spans="2:10" x14ac:dyDescent="0.2">
      <c r="B5571" s="111"/>
      <c r="C5571" s="112" t="s">
        <v>86</v>
      </c>
      <c r="D5571" s="112"/>
      <c r="E5571" s="112" t="s">
        <v>88</v>
      </c>
      <c r="F5571" s="112"/>
      <c r="G5571" s="112"/>
      <c r="H5571" s="112"/>
      <c r="I5571" s="112"/>
      <c r="J5571" s="113"/>
    </row>
    <row r="5572" spans="2:10" x14ac:dyDescent="0.2">
      <c r="B5572" s="111"/>
      <c r="C5572" s="112"/>
      <c r="D5572" s="112"/>
      <c r="E5572" s="112"/>
      <c r="F5572" s="112"/>
      <c r="G5572" s="112"/>
      <c r="H5572" s="112"/>
      <c r="I5572" s="112"/>
      <c r="J5572" s="113"/>
    </row>
    <row r="5573" spans="2:10" ht="13.5" thickBot="1" x14ac:dyDescent="0.25">
      <c r="B5573" s="139"/>
      <c r="C5573" s="140"/>
      <c r="D5573" s="140"/>
      <c r="E5573" s="140"/>
      <c r="F5573" s="140"/>
      <c r="G5573" s="140"/>
      <c r="H5573" s="140"/>
      <c r="I5573" s="140"/>
      <c r="J5573" s="141"/>
    </row>
    <row r="5574" spans="2:10" x14ac:dyDescent="0.2">
      <c r="B5574" s="112"/>
      <c r="C5574" s="112"/>
      <c r="D5574" s="112"/>
      <c r="E5574" s="112"/>
      <c r="F5574" s="112"/>
      <c r="G5574" s="112"/>
      <c r="H5574" s="112"/>
      <c r="I5574" s="112"/>
      <c r="J5574" s="112"/>
    </row>
    <row r="5575" spans="2:10" x14ac:dyDescent="0.2">
      <c r="B5575" s="112"/>
      <c r="C5575" s="112"/>
      <c r="D5575" s="112"/>
      <c r="E5575" s="112"/>
      <c r="F5575" s="112"/>
      <c r="G5575" s="112"/>
      <c r="H5575" s="112"/>
      <c r="I5575" s="112"/>
      <c r="J5575" s="112"/>
    </row>
    <row r="5576" spans="2:10" x14ac:dyDescent="0.2">
      <c r="B5576" s="112"/>
      <c r="C5576" s="112"/>
      <c r="D5576" s="112"/>
      <c r="E5576" s="112"/>
      <c r="F5576" s="112"/>
      <c r="G5576" s="112"/>
      <c r="H5576" s="112"/>
      <c r="I5576" s="112"/>
      <c r="J5576" s="112"/>
    </row>
    <row r="5577" spans="2:10" x14ac:dyDescent="0.2">
      <c r="B5577" s="112"/>
      <c r="C5577" s="112"/>
      <c r="D5577" s="112"/>
      <c r="E5577" s="112"/>
      <c r="F5577" s="112"/>
      <c r="G5577" s="112"/>
      <c r="H5577" s="112"/>
      <c r="I5577" s="112"/>
      <c r="J5577" s="112"/>
    </row>
    <row r="5578" spans="2:10" ht="13.5" thickBot="1" x14ac:dyDescent="0.25">
      <c r="B5578" s="112"/>
      <c r="C5578" s="112"/>
      <c r="D5578" s="112"/>
      <c r="E5578" s="112"/>
      <c r="F5578" s="112"/>
      <c r="G5578" s="112"/>
      <c r="H5578" s="112"/>
      <c r="I5578" s="112"/>
      <c r="J5578" s="112"/>
    </row>
    <row r="5579" spans="2:10" x14ac:dyDescent="0.2">
      <c r="B5579" s="108" t="s">
        <v>143</v>
      </c>
      <c r="C5579" s="109"/>
      <c r="D5579" s="109"/>
      <c r="E5579" s="109"/>
      <c r="F5579" s="109"/>
      <c r="G5579" s="109"/>
      <c r="H5579" s="109"/>
      <c r="I5579" s="109"/>
      <c r="J5579" s="110"/>
    </row>
    <row r="5580" spans="2:10" x14ac:dyDescent="0.2">
      <c r="B5580" s="111"/>
      <c r="C5580" s="112"/>
      <c r="D5580" s="112"/>
      <c r="E5580" s="112"/>
      <c r="F5580" s="112"/>
      <c r="G5580" s="112"/>
      <c r="H5580" s="112"/>
      <c r="I5580" s="112"/>
      <c r="J5580" s="113"/>
    </row>
    <row r="5581" spans="2:10" ht="15.75" x14ac:dyDescent="0.25">
      <c r="B5581" s="111"/>
      <c r="C5581" s="1053" t="s">
        <v>77</v>
      </c>
      <c r="D5581" s="1053"/>
      <c r="E5581" s="1053"/>
      <c r="F5581" s="1053"/>
      <c r="G5581" s="1053"/>
      <c r="H5581" s="1053"/>
      <c r="I5581" s="1053"/>
      <c r="J5581" s="113"/>
    </row>
    <row r="5582" spans="2:10" x14ac:dyDescent="0.2">
      <c r="B5582" s="111"/>
      <c r="C5582" s="1054" t="s">
        <v>2110</v>
      </c>
      <c r="D5582" s="1054"/>
      <c r="E5582" s="1054"/>
      <c r="F5582" s="1054"/>
      <c r="G5582" s="1054"/>
      <c r="H5582" s="1054"/>
      <c r="I5582" s="1054"/>
      <c r="J5582" s="113"/>
    </row>
    <row r="5583" spans="2:10" x14ac:dyDescent="0.2">
      <c r="B5583" s="111"/>
      <c r="C5583" s="658"/>
      <c r="D5583" s="658"/>
      <c r="E5583" s="658"/>
      <c r="F5583" s="658"/>
      <c r="G5583" s="658"/>
      <c r="H5583" s="658"/>
      <c r="I5583" s="660"/>
      <c r="J5583" s="113"/>
    </row>
    <row r="5584" spans="2:10" x14ac:dyDescent="0.2">
      <c r="B5584" s="111"/>
      <c r="C5584" s="661" t="s">
        <v>82</v>
      </c>
      <c r="D5584" s="1055">
        <f>'Total display'!B260</f>
        <v>0</v>
      </c>
      <c r="E5584" s="1055"/>
      <c r="F5584" s="1055"/>
      <c r="G5584" s="1055"/>
      <c r="H5584" s="661" t="s">
        <v>81</v>
      </c>
      <c r="I5584" s="176">
        <f>'Total display'!C260</f>
        <v>0</v>
      </c>
      <c r="J5584" s="113"/>
    </row>
    <row r="5585" spans="2:10" x14ac:dyDescent="0.2">
      <c r="B5585" s="111"/>
      <c r="C5585" s="118" t="s">
        <v>78</v>
      </c>
      <c r="D5585" s="1055" t="s">
        <v>92</v>
      </c>
      <c r="E5585" s="1055"/>
      <c r="F5585" s="1055"/>
      <c r="G5585" s="112"/>
      <c r="H5585" s="314" t="s">
        <v>479</v>
      </c>
      <c r="I5585" s="314" t="s">
        <v>329</v>
      </c>
      <c r="J5585" s="113"/>
    </row>
    <row r="5586" spans="2:10" ht="13.5" thickBot="1" x14ac:dyDescent="0.25">
      <c r="B5586" s="111"/>
      <c r="C5586" s="120" t="s">
        <v>79</v>
      </c>
      <c r="D5586" s="120">
        <f>'Total display'!A260</f>
        <v>0</v>
      </c>
      <c r="E5586" s="169"/>
      <c r="F5586" s="149"/>
      <c r="G5586" s="112"/>
      <c r="H5586" s="120" t="s">
        <v>80</v>
      </c>
      <c r="I5586" s="232">
        <f>'Total display'!D260</f>
        <v>0</v>
      </c>
      <c r="J5586" s="113"/>
    </row>
    <row r="5587" spans="2:10" ht="14.25" thickTop="1" thickBot="1" x14ac:dyDescent="0.25">
      <c r="B5587" s="111"/>
      <c r="C5587" s="123" t="s">
        <v>73</v>
      </c>
      <c r="D5587" s="124"/>
      <c r="E5587" s="124"/>
      <c r="F5587" s="125" t="s">
        <v>74</v>
      </c>
      <c r="G5587" s="124" t="s">
        <v>75</v>
      </c>
      <c r="H5587" s="124"/>
      <c r="I5587" s="125" t="s">
        <v>74</v>
      </c>
      <c r="J5587" s="113"/>
    </row>
    <row r="5588" spans="2:10" ht="13.5" thickTop="1" x14ac:dyDescent="0.2">
      <c r="B5588" s="111"/>
      <c r="C5588" s="126"/>
      <c r="D5588" s="127" t="s">
        <v>201</v>
      </c>
      <c r="E5588" s="659" t="s">
        <v>117</v>
      </c>
      <c r="F5588" s="129"/>
      <c r="G5588" s="112"/>
      <c r="H5588" s="112"/>
      <c r="I5588" s="130"/>
      <c r="J5588" s="113"/>
    </row>
    <row r="5589" spans="2:10" x14ac:dyDescent="0.2">
      <c r="B5589" s="111"/>
      <c r="C5589" s="127" t="s">
        <v>40</v>
      </c>
      <c r="D5589" s="127"/>
      <c r="E5589" s="127"/>
      <c r="F5589" s="131">
        <f>'Total display'!E260</f>
        <v>0</v>
      </c>
      <c r="G5589" s="1056" t="s">
        <v>1942</v>
      </c>
      <c r="H5589" s="1056"/>
      <c r="I5589" s="328">
        <f>'Total display'!R260</f>
        <v>0</v>
      </c>
      <c r="J5589" s="113"/>
    </row>
    <row r="5590" spans="2:10" x14ac:dyDescent="0.2">
      <c r="B5590" s="111"/>
      <c r="C5590" s="127" t="s">
        <v>67</v>
      </c>
      <c r="D5590" s="127"/>
      <c r="E5590" s="127"/>
      <c r="F5590" s="131">
        <f>'Total display'!H260</f>
        <v>0</v>
      </c>
      <c r="G5590" s="1056" t="s">
        <v>76</v>
      </c>
      <c r="H5590" s="1056"/>
      <c r="I5590" s="131">
        <f>'Total display'!T260</f>
        <v>0</v>
      </c>
      <c r="J5590" s="113"/>
    </row>
    <row r="5591" spans="2:10" x14ac:dyDescent="0.2">
      <c r="B5591" s="111"/>
      <c r="C5591" s="127" t="s">
        <v>69</v>
      </c>
      <c r="D5591" s="659">
        <f>'Ac Dtls'!D4013</f>
        <v>0</v>
      </c>
      <c r="E5591" s="131">
        <f>'Ac Dtls'!E4013</f>
        <v>0</v>
      </c>
      <c r="F5591" s="131">
        <f>'Total display'!M260</f>
        <v>0</v>
      </c>
      <c r="G5591" s="127"/>
      <c r="H5591" s="127"/>
      <c r="I5591" s="131"/>
      <c r="J5591" s="113"/>
    </row>
    <row r="5592" spans="2:10" x14ac:dyDescent="0.2">
      <c r="B5592" s="111"/>
      <c r="C5592" s="127" t="s">
        <v>70</v>
      </c>
      <c r="D5592" s="659">
        <f>'Ac Dtls'!G4013</f>
        <v>0</v>
      </c>
      <c r="E5592" s="131">
        <f>'Ac Dtls'!H4013</f>
        <v>0</v>
      </c>
      <c r="F5592" s="131">
        <f>'Total display'!N260</f>
        <v>0</v>
      </c>
      <c r="G5592" s="127"/>
      <c r="H5592" s="127"/>
      <c r="I5592" s="131"/>
      <c r="J5592" s="113"/>
    </row>
    <row r="5593" spans="2:10" x14ac:dyDescent="0.2">
      <c r="B5593" s="111"/>
      <c r="C5593" s="127" t="s">
        <v>71</v>
      </c>
      <c r="D5593" s="127"/>
      <c r="E5593" s="127"/>
      <c r="F5593" s="131">
        <f>'Total display'!P260</f>
        <v>0</v>
      </c>
      <c r="G5593" s="127"/>
      <c r="H5593" s="127"/>
      <c r="I5593" s="131"/>
      <c r="J5593" s="113"/>
    </row>
    <row r="5594" spans="2:10" x14ac:dyDescent="0.2">
      <c r="B5594" s="111"/>
      <c r="C5594" s="182" t="s">
        <v>421</v>
      </c>
      <c r="D5594" s="144"/>
      <c r="E5594" s="144"/>
      <c r="F5594" s="183">
        <f>'Total display'!I260</f>
        <v>0</v>
      </c>
      <c r="G5594" s="127"/>
      <c r="H5594" s="127"/>
      <c r="I5594" s="131"/>
      <c r="J5594" s="113"/>
    </row>
    <row r="5595" spans="2:10" x14ac:dyDescent="0.2">
      <c r="B5595" s="111"/>
      <c r="C5595" s="127" t="s">
        <v>450</v>
      </c>
      <c r="D5595" s="144"/>
      <c r="E5595" s="144"/>
      <c r="F5595" s="131">
        <f>'Total display'!J260</f>
        <v>0</v>
      </c>
      <c r="G5595" s="127"/>
      <c r="H5595" s="127"/>
      <c r="I5595" s="131"/>
      <c r="J5595" s="113"/>
    </row>
    <row r="5596" spans="2:10" x14ac:dyDescent="0.2">
      <c r="B5596" s="111"/>
      <c r="C5596" s="127" t="s">
        <v>1049</v>
      </c>
      <c r="D5596" s="127"/>
      <c r="E5596" s="127"/>
      <c r="F5596" s="131">
        <f>'Total display'!F260</f>
        <v>0</v>
      </c>
      <c r="G5596" s="127"/>
      <c r="H5596" s="127"/>
      <c r="I5596" s="131"/>
      <c r="J5596" s="113"/>
    </row>
    <row r="5597" spans="2:10" x14ac:dyDescent="0.2">
      <c r="B5597" s="111"/>
      <c r="C5597" s="382" t="s">
        <v>951</v>
      </c>
      <c r="D5597" s="127"/>
      <c r="E5597" s="127"/>
      <c r="F5597" s="131">
        <f>'Total display'!L260</f>
        <v>0</v>
      </c>
      <c r="G5597" s="135"/>
      <c r="H5597" s="135"/>
      <c r="I5597" s="133"/>
      <c r="J5597" s="113"/>
    </row>
    <row r="5598" spans="2:10" x14ac:dyDescent="0.2">
      <c r="B5598" s="111"/>
      <c r="C5598" s="1050" t="s">
        <v>83</v>
      </c>
      <c r="D5598" s="1051"/>
      <c r="E5598" s="1051"/>
      <c r="F5598" s="132">
        <f>SUM(F5589:F5597)</f>
        <v>0</v>
      </c>
      <c r="G5598" s="1052" t="s">
        <v>84</v>
      </c>
      <c r="H5598" s="1052"/>
      <c r="I5598" s="133">
        <f>SUM(I5589:I5596)</f>
        <v>0</v>
      </c>
      <c r="J5598" s="113"/>
    </row>
    <row r="5599" spans="2:10" x14ac:dyDescent="0.2">
      <c r="B5599" s="134"/>
      <c r="C5599" s="135"/>
      <c r="D5599" s="135"/>
      <c r="E5599" s="135"/>
      <c r="F5599" s="135"/>
      <c r="G5599" s="1057" t="s">
        <v>85</v>
      </c>
      <c r="H5599" s="1057"/>
      <c r="I5599" s="136">
        <f>F5598-I5598</f>
        <v>0</v>
      </c>
      <c r="J5599" s="137"/>
    </row>
    <row r="5600" spans="2:10" x14ac:dyDescent="0.2">
      <c r="B5600" s="111"/>
      <c r="C5600" s="112" t="s">
        <v>86</v>
      </c>
      <c r="D5600" s="112"/>
      <c r="E5600" s="112" t="s">
        <v>88</v>
      </c>
      <c r="F5600" s="112"/>
      <c r="G5600" s="112"/>
      <c r="H5600" s="112"/>
      <c r="I5600" s="112"/>
      <c r="J5600" s="113"/>
    </row>
    <row r="5601" spans="2:10" x14ac:dyDescent="0.2">
      <c r="B5601" s="111"/>
      <c r="C5601" s="112"/>
      <c r="D5601" s="112"/>
      <c r="E5601" s="112"/>
      <c r="F5601" s="112"/>
      <c r="G5601" s="112"/>
      <c r="H5601" s="112"/>
      <c r="I5601" s="112"/>
      <c r="J5601" s="113"/>
    </row>
    <row r="5602" spans="2:10" ht="13.5" thickBot="1" x14ac:dyDescent="0.25">
      <c r="B5602" s="139"/>
      <c r="C5602" s="140"/>
      <c r="D5602" s="140"/>
      <c r="E5602" s="140"/>
      <c r="F5602" s="140"/>
      <c r="G5602" s="140"/>
      <c r="H5602" s="140"/>
      <c r="I5602" s="140"/>
      <c r="J5602" s="141"/>
    </row>
    <row r="5603" spans="2:10" x14ac:dyDescent="0.2">
      <c r="B5603" s="112"/>
      <c r="C5603" s="112"/>
      <c r="D5603" s="112"/>
      <c r="E5603" s="112"/>
      <c r="F5603" s="112"/>
      <c r="G5603" s="112"/>
      <c r="H5603" s="112"/>
      <c r="I5603" s="112"/>
      <c r="J5603" s="112"/>
    </row>
    <row r="5604" spans="2:10" x14ac:dyDescent="0.2">
      <c r="B5604" s="112"/>
      <c r="C5604" s="112"/>
      <c r="D5604" s="112"/>
      <c r="E5604" s="112"/>
      <c r="F5604" s="112"/>
      <c r="G5604" s="112"/>
      <c r="H5604" s="112"/>
      <c r="I5604" s="112"/>
      <c r="J5604" s="112"/>
    </row>
    <row r="5605" spans="2:10" x14ac:dyDescent="0.2">
      <c r="B5605" s="112"/>
      <c r="C5605" s="112"/>
      <c r="D5605" s="112"/>
      <c r="E5605" s="112"/>
      <c r="F5605" s="112"/>
      <c r="G5605" s="112"/>
      <c r="H5605" s="112"/>
      <c r="I5605" s="112"/>
      <c r="J5605" s="112"/>
    </row>
    <row r="5606" spans="2:10" ht="13.5" thickBot="1" x14ac:dyDescent="0.25">
      <c r="B5606" s="112"/>
      <c r="C5606" s="112"/>
      <c r="D5606" s="112"/>
      <c r="E5606" s="112"/>
      <c r="F5606" s="112"/>
      <c r="G5606" s="112"/>
      <c r="H5606" s="112"/>
      <c r="I5606" s="112"/>
      <c r="J5606" s="112"/>
    </row>
    <row r="5607" spans="2:10" x14ac:dyDescent="0.2">
      <c r="B5607" s="108" t="s">
        <v>143</v>
      </c>
      <c r="C5607" s="109"/>
      <c r="D5607" s="109"/>
      <c r="E5607" s="109"/>
      <c r="F5607" s="109"/>
      <c r="G5607" s="109"/>
      <c r="H5607" s="109"/>
      <c r="I5607" s="109"/>
      <c r="J5607" s="110"/>
    </row>
    <row r="5608" spans="2:10" x14ac:dyDescent="0.2">
      <c r="B5608" s="111"/>
      <c r="C5608" s="112"/>
      <c r="D5608" s="112"/>
      <c r="E5608" s="112"/>
      <c r="F5608" s="112"/>
      <c r="G5608" s="112"/>
      <c r="H5608" s="112"/>
      <c r="I5608" s="112"/>
      <c r="J5608" s="113"/>
    </row>
    <row r="5609" spans="2:10" ht="15.75" x14ac:dyDescent="0.25">
      <c r="B5609" s="111"/>
      <c r="C5609" s="1053" t="s">
        <v>77</v>
      </c>
      <c r="D5609" s="1053"/>
      <c r="E5609" s="1053"/>
      <c r="F5609" s="1053"/>
      <c r="G5609" s="1053"/>
      <c r="H5609" s="1053"/>
      <c r="I5609" s="1053"/>
      <c r="J5609" s="113"/>
    </row>
    <row r="5610" spans="2:10" x14ac:dyDescent="0.2">
      <c r="B5610" s="111"/>
      <c r="C5610" s="1054" t="s">
        <v>2110</v>
      </c>
      <c r="D5610" s="1054"/>
      <c r="E5610" s="1054"/>
      <c r="F5610" s="1054"/>
      <c r="G5610" s="1054"/>
      <c r="H5610" s="1054"/>
      <c r="I5610" s="1054"/>
      <c r="J5610" s="113"/>
    </row>
    <row r="5611" spans="2:10" x14ac:dyDescent="0.2">
      <c r="B5611" s="111"/>
      <c r="C5611" s="658"/>
      <c r="D5611" s="658"/>
      <c r="E5611" s="658"/>
      <c r="F5611" s="658"/>
      <c r="G5611" s="658"/>
      <c r="H5611" s="658"/>
      <c r="I5611" s="660"/>
      <c r="J5611" s="113"/>
    </row>
    <row r="5612" spans="2:10" x14ac:dyDescent="0.2">
      <c r="B5612" s="111"/>
      <c r="C5612" s="661" t="s">
        <v>82</v>
      </c>
      <c r="D5612" s="1055">
        <f>'Total display'!B266</f>
        <v>0</v>
      </c>
      <c r="E5612" s="1055"/>
      <c r="F5612" s="1055"/>
      <c r="G5612" s="1055"/>
      <c r="H5612" s="661" t="s">
        <v>81</v>
      </c>
      <c r="I5612" s="176">
        <f>'Total display'!C266</f>
        <v>0</v>
      </c>
      <c r="J5612" s="113"/>
    </row>
    <row r="5613" spans="2:10" x14ac:dyDescent="0.2">
      <c r="B5613" s="111"/>
      <c r="C5613" s="118" t="s">
        <v>78</v>
      </c>
      <c r="D5613" s="1055" t="s">
        <v>92</v>
      </c>
      <c r="E5613" s="1055"/>
      <c r="F5613" s="1055"/>
      <c r="G5613" s="112"/>
      <c r="H5613" s="246" t="s">
        <v>479</v>
      </c>
      <c r="I5613" s="246" t="s">
        <v>330</v>
      </c>
      <c r="J5613" s="113"/>
    </row>
    <row r="5614" spans="2:10" ht="13.5" thickBot="1" x14ac:dyDescent="0.25">
      <c r="B5614" s="111"/>
      <c r="C5614" s="120" t="s">
        <v>79</v>
      </c>
      <c r="D5614" s="120">
        <f>'Total display'!A266</f>
        <v>0</v>
      </c>
      <c r="E5614" s="169"/>
      <c r="F5614" s="149"/>
      <c r="G5614" s="112"/>
      <c r="H5614" s="120" t="s">
        <v>80</v>
      </c>
      <c r="I5614" s="232">
        <f>'Total display'!D266</f>
        <v>0</v>
      </c>
      <c r="J5614" s="113"/>
    </row>
    <row r="5615" spans="2:10" ht="14.25" thickTop="1" thickBot="1" x14ac:dyDescent="0.25">
      <c r="B5615" s="111"/>
      <c r="C5615" s="123" t="s">
        <v>73</v>
      </c>
      <c r="D5615" s="124"/>
      <c r="E5615" s="124"/>
      <c r="F5615" s="125" t="s">
        <v>74</v>
      </c>
      <c r="G5615" s="124" t="s">
        <v>75</v>
      </c>
      <c r="H5615" s="124"/>
      <c r="I5615" s="125" t="s">
        <v>74</v>
      </c>
      <c r="J5615" s="113"/>
    </row>
    <row r="5616" spans="2:10" ht="13.5" thickTop="1" x14ac:dyDescent="0.2">
      <c r="B5616" s="111"/>
      <c r="C5616" s="126"/>
      <c r="D5616" s="127" t="s">
        <v>201</v>
      </c>
      <c r="E5616" s="659" t="s">
        <v>117</v>
      </c>
      <c r="F5616" s="129"/>
      <c r="G5616" s="112"/>
      <c r="H5616" s="112"/>
      <c r="I5616" s="130"/>
      <c r="J5616" s="113"/>
    </row>
    <row r="5617" spans="2:10" x14ac:dyDescent="0.2">
      <c r="B5617" s="111"/>
      <c r="C5617" s="127" t="s">
        <v>40</v>
      </c>
      <c r="D5617" s="127"/>
      <c r="E5617" s="127"/>
      <c r="F5617" s="131">
        <f>'Total display'!E266</f>
        <v>0</v>
      </c>
      <c r="G5617" s="1056" t="s">
        <v>1942</v>
      </c>
      <c r="H5617" s="1056"/>
      <c r="I5617" s="131">
        <f>'Total display'!R266</f>
        <v>0</v>
      </c>
      <c r="J5617" s="113"/>
    </row>
    <row r="5618" spans="2:10" x14ac:dyDescent="0.2">
      <c r="B5618" s="111"/>
      <c r="C5618" s="127" t="s">
        <v>67</v>
      </c>
      <c r="D5618" s="127"/>
      <c r="E5618" s="127"/>
      <c r="F5618" s="131">
        <f>'Total display'!H266</f>
        <v>0</v>
      </c>
      <c r="G5618" s="1056" t="s">
        <v>76</v>
      </c>
      <c r="H5618" s="1056"/>
      <c r="I5618" s="131">
        <f>'Total display'!T266</f>
        <v>0</v>
      </c>
      <c r="J5618" s="113"/>
    </row>
    <row r="5619" spans="2:10" x14ac:dyDescent="0.2">
      <c r="B5619" s="111"/>
      <c r="C5619" s="127" t="s">
        <v>69</v>
      </c>
      <c r="D5619" s="977">
        <f>'Ac Dtls'!D210</f>
        <v>2</v>
      </c>
      <c r="E5619" s="131">
        <f>'Ac Dtls'!E210</f>
        <v>1.4714537671232875</v>
      </c>
      <c r="F5619" s="131">
        <f>'Total display'!M266</f>
        <v>0</v>
      </c>
      <c r="G5619" s="127"/>
      <c r="H5619" s="127"/>
      <c r="I5619" s="131"/>
      <c r="J5619" s="113"/>
    </row>
    <row r="5620" spans="2:10" x14ac:dyDescent="0.2">
      <c r="B5620" s="111"/>
      <c r="C5620" s="127" t="s">
        <v>70</v>
      </c>
      <c r="D5620" s="659">
        <f>'Ac Dtls'!G4041</f>
        <v>0</v>
      </c>
      <c r="E5620" s="131">
        <f>'Ac Dtls'!H4041</f>
        <v>0</v>
      </c>
      <c r="F5620" s="131">
        <f>'Total display'!N266</f>
        <v>0</v>
      </c>
      <c r="G5620" s="127"/>
      <c r="H5620" s="127"/>
      <c r="I5620" s="131"/>
      <c r="J5620" s="113"/>
    </row>
    <row r="5621" spans="2:10" x14ac:dyDescent="0.2">
      <c r="B5621" s="111"/>
      <c r="C5621" s="127" t="s">
        <v>71</v>
      </c>
      <c r="D5621" s="127"/>
      <c r="E5621" s="127"/>
      <c r="F5621" s="131">
        <f>'Total display'!P266</f>
        <v>0</v>
      </c>
      <c r="G5621" s="127"/>
      <c r="H5621" s="127"/>
      <c r="I5621" s="131"/>
      <c r="J5621" s="113"/>
    </row>
    <row r="5622" spans="2:10" x14ac:dyDescent="0.2">
      <c r="B5622" s="111"/>
      <c r="C5622" s="182" t="s">
        <v>421</v>
      </c>
      <c r="D5622" s="144"/>
      <c r="E5622" s="144"/>
      <c r="F5622" s="183">
        <f>'Total display'!I266</f>
        <v>0</v>
      </c>
      <c r="G5622" s="127"/>
      <c r="H5622" s="127"/>
      <c r="I5622" s="131"/>
      <c r="J5622" s="113"/>
    </row>
    <row r="5623" spans="2:10" x14ac:dyDescent="0.2">
      <c r="B5623" s="111"/>
      <c r="C5623" s="127" t="s">
        <v>450</v>
      </c>
      <c r="D5623" s="144"/>
      <c r="E5623" s="144"/>
      <c r="F5623" s="131">
        <f>'Total display'!J266</f>
        <v>0</v>
      </c>
      <c r="G5623" s="127"/>
      <c r="H5623" s="127"/>
      <c r="I5623" s="131"/>
      <c r="J5623" s="113"/>
    </row>
    <row r="5624" spans="2:10" x14ac:dyDescent="0.2">
      <c r="B5624" s="111"/>
      <c r="C5624" s="127" t="s">
        <v>1049</v>
      </c>
      <c r="D5624" s="127"/>
      <c r="E5624" s="127"/>
      <c r="F5624" s="131">
        <f>'Total display'!F266</f>
        <v>0</v>
      </c>
      <c r="G5624" s="127"/>
      <c r="H5624" s="127"/>
      <c r="I5624" s="131"/>
      <c r="J5624" s="113"/>
    </row>
    <row r="5625" spans="2:10" x14ac:dyDescent="0.2">
      <c r="B5625" s="111"/>
      <c r="C5625" s="382" t="s">
        <v>951</v>
      </c>
      <c r="D5625" s="127"/>
      <c r="E5625" s="127"/>
      <c r="F5625" s="131">
        <f>'Total display'!L266</f>
        <v>0</v>
      </c>
      <c r="G5625" s="135"/>
      <c r="H5625" s="135"/>
      <c r="I5625" s="133"/>
      <c r="J5625" s="113"/>
    </row>
    <row r="5626" spans="2:10" x14ac:dyDescent="0.2">
      <c r="B5626" s="111"/>
      <c r="C5626" s="1050" t="s">
        <v>83</v>
      </c>
      <c r="D5626" s="1051"/>
      <c r="E5626" s="1051"/>
      <c r="F5626" s="132">
        <f>SUM(F5617:F5625)</f>
        <v>0</v>
      </c>
      <c r="G5626" s="1052" t="s">
        <v>84</v>
      </c>
      <c r="H5626" s="1052"/>
      <c r="I5626" s="133">
        <f>SUM(I5617:I5624)</f>
        <v>0</v>
      </c>
      <c r="J5626" s="113"/>
    </row>
    <row r="5627" spans="2:10" x14ac:dyDescent="0.2">
      <c r="B5627" s="134"/>
      <c r="C5627" s="135"/>
      <c r="D5627" s="135"/>
      <c r="E5627" s="135"/>
      <c r="F5627" s="135"/>
      <c r="G5627" s="1057" t="s">
        <v>85</v>
      </c>
      <c r="H5627" s="1057"/>
      <c r="I5627" s="136">
        <f>F5626-I5626</f>
        <v>0</v>
      </c>
      <c r="J5627" s="137"/>
    </row>
    <row r="5628" spans="2:10" x14ac:dyDescent="0.2">
      <c r="B5628" s="111"/>
      <c r="C5628" s="112" t="s">
        <v>86</v>
      </c>
      <c r="D5628" s="112"/>
      <c r="E5628" s="112" t="s">
        <v>88</v>
      </c>
      <c r="F5628" s="112"/>
      <c r="G5628" s="112"/>
      <c r="H5628" s="112"/>
      <c r="I5628" s="112"/>
      <c r="J5628" s="113"/>
    </row>
    <row r="5629" spans="2:10" x14ac:dyDescent="0.2">
      <c r="B5629" s="111"/>
      <c r="C5629" s="112"/>
      <c r="D5629" s="112"/>
      <c r="E5629" s="112"/>
      <c r="F5629" s="112"/>
      <c r="G5629" s="112"/>
      <c r="H5629" s="112"/>
      <c r="I5629" s="112"/>
      <c r="J5629" s="113"/>
    </row>
    <row r="5630" spans="2:10" ht="13.5" thickBot="1" x14ac:dyDescent="0.25">
      <c r="B5630" s="139"/>
      <c r="C5630" s="140"/>
      <c r="D5630" s="140"/>
      <c r="E5630" s="140"/>
      <c r="F5630" s="140"/>
      <c r="G5630" s="140"/>
      <c r="H5630" s="140"/>
      <c r="I5630" s="140"/>
      <c r="J5630" s="141"/>
    </row>
    <row r="5631" spans="2:10" x14ac:dyDescent="0.2">
      <c r="B5631" s="112"/>
      <c r="C5631" s="112"/>
      <c r="D5631" s="112"/>
      <c r="E5631" s="112"/>
      <c r="F5631" s="112"/>
      <c r="G5631" s="112"/>
      <c r="H5631" s="112"/>
      <c r="I5631" s="112"/>
      <c r="J5631" s="112"/>
    </row>
    <row r="5632" spans="2:10" x14ac:dyDescent="0.2">
      <c r="B5632" s="112"/>
      <c r="C5632" s="112"/>
      <c r="D5632" s="112"/>
      <c r="E5632" s="112"/>
      <c r="F5632" s="112"/>
      <c r="G5632" s="112"/>
      <c r="H5632" s="112"/>
      <c r="I5632" s="112"/>
      <c r="J5632" s="112"/>
    </row>
    <row r="5633" spans="2:10" x14ac:dyDescent="0.2">
      <c r="B5633" s="112"/>
      <c r="C5633" s="112"/>
      <c r="D5633" s="112"/>
      <c r="E5633" s="112"/>
      <c r="F5633" s="112"/>
      <c r="G5633" s="112"/>
      <c r="H5633" s="112"/>
      <c r="I5633" s="112"/>
      <c r="J5633" s="112"/>
    </row>
    <row r="5634" spans="2:10" x14ac:dyDescent="0.2">
      <c r="B5634" s="112"/>
      <c r="C5634" s="112"/>
      <c r="D5634" s="112"/>
      <c r="E5634" s="112"/>
      <c r="F5634" s="112"/>
      <c r="G5634" s="112"/>
      <c r="H5634" s="112"/>
      <c r="I5634" s="112"/>
      <c r="J5634" s="112"/>
    </row>
    <row r="5635" spans="2:10" ht="13.5" thickBot="1" x14ac:dyDescent="0.25">
      <c r="B5635" s="112"/>
      <c r="C5635" s="112"/>
      <c r="D5635" s="112"/>
      <c r="E5635" s="112"/>
      <c r="F5635" s="112"/>
      <c r="G5635" s="112"/>
      <c r="H5635" s="112"/>
      <c r="I5635" s="112"/>
      <c r="J5635" s="112"/>
    </row>
    <row r="5636" spans="2:10" x14ac:dyDescent="0.2">
      <c r="B5636" s="108" t="s">
        <v>143</v>
      </c>
      <c r="C5636" s="109"/>
      <c r="D5636" s="109"/>
      <c r="E5636" s="109"/>
      <c r="F5636" s="109"/>
      <c r="G5636" s="109"/>
      <c r="H5636" s="109"/>
      <c r="I5636" s="109"/>
      <c r="J5636" s="110"/>
    </row>
    <row r="5637" spans="2:10" x14ac:dyDescent="0.2">
      <c r="B5637" s="111"/>
      <c r="C5637" s="112"/>
      <c r="D5637" s="112"/>
      <c r="E5637" s="112"/>
      <c r="F5637" s="112"/>
      <c r="G5637" s="112"/>
      <c r="H5637" s="112"/>
      <c r="I5637" s="112"/>
      <c r="J5637" s="113"/>
    </row>
    <row r="5638" spans="2:10" ht="15.75" x14ac:dyDescent="0.25">
      <c r="B5638" s="111"/>
      <c r="C5638" s="1053" t="s">
        <v>77</v>
      </c>
      <c r="D5638" s="1053"/>
      <c r="E5638" s="1053"/>
      <c r="F5638" s="1053"/>
      <c r="G5638" s="1053"/>
      <c r="H5638" s="1053"/>
      <c r="I5638" s="1053"/>
      <c r="J5638" s="113"/>
    </row>
    <row r="5639" spans="2:10" x14ac:dyDescent="0.2">
      <c r="B5639" s="111"/>
      <c r="C5639" s="1054" t="s">
        <v>2110</v>
      </c>
      <c r="D5639" s="1054"/>
      <c r="E5639" s="1054"/>
      <c r="F5639" s="1054"/>
      <c r="G5639" s="1054"/>
      <c r="H5639" s="1054"/>
      <c r="I5639" s="1054"/>
      <c r="J5639" s="113"/>
    </row>
    <row r="5640" spans="2:10" x14ac:dyDescent="0.2">
      <c r="B5640" s="111"/>
      <c r="C5640" s="658"/>
      <c r="D5640" s="658"/>
      <c r="E5640" s="658"/>
      <c r="F5640" s="658"/>
      <c r="G5640" s="658"/>
      <c r="H5640" s="658"/>
      <c r="I5640" s="660"/>
      <c r="J5640" s="113"/>
    </row>
    <row r="5641" spans="2:10" x14ac:dyDescent="0.2">
      <c r="B5641" s="111"/>
      <c r="C5641" s="661" t="s">
        <v>82</v>
      </c>
      <c r="D5641" s="1055">
        <f>'Total display'!B267</f>
        <v>0</v>
      </c>
      <c r="E5641" s="1055"/>
      <c r="F5641" s="1055"/>
      <c r="G5641" s="1055"/>
      <c r="H5641" s="661" t="s">
        <v>81</v>
      </c>
      <c r="I5641" s="176">
        <f>'Total display'!C267</f>
        <v>0</v>
      </c>
      <c r="J5641" s="113"/>
    </row>
    <row r="5642" spans="2:10" x14ac:dyDescent="0.2">
      <c r="B5642" s="111"/>
      <c r="C5642" s="118" t="s">
        <v>78</v>
      </c>
      <c r="D5642" s="1055" t="s">
        <v>92</v>
      </c>
      <c r="E5642" s="1055"/>
      <c r="F5642" s="1055"/>
      <c r="G5642" s="112"/>
      <c r="H5642" s="314" t="s">
        <v>479</v>
      </c>
      <c r="I5642" s="314" t="s">
        <v>329</v>
      </c>
      <c r="J5642" s="113"/>
    </row>
    <row r="5643" spans="2:10" ht="13.5" thickBot="1" x14ac:dyDescent="0.25">
      <c r="B5643" s="111"/>
      <c r="C5643" s="120" t="s">
        <v>79</v>
      </c>
      <c r="D5643" s="120">
        <f>'Total display'!A267</f>
        <v>0</v>
      </c>
      <c r="E5643" s="169"/>
      <c r="F5643" s="149"/>
      <c r="G5643" s="112"/>
      <c r="H5643" s="120" t="s">
        <v>80</v>
      </c>
      <c r="I5643" s="232">
        <f>'Total display'!D267</f>
        <v>0</v>
      </c>
      <c r="J5643" s="113"/>
    </row>
    <row r="5644" spans="2:10" ht="14.25" thickTop="1" thickBot="1" x14ac:dyDescent="0.25">
      <c r="B5644" s="111"/>
      <c r="C5644" s="123" t="s">
        <v>73</v>
      </c>
      <c r="D5644" s="124"/>
      <c r="E5644" s="124"/>
      <c r="F5644" s="125" t="s">
        <v>74</v>
      </c>
      <c r="G5644" s="124" t="s">
        <v>75</v>
      </c>
      <c r="H5644" s="124"/>
      <c r="I5644" s="125" t="s">
        <v>74</v>
      </c>
      <c r="J5644" s="113"/>
    </row>
    <row r="5645" spans="2:10" ht="13.5" thickTop="1" x14ac:dyDescent="0.2">
      <c r="B5645" s="111"/>
      <c r="C5645" s="126"/>
      <c r="D5645" s="127" t="s">
        <v>201</v>
      </c>
      <c r="E5645" s="659" t="s">
        <v>117</v>
      </c>
      <c r="F5645" s="129"/>
      <c r="G5645" s="112"/>
      <c r="H5645" s="112"/>
      <c r="I5645" s="130"/>
      <c r="J5645" s="113"/>
    </row>
    <row r="5646" spans="2:10" x14ac:dyDescent="0.2">
      <c r="B5646" s="111"/>
      <c r="C5646" s="127" t="s">
        <v>40</v>
      </c>
      <c r="D5646" s="127"/>
      <c r="E5646" s="127"/>
      <c r="F5646" s="131">
        <f>'Total display'!E267</f>
        <v>0</v>
      </c>
      <c r="G5646" s="1056" t="s">
        <v>1942</v>
      </c>
      <c r="H5646" s="1056"/>
      <c r="I5646" s="131">
        <f>'Total display'!R267</f>
        <v>0</v>
      </c>
      <c r="J5646" s="113"/>
    </row>
    <row r="5647" spans="2:10" x14ac:dyDescent="0.2">
      <c r="B5647" s="111"/>
      <c r="C5647" s="127" t="s">
        <v>67</v>
      </c>
      <c r="D5647" s="127"/>
      <c r="E5647" s="127"/>
      <c r="F5647" s="131">
        <f>'Total display'!H267</f>
        <v>0</v>
      </c>
      <c r="G5647" s="1056" t="s">
        <v>76</v>
      </c>
      <c r="H5647" s="1056"/>
      <c r="I5647" s="131">
        <f>'Total display'!T267</f>
        <v>0</v>
      </c>
      <c r="J5647" s="113"/>
    </row>
    <row r="5648" spans="2:10" x14ac:dyDescent="0.2">
      <c r="B5648" s="111"/>
      <c r="C5648" s="127" t="s">
        <v>69</v>
      </c>
      <c r="D5648" s="659">
        <f>'Ac Dtls'!D4070</f>
        <v>0</v>
      </c>
      <c r="E5648" s="131">
        <f>'Ac Dtls'!E4070</f>
        <v>0</v>
      </c>
      <c r="F5648" s="131">
        <f>'Total display'!M267</f>
        <v>0</v>
      </c>
      <c r="G5648" s="127"/>
      <c r="H5648" s="127"/>
      <c r="I5648" s="131"/>
      <c r="J5648" s="113"/>
    </row>
    <row r="5649" spans="2:10" x14ac:dyDescent="0.2">
      <c r="B5649" s="111"/>
      <c r="C5649" s="127" t="s">
        <v>70</v>
      </c>
      <c r="D5649" s="659">
        <f>'Ac Dtls'!G4070</f>
        <v>0</v>
      </c>
      <c r="E5649" s="131">
        <f>'Ac Dtls'!H4070</f>
        <v>0</v>
      </c>
      <c r="F5649" s="131">
        <f>'Total display'!N267</f>
        <v>0</v>
      </c>
      <c r="G5649" s="127"/>
      <c r="H5649" s="127"/>
      <c r="I5649" s="131"/>
      <c r="J5649" s="113"/>
    </row>
    <row r="5650" spans="2:10" x14ac:dyDescent="0.2">
      <c r="B5650" s="111"/>
      <c r="C5650" s="127" t="s">
        <v>71</v>
      </c>
      <c r="D5650" s="127"/>
      <c r="E5650" s="127"/>
      <c r="F5650" s="131">
        <f>'Total display'!P267</f>
        <v>0</v>
      </c>
      <c r="G5650" s="127"/>
      <c r="H5650" s="127"/>
      <c r="I5650" s="131"/>
      <c r="J5650" s="113"/>
    </row>
    <row r="5651" spans="2:10" x14ac:dyDescent="0.2">
      <c r="B5651" s="111"/>
      <c r="C5651" s="182" t="s">
        <v>421</v>
      </c>
      <c r="D5651" s="144"/>
      <c r="E5651" s="144"/>
      <c r="F5651" s="183">
        <f>'Total display'!I267</f>
        <v>0</v>
      </c>
      <c r="G5651" s="127"/>
      <c r="H5651" s="127"/>
      <c r="I5651" s="131"/>
      <c r="J5651" s="113"/>
    </row>
    <row r="5652" spans="2:10" x14ac:dyDescent="0.2">
      <c r="B5652" s="111"/>
      <c r="C5652" s="127" t="s">
        <v>450</v>
      </c>
      <c r="D5652" s="144"/>
      <c r="E5652" s="144"/>
      <c r="F5652" s="131">
        <f>'Total display'!J267</f>
        <v>0</v>
      </c>
      <c r="G5652" s="127"/>
      <c r="H5652" s="127"/>
      <c r="I5652" s="131"/>
      <c r="J5652" s="113"/>
    </row>
    <row r="5653" spans="2:10" x14ac:dyDescent="0.2">
      <c r="B5653" s="111"/>
      <c r="C5653" s="127" t="s">
        <v>1049</v>
      </c>
      <c r="D5653" s="127"/>
      <c r="E5653" s="127"/>
      <c r="F5653" s="131">
        <f>'Total display'!F267</f>
        <v>0</v>
      </c>
      <c r="G5653" s="127"/>
      <c r="H5653" s="127"/>
      <c r="I5653" s="131"/>
      <c r="J5653" s="113"/>
    </row>
    <row r="5654" spans="2:10" x14ac:dyDescent="0.2">
      <c r="B5654" s="111"/>
      <c r="C5654" s="382" t="s">
        <v>1876</v>
      </c>
      <c r="D5654" s="127"/>
      <c r="E5654" s="127"/>
      <c r="F5654" s="131">
        <f>'Total display'!L267</f>
        <v>0</v>
      </c>
      <c r="G5654" s="135"/>
      <c r="H5654" s="135"/>
      <c r="I5654" s="133"/>
      <c r="J5654" s="113"/>
    </row>
    <row r="5655" spans="2:10" x14ac:dyDescent="0.2">
      <c r="B5655" s="111"/>
      <c r="C5655" s="1050" t="s">
        <v>83</v>
      </c>
      <c r="D5655" s="1051"/>
      <c r="E5655" s="1051"/>
      <c r="F5655" s="132">
        <f>SUM(F5646:F5654)</f>
        <v>0</v>
      </c>
      <c r="G5655" s="1052" t="s">
        <v>84</v>
      </c>
      <c r="H5655" s="1052"/>
      <c r="I5655" s="133">
        <f>SUM(I5646:I5653)</f>
        <v>0</v>
      </c>
      <c r="J5655" s="113"/>
    </row>
    <row r="5656" spans="2:10" x14ac:dyDescent="0.2">
      <c r="B5656" s="134"/>
      <c r="C5656" s="135"/>
      <c r="D5656" s="135"/>
      <c r="E5656" s="135"/>
      <c r="F5656" s="135"/>
      <c r="G5656" s="1057" t="s">
        <v>85</v>
      </c>
      <c r="H5656" s="1057"/>
      <c r="I5656" s="136">
        <f>F5655-I5655</f>
        <v>0</v>
      </c>
      <c r="J5656" s="137"/>
    </row>
    <row r="5657" spans="2:10" x14ac:dyDescent="0.2">
      <c r="B5657" s="111"/>
      <c r="C5657" s="112" t="s">
        <v>86</v>
      </c>
      <c r="D5657" s="112"/>
      <c r="E5657" s="112" t="s">
        <v>88</v>
      </c>
      <c r="F5657" s="112"/>
      <c r="G5657" s="112"/>
      <c r="H5657" s="112"/>
      <c r="I5657" s="112"/>
      <c r="J5657" s="113"/>
    </row>
    <row r="5658" spans="2:10" x14ac:dyDescent="0.2">
      <c r="B5658" s="111"/>
      <c r="C5658" s="664"/>
      <c r="D5658" s="112"/>
      <c r="E5658" s="112"/>
      <c r="F5658" s="112"/>
      <c r="G5658" s="112"/>
      <c r="H5658" s="112"/>
      <c r="I5658" s="112"/>
      <c r="J5658" s="113"/>
    </row>
    <row r="5659" spans="2:10" ht="13.5" thickBot="1" x14ac:dyDescent="0.25">
      <c r="B5659" s="139"/>
      <c r="C5659" s="140"/>
      <c r="D5659" s="140"/>
      <c r="E5659" s="140"/>
      <c r="F5659" s="140"/>
      <c r="G5659" s="140"/>
      <c r="H5659" s="140"/>
      <c r="I5659" s="140"/>
      <c r="J5659" s="141"/>
    </row>
    <row r="5660" spans="2:10" x14ac:dyDescent="0.2">
      <c r="B5660" s="112"/>
      <c r="C5660" s="112"/>
      <c r="D5660" s="112"/>
      <c r="E5660" s="112"/>
      <c r="F5660" s="112"/>
      <c r="G5660" s="112"/>
      <c r="H5660" s="112"/>
      <c r="I5660" s="112"/>
      <c r="J5660" s="112"/>
    </row>
    <row r="5661" spans="2:10" x14ac:dyDescent="0.2">
      <c r="B5661" s="112"/>
      <c r="C5661" s="112"/>
      <c r="D5661" s="112"/>
      <c r="E5661" s="112"/>
      <c r="F5661" s="112"/>
      <c r="G5661" s="112"/>
      <c r="H5661" s="112"/>
      <c r="I5661" s="112"/>
      <c r="J5661" s="112"/>
    </row>
    <row r="5662" spans="2:10" x14ac:dyDescent="0.2">
      <c r="B5662" s="112"/>
      <c r="C5662" s="112"/>
      <c r="D5662" s="112"/>
      <c r="E5662" s="112"/>
      <c r="F5662" s="112"/>
      <c r="G5662" s="112"/>
      <c r="H5662" s="112"/>
      <c r="I5662" s="112"/>
      <c r="J5662" s="112"/>
    </row>
    <row r="5663" spans="2:10" ht="13.5" thickBot="1" x14ac:dyDescent="0.25">
      <c r="B5663" s="112"/>
      <c r="C5663" s="112"/>
      <c r="D5663" s="112"/>
      <c r="E5663" s="112"/>
      <c r="F5663" s="112"/>
      <c r="G5663" s="112"/>
      <c r="H5663" s="112"/>
      <c r="I5663" s="112"/>
      <c r="J5663" s="112"/>
    </row>
    <row r="5664" spans="2:10" x14ac:dyDescent="0.2">
      <c r="B5664" s="108" t="s">
        <v>143</v>
      </c>
      <c r="C5664" s="109"/>
      <c r="D5664" s="109"/>
      <c r="E5664" s="109"/>
      <c r="F5664" s="109"/>
      <c r="G5664" s="109"/>
      <c r="H5664" s="109"/>
      <c r="I5664" s="109"/>
      <c r="J5664" s="110"/>
    </row>
    <row r="5665" spans="2:10" x14ac:dyDescent="0.2">
      <c r="B5665" s="111"/>
      <c r="C5665" s="112"/>
      <c r="D5665" s="112"/>
      <c r="E5665" s="112"/>
      <c r="F5665" s="112"/>
      <c r="G5665" s="112"/>
      <c r="H5665" s="112"/>
      <c r="I5665" s="112"/>
      <c r="J5665" s="113"/>
    </row>
    <row r="5666" spans="2:10" ht="15.75" x14ac:dyDescent="0.25">
      <c r="B5666" s="111"/>
      <c r="C5666" s="1053" t="s">
        <v>77</v>
      </c>
      <c r="D5666" s="1053"/>
      <c r="E5666" s="1053"/>
      <c r="F5666" s="1053"/>
      <c r="G5666" s="1053"/>
      <c r="H5666" s="1053"/>
      <c r="I5666" s="1053"/>
      <c r="J5666" s="113"/>
    </row>
    <row r="5667" spans="2:10" x14ac:dyDescent="0.2">
      <c r="B5667" s="111"/>
      <c r="C5667" s="1054" t="s">
        <v>2110</v>
      </c>
      <c r="D5667" s="1054"/>
      <c r="E5667" s="1054"/>
      <c r="F5667" s="1054"/>
      <c r="G5667" s="1054"/>
      <c r="H5667" s="1054"/>
      <c r="I5667" s="1054"/>
      <c r="J5667" s="113"/>
    </row>
    <row r="5668" spans="2:10" x14ac:dyDescent="0.2">
      <c r="B5668" s="111"/>
      <c r="C5668" s="658"/>
      <c r="D5668" s="658"/>
      <c r="E5668" s="658"/>
      <c r="F5668" s="658"/>
      <c r="G5668" s="658"/>
      <c r="H5668" s="658"/>
      <c r="I5668" s="660"/>
      <c r="J5668" s="113"/>
    </row>
    <row r="5669" spans="2:10" x14ac:dyDescent="0.2">
      <c r="B5669" s="111"/>
      <c r="C5669" s="661" t="s">
        <v>82</v>
      </c>
      <c r="D5669" s="1055">
        <f>'Total display'!B273</f>
        <v>0</v>
      </c>
      <c r="E5669" s="1055"/>
      <c r="F5669" s="1055"/>
      <c r="G5669" s="1055"/>
      <c r="H5669" s="661" t="s">
        <v>81</v>
      </c>
      <c r="I5669" s="176">
        <f>'Total display'!C273</f>
        <v>0</v>
      </c>
      <c r="J5669" s="113"/>
    </row>
    <row r="5670" spans="2:10" x14ac:dyDescent="0.2">
      <c r="B5670" s="111"/>
      <c r="C5670" s="118" t="s">
        <v>78</v>
      </c>
      <c r="D5670" s="1055" t="s">
        <v>197</v>
      </c>
      <c r="E5670" s="1055"/>
      <c r="F5670" s="1055"/>
      <c r="G5670" s="112"/>
      <c r="H5670" s="246" t="s">
        <v>479</v>
      </c>
      <c r="I5670" s="246" t="s">
        <v>330</v>
      </c>
      <c r="J5670" s="113"/>
    </row>
    <row r="5671" spans="2:10" ht="13.5" thickBot="1" x14ac:dyDescent="0.25">
      <c r="B5671" s="111"/>
      <c r="C5671" s="120" t="s">
        <v>79</v>
      </c>
      <c r="D5671" s="120">
        <f>'Total display'!A273</f>
        <v>0</v>
      </c>
      <c r="E5671" s="169"/>
      <c r="F5671" s="149"/>
      <c r="G5671" s="112"/>
      <c r="H5671" s="120" t="s">
        <v>80</v>
      </c>
      <c r="I5671" s="232">
        <f>'Total display'!D273</f>
        <v>0</v>
      </c>
      <c r="J5671" s="113"/>
    </row>
    <row r="5672" spans="2:10" ht="14.25" thickTop="1" thickBot="1" x14ac:dyDescent="0.25">
      <c r="B5672" s="111"/>
      <c r="C5672" s="123" t="s">
        <v>73</v>
      </c>
      <c r="D5672" s="124"/>
      <c r="E5672" s="124"/>
      <c r="F5672" s="125" t="s">
        <v>74</v>
      </c>
      <c r="G5672" s="124" t="s">
        <v>75</v>
      </c>
      <c r="H5672" s="124"/>
      <c r="I5672" s="125" t="s">
        <v>74</v>
      </c>
      <c r="J5672" s="113"/>
    </row>
    <row r="5673" spans="2:10" ht="13.5" thickTop="1" x14ac:dyDescent="0.2">
      <c r="B5673" s="111"/>
      <c r="C5673" s="126"/>
      <c r="D5673" s="127" t="s">
        <v>201</v>
      </c>
      <c r="E5673" s="659" t="s">
        <v>117</v>
      </c>
      <c r="F5673" s="129"/>
      <c r="G5673" s="112"/>
      <c r="H5673" s="112"/>
      <c r="I5673" s="130"/>
      <c r="J5673" s="113"/>
    </row>
    <row r="5674" spans="2:10" x14ac:dyDescent="0.2">
      <c r="B5674" s="111"/>
      <c r="C5674" s="127" t="s">
        <v>40</v>
      </c>
      <c r="D5674" s="127"/>
      <c r="E5674" s="127"/>
      <c r="F5674" s="131">
        <f>'Total display'!E273</f>
        <v>0</v>
      </c>
      <c r="G5674" s="1056" t="s">
        <v>1944</v>
      </c>
      <c r="H5674" s="1056"/>
      <c r="I5674" s="131">
        <f>'Total display'!R273</f>
        <v>0</v>
      </c>
      <c r="J5674" s="113"/>
    </row>
    <row r="5675" spans="2:10" x14ac:dyDescent="0.2">
      <c r="B5675" s="111"/>
      <c r="C5675" s="127" t="s">
        <v>67</v>
      </c>
      <c r="D5675" s="127"/>
      <c r="E5675" s="127"/>
      <c r="F5675" s="131">
        <f>'Total display'!H273</f>
        <v>0</v>
      </c>
      <c r="G5675" s="1056" t="s">
        <v>76</v>
      </c>
      <c r="H5675" s="1056"/>
      <c r="I5675" s="131">
        <f>'Total display'!T273</f>
        <v>0</v>
      </c>
      <c r="J5675" s="113"/>
    </row>
    <row r="5676" spans="2:10" x14ac:dyDescent="0.2">
      <c r="B5676" s="111"/>
      <c r="C5676" s="127" t="s">
        <v>69</v>
      </c>
      <c r="D5676" s="977">
        <f>'Ac Dtls'!D218</f>
        <v>5</v>
      </c>
      <c r="E5676" s="131">
        <f>'Ac Dtls'!E218</f>
        <v>1.5259520547945207</v>
      </c>
      <c r="F5676" s="131">
        <f>'Total display'!M273</f>
        <v>0</v>
      </c>
      <c r="G5676" s="127"/>
      <c r="H5676" s="127"/>
      <c r="I5676" s="131"/>
      <c r="J5676" s="113"/>
    </row>
    <row r="5677" spans="2:10" x14ac:dyDescent="0.2">
      <c r="B5677" s="111"/>
      <c r="C5677" s="127" t="s">
        <v>70</v>
      </c>
      <c r="D5677" s="659">
        <f>'Ac Dtls'!G4098</f>
        <v>0</v>
      </c>
      <c r="E5677" s="131">
        <f>'Ac Dtls'!H4098</f>
        <v>0</v>
      </c>
      <c r="F5677" s="131">
        <f>'Total display'!N273</f>
        <v>0</v>
      </c>
      <c r="G5677" s="127"/>
      <c r="H5677" s="127"/>
      <c r="I5677" s="131"/>
      <c r="J5677" s="113"/>
    </row>
    <row r="5678" spans="2:10" x14ac:dyDescent="0.2">
      <c r="B5678" s="111"/>
      <c r="C5678" s="127" t="s">
        <v>71</v>
      </c>
      <c r="D5678" s="127"/>
      <c r="E5678" s="127"/>
      <c r="F5678" s="131">
        <f>'Total display'!P273</f>
        <v>0</v>
      </c>
      <c r="G5678" s="127"/>
      <c r="H5678" s="127"/>
      <c r="I5678" s="131"/>
      <c r="J5678" s="113"/>
    </row>
    <row r="5679" spans="2:10" x14ac:dyDescent="0.2">
      <c r="B5679" s="111"/>
      <c r="C5679" s="182" t="s">
        <v>421</v>
      </c>
      <c r="D5679" s="144"/>
      <c r="E5679" s="144"/>
      <c r="F5679" s="183">
        <f>'Total display'!I273</f>
        <v>0</v>
      </c>
      <c r="G5679" s="127"/>
      <c r="H5679" s="127"/>
      <c r="I5679" s="131"/>
      <c r="J5679" s="113"/>
    </row>
    <row r="5680" spans="2:10" x14ac:dyDescent="0.2">
      <c r="B5680" s="111"/>
      <c r="C5680" s="127" t="s">
        <v>450</v>
      </c>
      <c r="D5680" s="144"/>
      <c r="E5680" s="144"/>
      <c r="F5680" s="131">
        <f>'Total display'!J273</f>
        <v>0</v>
      </c>
      <c r="G5680" s="127"/>
      <c r="H5680" s="127"/>
      <c r="I5680" s="131"/>
      <c r="J5680" s="113"/>
    </row>
    <row r="5681" spans="2:10" x14ac:dyDescent="0.2">
      <c r="B5681" s="111"/>
      <c r="C5681" s="127" t="s">
        <v>1049</v>
      </c>
      <c r="D5681" s="127"/>
      <c r="E5681" s="127"/>
      <c r="F5681" s="131">
        <f>'Total display'!F273</f>
        <v>0</v>
      </c>
      <c r="G5681" s="127"/>
      <c r="H5681" s="127"/>
      <c r="I5681" s="131"/>
      <c r="J5681" s="113"/>
    </row>
    <row r="5682" spans="2:10" x14ac:dyDescent="0.2">
      <c r="B5682" s="111"/>
      <c r="C5682" s="382" t="s">
        <v>951</v>
      </c>
      <c r="D5682" s="127"/>
      <c r="E5682" s="127"/>
      <c r="F5682" s="131">
        <f>'Total display'!L273</f>
        <v>0</v>
      </c>
      <c r="G5682" s="135"/>
      <c r="H5682" s="135"/>
      <c r="I5682" s="133"/>
      <c r="J5682" s="113"/>
    </row>
    <row r="5683" spans="2:10" x14ac:dyDescent="0.2">
      <c r="B5683" s="111"/>
      <c r="C5683" s="1050" t="s">
        <v>83</v>
      </c>
      <c r="D5683" s="1051"/>
      <c r="E5683" s="1051"/>
      <c r="F5683" s="132">
        <f>SUM(F5674:F5682)</f>
        <v>0</v>
      </c>
      <c r="G5683" s="1052" t="s">
        <v>84</v>
      </c>
      <c r="H5683" s="1052"/>
      <c r="I5683" s="133">
        <f>SUM(I5674:I5681)</f>
        <v>0</v>
      </c>
      <c r="J5683" s="113"/>
    </row>
    <row r="5684" spans="2:10" x14ac:dyDescent="0.2">
      <c r="B5684" s="134"/>
      <c r="C5684" s="135"/>
      <c r="D5684" s="135"/>
      <c r="E5684" s="135"/>
      <c r="F5684" s="135"/>
      <c r="G5684" s="1057" t="s">
        <v>85</v>
      </c>
      <c r="H5684" s="1057"/>
      <c r="I5684" s="136">
        <f>F5683-I5683</f>
        <v>0</v>
      </c>
      <c r="J5684" s="137"/>
    </row>
    <row r="5685" spans="2:10" x14ac:dyDescent="0.2">
      <c r="B5685" s="111"/>
      <c r="C5685" s="112" t="s">
        <v>86</v>
      </c>
      <c r="D5685" s="112"/>
      <c r="E5685" s="112" t="s">
        <v>88</v>
      </c>
      <c r="F5685" s="112"/>
      <c r="G5685" s="112"/>
      <c r="H5685" s="112"/>
      <c r="I5685" s="112"/>
      <c r="J5685" s="113"/>
    </row>
    <row r="5686" spans="2:10" x14ac:dyDescent="0.2">
      <c r="B5686" s="111"/>
      <c r="C5686" s="112"/>
      <c r="D5686" s="112"/>
      <c r="E5686" s="112"/>
      <c r="F5686" s="112"/>
      <c r="G5686" s="112"/>
      <c r="H5686" s="112"/>
      <c r="I5686" s="112"/>
      <c r="J5686" s="113"/>
    </row>
    <row r="5687" spans="2:10" ht="13.5" thickBot="1" x14ac:dyDescent="0.25">
      <c r="B5687" s="139"/>
      <c r="C5687" s="140"/>
      <c r="D5687" s="140"/>
      <c r="E5687" s="140"/>
      <c r="F5687" s="140"/>
      <c r="G5687" s="140"/>
      <c r="H5687" s="140"/>
      <c r="I5687" s="140"/>
      <c r="J5687" s="141"/>
    </row>
    <row r="5688" spans="2:10" x14ac:dyDescent="0.2">
      <c r="B5688" s="112"/>
      <c r="C5688" s="112"/>
      <c r="D5688" s="112"/>
      <c r="E5688" s="112"/>
      <c r="F5688" s="112"/>
      <c r="G5688" s="112"/>
      <c r="H5688" s="112"/>
      <c r="I5688" s="112"/>
      <c r="J5688" s="112"/>
    </row>
    <row r="5689" spans="2:10" x14ac:dyDescent="0.2">
      <c r="B5689" s="112"/>
      <c r="C5689" s="112"/>
      <c r="D5689" s="112"/>
      <c r="E5689" s="112"/>
      <c r="F5689" s="112"/>
      <c r="G5689" s="112"/>
      <c r="H5689" s="112"/>
      <c r="I5689" s="112"/>
      <c r="J5689" s="112"/>
    </row>
    <row r="5690" spans="2:10" x14ac:dyDescent="0.2">
      <c r="B5690" s="112"/>
      <c r="C5690" s="112"/>
      <c r="D5690" s="112"/>
      <c r="E5690" s="112"/>
      <c r="F5690" s="112"/>
      <c r="G5690" s="112"/>
      <c r="H5690" s="112"/>
      <c r="I5690" s="112"/>
      <c r="J5690" s="112"/>
    </row>
    <row r="5691" spans="2:10" x14ac:dyDescent="0.2">
      <c r="B5691" s="112"/>
      <c r="C5691" s="112"/>
      <c r="D5691" s="112"/>
      <c r="E5691" s="112"/>
      <c r="F5691" s="112"/>
      <c r="G5691" s="112"/>
      <c r="H5691" s="112"/>
      <c r="I5691" s="112"/>
      <c r="J5691" s="112"/>
    </row>
    <row r="5692" spans="2:10" ht="13.5" thickBot="1" x14ac:dyDescent="0.25">
      <c r="B5692" s="112"/>
      <c r="C5692" s="112"/>
      <c r="D5692" s="112"/>
      <c r="E5692" s="112"/>
      <c r="F5692" s="112"/>
      <c r="G5692" s="112"/>
      <c r="H5692" s="112"/>
      <c r="I5692" s="112"/>
      <c r="J5692" s="112"/>
    </row>
    <row r="5693" spans="2:10" x14ac:dyDescent="0.2">
      <c r="B5693" s="108" t="s">
        <v>143</v>
      </c>
      <c r="C5693" s="109"/>
      <c r="D5693" s="109"/>
      <c r="E5693" s="109"/>
      <c r="F5693" s="109"/>
      <c r="G5693" s="109"/>
      <c r="H5693" s="109"/>
      <c r="I5693" s="109"/>
      <c r="J5693" s="110"/>
    </row>
    <row r="5694" spans="2:10" x14ac:dyDescent="0.2">
      <c r="B5694" s="111"/>
      <c r="C5694" s="112"/>
      <c r="D5694" s="112"/>
      <c r="E5694" s="112"/>
      <c r="F5694" s="112"/>
      <c r="G5694" s="112"/>
      <c r="H5694" s="112"/>
      <c r="I5694" s="112"/>
      <c r="J5694" s="113"/>
    </row>
    <row r="5695" spans="2:10" ht="15.75" x14ac:dyDescent="0.25">
      <c r="B5695" s="111"/>
      <c r="C5695" s="1053" t="s">
        <v>77</v>
      </c>
      <c r="D5695" s="1053"/>
      <c r="E5695" s="1053"/>
      <c r="F5695" s="1053"/>
      <c r="G5695" s="1053"/>
      <c r="H5695" s="1053"/>
      <c r="I5695" s="1053"/>
      <c r="J5695" s="113"/>
    </row>
    <row r="5696" spans="2:10" x14ac:dyDescent="0.2">
      <c r="B5696" s="111"/>
      <c r="C5696" s="1054" t="s">
        <v>2110</v>
      </c>
      <c r="D5696" s="1054"/>
      <c r="E5696" s="1054"/>
      <c r="F5696" s="1054"/>
      <c r="G5696" s="1054"/>
      <c r="H5696" s="1054"/>
      <c r="I5696" s="1054"/>
      <c r="J5696" s="113"/>
    </row>
    <row r="5697" spans="2:10" x14ac:dyDescent="0.2">
      <c r="B5697" s="111"/>
      <c r="C5697" s="658"/>
      <c r="D5697" s="658"/>
      <c r="E5697" s="658"/>
      <c r="F5697" s="658"/>
      <c r="G5697" s="658"/>
      <c r="H5697" s="658"/>
      <c r="I5697" s="660"/>
      <c r="J5697" s="113"/>
    </row>
    <row r="5698" spans="2:10" x14ac:dyDescent="0.2">
      <c r="B5698" s="111"/>
      <c r="C5698" s="661" t="s">
        <v>82</v>
      </c>
      <c r="D5698" s="1055">
        <f>'Total display'!B272</f>
        <v>0</v>
      </c>
      <c r="E5698" s="1055"/>
      <c r="F5698" s="1055"/>
      <c r="G5698" s="1055"/>
      <c r="H5698" s="661" t="s">
        <v>81</v>
      </c>
      <c r="I5698" s="176">
        <f>'Total display'!C272</f>
        <v>0</v>
      </c>
      <c r="J5698" s="113"/>
    </row>
    <row r="5699" spans="2:10" x14ac:dyDescent="0.2">
      <c r="B5699" s="111"/>
      <c r="C5699" s="118" t="s">
        <v>78</v>
      </c>
      <c r="D5699" s="1055" t="s">
        <v>168</v>
      </c>
      <c r="E5699" s="1055"/>
      <c r="F5699" s="1055"/>
      <c r="G5699" s="112"/>
      <c r="H5699" s="246" t="s">
        <v>479</v>
      </c>
      <c r="I5699" s="246" t="s">
        <v>330</v>
      </c>
      <c r="J5699" s="113"/>
    </row>
    <row r="5700" spans="2:10" ht="13.5" thickBot="1" x14ac:dyDescent="0.25">
      <c r="B5700" s="111"/>
      <c r="C5700" s="120" t="s">
        <v>79</v>
      </c>
      <c r="D5700" s="120">
        <f>'Total display'!A272</f>
        <v>0</v>
      </c>
      <c r="E5700" s="169"/>
      <c r="F5700" s="149"/>
      <c r="G5700" s="112"/>
      <c r="H5700" s="120" t="s">
        <v>80</v>
      </c>
      <c r="I5700" s="232">
        <f>'Total display'!D272</f>
        <v>0</v>
      </c>
      <c r="J5700" s="113"/>
    </row>
    <row r="5701" spans="2:10" ht="14.25" thickTop="1" thickBot="1" x14ac:dyDescent="0.25">
      <c r="B5701" s="111"/>
      <c r="C5701" s="123" t="s">
        <v>73</v>
      </c>
      <c r="D5701" s="124"/>
      <c r="E5701" s="124"/>
      <c r="F5701" s="125" t="s">
        <v>74</v>
      </c>
      <c r="G5701" s="124" t="s">
        <v>75</v>
      </c>
      <c r="H5701" s="124"/>
      <c r="I5701" s="125" t="s">
        <v>74</v>
      </c>
      <c r="J5701" s="113"/>
    </row>
    <row r="5702" spans="2:10" ht="13.5" thickTop="1" x14ac:dyDescent="0.2">
      <c r="B5702" s="111"/>
      <c r="C5702" s="126"/>
      <c r="D5702" s="127" t="s">
        <v>201</v>
      </c>
      <c r="E5702" s="659" t="s">
        <v>117</v>
      </c>
      <c r="F5702" s="129"/>
      <c r="G5702" s="112"/>
      <c r="H5702" s="112"/>
      <c r="I5702" s="130"/>
      <c r="J5702" s="113"/>
    </row>
    <row r="5703" spans="2:10" x14ac:dyDescent="0.2">
      <c r="B5703" s="111"/>
      <c r="C5703" s="127" t="s">
        <v>40</v>
      </c>
      <c r="D5703" s="127"/>
      <c r="E5703" s="127"/>
      <c r="F5703" s="131">
        <f>'Total display'!E272</f>
        <v>0</v>
      </c>
      <c r="G5703" s="1056" t="s">
        <v>2094</v>
      </c>
      <c r="H5703" s="1056"/>
      <c r="I5703" s="328">
        <f>'Total display'!R272</f>
        <v>0</v>
      </c>
      <c r="J5703" s="113"/>
    </row>
    <row r="5704" spans="2:10" x14ac:dyDescent="0.2">
      <c r="B5704" s="111"/>
      <c r="C5704" s="127" t="s">
        <v>67</v>
      </c>
      <c r="D5704" s="127"/>
      <c r="E5704" s="127"/>
      <c r="F5704" s="131">
        <f>'Total display'!H272</f>
        <v>0</v>
      </c>
      <c r="G5704" s="1056" t="s">
        <v>76</v>
      </c>
      <c r="H5704" s="1056"/>
      <c r="I5704" s="131">
        <f>'Total display'!T272</f>
        <v>0</v>
      </c>
      <c r="J5704" s="113"/>
    </row>
    <row r="5705" spans="2:10" x14ac:dyDescent="0.2">
      <c r="B5705" s="111"/>
      <c r="C5705" s="127" t="s">
        <v>69</v>
      </c>
      <c r="D5705" s="659">
        <f>'Ac Dtls'!D4127</f>
        <v>0</v>
      </c>
      <c r="E5705" s="131">
        <f>'Ac Dtls'!E4127</f>
        <v>0</v>
      </c>
      <c r="F5705" s="131">
        <f>'Total display'!M272</f>
        <v>0</v>
      </c>
      <c r="G5705" s="127"/>
      <c r="H5705" s="127"/>
      <c r="I5705" s="131"/>
      <c r="J5705" s="113"/>
    </row>
    <row r="5706" spans="2:10" x14ac:dyDescent="0.2">
      <c r="B5706" s="111"/>
      <c r="C5706" s="127" t="s">
        <v>70</v>
      </c>
      <c r="D5706" s="659">
        <f>'Ac Dtls'!G4127</f>
        <v>0</v>
      </c>
      <c r="E5706" s="131">
        <f>'Ac Dtls'!H4127</f>
        <v>0</v>
      </c>
      <c r="F5706" s="131">
        <f>'Total display'!N272</f>
        <v>0</v>
      </c>
      <c r="G5706" s="127"/>
      <c r="H5706" s="127"/>
      <c r="I5706" s="131"/>
      <c r="J5706" s="113"/>
    </row>
    <row r="5707" spans="2:10" x14ac:dyDescent="0.2">
      <c r="B5707" s="111"/>
      <c r="C5707" s="127" t="s">
        <v>71</v>
      </c>
      <c r="D5707" s="127"/>
      <c r="E5707" s="127"/>
      <c r="F5707" s="131">
        <f>'Total display'!P272</f>
        <v>0</v>
      </c>
      <c r="G5707" s="127"/>
      <c r="H5707" s="127"/>
      <c r="I5707" s="131"/>
      <c r="J5707" s="113"/>
    </row>
    <row r="5708" spans="2:10" x14ac:dyDescent="0.2">
      <c r="B5708" s="111"/>
      <c r="C5708" s="182" t="s">
        <v>421</v>
      </c>
      <c r="D5708" s="144"/>
      <c r="E5708" s="144"/>
      <c r="F5708" s="183">
        <f>'Total display'!I272</f>
        <v>0</v>
      </c>
      <c r="G5708" s="127"/>
      <c r="H5708" s="127"/>
      <c r="I5708" s="131"/>
      <c r="J5708" s="113"/>
    </row>
    <row r="5709" spans="2:10" x14ac:dyDescent="0.2">
      <c r="B5709" s="111"/>
      <c r="C5709" s="127" t="s">
        <v>450</v>
      </c>
      <c r="D5709" s="144"/>
      <c r="E5709" s="144"/>
      <c r="F5709" s="131">
        <f>'Total display'!J272</f>
        <v>0</v>
      </c>
      <c r="G5709" s="127"/>
      <c r="H5709" s="127"/>
      <c r="I5709" s="131"/>
      <c r="J5709" s="113"/>
    </row>
    <row r="5710" spans="2:10" x14ac:dyDescent="0.2">
      <c r="B5710" s="111"/>
      <c r="C5710" s="127" t="s">
        <v>1049</v>
      </c>
      <c r="D5710" s="127"/>
      <c r="E5710" s="127"/>
      <c r="F5710" s="131">
        <f>'Total display'!F272</f>
        <v>0</v>
      </c>
      <c r="G5710" s="127"/>
      <c r="H5710" s="127"/>
      <c r="I5710" s="131"/>
      <c r="J5710" s="113"/>
    </row>
    <row r="5711" spans="2:10" x14ac:dyDescent="0.2">
      <c r="B5711" s="111"/>
      <c r="C5711" s="382" t="s">
        <v>951</v>
      </c>
      <c r="D5711" s="127"/>
      <c r="E5711" s="127"/>
      <c r="F5711" s="131">
        <f>'Total display'!L272</f>
        <v>0</v>
      </c>
      <c r="G5711" s="135"/>
      <c r="H5711" s="135"/>
      <c r="I5711" s="133"/>
      <c r="J5711" s="113"/>
    </row>
    <row r="5712" spans="2:10" x14ac:dyDescent="0.2">
      <c r="B5712" s="111"/>
      <c r="C5712" s="1050" t="s">
        <v>83</v>
      </c>
      <c r="D5712" s="1051"/>
      <c r="E5712" s="1051"/>
      <c r="F5712" s="132">
        <f>SUM(F5703:F5711)</f>
        <v>0</v>
      </c>
      <c r="G5712" s="1052" t="s">
        <v>84</v>
      </c>
      <c r="H5712" s="1052"/>
      <c r="I5712" s="133">
        <f>SUM(I5703:I5710)</f>
        <v>0</v>
      </c>
      <c r="J5712" s="113"/>
    </row>
    <row r="5713" spans="2:10" x14ac:dyDescent="0.2">
      <c r="B5713" s="134"/>
      <c r="C5713" s="135"/>
      <c r="D5713" s="135"/>
      <c r="E5713" s="135"/>
      <c r="F5713" s="135"/>
      <c r="G5713" s="1057" t="s">
        <v>85</v>
      </c>
      <c r="H5713" s="1057"/>
      <c r="I5713" s="136">
        <f>F5712-I5712</f>
        <v>0</v>
      </c>
      <c r="J5713" s="137"/>
    </row>
    <row r="5714" spans="2:10" x14ac:dyDescent="0.2">
      <c r="B5714" s="111"/>
      <c r="C5714" s="112" t="s">
        <v>86</v>
      </c>
      <c r="D5714" s="112"/>
      <c r="E5714" s="112" t="s">
        <v>88</v>
      </c>
      <c r="F5714" s="112"/>
      <c r="G5714" s="112"/>
      <c r="H5714" s="112"/>
      <c r="I5714" s="112"/>
      <c r="J5714" s="113"/>
    </row>
    <row r="5715" spans="2:10" x14ac:dyDescent="0.2">
      <c r="B5715" s="111"/>
      <c r="C5715" s="112"/>
      <c r="D5715" s="112"/>
      <c r="E5715" s="112"/>
      <c r="F5715" s="112"/>
      <c r="G5715" s="112"/>
      <c r="H5715" s="112"/>
      <c r="I5715" s="112"/>
      <c r="J5715" s="113"/>
    </row>
    <row r="5716" spans="2:10" ht="13.5" thickBot="1" x14ac:dyDescent="0.25">
      <c r="B5716" s="139"/>
      <c r="C5716" s="140"/>
      <c r="D5716" s="140"/>
      <c r="E5716" s="140"/>
      <c r="F5716" s="140"/>
      <c r="G5716" s="140"/>
      <c r="H5716" s="140"/>
      <c r="I5716" s="140"/>
      <c r="J5716" s="141"/>
    </row>
    <row r="5717" spans="2:10" x14ac:dyDescent="0.2">
      <c r="B5717" s="112"/>
      <c r="C5717" s="112"/>
      <c r="D5717" s="112"/>
      <c r="E5717" s="112"/>
      <c r="F5717" s="112"/>
      <c r="G5717" s="112"/>
      <c r="H5717" s="112"/>
      <c r="I5717" s="112"/>
      <c r="J5717" s="112"/>
    </row>
    <row r="5718" spans="2:10" x14ac:dyDescent="0.2">
      <c r="B5718" s="112"/>
      <c r="C5718" s="112"/>
      <c r="D5718" s="112"/>
      <c r="E5718" s="112"/>
      <c r="F5718" s="112"/>
      <c r="G5718" s="112"/>
      <c r="H5718" s="112"/>
      <c r="I5718" s="112"/>
      <c r="J5718" s="112"/>
    </row>
    <row r="5719" spans="2:10" x14ac:dyDescent="0.2">
      <c r="B5719" s="112"/>
      <c r="C5719" s="112"/>
      <c r="D5719" s="112"/>
      <c r="E5719" s="112"/>
      <c r="F5719" s="112"/>
      <c r="G5719" s="112"/>
      <c r="H5719" s="112"/>
      <c r="I5719" s="112"/>
      <c r="J5719" s="112"/>
    </row>
    <row r="5720" spans="2:10" ht="13.5" thickBot="1" x14ac:dyDescent="0.25">
      <c r="B5720" s="112"/>
      <c r="C5720" s="112"/>
      <c r="D5720" s="112"/>
      <c r="E5720" s="112"/>
      <c r="F5720" s="112"/>
      <c r="G5720" s="112"/>
      <c r="H5720" s="112"/>
      <c r="I5720" s="112"/>
      <c r="J5720" s="112"/>
    </row>
    <row r="5721" spans="2:10" x14ac:dyDescent="0.2">
      <c r="B5721" s="108" t="s">
        <v>143</v>
      </c>
      <c r="C5721" s="109"/>
      <c r="D5721" s="109"/>
      <c r="E5721" s="109"/>
      <c r="F5721" s="109"/>
      <c r="G5721" s="109"/>
      <c r="H5721" s="109"/>
      <c r="I5721" s="109"/>
      <c r="J5721" s="110"/>
    </row>
    <row r="5722" spans="2:10" x14ac:dyDescent="0.2">
      <c r="B5722" s="111"/>
      <c r="C5722" s="112"/>
      <c r="D5722" s="112"/>
      <c r="E5722" s="112"/>
      <c r="F5722" s="112"/>
      <c r="G5722" s="112"/>
      <c r="H5722" s="112"/>
      <c r="I5722" s="112"/>
      <c r="J5722" s="113"/>
    </row>
    <row r="5723" spans="2:10" ht="15.75" x14ac:dyDescent="0.25">
      <c r="B5723" s="111"/>
      <c r="C5723" s="1053" t="s">
        <v>77</v>
      </c>
      <c r="D5723" s="1053"/>
      <c r="E5723" s="1053"/>
      <c r="F5723" s="1053"/>
      <c r="G5723" s="1053"/>
      <c r="H5723" s="1053"/>
      <c r="I5723" s="1053"/>
      <c r="J5723" s="113"/>
    </row>
    <row r="5724" spans="2:10" x14ac:dyDescent="0.2">
      <c r="B5724" s="111"/>
      <c r="C5724" s="1054" t="s">
        <v>2110</v>
      </c>
      <c r="D5724" s="1054"/>
      <c r="E5724" s="1054"/>
      <c r="F5724" s="1054"/>
      <c r="G5724" s="1054"/>
      <c r="H5724" s="1054"/>
      <c r="I5724" s="1054"/>
      <c r="J5724" s="113"/>
    </row>
    <row r="5725" spans="2:10" x14ac:dyDescent="0.2">
      <c r="B5725" s="111"/>
      <c r="C5725" s="668"/>
      <c r="D5725" s="668"/>
      <c r="E5725" s="668"/>
      <c r="F5725" s="668"/>
      <c r="G5725" s="668"/>
      <c r="H5725" s="668"/>
      <c r="I5725" s="670"/>
      <c r="J5725" s="113"/>
    </row>
    <row r="5726" spans="2:10" x14ac:dyDescent="0.2">
      <c r="B5726" s="111"/>
      <c r="C5726" s="671" t="s">
        <v>82</v>
      </c>
      <c r="D5726" s="1055">
        <f>'Total display'!B274</f>
        <v>0</v>
      </c>
      <c r="E5726" s="1055"/>
      <c r="F5726" s="1055"/>
      <c r="G5726" s="1055"/>
      <c r="H5726" s="671" t="s">
        <v>81</v>
      </c>
      <c r="I5726" s="176">
        <f>'Total display'!C274</f>
        <v>0</v>
      </c>
      <c r="J5726" s="113"/>
    </row>
    <row r="5727" spans="2:10" x14ac:dyDescent="0.2">
      <c r="B5727" s="111"/>
      <c r="C5727" s="118" t="s">
        <v>78</v>
      </c>
      <c r="D5727" s="1055" t="s">
        <v>92</v>
      </c>
      <c r="E5727" s="1055"/>
      <c r="F5727" s="1055"/>
      <c r="G5727" s="112"/>
      <c r="H5727" s="314" t="s">
        <v>479</v>
      </c>
      <c r="I5727" s="314" t="s">
        <v>329</v>
      </c>
      <c r="J5727" s="113"/>
    </row>
    <row r="5728" spans="2:10" ht="13.5" thickBot="1" x14ac:dyDescent="0.25">
      <c r="B5728" s="111"/>
      <c r="C5728" s="120" t="s">
        <v>79</v>
      </c>
      <c r="D5728" s="120">
        <f>'Total display'!A274</f>
        <v>0</v>
      </c>
      <c r="E5728" s="169"/>
      <c r="F5728" s="149"/>
      <c r="G5728" s="112"/>
      <c r="H5728" s="120" t="s">
        <v>80</v>
      </c>
      <c r="I5728" s="232">
        <f>'Total display'!D274</f>
        <v>0</v>
      </c>
      <c r="J5728" s="113"/>
    </row>
    <row r="5729" spans="2:10" ht="14.25" thickTop="1" thickBot="1" x14ac:dyDescent="0.25">
      <c r="B5729" s="111"/>
      <c r="C5729" s="123" t="s">
        <v>73</v>
      </c>
      <c r="D5729" s="124"/>
      <c r="E5729" s="124"/>
      <c r="F5729" s="125" t="s">
        <v>74</v>
      </c>
      <c r="G5729" s="124" t="s">
        <v>75</v>
      </c>
      <c r="H5729" s="124"/>
      <c r="I5729" s="125" t="s">
        <v>74</v>
      </c>
      <c r="J5729" s="113"/>
    </row>
    <row r="5730" spans="2:10" ht="13.5" thickTop="1" x14ac:dyDescent="0.2">
      <c r="B5730" s="111"/>
      <c r="C5730" s="126"/>
      <c r="D5730" s="127" t="s">
        <v>201</v>
      </c>
      <c r="E5730" s="669" t="s">
        <v>117</v>
      </c>
      <c r="F5730" s="129"/>
      <c r="G5730" s="112"/>
      <c r="H5730" s="112"/>
      <c r="I5730" s="130"/>
      <c r="J5730" s="113"/>
    </row>
    <row r="5731" spans="2:10" x14ac:dyDescent="0.2">
      <c r="B5731" s="111"/>
      <c r="C5731" s="127" t="s">
        <v>40</v>
      </c>
      <c r="D5731" s="127"/>
      <c r="E5731" s="127"/>
      <c r="F5731" s="131">
        <f>'Total display'!E274</f>
        <v>0</v>
      </c>
      <c r="G5731" s="1056" t="s">
        <v>1942</v>
      </c>
      <c r="H5731" s="1056"/>
      <c r="I5731" s="131">
        <f>'Total display'!R274</f>
        <v>0</v>
      </c>
      <c r="J5731" s="113"/>
    </row>
    <row r="5732" spans="2:10" x14ac:dyDescent="0.2">
      <c r="B5732" s="111"/>
      <c r="C5732" s="127" t="s">
        <v>67</v>
      </c>
      <c r="D5732" s="127"/>
      <c r="E5732" s="127"/>
      <c r="F5732" s="131">
        <f>'Total display'!H274</f>
        <v>0</v>
      </c>
      <c r="G5732" s="1056" t="s">
        <v>76</v>
      </c>
      <c r="H5732" s="1056"/>
      <c r="I5732" s="131">
        <f>'Total display'!T274</f>
        <v>0</v>
      </c>
      <c r="J5732" s="113"/>
    </row>
    <row r="5733" spans="2:10" x14ac:dyDescent="0.2">
      <c r="B5733" s="111"/>
      <c r="C5733" s="127" t="s">
        <v>69</v>
      </c>
      <c r="D5733" s="977">
        <f>'Ac Dtls'!D220</f>
        <v>0</v>
      </c>
      <c r="E5733" s="131">
        <f>'Ac Dtls'!E220</f>
        <v>1.4285958904109592</v>
      </c>
      <c r="F5733" s="131">
        <f>'Total display'!M274</f>
        <v>0</v>
      </c>
      <c r="G5733" s="127"/>
      <c r="H5733" s="127"/>
      <c r="I5733" s="131"/>
      <c r="J5733" s="113"/>
    </row>
    <row r="5734" spans="2:10" x14ac:dyDescent="0.2">
      <c r="B5734" s="111"/>
      <c r="C5734" s="127" t="s">
        <v>70</v>
      </c>
      <c r="D5734" s="669">
        <f>'Ac Dtls'!G4155</f>
        <v>0</v>
      </c>
      <c r="E5734" s="131">
        <f>'Ac Dtls'!H4155</f>
        <v>0</v>
      </c>
      <c r="F5734" s="131">
        <f>'Total display'!N274</f>
        <v>0</v>
      </c>
      <c r="G5734" s="127"/>
      <c r="H5734" s="127"/>
      <c r="I5734" s="131"/>
      <c r="J5734" s="113"/>
    </row>
    <row r="5735" spans="2:10" x14ac:dyDescent="0.2">
      <c r="B5735" s="111"/>
      <c r="C5735" s="127" t="s">
        <v>71</v>
      </c>
      <c r="D5735" s="127"/>
      <c r="E5735" s="127"/>
      <c r="F5735" s="131">
        <f>'Total display'!P274</f>
        <v>0</v>
      </c>
      <c r="G5735" s="127"/>
      <c r="H5735" s="127"/>
      <c r="I5735" s="131"/>
      <c r="J5735" s="113"/>
    </row>
    <row r="5736" spans="2:10" x14ac:dyDescent="0.2">
      <c r="B5736" s="111"/>
      <c r="C5736" s="182" t="s">
        <v>421</v>
      </c>
      <c r="D5736" s="144"/>
      <c r="E5736" s="144"/>
      <c r="F5736" s="183">
        <f>'Total display'!I274</f>
        <v>0</v>
      </c>
      <c r="G5736" s="127"/>
      <c r="H5736" s="127"/>
      <c r="I5736" s="131"/>
      <c r="J5736" s="113"/>
    </row>
    <row r="5737" spans="2:10" x14ac:dyDescent="0.2">
      <c r="B5737" s="111"/>
      <c r="C5737" s="127" t="s">
        <v>450</v>
      </c>
      <c r="D5737" s="144"/>
      <c r="E5737" s="144"/>
      <c r="F5737" s="131">
        <f>'Total display'!J274</f>
        <v>0</v>
      </c>
      <c r="G5737" s="127"/>
      <c r="H5737" s="127"/>
      <c r="I5737" s="131"/>
      <c r="J5737" s="113"/>
    </row>
    <row r="5738" spans="2:10" x14ac:dyDescent="0.2">
      <c r="B5738" s="111"/>
      <c r="C5738" s="127" t="s">
        <v>1049</v>
      </c>
      <c r="D5738" s="127"/>
      <c r="E5738" s="127"/>
      <c r="F5738" s="131">
        <f>'Total display'!F679</f>
        <v>0</v>
      </c>
      <c r="G5738" s="127"/>
      <c r="H5738" s="127"/>
      <c r="I5738" s="131"/>
      <c r="J5738" s="113"/>
    </row>
    <row r="5739" spans="2:10" x14ac:dyDescent="0.2">
      <c r="B5739" s="111"/>
      <c r="C5739" s="382" t="s">
        <v>951</v>
      </c>
      <c r="D5739" s="127"/>
      <c r="E5739" s="127"/>
      <c r="F5739" s="191">
        <f>'Total display'!L274</f>
        <v>0</v>
      </c>
      <c r="G5739" s="135"/>
      <c r="H5739" s="135"/>
      <c r="I5739" s="133"/>
      <c r="J5739" s="113"/>
    </row>
    <row r="5740" spans="2:10" x14ac:dyDescent="0.2">
      <c r="B5740" s="111"/>
      <c r="C5740" s="1050" t="s">
        <v>83</v>
      </c>
      <c r="D5740" s="1051"/>
      <c r="E5740" s="1051"/>
      <c r="F5740" s="132">
        <f>SUM(F5731:F5739)</f>
        <v>0</v>
      </c>
      <c r="G5740" s="1052" t="s">
        <v>84</v>
      </c>
      <c r="H5740" s="1052"/>
      <c r="I5740" s="133">
        <f>SUM(I5731:I5738)</f>
        <v>0</v>
      </c>
      <c r="J5740" s="113"/>
    </row>
    <row r="5741" spans="2:10" x14ac:dyDescent="0.2">
      <c r="B5741" s="134"/>
      <c r="C5741" s="135"/>
      <c r="D5741" s="135"/>
      <c r="E5741" s="135"/>
      <c r="F5741" s="135"/>
      <c r="G5741" s="1057" t="s">
        <v>85</v>
      </c>
      <c r="H5741" s="1057"/>
      <c r="I5741" s="136">
        <f>F5740-I5740</f>
        <v>0</v>
      </c>
      <c r="J5741" s="137"/>
    </row>
    <row r="5742" spans="2:10" x14ac:dyDescent="0.2">
      <c r="B5742" s="111"/>
      <c r="C5742" s="112" t="s">
        <v>86</v>
      </c>
      <c r="D5742" s="112"/>
      <c r="E5742" s="112" t="s">
        <v>88</v>
      </c>
      <c r="F5742" s="112"/>
      <c r="G5742" s="112"/>
      <c r="H5742" s="112"/>
      <c r="I5742" s="112"/>
      <c r="J5742" s="113"/>
    </row>
    <row r="5743" spans="2:10" x14ac:dyDescent="0.2">
      <c r="B5743" s="111"/>
      <c r="C5743" s="112"/>
      <c r="D5743" s="112"/>
      <c r="E5743" s="112"/>
      <c r="F5743" s="112"/>
      <c r="G5743" s="112"/>
      <c r="H5743" s="112"/>
      <c r="I5743" s="112"/>
      <c r="J5743" s="113"/>
    </row>
    <row r="5744" spans="2:10" ht="13.5" thickBot="1" x14ac:dyDescent="0.25">
      <c r="B5744" s="139"/>
      <c r="C5744" s="140"/>
      <c r="D5744" s="140"/>
      <c r="E5744" s="140"/>
      <c r="F5744" s="140"/>
      <c r="G5744" s="140"/>
      <c r="H5744" s="140"/>
      <c r="I5744" s="140"/>
      <c r="J5744" s="141"/>
    </row>
    <row r="5745" spans="2:10" x14ac:dyDescent="0.2">
      <c r="B5745" s="112"/>
      <c r="C5745" s="112"/>
      <c r="D5745" s="112"/>
      <c r="E5745" s="112"/>
      <c r="F5745" s="112"/>
      <c r="G5745" s="112"/>
      <c r="H5745" s="112"/>
      <c r="I5745" s="112"/>
      <c r="J5745" s="112"/>
    </row>
    <row r="5746" spans="2:10" x14ac:dyDescent="0.2">
      <c r="B5746" s="112"/>
      <c r="C5746" s="112"/>
      <c r="D5746" s="112"/>
      <c r="E5746" s="112"/>
      <c r="F5746" s="112"/>
      <c r="G5746" s="112"/>
      <c r="H5746" s="112"/>
      <c r="I5746" s="112"/>
      <c r="J5746" s="112"/>
    </row>
    <row r="5747" spans="2:10" x14ac:dyDescent="0.2">
      <c r="B5747" s="112"/>
      <c r="C5747" s="112"/>
      <c r="D5747" s="112"/>
      <c r="E5747" s="112"/>
      <c r="F5747" s="112"/>
      <c r="G5747" s="112"/>
      <c r="H5747" s="112"/>
      <c r="I5747" s="112"/>
      <c r="J5747" s="112"/>
    </row>
    <row r="5748" spans="2:10" ht="13.5" thickBot="1" x14ac:dyDescent="0.25">
      <c r="B5748" s="112"/>
      <c r="C5748" s="112"/>
      <c r="D5748" s="112"/>
      <c r="E5748" s="112"/>
      <c r="F5748" s="112"/>
      <c r="G5748" s="112"/>
      <c r="H5748" s="112"/>
      <c r="I5748" s="112"/>
      <c r="J5748" s="112"/>
    </row>
    <row r="5749" spans="2:10" x14ac:dyDescent="0.2">
      <c r="B5749" s="108" t="s">
        <v>143</v>
      </c>
      <c r="C5749" s="109"/>
      <c r="D5749" s="109"/>
      <c r="E5749" s="109"/>
      <c r="F5749" s="109"/>
      <c r="G5749" s="109"/>
      <c r="H5749" s="109"/>
      <c r="I5749" s="109"/>
      <c r="J5749" s="110"/>
    </row>
    <row r="5750" spans="2:10" x14ac:dyDescent="0.2">
      <c r="B5750" s="111"/>
      <c r="C5750" s="112"/>
      <c r="D5750" s="112"/>
      <c r="E5750" s="112"/>
      <c r="F5750" s="112"/>
      <c r="G5750" s="112"/>
      <c r="H5750" s="112"/>
      <c r="I5750" s="112"/>
      <c r="J5750" s="113"/>
    </row>
    <row r="5751" spans="2:10" ht="15.75" x14ac:dyDescent="0.25">
      <c r="B5751" s="111"/>
      <c r="C5751" s="1053" t="s">
        <v>77</v>
      </c>
      <c r="D5751" s="1053"/>
      <c r="E5751" s="1053"/>
      <c r="F5751" s="1053"/>
      <c r="G5751" s="1053"/>
      <c r="H5751" s="1053"/>
      <c r="I5751" s="1053"/>
      <c r="J5751" s="113"/>
    </row>
    <row r="5752" spans="2:10" x14ac:dyDescent="0.2">
      <c r="B5752" s="111"/>
      <c r="C5752" s="1054" t="s">
        <v>2110</v>
      </c>
      <c r="D5752" s="1054"/>
      <c r="E5752" s="1054"/>
      <c r="F5752" s="1054"/>
      <c r="G5752" s="1054"/>
      <c r="H5752" s="1054"/>
      <c r="I5752" s="1054"/>
      <c r="J5752" s="113"/>
    </row>
    <row r="5753" spans="2:10" x14ac:dyDescent="0.2">
      <c r="B5753" s="111"/>
      <c r="C5753" s="668"/>
      <c r="D5753" s="668"/>
      <c r="E5753" s="668"/>
      <c r="F5753" s="668"/>
      <c r="G5753" s="668"/>
      <c r="H5753" s="668"/>
      <c r="I5753" s="670"/>
      <c r="J5753" s="113"/>
    </row>
    <row r="5754" spans="2:10" x14ac:dyDescent="0.2">
      <c r="B5754" s="111"/>
      <c r="C5754" s="671" t="s">
        <v>82</v>
      </c>
      <c r="D5754" s="1055">
        <f>'Total display'!B275</f>
        <v>0</v>
      </c>
      <c r="E5754" s="1055"/>
      <c r="F5754" s="1055"/>
      <c r="G5754" s="1055"/>
      <c r="H5754" s="671" t="s">
        <v>81</v>
      </c>
      <c r="I5754" s="176">
        <f>'Total display'!C275</f>
        <v>0</v>
      </c>
      <c r="J5754" s="113"/>
    </row>
    <row r="5755" spans="2:10" x14ac:dyDescent="0.2">
      <c r="B5755" s="111"/>
      <c r="C5755" s="118" t="s">
        <v>78</v>
      </c>
      <c r="D5755" s="1055" t="s">
        <v>92</v>
      </c>
      <c r="E5755" s="1055"/>
      <c r="F5755" s="1055"/>
      <c r="G5755" s="112"/>
      <c r="H5755" s="246" t="s">
        <v>479</v>
      </c>
      <c r="I5755" s="246" t="s">
        <v>330</v>
      </c>
      <c r="J5755" s="113"/>
    </row>
    <row r="5756" spans="2:10" ht="13.5" thickBot="1" x14ac:dyDescent="0.25">
      <c r="B5756" s="111"/>
      <c r="C5756" s="120" t="s">
        <v>79</v>
      </c>
      <c r="D5756" s="120">
        <f>'Total display'!A275</f>
        <v>0</v>
      </c>
      <c r="E5756" s="169"/>
      <c r="F5756" s="149"/>
      <c r="G5756" s="112"/>
      <c r="H5756" s="120" t="s">
        <v>80</v>
      </c>
      <c r="I5756" s="232">
        <f>'Total display'!D275</f>
        <v>0</v>
      </c>
      <c r="J5756" s="113"/>
    </row>
    <row r="5757" spans="2:10" ht="14.25" thickTop="1" thickBot="1" x14ac:dyDescent="0.25">
      <c r="B5757" s="111"/>
      <c r="C5757" s="123" t="s">
        <v>73</v>
      </c>
      <c r="D5757" s="124"/>
      <c r="E5757" s="124"/>
      <c r="F5757" s="125" t="s">
        <v>74</v>
      </c>
      <c r="G5757" s="124" t="s">
        <v>75</v>
      </c>
      <c r="H5757" s="124"/>
      <c r="I5757" s="125" t="s">
        <v>74</v>
      </c>
      <c r="J5757" s="113"/>
    </row>
    <row r="5758" spans="2:10" ht="13.5" thickTop="1" x14ac:dyDescent="0.2">
      <c r="B5758" s="111"/>
      <c r="C5758" s="126"/>
      <c r="D5758" s="127" t="s">
        <v>201</v>
      </c>
      <c r="E5758" s="669" t="s">
        <v>117</v>
      </c>
      <c r="F5758" s="129"/>
      <c r="G5758" s="112"/>
      <c r="H5758" s="112"/>
      <c r="I5758" s="130"/>
      <c r="J5758" s="113"/>
    </row>
    <row r="5759" spans="2:10" x14ac:dyDescent="0.2">
      <c r="B5759" s="111"/>
      <c r="C5759" s="127" t="s">
        <v>40</v>
      </c>
      <c r="D5759" s="127"/>
      <c r="E5759" s="127"/>
      <c r="F5759" s="131">
        <f>'Total display'!E275</f>
        <v>0</v>
      </c>
      <c r="G5759" s="1056" t="s">
        <v>1942</v>
      </c>
      <c r="H5759" s="1056"/>
      <c r="I5759" s="131">
        <f>'Total display'!R275</f>
        <v>0</v>
      </c>
      <c r="J5759" s="113"/>
    </row>
    <row r="5760" spans="2:10" x14ac:dyDescent="0.2">
      <c r="B5760" s="111"/>
      <c r="C5760" s="127" t="s">
        <v>67</v>
      </c>
      <c r="D5760" s="127"/>
      <c r="E5760" s="127"/>
      <c r="F5760" s="131">
        <f>'Total display'!H275</f>
        <v>0</v>
      </c>
      <c r="G5760" s="1056" t="s">
        <v>76</v>
      </c>
      <c r="H5760" s="1056"/>
      <c r="I5760" s="131">
        <f>'Total display'!T275</f>
        <v>0</v>
      </c>
      <c r="J5760" s="113"/>
    </row>
    <row r="5761" spans="2:10" x14ac:dyDescent="0.2">
      <c r="B5761" s="111"/>
      <c r="C5761" s="127" t="s">
        <v>69</v>
      </c>
      <c r="D5761" s="977">
        <f>'Ac Dtls'!D221</f>
        <v>4</v>
      </c>
      <c r="E5761" s="131">
        <f>'Ac Dtls'!E221</f>
        <v>1.4285958904109592</v>
      </c>
      <c r="F5761" s="131">
        <f>'Total display'!M275</f>
        <v>0</v>
      </c>
      <c r="G5761" s="127"/>
      <c r="H5761" s="127"/>
      <c r="I5761" s="131"/>
      <c r="J5761" s="113"/>
    </row>
    <row r="5762" spans="2:10" x14ac:dyDescent="0.2">
      <c r="B5762" s="111"/>
      <c r="C5762" s="127" t="s">
        <v>70</v>
      </c>
      <c r="D5762" s="669">
        <f>'Ac Dtls'!G4183</f>
        <v>0</v>
      </c>
      <c r="E5762" s="131">
        <f>'Ac Dtls'!H4183</f>
        <v>0</v>
      </c>
      <c r="F5762" s="131">
        <f>'Total display'!N275</f>
        <v>0</v>
      </c>
      <c r="G5762" s="127"/>
      <c r="H5762" s="127"/>
      <c r="I5762" s="131"/>
      <c r="J5762" s="113"/>
    </row>
    <row r="5763" spans="2:10" x14ac:dyDescent="0.2">
      <c r="B5763" s="111"/>
      <c r="C5763" s="127" t="s">
        <v>71</v>
      </c>
      <c r="D5763" s="127"/>
      <c r="E5763" s="127"/>
      <c r="F5763" s="131">
        <f>'Total display'!P275</f>
        <v>0</v>
      </c>
      <c r="G5763" s="127"/>
      <c r="H5763" s="127"/>
      <c r="I5763" s="131"/>
      <c r="J5763" s="113"/>
    </row>
    <row r="5764" spans="2:10" x14ac:dyDescent="0.2">
      <c r="B5764" s="111"/>
      <c r="C5764" s="182" t="s">
        <v>421</v>
      </c>
      <c r="D5764" s="144"/>
      <c r="E5764" s="144"/>
      <c r="F5764" s="183">
        <f>'Total display'!I275</f>
        <v>0</v>
      </c>
      <c r="G5764" s="127"/>
      <c r="H5764" s="127"/>
      <c r="I5764" s="131"/>
      <c r="J5764" s="113"/>
    </row>
    <row r="5765" spans="2:10" x14ac:dyDescent="0.2">
      <c r="B5765" s="111"/>
      <c r="C5765" s="127" t="s">
        <v>450</v>
      </c>
      <c r="D5765" s="144"/>
      <c r="E5765" s="144"/>
      <c r="F5765" s="131">
        <f>'Total display'!J275</f>
        <v>0</v>
      </c>
      <c r="G5765" s="127"/>
      <c r="H5765" s="127"/>
      <c r="I5765" s="131"/>
      <c r="J5765" s="113"/>
    </row>
    <row r="5766" spans="2:10" x14ac:dyDescent="0.2">
      <c r="B5766" s="111"/>
      <c r="C5766" s="127" t="s">
        <v>1049</v>
      </c>
      <c r="D5766" s="127"/>
      <c r="E5766" s="127"/>
      <c r="F5766" s="131">
        <f>'Total display'!F275</f>
        <v>0</v>
      </c>
      <c r="G5766" s="127"/>
      <c r="H5766" s="127"/>
      <c r="I5766" s="131"/>
      <c r="J5766" s="113"/>
    </row>
    <row r="5767" spans="2:10" x14ac:dyDescent="0.2">
      <c r="B5767" s="111"/>
      <c r="C5767" s="382" t="s">
        <v>951</v>
      </c>
      <c r="D5767" s="127"/>
      <c r="E5767" s="127"/>
      <c r="F5767" s="131">
        <f>'Total display'!L275</f>
        <v>0</v>
      </c>
      <c r="G5767" s="135"/>
      <c r="H5767" s="135"/>
      <c r="I5767" s="133"/>
      <c r="J5767" s="113"/>
    </row>
    <row r="5768" spans="2:10" x14ac:dyDescent="0.2">
      <c r="B5768" s="111"/>
      <c r="C5768" s="1050" t="s">
        <v>83</v>
      </c>
      <c r="D5768" s="1051"/>
      <c r="E5768" s="1051"/>
      <c r="F5768" s="132">
        <f>SUM(F5759:F5767)</f>
        <v>0</v>
      </c>
      <c r="G5768" s="1052" t="s">
        <v>84</v>
      </c>
      <c r="H5768" s="1052"/>
      <c r="I5768" s="133">
        <f>SUM(I5759:I5766)</f>
        <v>0</v>
      </c>
      <c r="J5768" s="113"/>
    </row>
    <row r="5769" spans="2:10" x14ac:dyDescent="0.2">
      <c r="B5769" s="134"/>
      <c r="C5769" s="135"/>
      <c r="D5769" s="135"/>
      <c r="E5769" s="135"/>
      <c r="F5769" s="135"/>
      <c r="G5769" s="1057" t="s">
        <v>85</v>
      </c>
      <c r="H5769" s="1057"/>
      <c r="I5769" s="136">
        <f>F5768-I5768</f>
        <v>0</v>
      </c>
      <c r="J5769" s="137"/>
    </row>
    <row r="5770" spans="2:10" x14ac:dyDescent="0.2">
      <c r="B5770" s="111"/>
      <c r="C5770" s="112" t="s">
        <v>86</v>
      </c>
      <c r="D5770" s="112"/>
      <c r="E5770" s="112" t="s">
        <v>88</v>
      </c>
      <c r="F5770" s="112"/>
      <c r="G5770" s="112"/>
      <c r="H5770" s="112"/>
      <c r="I5770" s="112"/>
      <c r="J5770" s="113"/>
    </row>
    <row r="5771" spans="2:10" x14ac:dyDescent="0.2">
      <c r="B5771" s="111"/>
      <c r="C5771" s="112"/>
      <c r="D5771" s="112"/>
      <c r="E5771" s="112"/>
      <c r="F5771" s="112"/>
      <c r="G5771" s="112"/>
      <c r="H5771" s="112"/>
      <c r="I5771" s="112"/>
      <c r="J5771" s="113"/>
    </row>
    <row r="5772" spans="2:10" ht="13.5" thickBot="1" x14ac:dyDescent="0.25">
      <c r="B5772" s="139"/>
      <c r="C5772" s="140"/>
      <c r="D5772" s="140"/>
      <c r="E5772" s="140"/>
      <c r="F5772" s="140"/>
      <c r="G5772" s="140"/>
      <c r="H5772" s="140"/>
      <c r="I5772" s="140"/>
      <c r="J5772" s="141"/>
    </row>
    <row r="5773" spans="2:10" x14ac:dyDescent="0.2">
      <c r="B5773" s="112"/>
      <c r="C5773" s="112"/>
      <c r="D5773" s="112"/>
      <c r="E5773" s="112"/>
      <c r="F5773" s="112"/>
      <c r="G5773" s="112"/>
      <c r="H5773" s="112"/>
      <c r="I5773" s="112"/>
      <c r="J5773" s="112"/>
    </row>
    <row r="5774" spans="2:10" x14ac:dyDescent="0.2">
      <c r="B5774" s="112"/>
      <c r="C5774" s="112"/>
      <c r="D5774" s="112"/>
      <c r="E5774" s="112"/>
      <c r="F5774" s="112"/>
      <c r="G5774" s="112"/>
      <c r="H5774" s="112"/>
      <c r="I5774" s="112"/>
      <c r="J5774" s="112"/>
    </row>
    <row r="5775" spans="2:10" x14ac:dyDescent="0.2">
      <c r="B5775" s="112"/>
      <c r="C5775" s="112"/>
      <c r="D5775" s="112"/>
      <c r="E5775" s="112"/>
      <c r="F5775" s="112"/>
      <c r="G5775" s="112"/>
      <c r="H5775" s="112"/>
      <c r="I5775" s="112"/>
      <c r="J5775" s="112"/>
    </row>
    <row r="5776" spans="2:10" ht="13.5" thickBot="1" x14ac:dyDescent="0.25">
      <c r="B5776" s="112"/>
      <c r="C5776" s="112"/>
      <c r="D5776" s="112"/>
      <c r="E5776" s="112"/>
      <c r="F5776" s="112"/>
      <c r="G5776" s="112"/>
      <c r="H5776" s="112"/>
      <c r="I5776" s="112"/>
      <c r="J5776" s="112"/>
    </row>
    <row r="5777" spans="2:10" x14ac:dyDescent="0.2">
      <c r="B5777" s="108" t="s">
        <v>143</v>
      </c>
      <c r="C5777" s="109"/>
      <c r="D5777" s="109"/>
      <c r="E5777" s="109"/>
      <c r="F5777" s="109"/>
      <c r="G5777" s="109"/>
      <c r="H5777" s="109"/>
      <c r="I5777" s="109"/>
      <c r="J5777" s="110"/>
    </row>
    <row r="5778" spans="2:10" x14ac:dyDescent="0.2">
      <c r="B5778" s="111"/>
      <c r="C5778" s="112"/>
      <c r="D5778" s="112"/>
      <c r="E5778" s="112"/>
      <c r="F5778" s="112"/>
      <c r="G5778" s="112"/>
      <c r="H5778" s="112"/>
      <c r="I5778" s="112"/>
      <c r="J5778" s="113"/>
    </row>
    <row r="5779" spans="2:10" ht="15.75" x14ac:dyDescent="0.25">
      <c r="B5779" s="111"/>
      <c r="C5779" s="1053" t="s">
        <v>77</v>
      </c>
      <c r="D5779" s="1053"/>
      <c r="E5779" s="1053"/>
      <c r="F5779" s="1053"/>
      <c r="G5779" s="1053"/>
      <c r="H5779" s="1053"/>
      <c r="I5779" s="1053"/>
      <c r="J5779" s="113"/>
    </row>
    <row r="5780" spans="2:10" x14ac:dyDescent="0.2">
      <c r="B5780" s="111"/>
      <c r="C5780" s="1054" t="s">
        <v>2110</v>
      </c>
      <c r="D5780" s="1054"/>
      <c r="E5780" s="1054"/>
      <c r="F5780" s="1054"/>
      <c r="G5780" s="1054"/>
      <c r="H5780" s="1054"/>
      <c r="I5780" s="1054"/>
      <c r="J5780" s="113"/>
    </row>
    <row r="5781" spans="2:10" x14ac:dyDescent="0.2">
      <c r="B5781" s="111"/>
      <c r="C5781" s="668"/>
      <c r="D5781" s="668"/>
      <c r="E5781" s="668"/>
      <c r="F5781" s="668"/>
      <c r="G5781" s="668"/>
      <c r="H5781" s="668"/>
      <c r="I5781" s="670"/>
      <c r="J5781" s="113"/>
    </row>
    <row r="5782" spans="2:10" x14ac:dyDescent="0.2">
      <c r="B5782" s="111"/>
      <c r="C5782" s="671" t="s">
        <v>82</v>
      </c>
      <c r="D5782" s="1055">
        <f>'Total display'!B276</f>
        <v>0</v>
      </c>
      <c r="E5782" s="1055"/>
      <c r="F5782" s="1055"/>
      <c r="G5782" s="1055"/>
      <c r="H5782" s="671" t="s">
        <v>81</v>
      </c>
      <c r="I5782" s="176">
        <f>'Total display'!C276</f>
        <v>0</v>
      </c>
      <c r="J5782" s="113"/>
    </row>
    <row r="5783" spans="2:10" x14ac:dyDescent="0.2">
      <c r="B5783" s="111"/>
      <c r="C5783" s="118" t="s">
        <v>78</v>
      </c>
      <c r="D5783" s="1055" t="s">
        <v>92</v>
      </c>
      <c r="E5783" s="1055"/>
      <c r="F5783" s="1055"/>
      <c r="G5783" s="112"/>
      <c r="H5783" s="314" t="s">
        <v>479</v>
      </c>
      <c r="I5783" s="314" t="s">
        <v>616</v>
      </c>
      <c r="J5783" s="113"/>
    </row>
    <row r="5784" spans="2:10" ht="13.5" thickBot="1" x14ac:dyDescent="0.25">
      <c r="B5784" s="111"/>
      <c r="C5784" s="120" t="s">
        <v>79</v>
      </c>
      <c r="D5784" s="120">
        <f>'Total display'!A276</f>
        <v>0</v>
      </c>
      <c r="E5784" s="169"/>
      <c r="F5784" s="149"/>
      <c r="G5784" s="112"/>
      <c r="H5784" s="120" t="s">
        <v>80</v>
      </c>
      <c r="I5784" s="232">
        <f>'Total display'!D276</f>
        <v>0</v>
      </c>
      <c r="J5784" s="113"/>
    </row>
    <row r="5785" spans="2:10" ht="14.25" thickTop="1" thickBot="1" x14ac:dyDescent="0.25">
      <c r="B5785" s="111"/>
      <c r="C5785" s="123" t="s">
        <v>73</v>
      </c>
      <c r="D5785" s="124"/>
      <c r="E5785" s="124"/>
      <c r="F5785" s="125" t="s">
        <v>74</v>
      </c>
      <c r="G5785" s="124" t="s">
        <v>75</v>
      </c>
      <c r="H5785" s="124"/>
      <c r="I5785" s="125" t="s">
        <v>74</v>
      </c>
      <c r="J5785" s="113"/>
    </row>
    <row r="5786" spans="2:10" ht="13.5" thickTop="1" x14ac:dyDescent="0.2">
      <c r="B5786" s="111"/>
      <c r="C5786" s="126"/>
      <c r="D5786" s="127" t="s">
        <v>201</v>
      </c>
      <c r="E5786" s="669" t="s">
        <v>117</v>
      </c>
      <c r="F5786" s="129"/>
      <c r="G5786" s="112"/>
      <c r="H5786" s="112"/>
      <c r="I5786" s="130"/>
      <c r="J5786" s="113"/>
    </row>
    <row r="5787" spans="2:10" x14ac:dyDescent="0.2">
      <c r="B5787" s="111"/>
      <c r="C5787" s="127" t="s">
        <v>40</v>
      </c>
      <c r="D5787" s="127"/>
      <c r="E5787" s="127"/>
      <c r="F5787" s="131">
        <f>'Total display'!E276</f>
        <v>0</v>
      </c>
      <c r="G5787" s="1056" t="s">
        <v>1942</v>
      </c>
      <c r="H5787" s="1056"/>
      <c r="I5787" s="131">
        <f>'Total display'!R276</f>
        <v>0</v>
      </c>
      <c r="J5787" s="113"/>
    </row>
    <row r="5788" spans="2:10" x14ac:dyDescent="0.2">
      <c r="B5788" s="111"/>
      <c r="C5788" s="127" t="s">
        <v>67</v>
      </c>
      <c r="D5788" s="127"/>
      <c r="E5788" s="127"/>
      <c r="F5788" s="131">
        <f>'Total display'!H276</f>
        <v>0</v>
      </c>
      <c r="G5788" s="1056" t="s">
        <v>76</v>
      </c>
      <c r="H5788" s="1056"/>
      <c r="I5788" s="131">
        <f>'Total display'!T276</f>
        <v>0</v>
      </c>
      <c r="J5788" s="113"/>
    </row>
    <row r="5789" spans="2:10" x14ac:dyDescent="0.2">
      <c r="B5789" s="111"/>
      <c r="C5789" s="127" t="s">
        <v>69</v>
      </c>
      <c r="D5789" s="977">
        <f>'Ac Dtls'!D222</f>
        <v>0</v>
      </c>
      <c r="E5789" s="131">
        <f>'Ac Dtls'!E222</f>
        <v>1.4285958904109592</v>
      </c>
      <c r="F5789" s="131">
        <f>'Total display'!M276</f>
        <v>0</v>
      </c>
      <c r="G5789" s="127"/>
      <c r="H5789" s="127"/>
      <c r="I5789" s="131"/>
      <c r="J5789" s="113"/>
    </row>
    <row r="5790" spans="2:10" x14ac:dyDescent="0.2">
      <c r="B5790" s="111"/>
      <c r="C5790" s="127" t="s">
        <v>1684</v>
      </c>
      <c r="D5790" s="669">
        <f>'Ac Dtls'!G4211</f>
        <v>0</v>
      </c>
      <c r="E5790" s="131">
        <f>'Ac Dtls'!H4211</f>
        <v>0</v>
      </c>
      <c r="F5790" s="131">
        <f>'Total display'!N276</f>
        <v>0</v>
      </c>
      <c r="G5790" s="127"/>
      <c r="H5790" s="127"/>
      <c r="I5790" s="131"/>
      <c r="J5790" s="113"/>
    </row>
    <row r="5791" spans="2:10" x14ac:dyDescent="0.2">
      <c r="B5791" s="111"/>
      <c r="C5791" s="127" t="s">
        <v>71</v>
      </c>
      <c r="D5791" s="127"/>
      <c r="E5791" s="127"/>
      <c r="F5791" s="131">
        <f>'Total display'!P276</f>
        <v>0</v>
      </c>
      <c r="G5791" s="127"/>
      <c r="H5791" s="127"/>
      <c r="I5791" s="131"/>
      <c r="J5791" s="113"/>
    </row>
    <row r="5792" spans="2:10" x14ac:dyDescent="0.2">
      <c r="B5792" s="111"/>
      <c r="C5792" s="182" t="s">
        <v>421</v>
      </c>
      <c r="D5792" s="144"/>
      <c r="E5792" s="144"/>
      <c r="F5792" s="183">
        <f>'Total display'!I276</f>
        <v>0</v>
      </c>
      <c r="G5792" s="127"/>
      <c r="H5792" s="127"/>
      <c r="I5792" s="131"/>
      <c r="J5792" s="113"/>
    </row>
    <row r="5793" spans="2:10" x14ac:dyDescent="0.2">
      <c r="B5793" s="111"/>
      <c r="C5793" s="127" t="s">
        <v>450</v>
      </c>
      <c r="D5793" s="144"/>
      <c r="E5793" s="144"/>
      <c r="F5793" s="131">
        <f>'Total display'!J276</f>
        <v>0</v>
      </c>
      <c r="G5793" s="127"/>
      <c r="H5793" s="127"/>
      <c r="I5793" s="131"/>
      <c r="J5793" s="113"/>
    </row>
    <row r="5794" spans="2:10" x14ac:dyDescent="0.2">
      <c r="B5794" s="111"/>
      <c r="C5794" s="127" t="s">
        <v>1049</v>
      </c>
      <c r="D5794" s="127"/>
      <c r="E5794" s="127"/>
      <c r="F5794" s="131">
        <f>'Total display'!F276</f>
        <v>0</v>
      </c>
      <c r="G5794" s="127"/>
      <c r="H5794" s="127"/>
      <c r="I5794" s="131"/>
      <c r="J5794" s="113"/>
    </row>
    <row r="5795" spans="2:10" x14ac:dyDescent="0.2">
      <c r="B5795" s="111"/>
      <c r="C5795" s="382" t="s">
        <v>951</v>
      </c>
      <c r="D5795" s="127"/>
      <c r="E5795" s="127"/>
      <c r="F5795" s="131">
        <f>'Total display'!L276</f>
        <v>0</v>
      </c>
      <c r="G5795" s="135"/>
      <c r="H5795" s="135"/>
      <c r="I5795" s="133"/>
      <c r="J5795" s="113"/>
    </row>
    <row r="5796" spans="2:10" x14ac:dyDescent="0.2">
      <c r="B5796" s="111"/>
      <c r="C5796" s="1050" t="s">
        <v>83</v>
      </c>
      <c r="D5796" s="1051"/>
      <c r="E5796" s="1051"/>
      <c r="F5796" s="132">
        <f>SUM(F5787:F5795)</f>
        <v>0</v>
      </c>
      <c r="G5796" s="1052" t="s">
        <v>84</v>
      </c>
      <c r="H5796" s="1052"/>
      <c r="I5796" s="133">
        <f>SUM(I5787:I5794)</f>
        <v>0</v>
      </c>
      <c r="J5796" s="113"/>
    </row>
    <row r="5797" spans="2:10" x14ac:dyDescent="0.2">
      <c r="B5797" s="134"/>
      <c r="C5797" s="135"/>
      <c r="D5797" s="135"/>
      <c r="E5797" s="135"/>
      <c r="F5797" s="135"/>
      <c r="G5797" s="1057" t="s">
        <v>85</v>
      </c>
      <c r="H5797" s="1057"/>
      <c r="I5797" s="136">
        <f>F5796-I5796</f>
        <v>0</v>
      </c>
      <c r="J5797" s="137"/>
    </row>
    <row r="5798" spans="2:10" x14ac:dyDescent="0.2">
      <c r="B5798" s="111"/>
      <c r="C5798" s="112" t="s">
        <v>86</v>
      </c>
      <c r="D5798" s="112"/>
      <c r="E5798" s="112" t="s">
        <v>88</v>
      </c>
      <c r="F5798" s="112"/>
      <c r="G5798" s="112"/>
      <c r="H5798" s="112"/>
      <c r="I5798" s="112"/>
      <c r="J5798" s="113"/>
    </row>
    <row r="5799" spans="2:10" x14ac:dyDescent="0.2">
      <c r="B5799" s="111"/>
      <c r="C5799" s="112"/>
      <c r="D5799" s="112"/>
      <c r="E5799" s="112"/>
      <c r="F5799" s="112"/>
      <c r="G5799" s="112"/>
      <c r="H5799" s="112"/>
      <c r="I5799" s="112"/>
      <c r="J5799" s="113"/>
    </row>
    <row r="5800" spans="2:10" ht="13.5" thickBot="1" x14ac:dyDescent="0.25">
      <c r="B5800" s="139"/>
      <c r="C5800" s="140"/>
      <c r="D5800" s="140"/>
      <c r="E5800" s="140"/>
      <c r="F5800" s="140"/>
      <c r="G5800" s="140"/>
      <c r="H5800" s="140"/>
      <c r="I5800" s="140"/>
      <c r="J5800" s="141"/>
    </row>
    <row r="5801" spans="2:10" x14ac:dyDescent="0.2">
      <c r="B5801" s="112"/>
      <c r="C5801" s="112"/>
      <c r="D5801" s="112"/>
      <c r="E5801" s="112"/>
      <c r="F5801" s="112"/>
      <c r="G5801" s="112"/>
      <c r="H5801" s="112"/>
      <c r="I5801" s="112"/>
      <c r="J5801" s="112"/>
    </row>
    <row r="5802" spans="2:10" x14ac:dyDescent="0.2">
      <c r="B5802" s="112"/>
      <c r="C5802" s="112"/>
      <c r="D5802" s="112"/>
      <c r="E5802" s="112"/>
      <c r="F5802" s="112"/>
      <c r="G5802" s="112"/>
      <c r="H5802" s="112"/>
      <c r="I5802" s="112"/>
      <c r="J5802" s="112"/>
    </row>
    <row r="5803" spans="2:10" ht="13.5" thickBot="1" x14ac:dyDescent="0.25">
      <c r="B5803" s="112"/>
      <c r="C5803" s="112"/>
      <c r="D5803" s="112"/>
      <c r="E5803" s="112"/>
      <c r="F5803" s="112"/>
      <c r="G5803" s="112"/>
      <c r="H5803" s="112"/>
      <c r="I5803" s="112"/>
      <c r="J5803" s="112"/>
    </row>
    <row r="5804" spans="2:10" x14ac:dyDescent="0.2">
      <c r="B5804" s="108" t="s">
        <v>143</v>
      </c>
      <c r="C5804" s="109"/>
      <c r="D5804" s="109"/>
      <c r="E5804" s="109"/>
      <c r="F5804" s="109"/>
      <c r="G5804" s="109"/>
      <c r="H5804" s="109"/>
      <c r="I5804" s="109"/>
      <c r="J5804" s="110"/>
    </row>
    <row r="5805" spans="2:10" x14ac:dyDescent="0.2">
      <c r="B5805" s="111"/>
      <c r="C5805" s="112"/>
      <c r="D5805" s="112"/>
      <c r="E5805" s="112"/>
      <c r="F5805" s="112"/>
      <c r="G5805" s="112"/>
      <c r="H5805" s="112"/>
      <c r="I5805" s="112"/>
      <c r="J5805" s="113"/>
    </row>
    <row r="5806" spans="2:10" ht="15.75" x14ac:dyDescent="0.25">
      <c r="B5806" s="111"/>
      <c r="C5806" s="1053" t="s">
        <v>77</v>
      </c>
      <c r="D5806" s="1053"/>
      <c r="E5806" s="1053"/>
      <c r="F5806" s="1053"/>
      <c r="G5806" s="1053"/>
      <c r="H5806" s="1053"/>
      <c r="I5806" s="1053"/>
      <c r="J5806" s="113"/>
    </row>
    <row r="5807" spans="2:10" x14ac:dyDescent="0.2">
      <c r="B5807" s="111"/>
      <c r="C5807" s="1054" t="s">
        <v>2110</v>
      </c>
      <c r="D5807" s="1054"/>
      <c r="E5807" s="1054"/>
      <c r="F5807" s="1054"/>
      <c r="G5807" s="1054"/>
      <c r="H5807" s="1054"/>
      <c r="I5807" s="1054"/>
      <c r="J5807" s="113"/>
    </row>
    <row r="5808" spans="2:10" x14ac:dyDescent="0.2">
      <c r="B5808" s="111"/>
      <c r="C5808" s="733"/>
      <c r="D5808" s="733"/>
      <c r="E5808" s="733"/>
      <c r="F5808" s="733"/>
      <c r="G5808" s="733"/>
      <c r="H5808" s="733"/>
      <c r="I5808" s="735"/>
      <c r="J5808" s="113"/>
    </row>
    <row r="5809" spans="2:10" x14ac:dyDescent="0.2">
      <c r="B5809" s="111"/>
      <c r="C5809" s="736" t="s">
        <v>82</v>
      </c>
      <c r="D5809" s="1055">
        <f>'Total display'!B277</f>
        <v>0</v>
      </c>
      <c r="E5809" s="1055"/>
      <c r="F5809" s="1055"/>
      <c r="G5809" s="1055"/>
      <c r="H5809" s="736" t="s">
        <v>81</v>
      </c>
      <c r="I5809" s="176">
        <f>'Total display'!C277</f>
        <v>0</v>
      </c>
      <c r="J5809" s="113"/>
    </row>
    <row r="5810" spans="2:10" x14ac:dyDescent="0.2">
      <c r="B5810" s="111"/>
      <c r="C5810" s="118" t="s">
        <v>78</v>
      </c>
      <c r="D5810" s="1055" t="s">
        <v>92</v>
      </c>
      <c r="E5810" s="1055"/>
      <c r="F5810" s="1055"/>
      <c r="G5810" s="112"/>
      <c r="H5810" s="314" t="s">
        <v>479</v>
      </c>
      <c r="I5810" s="314" t="s">
        <v>329</v>
      </c>
      <c r="J5810" s="113"/>
    </row>
    <row r="5811" spans="2:10" ht="13.5" thickBot="1" x14ac:dyDescent="0.25">
      <c r="B5811" s="111"/>
      <c r="C5811" s="120" t="s">
        <v>79</v>
      </c>
      <c r="D5811" s="120">
        <f>'Total display'!A277</f>
        <v>0</v>
      </c>
      <c r="E5811" s="169"/>
      <c r="F5811" s="149"/>
      <c r="G5811" s="112"/>
      <c r="H5811" s="120" t="s">
        <v>80</v>
      </c>
      <c r="I5811" s="232">
        <f>'Total display'!D277</f>
        <v>0</v>
      </c>
      <c r="J5811" s="113"/>
    </row>
    <row r="5812" spans="2:10" ht="14.25" thickTop="1" thickBot="1" x14ac:dyDescent="0.25">
      <c r="B5812" s="111"/>
      <c r="C5812" s="123" t="s">
        <v>73</v>
      </c>
      <c r="D5812" s="124"/>
      <c r="E5812" s="124"/>
      <c r="F5812" s="125" t="s">
        <v>74</v>
      </c>
      <c r="G5812" s="124" t="s">
        <v>75</v>
      </c>
      <c r="H5812" s="124"/>
      <c r="I5812" s="125" t="s">
        <v>74</v>
      </c>
      <c r="J5812" s="113"/>
    </row>
    <row r="5813" spans="2:10" ht="13.5" thickTop="1" x14ac:dyDescent="0.2">
      <c r="B5813" s="111"/>
      <c r="C5813" s="126"/>
      <c r="D5813" s="127" t="s">
        <v>201</v>
      </c>
      <c r="E5813" s="734" t="s">
        <v>117</v>
      </c>
      <c r="F5813" s="129"/>
      <c r="G5813" s="112"/>
      <c r="H5813" s="112"/>
      <c r="I5813" s="130"/>
      <c r="J5813" s="113"/>
    </row>
    <row r="5814" spans="2:10" x14ac:dyDescent="0.2">
      <c r="B5814" s="111"/>
      <c r="C5814" s="127" t="s">
        <v>40</v>
      </c>
      <c r="D5814" s="127"/>
      <c r="E5814" s="127"/>
      <c r="F5814" s="131">
        <f>'Total display'!E277</f>
        <v>0</v>
      </c>
      <c r="G5814" s="1056" t="s">
        <v>1942</v>
      </c>
      <c r="H5814" s="1056"/>
      <c r="I5814" s="131">
        <f>'Total display'!R277</f>
        <v>0</v>
      </c>
      <c r="J5814" s="113"/>
    </row>
    <row r="5815" spans="2:10" x14ac:dyDescent="0.2">
      <c r="B5815" s="111"/>
      <c r="C5815" s="127" t="s">
        <v>67</v>
      </c>
      <c r="D5815" s="127"/>
      <c r="E5815" s="127"/>
      <c r="F5815" s="131">
        <f>'Total display'!H277</f>
        <v>0</v>
      </c>
      <c r="G5815" s="1056" t="s">
        <v>76</v>
      </c>
      <c r="H5815" s="1056"/>
      <c r="I5815" s="131">
        <f>'Total display'!T277</f>
        <v>0</v>
      </c>
      <c r="J5815" s="113"/>
    </row>
    <row r="5816" spans="2:10" x14ac:dyDescent="0.2">
      <c r="B5816" s="111"/>
      <c r="C5816" s="127" t="s">
        <v>69</v>
      </c>
      <c r="D5816" s="977">
        <f>'Ac Dtls'!D223</f>
        <v>0</v>
      </c>
      <c r="E5816" s="131">
        <f>'Ac Dtls'!E223</f>
        <v>1.4285958904109592</v>
      </c>
      <c r="F5816" s="131">
        <f>'Total display'!M277</f>
        <v>0</v>
      </c>
      <c r="G5816" s="127"/>
      <c r="H5816" s="127"/>
      <c r="I5816" s="131"/>
      <c r="J5816" s="113"/>
    </row>
    <row r="5817" spans="2:10" x14ac:dyDescent="0.2">
      <c r="B5817" s="111"/>
      <c r="C5817" s="127" t="s">
        <v>1684</v>
      </c>
      <c r="D5817" s="734">
        <f>'Ac Dtls'!G4238</f>
        <v>0</v>
      </c>
      <c r="E5817" s="131">
        <f>'Ac Dtls'!H4238</f>
        <v>0</v>
      </c>
      <c r="F5817" s="131">
        <f>'Total display'!N277</f>
        <v>0</v>
      </c>
      <c r="G5817" s="127"/>
      <c r="H5817" s="127"/>
      <c r="I5817" s="131"/>
      <c r="J5817" s="113"/>
    </row>
    <row r="5818" spans="2:10" x14ac:dyDescent="0.2">
      <c r="B5818" s="111"/>
      <c r="C5818" s="127" t="s">
        <v>71</v>
      </c>
      <c r="D5818" s="127"/>
      <c r="E5818" s="127"/>
      <c r="F5818" s="131">
        <f>'Total display'!P277</f>
        <v>0</v>
      </c>
      <c r="G5818" s="127"/>
      <c r="H5818" s="127"/>
      <c r="I5818" s="131"/>
      <c r="J5818" s="113"/>
    </row>
    <row r="5819" spans="2:10" x14ac:dyDescent="0.2">
      <c r="B5819" s="111"/>
      <c r="C5819" s="182" t="s">
        <v>421</v>
      </c>
      <c r="D5819" s="144"/>
      <c r="E5819" s="144"/>
      <c r="F5819" s="183">
        <f>'Total display'!I277</f>
        <v>0</v>
      </c>
      <c r="G5819" s="127"/>
      <c r="H5819" s="127"/>
      <c r="I5819" s="131"/>
      <c r="J5819" s="113"/>
    </row>
    <row r="5820" spans="2:10" x14ac:dyDescent="0.2">
      <c r="B5820" s="111"/>
      <c r="C5820" s="127" t="s">
        <v>450</v>
      </c>
      <c r="D5820" s="144"/>
      <c r="E5820" s="144"/>
      <c r="F5820" s="131">
        <f>'Total display'!J277</f>
        <v>0</v>
      </c>
      <c r="G5820" s="127"/>
      <c r="H5820" s="127"/>
      <c r="I5820" s="131"/>
      <c r="J5820" s="113"/>
    </row>
    <row r="5821" spans="2:10" x14ac:dyDescent="0.2">
      <c r="B5821" s="111"/>
      <c r="C5821" s="127" t="s">
        <v>1049</v>
      </c>
      <c r="D5821" s="127"/>
      <c r="E5821" s="127"/>
      <c r="F5821" s="131">
        <f>'Total display'!F277</f>
        <v>0</v>
      </c>
      <c r="G5821" s="127"/>
      <c r="H5821" s="127"/>
      <c r="I5821" s="131"/>
      <c r="J5821" s="113"/>
    </row>
    <row r="5822" spans="2:10" x14ac:dyDescent="0.2">
      <c r="B5822" s="111"/>
      <c r="C5822" s="382" t="s">
        <v>951</v>
      </c>
      <c r="D5822" s="127"/>
      <c r="E5822" s="127"/>
      <c r="F5822" s="131">
        <f>'Total display'!L277</f>
        <v>0</v>
      </c>
      <c r="G5822" s="135"/>
      <c r="H5822" s="135"/>
      <c r="I5822" s="133"/>
      <c r="J5822" s="113"/>
    </row>
    <row r="5823" spans="2:10" x14ac:dyDescent="0.2">
      <c r="B5823" s="111"/>
      <c r="C5823" s="1050" t="s">
        <v>83</v>
      </c>
      <c r="D5823" s="1051"/>
      <c r="E5823" s="1051"/>
      <c r="F5823" s="132">
        <f>SUM(F5814:F5822)</f>
        <v>0</v>
      </c>
      <c r="G5823" s="1052" t="s">
        <v>84</v>
      </c>
      <c r="H5823" s="1052"/>
      <c r="I5823" s="133">
        <f>SUM(I5814:I5821)</f>
        <v>0</v>
      </c>
      <c r="J5823" s="113"/>
    </row>
    <row r="5824" spans="2:10" x14ac:dyDescent="0.2">
      <c r="B5824" s="134"/>
      <c r="C5824" s="135"/>
      <c r="D5824" s="135"/>
      <c r="E5824" s="135"/>
      <c r="F5824" s="135"/>
      <c r="G5824" s="1057" t="s">
        <v>85</v>
      </c>
      <c r="H5824" s="1057"/>
      <c r="I5824" s="136">
        <f>F5823-I5823</f>
        <v>0</v>
      </c>
      <c r="J5824" s="137"/>
    </row>
    <row r="5825" spans="2:10" x14ac:dyDescent="0.2">
      <c r="B5825" s="111"/>
      <c r="C5825" s="112" t="s">
        <v>86</v>
      </c>
      <c r="D5825" s="112"/>
      <c r="E5825" s="112" t="s">
        <v>88</v>
      </c>
      <c r="F5825" s="112"/>
      <c r="G5825" s="112"/>
      <c r="H5825" s="112"/>
      <c r="I5825" s="112"/>
      <c r="J5825" s="113"/>
    </row>
    <row r="5826" spans="2:10" x14ac:dyDescent="0.2">
      <c r="B5826" s="111"/>
      <c r="C5826" s="112"/>
      <c r="D5826" s="112"/>
      <c r="E5826" s="112"/>
      <c r="F5826" s="112"/>
      <c r="G5826" s="112"/>
      <c r="H5826" s="112"/>
      <c r="I5826" s="112"/>
      <c r="J5826" s="113"/>
    </row>
    <row r="5827" spans="2:10" ht="13.5" thickBot="1" x14ac:dyDescent="0.25">
      <c r="B5827" s="139"/>
      <c r="C5827" s="140"/>
      <c r="D5827" s="140"/>
      <c r="E5827" s="140"/>
      <c r="F5827" s="140"/>
      <c r="G5827" s="140"/>
      <c r="H5827" s="140"/>
      <c r="I5827" s="140"/>
      <c r="J5827" s="141"/>
    </row>
    <row r="5828" spans="2:10" x14ac:dyDescent="0.2">
      <c r="B5828" s="112"/>
      <c r="C5828" s="112"/>
      <c r="D5828" s="112"/>
      <c r="E5828" s="112"/>
      <c r="F5828" s="112"/>
      <c r="G5828" s="112"/>
      <c r="H5828" s="112"/>
      <c r="I5828" s="112"/>
      <c r="J5828" s="112"/>
    </row>
    <row r="5829" spans="2:10" x14ac:dyDescent="0.2">
      <c r="B5829" s="112"/>
      <c r="C5829" s="112"/>
      <c r="D5829" s="112"/>
      <c r="E5829" s="112"/>
      <c r="F5829" s="112"/>
      <c r="G5829" s="112"/>
      <c r="H5829" s="112"/>
      <c r="I5829" s="112"/>
      <c r="J5829" s="112"/>
    </row>
    <row r="5830" spans="2:10" ht="13.5" thickBot="1" x14ac:dyDescent="0.25">
      <c r="B5830" s="112"/>
      <c r="C5830" s="112"/>
      <c r="D5830" s="112"/>
      <c r="E5830" s="112"/>
      <c r="F5830" s="112"/>
      <c r="G5830" s="112"/>
      <c r="H5830" s="112"/>
      <c r="I5830" s="112"/>
      <c r="J5830" s="112"/>
    </row>
    <row r="5831" spans="2:10" x14ac:dyDescent="0.2">
      <c r="B5831" s="108" t="s">
        <v>143</v>
      </c>
      <c r="C5831" s="109"/>
      <c r="D5831" s="109"/>
      <c r="E5831" s="109"/>
      <c r="F5831" s="109"/>
      <c r="G5831" s="109"/>
      <c r="H5831" s="109"/>
      <c r="I5831" s="109"/>
      <c r="J5831" s="110"/>
    </row>
    <row r="5832" spans="2:10" x14ac:dyDescent="0.2">
      <c r="B5832" s="111"/>
      <c r="C5832" s="112"/>
      <c r="D5832" s="112"/>
      <c r="E5832" s="112"/>
      <c r="F5832" s="112"/>
      <c r="G5832" s="112"/>
      <c r="H5832" s="112"/>
      <c r="I5832" s="112"/>
      <c r="J5832" s="113"/>
    </row>
    <row r="5833" spans="2:10" ht="15.75" x14ac:dyDescent="0.25">
      <c r="B5833" s="111"/>
      <c r="C5833" s="1053" t="s">
        <v>77</v>
      </c>
      <c r="D5833" s="1053"/>
      <c r="E5833" s="1053"/>
      <c r="F5833" s="1053"/>
      <c r="G5833" s="1053"/>
      <c r="H5833" s="1053"/>
      <c r="I5833" s="1053"/>
      <c r="J5833" s="113"/>
    </row>
    <row r="5834" spans="2:10" x14ac:dyDescent="0.2">
      <c r="B5834" s="111"/>
      <c r="C5834" s="1054" t="s">
        <v>2110</v>
      </c>
      <c r="D5834" s="1054"/>
      <c r="E5834" s="1054"/>
      <c r="F5834" s="1054"/>
      <c r="G5834" s="1054"/>
      <c r="H5834" s="1054"/>
      <c r="I5834" s="1054"/>
      <c r="J5834" s="113"/>
    </row>
    <row r="5835" spans="2:10" x14ac:dyDescent="0.2">
      <c r="B5835" s="111"/>
      <c r="C5835" s="733"/>
      <c r="D5835" s="733"/>
      <c r="E5835" s="733"/>
      <c r="F5835" s="733"/>
      <c r="G5835" s="733"/>
      <c r="H5835" s="733"/>
      <c r="I5835" s="735"/>
      <c r="J5835" s="113"/>
    </row>
    <row r="5836" spans="2:10" x14ac:dyDescent="0.2">
      <c r="B5836" s="111"/>
      <c r="C5836" s="736" t="s">
        <v>82</v>
      </c>
      <c r="D5836" s="1055">
        <f>'Total display'!B278</f>
        <v>0</v>
      </c>
      <c r="E5836" s="1055"/>
      <c r="F5836" s="1055"/>
      <c r="G5836" s="1055"/>
      <c r="H5836" s="736" t="s">
        <v>81</v>
      </c>
      <c r="I5836" s="176">
        <f>'Total display'!C278</f>
        <v>0</v>
      </c>
      <c r="J5836" s="113"/>
    </row>
    <row r="5837" spans="2:10" x14ac:dyDescent="0.2">
      <c r="B5837" s="111"/>
      <c r="C5837" s="118" t="s">
        <v>78</v>
      </c>
      <c r="D5837" s="1055" t="s">
        <v>92</v>
      </c>
      <c r="E5837" s="1055"/>
      <c r="F5837" s="1055"/>
      <c r="G5837" s="112"/>
      <c r="H5837" s="246" t="s">
        <v>479</v>
      </c>
      <c r="I5837" s="246" t="s">
        <v>330</v>
      </c>
      <c r="J5837" s="113"/>
    </row>
    <row r="5838" spans="2:10" ht="13.5" thickBot="1" x14ac:dyDescent="0.25">
      <c r="B5838" s="111"/>
      <c r="C5838" s="120" t="s">
        <v>79</v>
      </c>
      <c r="D5838" s="120">
        <f>'Total display'!A278</f>
        <v>0</v>
      </c>
      <c r="E5838" s="169"/>
      <c r="F5838" s="149"/>
      <c r="G5838" s="112"/>
      <c r="H5838" s="120" t="s">
        <v>80</v>
      </c>
      <c r="I5838" s="232">
        <f>'Total display'!D278</f>
        <v>0</v>
      </c>
      <c r="J5838" s="113"/>
    </row>
    <row r="5839" spans="2:10" ht="14.25" thickTop="1" thickBot="1" x14ac:dyDescent="0.25">
      <c r="B5839" s="111"/>
      <c r="C5839" s="123" t="s">
        <v>73</v>
      </c>
      <c r="D5839" s="124"/>
      <c r="E5839" s="124"/>
      <c r="F5839" s="125" t="s">
        <v>74</v>
      </c>
      <c r="G5839" s="124" t="s">
        <v>75</v>
      </c>
      <c r="H5839" s="124"/>
      <c r="I5839" s="125" t="s">
        <v>74</v>
      </c>
      <c r="J5839" s="113"/>
    </row>
    <row r="5840" spans="2:10" ht="13.5" thickTop="1" x14ac:dyDescent="0.2">
      <c r="B5840" s="111"/>
      <c r="C5840" s="126"/>
      <c r="D5840" s="127" t="s">
        <v>201</v>
      </c>
      <c r="E5840" s="734" t="s">
        <v>117</v>
      </c>
      <c r="F5840" s="129"/>
      <c r="G5840" s="112"/>
      <c r="H5840" s="112"/>
      <c r="I5840" s="130"/>
      <c r="J5840" s="113"/>
    </row>
    <row r="5841" spans="2:10" x14ac:dyDescent="0.2">
      <c r="B5841" s="111"/>
      <c r="C5841" s="127" t="s">
        <v>40</v>
      </c>
      <c r="D5841" s="127"/>
      <c r="E5841" s="127"/>
      <c r="F5841" s="131">
        <f>'Total display'!E278</f>
        <v>0</v>
      </c>
      <c r="G5841" s="1056" t="s">
        <v>1942</v>
      </c>
      <c r="H5841" s="1056"/>
      <c r="I5841" s="131">
        <f>'Total display'!R278</f>
        <v>0</v>
      </c>
      <c r="J5841" s="113"/>
    </row>
    <row r="5842" spans="2:10" x14ac:dyDescent="0.2">
      <c r="B5842" s="111"/>
      <c r="C5842" s="127" t="s">
        <v>67</v>
      </c>
      <c r="D5842" s="127"/>
      <c r="E5842" s="127"/>
      <c r="F5842" s="131">
        <f>'Total display'!H278</f>
        <v>0</v>
      </c>
      <c r="G5842" s="1056" t="s">
        <v>76</v>
      </c>
      <c r="H5842" s="1056"/>
      <c r="I5842" s="131">
        <f>'Total display'!T278</f>
        <v>0</v>
      </c>
      <c r="J5842" s="113"/>
    </row>
    <row r="5843" spans="2:10" x14ac:dyDescent="0.2">
      <c r="B5843" s="111"/>
      <c r="C5843" s="127" t="s">
        <v>69</v>
      </c>
      <c r="D5843" s="977">
        <f>'Ac Dtls'!D224</f>
        <v>0</v>
      </c>
      <c r="E5843" s="131">
        <f>'Ac Dtls'!E224</f>
        <v>1.4285958904109592</v>
      </c>
      <c r="F5843" s="131">
        <f>'Total display'!M278</f>
        <v>0</v>
      </c>
      <c r="G5843" s="127"/>
      <c r="H5843" s="127"/>
      <c r="I5843" s="131"/>
      <c r="J5843" s="113"/>
    </row>
    <row r="5844" spans="2:10" x14ac:dyDescent="0.2">
      <c r="B5844" s="111"/>
      <c r="C5844" s="127" t="s">
        <v>1684</v>
      </c>
      <c r="D5844" s="734">
        <f>'Ac Dtls'!G4265</f>
        <v>0</v>
      </c>
      <c r="E5844" s="131">
        <f>'Ac Dtls'!H4265</f>
        <v>0</v>
      </c>
      <c r="F5844" s="131">
        <f>'Total display'!N278</f>
        <v>0</v>
      </c>
      <c r="G5844" s="127"/>
      <c r="H5844" s="127"/>
      <c r="I5844" s="131"/>
      <c r="J5844" s="113"/>
    </row>
    <row r="5845" spans="2:10" x14ac:dyDescent="0.2">
      <c r="B5845" s="111"/>
      <c r="C5845" s="127" t="s">
        <v>71</v>
      </c>
      <c r="D5845" s="127"/>
      <c r="E5845" s="127"/>
      <c r="F5845" s="131">
        <f>'Total display'!P278</f>
        <v>0</v>
      </c>
      <c r="G5845" s="127"/>
      <c r="H5845" s="127"/>
      <c r="I5845" s="131"/>
      <c r="J5845" s="113"/>
    </row>
    <row r="5846" spans="2:10" x14ac:dyDescent="0.2">
      <c r="B5846" s="111"/>
      <c r="C5846" s="182" t="s">
        <v>421</v>
      </c>
      <c r="D5846" s="144"/>
      <c r="E5846" s="144"/>
      <c r="F5846" s="183">
        <f>'Total display'!I278</f>
        <v>0</v>
      </c>
      <c r="G5846" s="127"/>
      <c r="H5846" s="127"/>
      <c r="I5846" s="131"/>
      <c r="J5846" s="113"/>
    </row>
    <row r="5847" spans="2:10" x14ac:dyDescent="0.2">
      <c r="B5847" s="111"/>
      <c r="C5847" s="127" t="s">
        <v>450</v>
      </c>
      <c r="D5847" s="144"/>
      <c r="E5847" s="144"/>
      <c r="F5847" s="131">
        <f>'Total display'!J278</f>
        <v>0</v>
      </c>
      <c r="G5847" s="127"/>
      <c r="H5847" s="127"/>
      <c r="I5847" s="131"/>
      <c r="J5847" s="113"/>
    </row>
    <row r="5848" spans="2:10" x14ac:dyDescent="0.2">
      <c r="B5848" s="111"/>
      <c r="C5848" s="127" t="s">
        <v>1049</v>
      </c>
      <c r="D5848" s="127"/>
      <c r="E5848" s="127"/>
      <c r="F5848" s="131">
        <f>'Total display'!F278</f>
        <v>0</v>
      </c>
      <c r="G5848" s="127"/>
      <c r="H5848" s="127"/>
      <c r="I5848" s="131"/>
      <c r="J5848" s="113"/>
    </row>
    <row r="5849" spans="2:10" x14ac:dyDescent="0.2">
      <c r="B5849" s="111"/>
      <c r="C5849" s="382" t="s">
        <v>951</v>
      </c>
      <c r="D5849" s="127"/>
      <c r="E5849" s="127"/>
      <c r="F5849" s="131">
        <f>'Total display'!L278</f>
        <v>0</v>
      </c>
      <c r="G5849" s="135"/>
      <c r="H5849" s="135"/>
      <c r="I5849" s="133"/>
      <c r="J5849" s="113"/>
    </row>
    <row r="5850" spans="2:10" x14ac:dyDescent="0.2">
      <c r="B5850" s="111"/>
      <c r="C5850" s="1050" t="s">
        <v>83</v>
      </c>
      <c r="D5850" s="1051"/>
      <c r="E5850" s="1051"/>
      <c r="F5850" s="132">
        <f>SUM(F5841:F5849)</f>
        <v>0</v>
      </c>
      <c r="G5850" s="1052" t="s">
        <v>84</v>
      </c>
      <c r="H5850" s="1052"/>
      <c r="I5850" s="133">
        <f>SUM(I5841:I5848)</f>
        <v>0</v>
      </c>
      <c r="J5850" s="113"/>
    </row>
    <row r="5851" spans="2:10" x14ac:dyDescent="0.2">
      <c r="B5851" s="134"/>
      <c r="C5851" s="135"/>
      <c r="D5851" s="135"/>
      <c r="E5851" s="135"/>
      <c r="F5851" s="135"/>
      <c r="G5851" s="1057" t="s">
        <v>85</v>
      </c>
      <c r="H5851" s="1057"/>
      <c r="I5851" s="136">
        <f>F5850-I5850</f>
        <v>0</v>
      </c>
      <c r="J5851" s="137"/>
    </row>
    <row r="5852" spans="2:10" x14ac:dyDescent="0.2">
      <c r="B5852" s="111"/>
      <c r="C5852" s="112" t="s">
        <v>86</v>
      </c>
      <c r="D5852" s="112"/>
      <c r="E5852" s="112" t="s">
        <v>88</v>
      </c>
      <c r="F5852" s="112"/>
      <c r="G5852" s="112"/>
      <c r="H5852" s="112"/>
      <c r="I5852" s="112"/>
      <c r="J5852" s="113"/>
    </row>
    <row r="5853" spans="2:10" x14ac:dyDescent="0.2">
      <c r="B5853" s="111"/>
      <c r="C5853" s="112"/>
      <c r="D5853" s="112"/>
      <c r="E5853" s="112"/>
      <c r="F5853" s="112"/>
      <c r="G5853" s="112"/>
      <c r="H5853" s="112"/>
      <c r="I5853" s="112"/>
      <c r="J5853" s="113"/>
    </row>
    <row r="5854" spans="2:10" ht="13.5" thickBot="1" x14ac:dyDescent="0.25">
      <c r="B5854" s="139"/>
      <c r="C5854" s="140"/>
      <c r="D5854" s="140"/>
      <c r="E5854" s="140"/>
      <c r="F5854" s="140"/>
      <c r="G5854" s="140"/>
      <c r="H5854" s="140"/>
      <c r="I5854" s="140"/>
      <c r="J5854" s="141"/>
    </row>
    <row r="5855" spans="2:10" x14ac:dyDescent="0.2">
      <c r="B5855" s="112"/>
      <c r="C5855" s="112"/>
      <c r="D5855" s="112"/>
      <c r="E5855" s="112"/>
      <c r="F5855" s="112"/>
      <c r="G5855" s="112"/>
      <c r="H5855" s="112"/>
      <c r="I5855" s="112"/>
      <c r="J5855" s="112"/>
    </row>
    <row r="5856" spans="2:10" x14ac:dyDescent="0.2">
      <c r="B5856" s="112"/>
      <c r="C5856" s="112"/>
      <c r="D5856" s="112"/>
      <c r="E5856" s="112"/>
      <c r="F5856" s="112"/>
      <c r="G5856" s="112"/>
      <c r="H5856" s="112"/>
      <c r="I5856" s="112"/>
      <c r="J5856" s="112"/>
    </row>
    <row r="5857" spans="2:10" x14ac:dyDescent="0.2">
      <c r="B5857" s="112"/>
      <c r="C5857" s="112"/>
      <c r="D5857" s="112"/>
      <c r="E5857" s="112"/>
      <c r="F5857" s="112"/>
      <c r="G5857" s="112"/>
      <c r="H5857" s="112"/>
      <c r="I5857" s="112"/>
      <c r="J5857" s="112"/>
    </row>
    <row r="5858" spans="2:10" ht="13.5" thickBot="1" x14ac:dyDescent="0.25">
      <c r="B5858" s="112"/>
      <c r="C5858" s="112"/>
      <c r="D5858" s="112"/>
      <c r="E5858" s="112"/>
      <c r="F5858" s="112"/>
      <c r="G5858" s="112"/>
      <c r="H5858" s="112"/>
      <c r="I5858" s="112"/>
      <c r="J5858" s="112"/>
    </row>
    <row r="5859" spans="2:10" x14ac:dyDescent="0.2">
      <c r="B5859" s="108" t="s">
        <v>143</v>
      </c>
      <c r="C5859" s="109"/>
      <c r="D5859" s="109"/>
      <c r="E5859" s="109"/>
      <c r="F5859" s="109"/>
      <c r="G5859" s="109"/>
      <c r="H5859" s="109"/>
      <c r="I5859" s="109"/>
      <c r="J5859" s="110"/>
    </row>
    <row r="5860" spans="2:10" x14ac:dyDescent="0.2">
      <c r="B5860" s="111"/>
      <c r="C5860" s="112"/>
      <c r="D5860" s="112"/>
      <c r="E5860" s="112"/>
      <c r="F5860" s="112"/>
      <c r="G5860" s="112"/>
      <c r="H5860" s="112"/>
      <c r="I5860" s="112"/>
      <c r="J5860" s="113"/>
    </row>
    <row r="5861" spans="2:10" ht="15.75" x14ac:dyDescent="0.25">
      <c r="B5861" s="111"/>
      <c r="C5861" s="1053" t="s">
        <v>77</v>
      </c>
      <c r="D5861" s="1053"/>
      <c r="E5861" s="1053"/>
      <c r="F5861" s="1053"/>
      <c r="G5861" s="1053"/>
      <c r="H5861" s="1053"/>
      <c r="I5861" s="1053"/>
      <c r="J5861" s="113"/>
    </row>
    <row r="5862" spans="2:10" x14ac:dyDescent="0.2">
      <c r="B5862" s="111"/>
      <c r="C5862" s="1054" t="s">
        <v>2110</v>
      </c>
      <c r="D5862" s="1054"/>
      <c r="E5862" s="1054"/>
      <c r="F5862" s="1054"/>
      <c r="G5862" s="1054"/>
      <c r="H5862" s="1054"/>
      <c r="I5862" s="1054"/>
      <c r="J5862" s="113"/>
    </row>
    <row r="5863" spans="2:10" x14ac:dyDescent="0.2">
      <c r="B5863" s="111"/>
      <c r="C5863" s="756"/>
      <c r="D5863" s="756"/>
      <c r="E5863" s="756"/>
      <c r="F5863" s="756"/>
      <c r="G5863" s="756"/>
      <c r="H5863" s="756"/>
      <c r="I5863" s="757"/>
      <c r="J5863" s="113"/>
    </row>
    <row r="5864" spans="2:10" x14ac:dyDescent="0.2">
      <c r="B5864" s="111"/>
      <c r="C5864" s="758" t="s">
        <v>82</v>
      </c>
      <c r="D5864" s="1055">
        <f>'Total display'!B284</f>
        <v>0</v>
      </c>
      <c r="E5864" s="1055"/>
      <c r="F5864" s="1055"/>
      <c r="G5864" s="1055"/>
      <c r="H5864" s="758" t="s">
        <v>81</v>
      </c>
      <c r="I5864" s="176">
        <f>'Total display'!C284</f>
        <v>0</v>
      </c>
      <c r="J5864" s="113"/>
    </row>
    <row r="5865" spans="2:10" x14ac:dyDescent="0.2">
      <c r="B5865" s="111"/>
      <c r="C5865" s="118" t="s">
        <v>78</v>
      </c>
      <c r="D5865" s="1055" t="s">
        <v>168</v>
      </c>
      <c r="E5865" s="1055"/>
      <c r="F5865" s="1055"/>
      <c r="G5865" s="112"/>
      <c r="H5865" s="314" t="s">
        <v>479</v>
      </c>
      <c r="I5865" s="314" t="s">
        <v>329</v>
      </c>
      <c r="J5865" s="113"/>
    </row>
    <row r="5866" spans="2:10" ht="13.5" thickBot="1" x14ac:dyDescent="0.25">
      <c r="B5866" s="111"/>
      <c r="C5866" s="120" t="s">
        <v>79</v>
      </c>
      <c r="D5866" s="120">
        <f>'Total display'!A284</f>
        <v>0</v>
      </c>
      <c r="E5866" s="169"/>
      <c r="F5866" s="149"/>
      <c r="G5866" s="112"/>
      <c r="H5866" s="120" t="s">
        <v>80</v>
      </c>
      <c r="I5866" s="232">
        <f>'Total display'!D284</f>
        <v>0</v>
      </c>
      <c r="J5866" s="113"/>
    </row>
    <row r="5867" spans="2:10" ht="14.25" thickTop="1" thickBot="1" x14ac:dyDescent="0.25">
      <c r="B5867" s="111"/>
      <c r="C5867" s="123" t="s">
        <v>73</v>
      </c>
      <c r="D5867" s="124"/>
      <c r="E5867" s="124"/>
      <c r="F5867" s="125" t="s">
        <v>74</v>
      </c>
      <c r="G5867" s="124" t="s">
        <v>75</v>
      </c>
      <c r="H5867" s="124"/>
      <c r="I5867" s="125" t="s">
        <v>74</v>
      </c>
      <c r="J5867" s="113"/>
    </row>
    <row r="5868" spans="2:10" ht="13.5" thickTop="1" x14ac:dyDescent="0.2">
      <c r="B5868" s="111"/>
      <c r="C5868" s="126"/>
      <c r="D5868" s="127" t="s">
        <v>201</v>
      </c>
      <c r="E5868" s="755" t="s">
        <v>117</v>
      </c>
      <c r="F5868" s="129"/>
      <c r="G5868" s="112"/>
      <c r="H5868" s="112"/>
      <c r="I5868" s="130"/>
      <c r="J5868" s="113"/>
    </row>
    <row r="5869" spans="2:10" x14ac:dyDescent="0.2">
      <c r="B5869" s="111"/>
      <c r="C5869" s="127" t="s">
        <v>40</v>
      </c>
      <c r="D5869" s="127"/>
      <c r="E5869" s="127"/>
      <c r="F5869" s="131">
        <f>'Total display'!E284</f>
        <v>0</v>
      </c>
      <c r="G5869" s="1056" t="s">
        <v>1942</v>
      </c>
      <c r="H5869" s="1056"/>
      <c r="I5869" s="131">
        <f>'Total display'!R284</f>
        <v>0</v>
      </c>
      <c r="J5869" s="113"/>
    </row>
    <row r="5870" spans="2:10" x14ac:dyDescent="0.2">
      <c r="B5870" s="111"/>
      <c r="C5870" s="127" t="s">
        <v>67</v>
      </c>
      <c r="D5870" s="127"/>
      <c r="E5870" s="127"/>
      <c r="F5870" s="131">
        <f>'Total display'!H284</f>
        <v>0</v>
      </c>
      <c r="G5870" s="1056" t="s">
        <v>76</v>
      </c>
      <c r="H5870" s="1056"/>
      <c r="I5870" s="131">
        <f>'Total display'!T284</f>
        <v>0</v>
      </c>
      <c r="J5870" s="113"/>
    </row>
    <row r="5871" spans="2:10" x14ac:dyDescent="0.2">
      <c r="B5871" s="111"/>
      <c r="C5871" s="127" t="s">
        <v>69</v>
      </c>
      <c r="D5871" s="977">
        <f>'Ac Dtls'!D225</f>
        <v>0</v>
      </c>
      <c r="E5871" s="131">
        <f>'Ac Dtls'!E225</f>
        <v>1.5149999999999999</v>
      </c>
      <c r="F5871" s="131">
        <f>'Total display'!M284</f>
        <v>0</v>
      </c>
      <c r="G5871" s="127"/>
      <c r="H5871" s="127"/>
      <c r="I5871" s="131"/>
      <c r="J5871" s="113"/>
    </row>
    <row r="5872" spans="2:10" x14ac:dyDescent="0.2">
      <c r="B5872" s="111"/>
      <c r="C5872" s="127" t="s">
        <v>1684</v>
      </c>
      <c r="D5872" s="755">
        <f>'Ac Dtls'!G4293</f>
        <v>0</v>
      </c>
      <c r="E5872" s="131">
        <f>'Ac Dtls'!H4293</f>
        <v>0</v>
      </c>
      <c r="F5872" s="131">
        <f>'Total display'!N284</f>
        <v>0</v>
      </c>
      <c r="G5872" s="127"/>
      <c r="H5872" s="127"/>
      <c r="I5872" s="131"/>
      <c r="J5872" s="113"/>
    </row>
    <row r="5873" spans="2:10" x14ac:dyDescent="0.2">
      <c r="B5873" s="111"/>
      <c r="C5873" s="127" t="s">
        <v>71</v>
      </c>
      <c r="D5873" s="127"/>
      <c r="E5873" s="127"/>
      <c r="F5873" s="131">
        <f>'Total display'!P284</f>
        <v>0</v>
      </c>
      <c r="G5873" s="127"/>
      <c r="H5873" s="127"/>
      <c r="I5873" s="131"/>
      <c r="J5873" s="113"/>
    </row>
    <row r="5874" spans="2:10" x14ac:dyDescent="0.2">
      <c r="B5874" s="111"/>
      <c r="C5874" s="182" t="s">
        <v>421</v>
      </c>
      <c r="D5874" s="144"/>
      <c r="E5874" s="144"/>
      <c r="F5874" s="183">
        <f>'Total display'!I284</f>
        <v>0</v>
      </c>
      <c r="G5874" s="127"/>
      <c r="H5874" s="127"/>
      <c r="I5874" s="131"/>
      <c r="J5874" s="113"/>
    </row>
    <row r="5875" spans="2:10" x14ac:dyDescent="0.2">
      <c r="B5875" s="111"/>
      <c r="C5875" s="127" t="s">
        <v>450</v>
      </c>
      <c r="D5875" s="144"/>
      <c r="E5875" s="144"/>
      <c r="F5875" s="131">
        <f>'Total display'!J284</f>
        <v>0</v>
      </c>
      <c r="G5875" s="127"/>
      <c r="H5875" s="127"/>
      <c r="I5875" s="131"/>
      <c r="J5875" s="113"/>
    </row>
    <row r="5876" spans="2:10" x14ac:dyDescent="0.2">
      <c r="B5876" s="111"/>
      <c r="C5876" s="127" t="s">
        <v>1049</v>
      </c>
      <c r="D5876" s="127"/>
      <c r="E5876" s="127"/>
      <c r="F5876" s="131">
        <f>'Total display'!F284</f>
        <v>0</v>
      </c>
      <c r="G5876" s="127"/>
      <c r="H5876" s="127"/>
      <c r="I5876" s="131"/>
      <c r="J5876" s="113"/>
    </row>
    <row r="5877" spans="2:10" x14ac:dyDescent="0.2">
      <c r="B5877" s="111"/>
      <c r="C5877" s="382" t="s">
        <v>1731</v>
      </c>
      <c r="D5877" s="127"/>
      <c r="E5877" s="127"/>
      <c r="F5877" s="131">
        <f>'Total display'!L284</f>
        <v>0</v>
      </c>
      <c r="G5877" s="135"/>
      <c r="H5877" s="135"/>
      <c r="I5877" s="133"/>
      <c r="J5877" s="113"/>
    </row>
    <row r="5878" spans="2:10" x14ac:dyDescent="0.2">
      <c r="B5878" s="111"/>
      <c r="C5878" s="1050" t="s">
        <v>83</v>
      </c>
      <c r="D5878" s="1051"/>
      <c r="E5878" s="1051"/>
      <c r="F5878" s="132">
        <f>SUM(F5869:F5877)</f>
        <v>0</v>
      </c>
      <c r="G5878" s="1052" t="s">
        <v>84</v>
      </c>
      <c r="H5878" s="1052"/>
      <c r="I5878" s="133">
        <f>SUM(I5869:I5876)</f>
        <v>0</v>
      </c>
      <c r="J5878" s="113"/>
    </row>
    <row r="5879" spans="2:10" x14ac:dyDescent="0.2">
      <c r="B5879" s="134"/>
      <c r="C5879" s="135"/>
      <c r="D5879" s="135"/>
      <c r="E5879" s="135"/>
      <c r="F5879" s="135"/>
      <c r="G5879" s="1057" t="s">
        <v>85</v>
      </c>
      <c r="H5879" s="1057"/>
      <c r="I5879" s="136">
        <f>F5878-I5878</f>
        <v>0</v>
      </c>
      <c r="J5879" s="137"/>
    </row>
    <row r="5880" spans="2:10" x14ac:dyDescent="0.2">
      <c r="B5880" s="111"/>
      <c r="C5880" s="112" t="s">
        <v>86</v>
      </c>
      <c r="D5880" s="112"/>
      <c r="E5880" s="112" t="s">
        <v>88</v>
      </c>
      <c r="F5880" s="112"/>
      <c r="G5880" s="112"/>
      <c r="H5880" s="112"/>
      <c r="I5880" s="112"/>
      <c r="J5880" s="113"/>
    </row>
    <row r="5881" spans="2:10" x14ac:dyDescent="0.2">
      <c r="B5881" s="111"/>
      <c r="C5881" s="112"/>
      <c r="D5881" s="112"/>
      <c r="E5881" s="112"/>
      <c r="F5881" s="112"/>
      <c r="G5881" s="112"/>
      <c r="H5881" s="112"/>
      <c r="I5881" s="112"/>
      <c r="J5881" s="113"/>
    </row>
    <row r="5882" spans="2:10" ht="13.5" thickBot="1" x14ac:dyDescent="0.25">
      <c r="B5882" s="139"/>
      <c r="C5882" s="140"/>
      <c r="D5882" s="140"/>
      <c r="E5882" s="140"/>
      <c r="F5882" s="140"/>
      <c r="G5882" s="140"/>
      <c r="H5882" s="140"/>
      <c r="I5882" s="140"/>
      <c r="J5882" s="141"/>
    </row>
    <row r="5883" spans="2:10" x14ac:dyDescent="0.2">
      <c r="B5883" s="112"/>
      <c r="C5883" s="112"/>
      <c r="D5883" s="112"/>
      <c r="E5883" s="112"/>
      <c r="F5883" s="112"/>
      <c r="G5883" s="112"/>
      <c r="H5883" s="112"/>
      <c r="I5883" s="112"/>
      <c r="J5883" s="112"/>
    </row>
    <row r="5884" spans="2:10" x14ac:dyDescent="0.2">
      <c r="B5884" s="112"/>
      <c r="C5884" s="112"/>
      <c r="D5884" s="112"/>
      <c r="E5884" s="112"/>
      <c r="F5884" s="112"/>
      <c r="G5884" s="112"/>
      <c r="H5884" s="112"/>
      <c r="I5884" s="112"/>
      <c r="J5884" s="112"/>
    </row>
    <row r="5885" spans="2:10" ht="13.5" thickBot="1" x14ac:dyDescent="0.25">
      <c r="B5885" s="112"/>
      <c r="C5885" s="112"/>
      <c r="D5885" s="112"/>
      <c r="E5885" s="112"/>
      <c r="F5885" s="112"/>
      <c r="G5885" s="112"/>
      <c r="H5885" s="112"/>
      <c r="I5885" s="112"/>
      <c r="J5885" s="112"/>
    </row>
    <row r="5886" spans="2:10" x14ac:dyDescent="0.2">
      <c r="B5886" s="108" t="s">
        <v>143</v>
      </c>
      <c r="C5886" s="109"/>
      <c r="D5886" s="109"/>
      <c r="E5886" s="109"/>
      <c r="F5886" s="109"/>
      <c r="G5886" s="109"/>
      <c r="H5886" s="109"/>
      <c r="I5886" s="109"/>
      <c r="J5886" s="110"/>
    </row>
    <row r="5887" spans="2:10" x14ac:dyDescent="0.2">
      <c r="B5887" s="111"/>
      <c r="C5887" s="112"/>
      <c r="D5887" s="112"/>
      <c r="E5887" s="112"/>
      <c r="F5887" s="112"/>
      <c r="G5887" s="112"/>
      <c r="H5887" s="112"/>
      <c r="I5887" s="112"/>
      <c r="J5887" s="113"/>
    </row>
    <row r="5888" spans="2:10" ht="15.75" x14ac:dyDescent="0.25">
      <c r="B5888" s="111"/>
      <c r="C5888" s="1053" t="s">
        <v>77</v>
      </c>
      <c r="D5888" s="1053"/>
      <c r="E5888" s="1053"/>
      <c r="F5888" s="1053"/>
      <c r="G5888" s="1053"/>
      <c r="H5888" s="1053"/>
      <c r="I5888" s="1053"/>
      <c r="J5888" s="113"/>
    </row>
    <row r="5889" spans="2:10" x14ac:dyDescent="0.2">
      <c r="B5889" s="111"/>
      <c r="C5889" s="1054" t="s">
        <v>2110</v>
      </c>
      <c r="D5889" s="1054"/>
      <c r="E5889" s="1054"/>
      <c r="F5889" s="1054"/>
      <c r="G5889" s="1054"/>
      <c r="H5889" s="1054"/>
      <c r="I5889" s="1054"/>
      <c r="J5889" s="113"/>
    </row>
    <row r="5890" spans="2:10" x14ac:dyDescent="0.2">
      <c r="B5890" s="111"/>
      <c r="C5890" s="756"/>
      <c r="D5890" s="756"/>
      <c r="E5890" s="756"/>
      <c r="F5890" s="756"/>
      <c r="G5890" s="756"/>
      <c r="H5890" s="756"/>
      <c r="I5890" s="757"/>
      <c r="J5890" s="113"/>
    </row>
    <row r="5891" spans="2:10" x14ac:dyDescent="0.2">
      <c r="B5891" s="111"/>
      <c r="C5891" s="758" t="s">
        <v>82</v>
      </c>
      <c r="D5891" s="1055">
        <f>'Total display'!B285</f>
        <v>0</v>
      </c>
      <c r="E5891" s="1055"/>
      <c r="F5891" s="1055"/>
      <c r="G5891" s="1055"/>
      <c r="H5891" s="758" t="s">
        <v>81</v>
      </c>
      <c r="I5891" s="176">
        <f>'Total display'!C285</f>
        <v>0</v>
      </c>
      <c r="J5891" s="113"/>
    </row>
    <row r="5892" spans="2:10" x14ac:dyDescent="0.2">
      <c r="B5892" s="111"/>
      <c r="C5892" s="118" t="s">
        <v>78</v>
      </c>
      <c r="D5892" s="1055" t="s">
        <v>92</v>
      </c>
      <c r="E5892" s="1055"/>
      <c r="F5892" s="1055"/>
      <c r="G5892" s="112"/>
      <c r="H5892" s="314" t="s">
        <v>479</v>
      </c>
      <c r="I5892" s="314" t="s">
        <v>329</v>
      </c>
      <c r="J5892" s="113"/>
    </row>
    <row r="5893" spans="2:10" ht="13.5" thickBot="1" x14ac:dyDescent="0.25">
      <c r="B5893" s="111"/>
      <c r="C5893" s="120" t="s">
        <v>79</v>
      </c>
      <c r="D5893" s="120">
        <f>'Total display'!A285</f>
        <v>0</v>
      </c>
      <c r="E5893" s="169"/>
      <c r="F5893" s="149"/>
      <c r="G5893" s="112"/>
      <c r="H5893" s="120" t="s">
        <v>80</v>
      </c>
      <c r="I5893" s="232">
        <f>'Total display'!D285</f>
        <v>0</v>
      </c>
      <c r="J5893" s="113"/>
    </row>
    <row r="5894" spans="2:10" ht="14.25" thickTop="1" thickBot="1" x14ac:dyDescent="0.25">
      <c r="B5894" s="111"/>
      <c r="C5894" s="123" t="s">
        <v>73</v>
      </c>
      <c r="D5894" s="124"/>
      <c r="E5894" s="124"/>
      <c r="F5894" s="125" t="s">
        <v>74</v>
      </c>
      <c r="G5894" s="124" t="s">
        <v>75</v>
      </c>
      <c r="H5894" s="124"/>
      <c r="I5894" s="125" t="s">
        <v>74</v>
      </c>
      <c r="J5894" s="113"/>
    </row>
    <row r="5895" spans="2:10" ht="13.5" thickTop="1" x14ac:dyDescent="0.2">
      <c r="B5895" s="111"/>
      <c r="C5895" s="126"/>
      <c r="D5895" s="127" t="s">
        <v>201</v>
      </c>
      <c r="E5895" s="755" t="s">
        <v>117</v>
      </c>
      <c r="F5895" s="129"/>
      <c r="G5895" s="112"/>
      <c r="H5895" s="112"/>
      <c r="I5895" s="130"/>
      <c r="J5895" s="113"/>
    </row>
    <row r="5896" spans="2:10" x14ac:dyDescent="0.2">
      <c r="B5896" s="111"/>
      <c r="C5896" s="127" t="s">
        <v>40</v>
      </c>
      <c r="D5896" s="127"/>
      <c r="E5896" s="127"/>
      <c r="F5896" s="131">
        <f>'Total display'!E285</f>
        <v>0</v>
      </c>
      <c r="G5896" s="1056" t="s">
        <v>1942</v>
      </c>
      <c r="H5896" s="1056"/>
      <c r="I5896" s="131">
        <f>'Total display'!R285</f>
        <v>0</v>
      </c>
      <c r="J5896" s="113"/>
    </row>
    <row r="5897" spans="2:10" x14ac:dyDescent="0.2">
      <c r="B5897" s="111"/>
      <c r="C5897" s="127" t="s">
        <v>67</v>
      </c>
      <c r="D5897" s="127"/>
      <c r="E5897" s="127"/>
      <c r="F5897" s="131">
        <f>'Total display'!H285</f>
        <v>0</v>
      </c>
      <c r="G5897" s="1056" t="s">
        <v>76</v>
      </c>
      <c r="H5897" s="1056"/>
      <c r="I5897" s="131">
        <f>'Total display'!T285</f>
        <v>0</v>
      </c>
      <c r="J5897" s="113"/>
    </row>
    <row r="5898" spans="2:10" x14ac:dyDescent="0.2">
      <c r="B5898" s="111"/>
      <c r="C5898" s="127" t="s">
        <v>69</v>
      </c>
      <c r="D5898" s="755">
        <f>'Ac Dtls'!D4320</f>
        <v>0</v>
      </c>
      <c r="E5898" s="131">
        <f>'Ac Dtls'!E4320</f>
        <v>0</v>
      </c>
      <c r="F5898" s="131">
        <f>'Total display'!M285</f>
        <v>0</v>
      </c>
      <c r="G5898" s="127"/>
      <c r="H5898" s="127"/>
      <c r="I5898" s="131"/>
      <c r="J5898" s="113"/>
    </row>
    <row r="5899" spans="2:10" x14ac:dyDescent="0.2">
      <c r="B5899" s="111"/>
      <c r="C5899" s="127" t="s">
        <v>1684</v>
      </c>
      <c r="D5899" s="755">
        <f>'Ac Dtls'!G4320</f>
        <v>0</v>
      </c>
      <c r="E5899" s="131">
        <f>'Ac Dtls'!H4320</f>
        <v>0</v>
      </c>
      <c r="F5899" s="131">
        <f>'Total display'!N285</f>
        <v>0</v>
      </c>
      <c r="G5899" s="127"/>
      <c r="H5899" s="127"/>
      <c r="I5899" s="131"/>
      <c r="J5899" s="113"/>
    </row>
    <row r="5900" spans="2:10" x14ac:dyDescent="0.2">
      <c r="B5900" s="111"/>
      <c r="C5900" s="127" t="s">
        <v>71</v>
      </c>
      <c r="D5900" s="127"/>
      <c r="E5900" s="127"/>
      <c r="F5900" s="131">
        <f>'Total display'!P285</f>
        <v>0</v>
      </c>
      <c r="G5900" s="127"/>
      <c r="H5900" s="127"/>
      <c r="I5900" s="131"/>
      <c r="J5900" s="113"/>
    </row>
    <row r="5901" spans="2:10" x14ac:dyDescent="0.2">
      <c r="B5901" s="111"/>
      <c r="C5901" s="182" t="s">
        <v>421</v>
      </c>
      <c r="D5901" s="144"/>
      <c r="E5901" s="144"/>
      <c r="F5901" s="183">
        <f>'Total display'!I285</f>
        <v>0</v>
      </c>
      <c r="G5901" s="127"/>
      <c r="H5901" s="127"/>
      <c r="I5901" s="131"/>
      <c r="J5901" s="113"/>
    </row>
    <row r="5902" spans="2:10" x14ac:dyDescent="0.2">
      <c r="B5902" s="111"/>
      <c r="C5902" s="127" t="s">
        <v>450</v>
      </c>
      <c r="D5902" s="144"/>
      <c r="E5902" s="144"/>
      <c r="F5902" s="131">
        <f>'Total display'!J285</f>
        <v>0</v>
      </c>
      <c r="G5902" s="127"/>
      <c r="H5902" s="127"/>
      <c r="I5902" s="131"/>
      <c r="J5902" s="113"/>
    </row>
    <row r="5903" spans="2:10" x14ac:dyDescent="0.2">
      <c r="B5903" s="111"/>
      <c r="C5903" s="127" t="s">
        <v>1049</v>
      </c>
      <c r="D5903" s="127"/>
      <c r="E5903" s="127"/>
      <c r="F5903" s="131">
        <f>'Total display'!F285</f>
        <v>0</v>
      </c>
      <c r="G5903" s="127"/>
      <c r="H5903" s="127"/>
      <c r="I5903" s="131"/>
      <c r="J5903" s="113"/>
    </row>
    <row r="5904" spans="2:10" x14ac:dyDescent="0.2">
      <c r="B5904" s="111"/>
      <c r="C5904" s="382"/>
      <c r="D5904" s="127"/>
      <c r="E5904" s="127"/>
      <c r="F5904" s="131">
        <f>'Total display'!L285</f>
        <v>0</v>
      </c>
      <c r="G5904" s="135"/>
      <c r="H5904" s="135"/>
      <c r="I5904" s="133"/>
      <c r="J5904" s="113"/>
    </row>
    <row r="5905" spans="2:10" x14ac:dyDescent="0.2">
      <c r="B5905" s="111"/>
      <c r="C5905" s="1050" t="s">
        <v>83</v>
      </c>
      <c r="D5905" s="1051"/>
      <c r="E5905" s="1051"/>
      <c r="F5905" s="132">
        <f>SUM(F5896:F5904)</f>
        <v>0</v>
      </c>
      <c r="G5905" s="1052" t="s">
        <v>84</v>
      </c>
      <c r="H5905" s="1052"/>
      <c r="I5905" s="133">
        <f>SUM(I5896:I5903)</f>
        <v>0</v>
      </c>
      <c r="J5905" s="113"/>
    </row>
    <row r="5906" spans="2:10" x14ac:dyDescent="0.2">
      <c r="B5906" s="134"/>
      <c r="C5906" s="135"/>
      <c r="D5906" s="135"/>
      <c r="E5906" s="135"/>
      <c r="F5906" s="135"/>
      <c r="G5906" s="1057" t="s">
        <v>85</v>
      </c>
      <c r="H5906" s="1057"/>
      <c r="I5906" s="136">
        <f>F5905-I5905</f>
        <v>0</v>
      </c>
      <c r="J5906" s="137"/>
    </row>
    <row r="5907" spans="2:10" x14ac:dyDescent="0.2">
      <c r="B5907" s="111"/>
      <c r="C5907" s="112" t="s">
        <v>86</v>
      </c>
      <c r="D5907" s="112"/>
      <c r="E5907" s="112" t="s">
        <v>88</v>
      </c>
      <c r="F5907" s="112"/>
      <c r="G5907" s="112"/>
      <c r="H5907" s="112"/>
      <c r="I5907" s="112"/>
      <c r="J5907" s="113"/>
    </row>
    <row r="5908" spans="2:10" x14ac:dyDescent="0.2">
      <c r="B5908" s="111"/>
      <c r="C5908" s="112"/>
      <c r="D5908" s="112"/>
      <c r="E5908" s="112"/>
      <c r="F5908" s="112"/>
      <c r="G5908" s="112"/>
      <c r="H5908" s="112"/>
      <c r="I5908" s="112"/>
      <c r="J5908" s="113"/>
    </row>
    <row r="5909" spans="2:10" ht="13.5" thickBot="1" x14ac:dyDescent="0.25">
      <c r="B5909" s="139"/>
      <c r="C5909" s="140"/>
      <c r="D5909" s="140"/>
      <c r="E5909" s="140"/>
      <c r="F5909" s="140"/>
      <c r="G5909" s="140"/>
      <c r="H5909" s="140"/>
      <c r="I5909" s="140"/>
      <c r="J5909" s="141"/>
    </row>
    <row r="5912" spans="2:10" ht="13.5" thickBot="1" x14ac:dyDescent="0.25"/>
    <row r="5913" spans="2:10" x14ac:dyDescent="0.2">
      <c r="B5913" s="108" t="s">
        <v>143</v>
      </c>
      <c r="C5913" s="109"/>
      <c r="D5913" s="109"/>
      <c r="E5913" s="109"/>
      <c r="F5913" s="109"/>
      <c r="G5913" s="109"/>
      <c r="H5913" s="109"/>
      <c r="I5913" s="109"/>
      <c r="J5913" s="110"/>
    </row>
    <row r="5914" spans="2:10" x14ac:dyDescent="0.2">
      <c r="B5914" s="111"/>
      <c r="C5914" s="112"/>
      <c r="D5914" s="112"/>
      <c r="E5914" s="112"/>
      <c r="F5914" s="112"/>
      <c r="G5914" s="112"/>
      <c r="H5914" s="112"/>
      <c r="I5914" s="112"/>
      <c r="J5914" s="113"/>
    </row>
    <row r="5915" spans="2:10" ht="15.75" x14ac:dyDescent="0.25">
      <c r="B5915" s="111"/>
      <c r="C5915" s="1053" t="s">
        <v>77</v>
      </c>
      <c r="D5915" s="1053"/>
      <c r="E5915" s="1053"/>
      <c r="F5915" s="1053"/>
      <c r="G5915" s="1053"/>
      <c r="H5915" s="1053"/>
      <c r="I5915" s="1053"/>
      <c r="J5915" s="113"/>
    </row>
    <row r="5916" spans="2:10" x14ac:dyDescent="0.2">
      <c r="B5916" s="111"/>
      <c r="C5916" s="1054" t="s">
        <v>2110</v>
      </c>
      <c r="D5916" s="1054"/>
      <c r="E5916" s="1054"/>
      <c r="F5916" s="1054"/>
      <c r="G5916" s="1054"/>
      <c r="H5916" s="1054"/>
      <c r="I5916" s="1054"/>
      <c r="J5916" s="113"/>
    </row>
    <row r="5917" spans="2:10" x14ac:dyDescent="0.2">
      <c r="B5917" s="111"/>
      <c r="C5917" s="756"/>
      <c r="D5917" s="756"/>
      <c r="E5917" s="756"/>
      <c r="F5917" s="756"/>
      <c r="G5917" s="756"/>
      <c r="H5917" s="756"/>
      <c r="I5917" s="757"/>
      <c r="J5917" s="113"/>
    </row>
    <row r="5918" spans="2:10" x14ac:dyDescent="0.2">
      <c r="B5918" s="111"/>
      <c r="C5918" s="758" t="s">
        <v>82</v>
      </c>
      <c r="D5918" s="1055">
        <f>'Total display'!B286</f>
        <v>0</v>
      </c>
      <c r="E5918" s="1055"/>
      <c r="F5918" s="1055"/>
      <c r="G5918" s="1055"/>
      <c r="H5918" s="758" t="s">
        <v>81</v>
      </c>
      <c r="I5918" s="176">
        <f>'Total display'!C286</f>
        <v>0</v>
      </c>
      <c r="J5918" s="113"/>
    </row>
    <row r="5919" spans="2:10" x14ac:dyDescent="0.2">
      <c r="B5919" s="111"/>
      <c r="C5919" s="118" t="s">
        <v>78</v>
      </c>
      <c r="D5919" s="1055" t="s">
        <v>92</v>
      </c>
      <c r="E5919" s="1055"/>
      <c r="F5919" s="1055"/>
      <c r="G5919" s="112"/>
      <c r="H5919" s="314" t="s">
        <v>479</v>
      </c>
      <c r="I5919" s="314" t="s">
        <v>329</v>
      </c>
      <c r="J5919" s="113"/>
    </row>
    <row r="5920" spans="2:10" ht="13.5" thickBot="1" x14ac:dyDescent="0.25">
      <c r="B5920" s="111"/>
      <c r="C5920" s="120" t="s">
        <v>79</v>
      </c>
      <c r="D5920" s="120">
        <f>'Total display'!A286</f>
        <v>0</v>
      </c>
      <c r="E5920" s="169"/>
      <c r="F5920" s="149"/>
      <c r="G5920" s="112"/>
      <c r="H5920" s="120" t="s">
        <v>80</v>
      </c>
      <c r="I5920" s="232">
        <f>'Total display'!D286</f>
        <v>0</v>
      </c>
      <c r="J5920" s="113"/>
    </row>
    <row r="5921" spans="2:10" ht="14.25" thickTop="1" thickBot="1" x14ac:dyDescent="0.25">
      <c r="B5921" s="111"/>
      <c r="C5921" s="123" t="s">
        <v>73</v>
      </c>
      <c r="D5921" s="124"/>
      <c r="E5921" s="124"/>
      <c r="F5921" s="125" t="s">
        <v>74</v>
      </c>
      <c r="G5921" s="124" t="s">
        <v>75</v>
      </c>
      <c r="H5921" s="124"/>
      <c r="I5921" s="125" t="s">
        <v>74</v>
      </c>
      <c r="J5921" s="113"/>
    </row>
    <row r="5922" spans="2:10" ht="13.5" thickTop="1" x14ac:dyDescent="0.2">
      <c r="B5922" s="111"/>
      <c r="C5922" s="126"/>
      <c r="D5922" s="127" t="s">
        <v>201</v>
      </c>
      <c r="E5922" s="755" t="s">
        <v>117</v>
      </c>
      <c r="F5922" s="129"/>
      <c r="G5922" s="112"/>
      <c r="H5922" s="112"/>
      <c r="I5922" s="130"/>
      <c r="J5922" s="113"/>
    </row>
    <row r="5923" spans="2:10" x14ac:dyDescent="0.2">
      <c r="B5923" s="111"/>
      <c r="C5923" s="127" t="s">
        <v>40</v>
      </c>
      <c r="D5923" s="127"/>
      <c r="E5923" s="127"/>
      <c r="F5923" s="131">
        <f>'Total display'!E286</f>
        <v>0</v>
      </c>
      <c r="G5923" s="1056" t="s">
        <v>1942</v>
      </c>
      <c r="H5923" s="1056"/>
      <c r="I5923" s="131">
        <f>'Total display'!R286</f>
        <v>0</v>
      </c>
      <c r="J5923" s="113"/>
    </row>
    <row r="5924" spans="2:10" x14ac:dyDescent="0.2">
      <c r="B5924" s="111"/>
      <c r="C5924" s="127" t="s">
        <v>67</v>
      </c>
      <c r="D5924" s="127"/>
      <c r="E5924" s="127"/>
      <c r="F5924" s="131">
        <f>'Total display'!H286</f>
        <v>0</v>
      </c>
      <c r="G5924" s="1056" t="s">
        <v>76</v>
      </c>
      <c r="H5924" s="1056"/>
      <c r="I5924" s="131">
        <f>'Total display'!T286</f>
        <v>0</v>
      </c>
      <c r="J5924" s="113"/>
    </row>
    <row r="5925" spans="2:10" x14ac:dyDescent="0.2">
      <c r="B5925" s="111"/>
      <c r="C5925" s="127" t="s">
        <v>69</v>
      </c>
      <c r="D5925" s="977">
        <f>'Ac Dtls'!D227</f>
        <v>0</v>
      </c>
      <c r="E5925" s="131">
        <f>'Ac Dtls'!E227</f>
        <v>1.4285958904109592</v>
      </c>
      <c r="F5925" s="131">
        <f>'Total display'!M286</f>
        <v>0</v>
      </c>
      <c r="G5925" s="127"/>
      <c r="H5925" s="127"/>
      <c r="I5925" s="131"/>
      <c r="J5925" s="113"/>
    </row>
    <row r="5926" spans="2:10" x14ac:dyDescent="0.2">
      <c r="B5926" s="111"/>
      <c r="C5926" s="127" t="s">
        <v>1684</v>
      </c>
      <c r="D5926" s="755">
        <f>'Ac Dtls'!G4347</f>
        <v>0</v>
      </c>
      <c r="E5926" s="131">
        <f>'Ac Dtls'!H4347</f>
        <v>0</v>
      </c>
      <c r="F5926" s="131">
        <f>'Total display'!N286</f>
        <v>0</v>
      </c>
      <c r="G5926" s="127"/>
      <c r="H5926" s="127"/>
      <c r="I5926" s="131"/>
      <c r="J5926" s="113"/>
    </row>
    <row r="5927" spans="2:10" x14ac:dyDescent="0.2">
      <c r="B5927" s="111"/>
      <c r="C5927" s="127" t="s">
        <v>71</v>
      </c>
      <c r="D5927" s="127"/>
      <c r="E5927" s="127"/>
      <c r="F5927" s="131">
        <f>'Total display'!P286</f>
        <v>0</v>
      </c>
      <c r="G5927" s="127"/>
      <c r="H5927" s="127"/>
      <c r="I5927" s="131"/>
      <c r="J5927" s="113"/>
    </row>
    <row r="5928" spans="2:10" x14ac:dyDescent="0.2">
      <c r="B5928" s="111"/>
      <c r="C5928" s="182" t="s">
        <v>421</v>
      </c>
      <c r="D5928" s="144"/>
      <c r="E5928" s="144"/>
      <c r="F5928" s="183">
        <f>'Total display'!I286</f>
        <v>0</v>
      </c>
      <c r="G5928" s="127"/>
      <c r="H5928" s="127"/>
      <c r="I5928" s="131"/>
      <c r="J5928" s="113"/>
    </row>
    <row r="5929" spans="2:10" x14ac:dyDescent="0.2">
      <c r="B5929" s="111"/>
      <c r="C5929" s="127" t="s">
        <v>450</v>
      </c>
      <c r="D5929" s="144"/>
      <c r="E5929" s="144"/>
      <c r="F5929" s="131">
        <f>'Total display'!J286</f>
        <v>0</v>
      </c>
      <c r="G5929" s="127"/>
      <c r="H5929" s="127"/>
      <c r="I5929" s="131"/>
      <c r="J5929" s="113"/>
    </row>
    <row r="5930" spans="2:10" x14ac:dyDescent="0.2">
      <c r="B5930" s="111"/>
      <c r="C5930" s="127" t="s">
        <v>1049</v>
      </c>
      <c r="D5930" s="127"/>
      <c r="E5930" s="127"/>
      <c r="F5930" s="131">
        <f>'Total display'!F286</f>
        <v>0</v>
      </c>
      <c r="G5930" s="127"/>
      <c r="H5930" s="127"/>
      <c r="I5930" s="131"/>
      <c r="J5930" s="113"/>
    </row>
    <row r="5931" spans="2:10" x14ac:dyDescent="0.2">
      <c r="B5931" s="111"/>
      <c r="C5931" s="382"/>
      <c r="D5931" s="127"/>
      <c r="E5931" s="127"/>
      <c r="F5931" s="131">
        <f>'Total display'!L286</f>
        <v>0</v>
      </c>
      <c r="G5931" s="135"/>
      <c r="H5931" s="135"/>
      <c r="I5931" s="133"/>
      <c r="J5931" s="113"/>
    </row>
    <row r="5932" spans="2:10" x14ac:dyDescent="0.2">
      <c r="B5932" s="111"/>
      <c r="C5932" s="1050" t="s">
        <v>83</v>
      </c>
      <c r="D5932" s="1051"/>
      <c r="E5932" s="1051"/>
      <c r="F5932" s="132">
        <f>SUM(F5923:F5931)</f>
        <v>0</v>
      </c>
      <c r="G5932" s="1052" t="s">
        <v>84</v>
      </c>
      <c r="H5932" s="1052"/>
      <c r="I5932" s="133">
        <f>SUM(I5923:I5930)</f>
        <v>0</v>
      </c>
      <c r="J5932" s="113"/>
    </row>
    <row r="5933" spans="2:10" x14ac:dyDescent="0.2">
      <c r="B5933" s="134"/>
      <c r="C5933" s="135"/>
      <c r="D5933" s="135"/>
      <c r="E5933" s="135"/>
      <c r="F5933" s="135"/>
      <c r="G5933" s="1057" t="s">
        <v>85</v>
      </c>
      <c r="H5933" s="1057"/>
      <c r="I5933" s="136">
        <f>F5932-I5932</f>
        <v>0</v>
      </c>
      <c r="J5933" s="137"/>
    </row>
    <row r="5934" spans="2:10" x14ac:dyDescent="0.2">
      <c r="B5934" s="111"/>
      <c r="C5934" s="112" t="s">
        <v>86</v>
      </c>
      <c r="D5934" s="112"/>
      <c r="E5934" s="112" t="s">
        <v>88</v>
      </c>
      <c r="F5934" s="112"/>
      <c r="G5934" s="112"/>
      <c r="H5934" s="112"/>
      <c r="I5934" s="112"/>
      <c r="J5934" s="113"/>
    </row>
    <row r="5935" spans="2:10" x14ac:dyDescent="0.2">
      <c r="B5935" s="111"/>
      <c r="C5935" s="112"/>
      <c r="D5935" s="112"/>
      <c r="E5935" s="112"/>
      <c r="F5935" s="112"/>
      <c r="G5935" s="112"/>
      <c r="H5935" s="112"/>
      <c r="I5935" s="112"/>
      <c r="J5935" s="113"/>
    </row>
    <row r="5936" spans="2:10" ht="13.5" thickBot="1" x14ac:dyDescent="0.25">
      <c r="B5936" s="139"/>
      <c r="C5936" s="140"/>
      <c r="D5936" s="140"/>
      <c r="E5936" s="140"/>
      <c r="F5936" s="140"/>
      <c r="G5936" s="140"/>
      <c r="H5936" s="140"/>
      <c r="I5936" s="140"/>
      <c r="J5936" s="141"/>
    </row>
    <row r="5940" spans="2:10" ht="13.5" thickBot="1" x14ac:dyDescent="0.25"/>
    <row r="5941" spans="2:10" x14ac:dyDescent="0.2">
      <c r="B5941" s="108" t="s">
        <v>143</v>
      </c>
      <c r="C5941" s="109"/>
      <c r="D5941" s="109"/>
      <c r="E5941" s="109"/>
      <c r="F5941" s="109"/>
      <c r="G5941" s="109"/>
      <c r="H5941" s="109"/>
      <c r="I5941" s="109"/>
      <c r="J5941" s="110"/>
    </row>
    <row r="5942" spans="2:10" x14ac:dyDescent="0.2">
      <c r="B5942" s="111"/>
      <c r="C5942" s="112"/>
      <c r="D5942" s="112"/>
      <c r="E5942" s="112"/>
      <c r="F5942" s="112"/>
      <c r="G5942" s="112"/>
      <c r="H5942" s="112"/>
      <c r="I5942" s="112"/>
      <c r="J5942" s="113"/>
    </row>
    <row r="5943" spans="2:10" ht="15.75" x14ac:dyDescent="0.25">
      <c r="B5943" s="111"/>
      <c r="C5943" s="1053" t="s">
        <v>77</v>
      </c>
      <c r="D5943" s="1053"/>
      <c r="E5943" s="1053"/>
      <c r="F5943" s="1053"/>
      <c r="G5943" s="1053"/>
      <c r="H5943" s="1053"/>
      <c r="I5943" s="1053"/>
      <c r="J5943" s="113"/>
    </row>
    <row r="5944" spans="2:10" x14ac:dyDescent="0.2">
      <c r="B5944" s="111"/>
      <c r="C5944" s="1054" t="s">
        <v>2110</v>
      </c>
      <c r="D5944" s="1054"/>
      <c r="E5944" s="1054"/>
      <c r="F5944" s="1054"/>
      <c r="G5944" s="1054"/>
      <c r="H5944" s="1054"/>
      <c r="I5944" s="1054"/>
      <c r="J5944" s="113"/>
    </row>
    <row r="5945" spans="2:10" x14ac:dyDescent="0.2">
      <c r="B5945" s="111"/>
      <c r="C5945" s="756"/>
      <c r="D5945" s="756"/>
      <c r="E5945" s="756"/>
      <c r="F5945" s="756"/>
      <c r="G5945" s="756"/>
      <c r="H5945" s="756"/>
      <c r="I5945" s="757"/>
      <c r="J5945" s="113"/>
    </row>
    <row r="5946" spans="2:10" x14ac:dyDescent="0.2">
      <c r="B5946" s="111"/>
      <c r="C5946" s="758" t="s">
        <v>82</v>
      </c>
      <c r="D5946" s="1055">
        <f>'Total display'!B289</f>
        <v>0</v>
      </c>
      <c r="E5946" s="1055"/>
      <c r="F5946" s="1055"/>
      <c r="G5946" s="1055"/>
      <c r="H5946" s="758" t="s">
        <v>81</v>
      </c>
      <c r="I5946" s="176">
        <f>'Total display'!C289</f>
        <v>0</v>
      </c>
      <c r="J5946" s="113"/>
    </row>
    <row r="5947" spans="2:10" x14ac:dyDescent="0.2">
      <c r="B5947" s="111"/>
      <c r="C5947" s="118" t="s">
        <v>78</v>
      </c>
      <c r="D5947" s="1055" t="s">
        <v>92</v>
      </c>
      <c r="E5947" s="1055"/>
      <c r="F5947" s="1055"/>
      <c r="G5947" s="112"/>
      <c r="H5947" s="246" t="s">
        <v>479</v>
      </c>
      <c r="I5947" s="246" t="s">
        <v>330</v>
      </c>
      <c r="J5947" s="113"/>
    </row>
    <row r="5948" spans="2:10" ht="13.5" thickBot="1" x14ac:dyDescent="0.25">
      <c r="B5948" s="111"/>
      <c r="C5948" s="120" t="s">
        <v>79</v>
      </c>
      <c r="D5948" s="120">
        <f>'Total display'!A289</f>
        <v>0</v>
      </c>
      <c r="E5948" s="169"/>
      <c r="F5948" s="149"/>
      <c r="G5948" s="112"/>
      <c r="H5948" s="120" t="s">
        <v>80</v>
      </c>
      <c r="I5948" s="232">
        <f>'Total display'!D289</f>
        <v>0</v>
      </c>
      <c r="J5948" s="113"/>
    </row>
    <row r="5949" spans="2:10" ht="14.25" thickTop="1" thickBot="1" x14ac:dyDescent="0.25">
      <c r="B5949" s="111"/>
      <c r="C5949" s="123" t="s">
        <v>73</v>
      </c>
      <c r="D5949" s="124"/>
      <c r="E5949" s="124"/>
      <c r="F5949" s="125" t="s">
        <v>74</v>
      </c>
      <c r="G5949" s="124" t="s">
        <v>75</v>
      </c>
      <c r="H5949" s="124"/>
      <c r="I5949" s="125" t="s">
        <v>74</v>
      </c>
      <c r="J5949" s="113"/>
    </row>
    <row r="5950" spans="2:10" ht="13.5" thickTop="1" x14ac:dyDescent="0.2">
      <c r="B5950" s="111"/>
      <c r="C5950" s="126"/>
      <c r="D5950" s="127" t="s">
        <v>201</v>
      </c>
      <c r="E5950" s="755" t="s">
        <v>117</v>
      </c>
      <c r="F5950" s="129"/>
      <c r="G5950" s="112"/>
      <c r="H5950" s="112"/>
      <c r="I5950" s="130"/>
      <c r="J5950" s="113"/>
    </row>
    <row r="5951" spans="2:10" x14ac:dyDescent="0.2">
      <c r="B5951" s="111"/>
      <c r="C5951" s="127" t="s">
        <v>40</v>
      </c>
      <c r="D5951" s="127"/>
      <c r="E5951" s="127"/>
      <c r="F5951" s="131">
        <f>'Total display'!E289</f>
        <v>0</v>
      </c>
      <c r="G5951" s="1056" t="s">
        <v>1942</v>
      </c>
      <c r="H5951" s="1056"/>
      <c r="I5951" s="131">
        <f>'Total display'!R289</f>
        <v>0</v>
      </c>
      <c r="J5951" s="113"/>
    </row>
    <row r="5952" spans="2:10" x14ac:dyDescent="0.2">
      <c r="B5952" s="111"/>
      <c r="C5952" s="127" t="s">
        <v>67</v>
      </c>
      <c r="D5952" s="127"/>
      <c r="E5952" s="127"/>
      <c r="F5952" s="131">
        <f>'Total display'!H289</f>
        <v>0</v>
      </c>
      <c r="G5952" s="1056" t="s">
        <v>76</v>
      </c>
      <c r="H5952" s="1056"/>
      <c r="I5952" s="131">
        <f>'Total display'!T289</f>
        <v>0</v>
      </c>
      <c r="J5952" s="113"/>
    </row>
    <row r="5953" spans="2:10" x14ac:dyDescent="0.2">
      <c r="B5953" s="111"/>
      <c r="C5953" s="127" t="s">
        <v>69</v>
      </c>
      <c r="D5953" s="977">
        <f>'Ac Dtls'!D231</f>
        <v>0</v>
      </c>
      <c r="E5953" s="131">
        <f>'Ac Dtls'!E231</f>
        <v>1.4285958904109592</v>
      </c>
      <c r="F5953" s="131">
        <f>'Total display'!M289</f>
        <v>0</v>
      </c>
      <c r="G5953" s="127"/>
      <c r="H5953" s="127"/>
      <c r="I5953" s="131"/>
      <c r="J5953" s="113"/>
    </row>
    <row r="5954" spans="2:10" x14ac:dyDescent="0.2">
      <c r="B5954" s="111"/>
      <c r="C5954" s="127" t="s">
        <v>1684</v>
      </c>
      <c r="D5954" s="755">
        <f>'Ac Dtls'!G4375</f>
        <v>0</v>
      </c>
      <c r="E5954" s="131">
        <f>'Ac Dtls'!H4375</f>
        <v>0</v>
      </c>
      <c r="F5954" s="131">
        <f>'Total display'!N289</f>
        <v>0</v>
      </c>
      <c r="G5954" s="127"/>
      <c r="H5954" s="127"/>
      <c r="I5954" s="131"/>
      <c r="J5954" s="113"/>
    </row>
    <row r="5955" spans="2:10" x14ac:dyDescent="0.2">
      <c r="B5955" s="111"/>
      <c r="C5955" s="127" t="s">
        <v>71</v>
      </c>
      <c r="D5955" s="127"/>
      <c r="E5955" s="127"/>
      <c r="F5955" s="131">
        <f>'Total display'!P289</f>
        <v>0</v>
      </c>
      <c r="G5955" s="127"/>
      <c r="H5955" s="127"/>
      <c r="I5955" s="131"/>
      <c r="J5955" s="113"/>
    </row>
    <row r="5956" spans="2:10" x14ac:dyDescent="0.2">
      <c r="B5956" s="111"/>
      <c r="C5956" s="182" t="s">
        <v>421</v>
      </c>
      <c r="D5956" s="144"/>
      <c r="E5956" s="144"/>
      <c r="F5956" s="183">
        <f>'Total display'!I289</f>
        <v>0</v>
      </c>
      <c r="G5956" s="127"/>
      <c r="H5956" s="127"/>
      <c r="I5956" s="131"/>
      <c r="J5956" s="113"/>
    </row>
    <row r="5957" spans="2:10" x14ac:dyDescent="0.2">
      <c r="B5957" s="111"/>
      <c r="C5957" s="127" t="s">
        <v>450</v>
      </c>
      <c r="D5957" s="144"/>
      <c r="E5957" s="144"/>
      <c r="F5957" s="131">
        <f>'Total display'!J289</f>
        <v>0</v>
      </c>
      <c r="G5957" s="127"/>
      <c r="H5957" s="127"/>
      <c r="I5957" s="131"/>
      <c r="J5957" s="113"/>
    </row>
    <row r="5958" spans="2:10" x14ac:dyDescent="0.2">
      <c r="B5958" s="111"/>
      <c r="C5958" s="127" t="s">
        <v>1049</v>
      </c>
      <c r="D5958" s="127"/>
      <c r="E5958" s="127"/>
      <c r="F5958" s="131">
        <f>'Total display'!F289</f>
        <v>0</v>
      </c>
      <c r="G5958" s="127"/>
      <c r="H5958" s="127"/>
      <c r="I5958" s="131"/>
      <c r="J5958" s="113"/>
    </row>
    <row r="5959" spans="2:10" x14ac:dyDescent="0.2">
      <c r="B5959" s="111"/>
      <c r="C5959" s="382"/>
      <c r="D5959" s="127"/>
      <c r="E5959" s="127"/>
      <c r="F5959" s="131">
        <f>'Total display'!L289</f>
        <v>0</v>
      </c>
      <c r="G5959" s="135"/>
      <c r="H5959" s="135"/>
      <c r="I5959" s="133"/>
      <c r="J5959" s="113"/>
    </row>
    <row r="5960" spans="2:10" x14ac:dyDescent="0.2">
      <c r="B5960" s="111"/>
      <c r="C5960" s="1050" t="s">
        <v>83</v>
      </c>
      <c r="D5960" s="1051"/>
      <c r="E5960" s="1051"/>
      <c r="F5960" s="132">
        <f>SUM(F5951:F5959)</f>
        <v>0</v>
      </c>
      <c r="G5960" s="1052" t="s">
        <v>84</v>
      </c>
      <c r="H5960" s="1052"/>
      <c r="I5960" s="133">
        <f>SUM(I5951:I5958)</f>
        <v>0</v>
      </c>
      <c r="J5960" s="113"/>
    </row>
    <row r="5961" spans="2:10" x14ac:dyDescent="0.2">
      <c r="B5961" s="134"/>
      <c r="C5961" s="135"/>
      <c r="D5961" s="135"/>
      <c r="E5961" s="135"/>
      <c r="F5961" s="135"/>
      <c r="G5961" s="1057" t="s">
        <v>85</v>
      </c>
      <c r="H5961" s="1057"/>
      <c r="I5961" s="136">
        <f>F5960-I5960</f>
        <v>0</v>
      </c>
      <c r="J5961" s="137"/>
    </row>
    <row r="5962" spans="2:10" x14ac:dyDescent="0.2">
      <c r="B5962" s="111"/>
      <c r="C5962" s="112" t="s">
        <v>86</v>
      </c>
      <c r="D5962" s="112"/>
      <c r="E5962" s="112" t="s">
        <v>88</v>
      </c>
      <c r="F5962" s="112"/>
      <c r="G5962" s="112"/>
      <c r="H5962" s="112"/>
      <c r="I5962" s="112"/>
      <c r="J5962" s="113"/>
    </row>
    <row r="5963" spans="2:10" x14ac:dyDescent="0.2">
      <c r="B5963" s="111"/>
      <c r="C5963" s="112"/>
      <c r="D5963" s="112"/>
      <c r="E5963" s="112"/>
      <c r="F5963" s="112"/>
      <c r="G5963" s="112"/>
      <c r="H5963" s="112"/>
      <c r="I5963" s="112"/>
      <c r="J5963" s="113"/>
    </row>
    <row r="5964" spans="2:10" ht="13.5" thickBot="1" x14ac:dyDescent="0.25">
      <c r="B5964" s="139"/>
      <c r="C5964" s="140"/>
      <c r="D5964" s="140"/>
      <c r="E5964" s="140"/>
      <c r="F5964" s="140"/>
      <c r="G5964" s="140"/>
      <c r="H5964" s="140"/>
      <c r="I5964" s="140"/>
      <c r="J5964" s="141"/>
    </row>
    <row r="5968" spans="2:10" ht="13.5" thickBot="1" x14ac:dyDescent="0.25"/>
    <row r="5969" spans="2:10" x14ac:dyDescent="0.2">
      <c r="B5969" s="108" t="s">
        <v>143</v>
      </c>
      <c r="C5969" s="109"/>
      <c r="D5969" s="109"/>
      <c r="E5969" s="109"/>
      <c r="F5969" s="109"/>
      <c r="G5969" s="109"/>
      <c r="H5969" s="109"/>
      <c r="I5969" s="109"/>
      <c r="J5969" s="110"/>
    </row>
    <row r="5970" spans="2:10" x14ac:dyDescent="0.2">
      <c r="B5970" s="111"/>
      <c r="C5970" s="112"/>
      <c r="D5970" s="112"/>
      <c r="E5970" s="112"/>
      <c r="F5970" s="112"/>
      <c r="G5970" s="112"/>
      <c r="H5970" s="112"/>
      <c r="I5970" s="112"/>
      <c r="J5970" s="113"/>
    </row>
    <row r="5971" spans="2:10" ht="15.75" x14ac:dyDescent="0.25">
      <c r="B5971" s="111"/>
      <c r="C5971" s="1053" t="s">
        <v>77</v>
      </c>
      <c r="D5971" s="1053"/>
      <c r="E5971" s="1053"/>
      <c r="F5971" s="1053"/>
      <c r="G5971" s="1053"/>
      <c r="H5971" s="1053"/>
      <c r="I5971" s="1053"/>
      <c r="J5971" s="113"/>
    </row>
    <row r="5972" spans="2:10" x14ac:dyDescent="0.2">
      <c r="B5972" s="111"/>
      <c r="C5972" s="1054" t="s">
        <v>2110</v>
      </c>
      <c r="D5972" s="1054"/>
      <c r="E5972" s="1054"/>
      <c r="F5972" s="1054"/>
      <c r="G5972" s="1054"/>
      <c r="H5972" s="1054"/>
      <c r="I5972" s="1054"/>
      <c r="J5972" s="113"/>
    </row>
    <row r="5973" spans="2:10" x14ac:dyDescent="0.2">
      <c r="B5973" s="111"/>
      <c r="C5973" s="756"/>
      <c r="D5973" s="756"/>
      <c r="E5973" s="756"/>
      <c r="F5973" s="756"/>
      <c r="G5973" s="756"/>
      <c r="H5973" s="756"/>
      <c r="I5973" s="757"/>
      <c r="J5973" s="113"/>
    </row>
    <row r="5974" spans="2:10" x14ac:dyDescent="0.2">
      <c r="B5974" s="111"/>
      <c r="C5974" s="758" t="s">
        <v>82</v>
      </c>
      <c r="D5974" s="1055">
        <f>'Total display'!B291</f>
        <v>0</v>
      </c>
      <c r="E5974" s="1055"/>
      <c r="F5974" s="1055"/>
      <c r="G5974" s="1055"/>
      <c r="H5974" s="758" t="s">
        <v>81</v>
      </c>
      <c r="I5974" s="176">
        <f>'Total display'!C291</f>
        <v>0</v>
      </c>
      <c r="J5974" s="113"/>
    </row>
    <row r="5975" spans="2:10" x14ac:dyDescent="0.2">
      <c r="B5975" s="111"/>
      <c r="C5975" s="118" t="s">
        <v>78</v>
      </c>
      <c r="D5975" s="1055" t="s">
        <v>168</v>
      </c>
      <c r="E5975" s="1055"/>
      <c r="F5975" s="1055"/>
      <c r="G5975" s="112"/>
      <c r="H5975" s="314" t="s">
        <v>479</v>
      </c>
      <c r="I5975" s="314" t="s">
        <v>329</v>
      </c>
      <c r="J5975" s="113"/>
    </row>
    <row r="5976" spans="2:10" ht="13.5" thickBot="1" x14ac:dyDescent="0.25">
      <c r="B5976" s="111"/>
      <c r="C5976" s="120" t="s">
        <v>79</v>
      </c>
      <c r="D5976" s="120">
        <f>'Total display'!A291</f>
        <v>0</v>
      </c>
      <c r="E5976" s="169"/>
      <c r="F5976" s="149"/>
      <c r="G5976" s="112"/>
      <c r="H5976" s="120" t="s">
        <v>80</v>
      </c>
      <c r="I5976" s="232">
        <f>'Total display'!D291</f>
        <v>0</v>
      </c>
      <c r="J5976" s="113"/>
    </row>
    <row r="5977" spans="2:10" ht="14.25" thickTop="1" thickBot="1" x14ac:dyDescent="0.25">
      <c r="B5977" s="111"/>
      <c r="C5977" s="123" t="s">
        <v>73</v>
      </c>
      <c r="D5977" s="124"/>
      <c r="E5977" s="124"/>
      <c r="F5977" s="125" t="s">
        <v>74</v>
      </c>
      <c r="G5977" s="124" t="s">
        <v>75</v>
      </c>
      <c r="H5977" s="124"/>
      <c r="I5977" s="125" t="s">
        <v>74</v>
      </c>
      <c r="J5977" s="113"/>
    </row>
    <row r="5978" spans="2:10" ht="13.5" thickTop="1" x14ac:dyDescent="0.2">
      <c r="B5978" s="111"/>
      <c r="C5978" s="126"/>
      <c r="D5978" s="127" t="s">
        <v>201</v>
      </c>
      <c r="E5978" s="755" t="s">
        <v>117</v>
      </c>
      <c r="F5978" s="129"/>
      <c r="G5978" s="112"/>
      <c r="H5978" s="112"/>
      <c r="I5978" s="130"/>
      <c r="J5978" s="113"/>
    </row>
    <row r="5979" spans="2:10" x14ac:dyDescent="0.2">
      <c r="B5979" s="111"/>
      <c r="C5979" s="127" t="s">
        <v>40</v>
      </c>
      <c r="D5979" s="127"/>
      <c r="E5979" s="127"/>
      <c r="F5979" s="131">
        <f>'Total display'!E291</f>
        <v>0</v>
      </c>
      <c r="G5979" s="1056"/>
      <c r="H5979" s="1056"/>
      <c r="I5979" s="131"/>
      <c r="J5979" s="113"/>
    </row>
    <row r="5980" spans="2:10" x14ac:dyDescent="0.2">
      <c r="B5980" s="111"/>
      <c r="C5980" s="127" t="s">
        <v>67</v>
      </c>
      <c r="D5980" s="127"/>
      <c r="E5980" s="127"/>
      <c r="F5980" s="131">
        <f>'Total display'!H291</f>
        <v>0</v>
      </c>
      <c r="G5980" s="1056" t="s">
        <v>76</v>
      </c>
      <c r="H5980" s="1056"/>
      <c r="I5980" s="131">
        <f>'Total display'!T291</f>
        <v>0</v>
      </c>
      <c r="J5980" s="113"/>
    </row>
    <row r="5981" spans="2:10" x14ac:dyDescent="0.2">
      <c r="B5981" s="111"/>
      <c r="C5981" s="127" t="s">
        <v>69</v>
      </c>
      <c r="D5981" s="977">
        <f>'Ac Dtls'!D232</f>
        <v>0</v>
      </c>
      <c r="E5981" s="131">
        <f>'Ac Dtls'!E232</f>
        <v>1.5583047945205482</v>
      </c>
      <c r="F5981" s="131">
        <f>'Total display'!M291</f>
        <v>0</v>
      </c>
      <c r="G5981" s="127"/>
      <c r="H5981" s="127"/>
      <c r="I5981" s="131"/>
      <c r="J5981" s="113"/>
    </row>
    <row r="5982" spans="2:10" x14ac:dyDescent="0.2">
      <c r="B5982" s="111"/>
      <c r="C5982" s="127" t="s">
        <v>1684</v>
      </c>
      <c r="D5982" s="755">
        <f>'Ac Dtls'!G4403</f>
        <v>0</v>
      </c>
      <c r="E5982" s="131">
        <f>'Ac Dtls'!H4403</f>
        <v>0</v>
      </c>
      <c r="F5982" s="131">
        <f>'Total display'!N291</f>
        <v>0</v>
      </c>
      <c r="G5982" s="127"/>
      <c r="H5982" s="127"/>
      <c r="I5982" s="131"/>
      <c r="J5982" s="113"/>
    </row>
    <row r="5983" spans="2:10" x14ac:dyDescent="0.2">
      <c r="B5983" s="111"/>
      <c r="C5983" s="127" t="s">
        <v>71</v>
      </c>
      <c r="D5983" s="127"/>
      <c r="E5983" s="127"/>
      <c r="F5983" s="131">
        <f>'Total display'!P291</f>
        <v>0</v>
      </c>
      <c r="G5983" s="127"/>
      <c r="H5983" s="127"/>
      <c r="I5983" s="131"/>
      <c r="J5983" s="113"/>
    </row>
    <row r="5984" spans="2:10" x14ac:dyDescent="0.2">
      <c r="B5984" s="111"/>
      <c r="C5984" s="182" t="s">
        <v>421</v>
      </c>
      <c r="D5984" s="144"/>
      <c r="E5984" s="144"/>
      <c r="F5984" s="183">
        <f>'Total display'!I291</f>
        <v>0</v>
      </c>
      <c r="G5984" s="127"/>
      <c r="H5984" s="127"/>
      <c r="I5984" s="131"/>
      <c r="J5984" s="113"/>
    </row>
    <row r="5985" spans="2:10" x14ac:dyDescent="0.2">
      <c r="B5985" s="111"/>
      <c r="C5985" s="127" t="s">
        <v>450</v>
      </c>
      <c r="D5985" s="144"/>
      <c r="E5985" s="144"/>
      <c r="F5985" s="131">
        <f>'Total display'!J291</f>
        <v>0</v>
      </c>
      <c r="G5985" s="127"/>
      <c r="H5985" s="127"/>
      <c r="I5985" s="131"/>
      <c r="J5985" s="113"/>
    </row>
    <row r="5986" spans="2:10" x14ac:dyDescent="0.2">
      <c r="B5986" s="111"/>
      <c r="C5986" s="127" t="s">
        <v>1049</v>
      </c>
      <c r="D5986" s="127"/>
      <c r="E5986" s="127"/>
      <c r="F5986" s="131">
        <f>'Total display'!F291</f>
        <v>0</v>
      </c>
      <c r="G5986" s="127"/>
      <c r="H5986" s="127"/>
      <c r="I5986" s="131"/>
      <c r="J5986" s="113"/>
    </row>
    <row r="5987" spans="2:10" x14ac:dyDescent="0.2">
      <c r="B5987" s="111"/>
      <c r="C5987" s="382" t="s">
        <v>1767</v>
      </c>
      <c r="D5987" s="127"/>
      <c r="E5987" s="127"/>
      <c r="F5987" s="131">
        <f>'Total display'!L291</f>
        <v>0</v>
      </c>
      <c r="G5987" s="135"/>
      <c r="H5987" s="135"/>
      <c r="I5987" s="133"/>
      <c r="J5987" s="113"/>
    </row>
    <row r="5988" spans="2:10" x14ac:dyDescent="0.2">
      <c r="B5988" s="111"/>
      <c r="C5988" s="1050" t="s">
        <v>83</v>
      </c>
      <c r="D5988" s="1051"/>
      <c r="E5988" s="1051"/>
      <c r="F5988" s="132">
        <f>SUM(F5979:F5987)</f>
        <v>0</v>
      </c>
      <c r="G5988" s="1052" t="s">
        <v>84</v>
      </c>
      <c r="H5988" s="1052"/>
      <c r="I5988" s="133">
        <f>SUM(I5979:I5986)</f>
        <v>0</v>
      </c>
      <c r="J5988" s="113"/>
    </row>
    <row r="5989" spans="2:10" x14ac:dyDescent="0.2">
      <c r="B5989" s="134"/>
      <c r="C5989" s="135"/>
      <c r="D5989" s="135"/>
      <c r="E5989" s="135"/>
      <c r="F5989" s="135"/>
      <c r="G5989" s="1057" t="s">
        <v>85</v>
      </c>
      <c r="H5989" s="1057"/>
      <c r="I5989" s="136">
        <f>F5988-I5988</f>
        <v>0</v>
      </c>
      <c r="J5989" s="137"/>
    </row>
    <row r="5990" spans="2:10" x14ac:dyDescent="0.2">
      <c r="B5990" s="111"/>
      <c r="C5990" s="112" t="s">
        <v>86</v>
      </c>
      <c r="D5990" s="112"/>
      <c r="E5990" s="112" t="s">
        <v>88</v>
      </c>
      <c r="F5990" s="112"/>
      <c r="G5990" s="112"/>
      <c r="H5990" s="112"/>
      <c r="I5990" s="112"/>
      <c r="J5990" s="113"/>
    </row>
    <row r="5991" spans="2:10" x14ac:dyDescent="0.2">
      <c r="B5991" s="111"/>
      <c r="C5991" s="749"/>
      <c r="D5991" s="112"/>
      <c r="E5991" s="112"/>
      <c r="F5991" s="112"/>
      <c r="G5991" s="112"/>
      <c r="H5991" s="112"/>
      <c r="I5991" s="112"/>
      <c r="J5991" s="113"/>
    </row>
    <row r="5992" spans="2:10" ht="13.5" thickBot="1" x14ac:dyDescent="0.25">
      <c r="B5992" s="139"/>
      <c r="C5992" s="140"/>
      <c r="D5992" s="140"/>
      <c r="E5992" s="140"/>
      <c r="F5992" s="140"/>
      <c r="G5992" s="140"/>
      <c r="H5992" s="140"/>
      <c r="I5992" s="140"/>
      <c r="J5992" s="141"/>
    </row>
    <row r="5996" spans="2:10" ht="13.5" thickBot="1" x14ac:dyDescent="0.25"/>
    <row r="5997" spans="2:10" x14ac:dyDescent="0.2">
      <c r="B5997" s="108" t="s">
        <v>143</v>
      </c>
      <c r="C5997" s="109"/>
      <c r="D5997" s="109"/>
      <c r="E5997" s="109"/>
      <c r="F5997" s="109"/>
      <c r="G5997" s="109"/>
      <c r="H5997" s="109"/>
      <c r="I5997" s="109"/>
      <c r="J5997" s="110"/>
    </row>
    <row r="5998" spans="2:10" x14ac:dyDescent="0.2">
      <c r="B5998" s="111"/>
      <c r="C5998" s="112"/>
      <c r="D5998" s="112"/>
      <c r="E5998" s="112"/>
      <c r="F5998" s="112"/>
      <c r="G5998" s="112"/>
      <c r="H5998" s="112"/>
      <c r="I5998" s="112"/>
      <c r="J5998" s="113"/>
    </row>
    <row r="5999" spans="2:10" ht="15.75" x14ac:dyDescent="0.25">
      <c r="B5999" s="111"/>
      <c r="C5999" s="1053" t="s">
        <v>77</v>
      </c>
      <c r="D5999" s="1053"/>
      <c r="E5999" s="1053"/>
      <c r="F5999" s="1053"/>
      <c r="G5999" s="1053"/>
      <c r="H5999" s="1053"/>
      <c r="I5999" s="1053"/>
      <c r="J5999" s="113"/>
    </row>
    <row r="6000" spans="2:10" x14ac:dyDescent="0.2">
      <c r="B6000" s="111"/>
      <c r="C6000" s="1054" t="s">
        <v>2110</v>
      </c>
      <c r="D6000" s="1054"/>
      <c r="E6000" s="1054"/>
      <c r="F6000" s="1054"/>
      <c r="G6000" s="1054"/>
      <c r="H6000" s="1054"/>
      <c r="I6000" s="1054"/>
      <c r="J6000" s="113"/>
    </row>
    <row r="6001" spans="2:10" x14ac:dyDescent="0.2">
      <c r="B6001" s="111"/>
      <c r="C6001" s="765"/>
      <c r="D6001" s="765"/>
      <c r="E6001" s="765"/>
      <c r="F6001" s="765"/>
      <c r="G6001" s="765"/>
      <c r="H6001" s="765"/>
      <c r="I6001" s="767"/>
      <c r="J6001" s="113"/>
    </row>
    <row r="6002" spans="2:10" x14ac:dyDescent="0.2">
      <c r="B6002" s="111"/>
      <c r="C6002" s="768" t="s">
        <v>82</v>
      </c>
      <c r="D6002" s="1055">
        <f>'Total display'!B293</f>
        <v>0</v>
      </c>
      <c r="E6002" s="1055"/>
      <c r="F6002" s="1055"/>
      <c r="G6002" s="1055"/>
      <c r="H6002" s="768" t="s">
        <v>81</v>
      </c>
      <c r="I6002" s="176">
        <f>'Total display'!C293</f>
        <v>0</v>
      </c>
      <c r="J6002" s="113"/>
    </row>
    <row r="6003" spans="2:10" x14ac:dyDescent="0.2">
      <c r="B6003" s="111"/>
      <c r="C6003" s="118" t="s">
        <v>78</v>
      </c>
      <c r="D6003" s="1055" t="s">
        <v>168</v>
      </c>
      <c r="E6003" s="1055"/>
      <c r="F6003" s="1055"/>
      <c r="G6003" s="112"/>
      <c r="H6003" s="314" t="s">
        <v>479</v>
      </c>
      <c r="I6003" s="314" t="s">
        <v>329</v>
      </c>
      <c r="J6003" s="113"/>
    </row>
    <row r="6004" spans="2:10" ht="13.5" thickBot="1" x14ac:dyDescent="0.25">
      <c r="B6004" s="111"/>
      <c r="C6004" s="120" t="s">
        <v>79</v>
      </c>
      <c r="D6004" s="120">
        <f>'Total display'!A293</f>
        <v>0</v>
      </c>
      <c r="E6004" s="169"/>
      <c r="F6004" s="149"/>
      <c r="G6004" s="112"/>
      <c r="H6004" s="120" t="s">
        <v>80</v>
      </c>
      <c r="I6004" s="232">
        <f>'Total display'!D293</f>
        <v>0</v>
      </c>
      <c r="J6004" s="113"/>
    </row>
    <row r="6005" spans="2:10" ht="14.25" thickTop="1" thickBot="1" x14ac:dyDescent="0.25">
      <c r="B6005" s="111"/>
      <c r="C6005" s="123" t="s">
        <v>73</v>
      </c>
      <c r="D6005" s="124"/>
      <c r="E6005" s="124"/>
      <c r="F6005" s="125" t="s">
        <v>74</v>
      </c>
      <c r="G6005" s="124" t="s">
        <v>75</v>
      </c>
      <c r="H6005" s="124"/>
      <c r="I6005" s="125" t="s">
        <v>74</v>
      </c>
      <c r="J6005" s="113"/>
    </row>
    <row r="6006" spans="2:10" ht="13.5" thickTop="1" x14ac:dyDescent="0.2">
      <c r="B6006" s="111"/>
      <c r="C6006" s="126"/>
      <c r="D6006" s="127" t="s">
        <v>201</v>
      </c>
      <c r="E6006" s="766" t="s">
        <v>117</v>
      </c>
      <c r="F6006" s="129"/>
      <c r="G6006" s="112"/>
      <c r="H6006" s="112"/>
      <c r="I6006" s="130"/>
      <c r="J6006" s="113"/>
    </row>
    <row r="6007" spans="2:10" x14ac:dyDescent="0.2">
      <c r="B6007" s="111"/>
      <c r="C6007" s="127" t="s">
        <v>40</v>
      </c>
      <c r="D6007" s="127"/>
      <c r="E6007" s="127"/>
      <c r="F6007" s="131">
        <f>'Total display'!E293</f>
        <v>0</v>
      </c>
      <c r="G6007" s="1056"/>
      <c r="H6007" s="1056"/>
      <c r="I6007" s="131">
        <f>'Total display'!R293</f>
        <v>0</v>
      </c>
      <c r="J6007" s="113"/>
    </row>
    <row r="6008" spans="2:10" x14ac:dyDescent="0.2">
      <c r="B6008" s="111"/>
      <c r="C6008" s="127" t="s">
        <v>67</v>
      </c>
      <c r="D6008" s="127"/>
      <c r="E6008" s="127"/>
      <c r="F6008" s="131">
        <f>'Total display'!H293</f>
        <v>0</v>
      </c>
      <c r="G6008" s="1056" t="s">
        <v>76</v>
      </c>
      <c r="H6008" s="1056"/>
      <c r="I6008" s="131">
        <f>'Total display'!T293</f>
        <v>0</v>
      </c>
      <c r="J6008" s="113"/>
    </row>
    <row r="6009" spans="2:10" x14ac:dyDescent="0.2">
      <c r="B6009" s="111"/>
      <c r="C6009" s="127" t="s">
        <v>69</v>
      </c>
      <c r="D6009" s="766">
        <f>'Ac Dtls'!D4431</f>
        <v>0</v>
      </c>
      <c r="E6009" s="131">
        <f>'Ac Dtls'!E4431</f>
        <v>0</v>
      </c>
      <c r="F6009" s="131">
        <f>'Total display'!M293</f>
        <v>0</v>
      </c>
      <c r="G6009" s="127"/>
      <c r="H6009" s="127"/>
      <c r="I6009" s="131"/>
      <c r="J6009" s="113"/>
    </row>
    <row r="6010" spans="2:10" x14ac:dyDescent="0.2">
      <c r="B6010" s="111"/>
      <c r="C6010" s="127" t="s">
        <v>1684</v>
      </c>
      <c r="D6010" s="766">
        <f>'Ac Dtls'!G4431</f>
        <v>0</v>
      </c>
      <c r="E6010" s="131">
        <f>'Ac Dtls'!H4431</f>
        <v>0</v>
      </c>
      <c r="F6010" s="131">
        <f>'Total display'!N293</f>
        <v>0</v>
      </c>
      <c r="G6010" s="127"/>
      <c r="H6010" s="127"/>
      <c r="I6010" s="131"/>
      <c r="J6010" s="113"/>
    </row>
    <row r="6011" spans="2:10" x14ac:dyDescent="0.2">
      <c r="B6011" s="111"/>
      <c r="C6011" s="127" t="s">
        <v>71</v>
      </c>
      <c r="D6011" s="127"/>
      <c r="E6011" s="127"/>
      <c r="F6011" s="131">
        <f>'Total display'!P293</f>
        <v>0</v>
      </c>
      <c r="G6011" s="127"/>
      <c r="H6011" s="127"/>
      <c r="I6011" s="131"/>
      <c r="J6011" s="113"/>
    </row>
    <row r="6012" spans="2:10" x14ac:dyDescent="0.2">
      <c r="B6012" s="111"/>
      <c r="C6012" s="182" t="s">
        <v>421</v>
      </c>
      <c r="D6012" s="144"/>
      <c r="E6012" s="144"/>
      <c r="F6012" s="183">
        <f>'Total display'!I293</f>
        <v>0</v>
      </c>
      <c r="G6012" s="127"/>
      <c r="H6012" s="127"/>
      <c r="I6012" s="131"/>
      <c r="J6012" s="113"/>
    </row>
    <row r="6013" spans="2:10" x14ac:dyDescent="0.2">
      <c r="B6013" s="111"/>
      <c r="C6013" s="127" t="s">
        <v>450</v>
      </c>
      <c r="D6013" s="144"/>
      <c r="E6013" s="144"/>
      <c r="F6013" s="131">
        <f>'Total display'!J293</f>
        <v>0</v>
      </c>
      <c r="G6013" s="127"/>
      <c r="H6013" s="127"/>
      <c r="I6013" s="131"/>
      <c r="J6013" s="113"/>
    </row>
    <row r="6014" spans="2:10" x14ac:dyDescent="0.2">
      <c r="B6014" s="111"/>
      <c r="C6014" s="127" t="s">
        <v>1049</v>
      </c>
      <c r="D6014" s="127"/>
      <c r="E6014" s="127"/>
      <c r="F6014" s="131">
        <f>'Total display'!F293</f>
        <v>0</v>
      </c>
      <c r="G6014" s="127"/>
      <c r="H6014" s="127"/>
      <c r="I6014" s="131"/>
      <c r="J6014" s="113"/>
    </row>
    <row r="6015" spans="2:10" x14ac:dyDescent="0.2">
      <c r="B6015" s="111"/>
      <c r="C6015" s="382"/>
      <c r="D6015" s="127"/>
      <c r="E6015" s="127"/>
      <c r="F6015" s="131"/>
      <c r="G6015" s="135"/>
      <c r="H6015" s="135"/>
      <c r="I6015" s="133"/>
      <c r="J6015" s="113"/>
    </row>
    <row r="6016" spans="2:10" x14ac:dyDescent="0.2">
      <c r="B6016" s="111"/>
      <c r="C6016" s="1050" t="s">
        <v>83</v>
      </c>
      <c r="D6016" s="1051"/>
      <c r="E6016" s="1051"/>
      <c r="F6016" s="132">
        <f>SUM(F6007:F6015)</f>
        <v>0</v>
      </c>
      <c r="G6016" s="1052" t="s">
        <v>84</v>
      </c>
      <c r="H6016" s="1052"/>
      <c r="I6016" s="133">
        <f>SUM(I6007:I6014)</f>
        <v>0</v>
      </c>
      <c r="J6016" s="113"/>
    </row>
    <row r="6017" spans="2:10" x14ac:dyDescent="0.2">
      <c r="B6017" s="134"/>
      <c r="C6017" s="135"/>
      <c r="D6017" s="135"/>
      <c r="E6017" s="135"/>
      <c r="F6017" s="135"/>
      <c r="G6017" s="1057" t="s">
        <v>85</v>
      </c>
      <c r="H6017" s="1057"/>
      <c r="I6017" s="136">
        <f>F6016-I6016</f>
        <v>0</v>
      </c>
      <c r="J6017" s="137"/>
    </row>
    <row r="6018" spans="2:10" x14ac:dyDescent="0.2">
      <c r="B6018" s="111"/>
      <c r="C6018" s="112" t="s">
        <v>86</v>
      </c>
      <c r="D6018" s="112"/>
      <c r="E6018" s="112" t="s">
        <v>88</v>
      </c>
      <c r="F6018" s="112"/>
      <c r="G6018" s="112"/>
      <c r="H6018" s="112"/>
      <c r="I6018" s="112"/>
      <c r="J6018" s="113"/>
    </row>
    <row r="6019" spans="2:10" x14ac:dyDescent="0.2">
      <c r="B6019" s="111"/>
      <c r="C6019" s="112"/>
      <c r="D6019" s="112"/>
      <c r="E6019" s="112"/>
      <c r="F6019" s="112"/>
      <c r="G6019" s="112"/>
      <c r="H6019" s="112"/>
      <c r="I6019" s="112"/>
      <c r="J6019" s="113"/>
    </row>
    <row r="6020" spans="2:10" ht="13.5" thickBot="1" x14ac:dyDescent="0.25">
      <c r="B6020" s="139"/>
      <c r="C6020" s="140"/>
      <c r="D6020" s="140"/>
      <c r="E6020" s="140"/>
      <c r="F6020" s="140"/>
      <c r="G6020" s="140"/>
      <c r="H6020" s="140"/>
      <c r="I6020" s="140"/>
      <c r="J6020" s="141"/>
    </row>
    <row r="6031" spans="2:10" ht="13.5" thickBot="1" x14ac:dyDescent="0.25"/>
    <row r="6032" spans="2:10" x14ac:dyDescent="0.2">
      <c r="B6032" s="108" t="s">
        <v>143</v>
      </c>
      <c r="C6032" s="109"/>
      <c r="D6032" s="109"/>
      <c r="E6032" s="109"/>
      <c r="F6032" s="109"/>
      <c r="G6032" s="109"/>
      <c r="H6032" s="109"/>
      <c r="I6032" s="109"/>
      <c r="J6032" s="110"/>
    </row>
    <row r="6033" spans="2:10" x14ac:dyDescent="0.2">
      <c r="B6033" s="111"/>
      <c r="C6033" s="112"/>
      <c r="D6033" s="112"/>
      <c r="E6033" s="112"/>
      <c r="F6033" s="112"/>
      <c r="G6033" s="112"/>
      <c r="H6033" s="112"/>
      <c r="I6033" s="112"/>
      <c r="J6033" s="113"/>
    </row>
    <row r="6034" spans="2:10" ht="15.75" x14ac:dyDescent="0.25">
      <c r="B6034" s="111"/>
      <c r="C6034" s="1053" t="s">
        <v>77</v>
      </c>
      <c r="D6034" s="1053"/>
      <c r="E6034" s="1053"/>
      <c r="F6034" s="1053"/>
      <c r="G6034" s="1053"/>
      <c r="H6034" s="1053"/>
      <c r="I6034" s="1053"/>
      <c r="J6034" s="113"/>
    </row>
    <row r="6035" spans="2:10" x14ac:dyDescent="0.2">
      <c r="B6035" s="111"/>
      <c r="C6035" s="1054" t="s">
        <v>2110</v>
      </c>
      <c r="D6035" s="1054"/>
      <c r="E6035" s="1054"/>
      <c r="F6035" s="1054"/>
      <c r="G6035" s="1054"/>
      <c r="H6035" s="1054"/>
      <c r="I6035" s="1054"/>
      <c r="J6035" s="113"/>
    </row>
    <row r="6036" spans="2:10" x14ac:dyDescent="0.2">
      <c r="B6036" s="111"/>
      <c r="C6036" s="842"/>
      <c r="D6036" s="842"/>
      <c r="E6036" s="842"/>
      <c r="F6036" s="842"/>
      <c r="G6036" s="842"/>
      <c r="H6036" s="842"/>
      <c r="I6036" s="844"/>
      <c r="J6036" s="113"/>
    </row>
    <row r="6037" spans="2:10" x14ac:dyDescent="0.2">
      <c r="B6037" s="111"/>
      <c r="C6037" s="845" t="s">
        <v>82</v>
      </c>
      <c r="D6037" s="1055">
        <f>'Total display'!B294</f>
        <v>0</v>
      </c>
      <c r="E6037" s="1055"/>
      <c r="F6037" s="1055"/>
      <c r="G6037" s="1055"/>
      <c r="H6037" s="845" t="s">
        <v>81</v>
      </c>
      <c r="I6037" s="176">
        <f>'Total display'!C294</f>
        <v>0</v>
      </c>
      <c r="J6037" s="113"/>
    </row>
    <row r="6038" spans="2:10" x14ac:dyDescent="0.2">
      <c r="B6038" s="111"/>
      <c r="C6038" s="118" t="s">
        <v>78</v>
      </c>
      <c r="D6038" s="1055" t="s">
        <v>92</v>
      </c>
      <c r="E6038" s="1055"/>
      <c r="F6038" s="1055"/>
      <c r="G6038" s="112"/>
      <c r="H6038" s="246" t="s">
        <v>479</v>
      </c>
      <c r="I6038" s="246" t="s">
        <v>330</v>
      </c>
      <c r="J6038" s="113"/>
    </row>
    <row r="6039" spans="2:10" ht="13.5" thickBot="1" x14ac:dyDescent="0.25">
      <c r="B6039" s="111"/>
      <c r="C6039" s="120" t="s">
        <v>79</v>
      </c>
      <c r="D6039" s="120">
        <f>'Total display'!A294</f>
        <v>0</v>
      </c>
      <c r="E6039" s="169"/>
      <c r="F6039" s="149"/>
      <c r="G6039" s="112"/>
      <c r="H6039" s="120" t="s">
        <v>80</v>
      </c>
      <c r="I6039" s="232">
        <f>'Total display'!D294</f>
        <v>0</v>
      </c>
      <c r="J6039" s="113"/>
    </row>
    <row r="6040" spans="2:10" ht="14.25" thickTop="1" thickBot="1" x14ac:dyDescent="0.25">
      <c r="B6040" s="111"/>
      <c r="C6040" s="123" t="s">
        <v>73</v>
      </c>
      <c r="D6040" s="124"/>
      <c r="E6040" s="124"/>
      <c r="F6040" s="125" t="s">
        <v>74</v>
      </c>
      <c r="G6040" s="124" t="s">
        <v>75</v>
      </c>
      <c r="H6040" s="124"/>
      <c r="I6040" s="125" t="s">
        <v>74</v>
      </c>
      <c r="J6040" s="113"/>
    </row>
    <row r="6041" spans="2:10" ht="13.5" thickTop="1" x14ac:dyDescent="0.2">
      <c r="B6041" s="111"/>
      <c r="C6041" s="126"/>
      <c r="D6041" s="127" t="s">
        <v>201</v>
      </c>
      <c r="E6041" s="843" t="s">
        <v>117</v>
      </c>
      <c r="F6041" s="129"/>
      <c r="G6041" s="112"/>
      <c r="H6041" s="112"/>
      <c r="I6041" s="130"/>
      <c r="J6041" s="113"/>
    </row>
    <row r="6042" spans="2:10" x14ac:dyDescent="0.2">
      <c r="B6042" s="111"/>
      <c r="C6042" s="127" t="s">
        <v>40</v>
      </c>
      <c r="D6042" s="127"/>
      <c r="E6042" s="127"/>
      <c r="F6042" s="131">
        <f>'Total display'!E294</f>
        <v>0</v>
      </c>
      <c r="G6042" s="1056"/>
      <c r="H6042" s="1056"/>
      <c r="I6042" s="131">
        <f>'Total display'!R294</f>
        <v>0</v>
      </c>
      <c r="J6042" s="113"/>
    </row>
    <row r="6043" spans="2:10" x14ac:dyDescent="0.2">
      <c r="B6043" s="111"/>
      <c r="C6043" s="127" t="s">
        <v>67</v>
      </c>
      <c r="D6043" s="127"/>
      <c r="E6043" s="127"/>
      <c r="F6043" s="131">
        <f>'Total display'!H294</f>
        <v>0</v>
      </c>
      <c r="G6043" s="1056" t="s">
        <v>76</v>
      </c>
      <c r="H6043" s="1056"/>
      <c r="I6043" s="131">
        <f>'Total display'!T294</f>
        <v>0</v>
      </c>
      <c r="J6043" s="113"/>
    </row>
    <row r="6044" spans="2:10" x14ac:dyDescent="0.2">
      <c r="B6044" s="111"/>
      <c r="C6044" s="127" t="s">
        <v>69</v>
      </c>
      <c r="D6044" s="843">
        <f>'Ac Dtls'!D235</f>
        <v>0</v>
      </c>
      <c r="E6044" s="131">
        <f>'Ac Dtls'!E235</f>
        <v>1.4815068493150685</v>
      </c>
      <c r="F6044" s="131">
        <f>'Total display'!M294</f>
        <v>0</v>
      </c>
      <c r="G6044" s="127"/>
      <c r="H6044" s="127"/>
      <c r="I6044" s="131"/>
      <c r="J6044" s="113"/>
    </row>
    <row r="6045" spans="2:10" x14ac:dyDescent="0.2">
      <c r="B6045" s="111"/>
      <c r="C6045" s="127" t="s">
        <v>1684</v>
      </c>
      <c r="D6045" s="843">
        <f>'Ac Dtls'!G4514</f>
        <v>0</v>
      </c>
      <c r="E6045" s="131">
        <f>'Ac Dtls'!H4514</f>
        <v>0</v>
      </c>
      <c r="F6045" s="131">
        <f>'Total display'!N294</f>
        <v>0</v>
      </c>
      <c r="G6045" s="127"/>
      <c r="H6045" s="127"/>
      <c r="I6045" s="131"/>
      <c r="J6045" s="113"/>
    </row>
    <row r="6046" spans="2:10" x14ac:dyDescent="0.2">
      <c r="B6046" s="111"/>
      <c r="C6046" s="127" t="s">
        <v>71</v>
      </c>
      <c r="D6046" s="127"/>
      <c r="E6046" s="127"/>
      <c r="F6046" s="131">
        <f>'Total display'!P294</f>
        <v>0</v>
      </c>
      <c r="G6046" s="127"/>
      <c r="H6046" s="127"/>
      <c r="I6046" s="131"/>
      <c r="J6046" s="113"/>
    </row>
    <row r="6047" spans="2:10" x14ac:dyDescent="0.2">
      <c r="B6047" s="111"/>
      <c r="C6047" s="182" t="s">
        <v>421</v>
      </c>
      <c r="D6047" s="144"/>
      <c r="E6047" s="144"/>
      <c r="F6047" s="183">
        <f>'Total display'!I294</f>
        <v>0</v>
      </c>
      <c r="G6047" s="127"/>
      <c r="H6047" s="127"/>
      <c r="I6047" s="131"/>
      <c r="J6047" s="113"/>
    </row>
    <row r="6048" spans="2:10" x14ac:dyDescent="0.2">
      <c r="B6048" s="111"/>
      <c r="C6048" s="127" t="s">
        <v>450</v>
      </c>
      <c r="D6048" s="144"/>
      <c r="E6048" s="144"/>
      <c r="F6048" s="131">
        <f>'Total display'!J294</f>
        <v>0</v>
      </c>
      <c r="G6048" s="127"/>
      <c r="H6048" s="127"/>
      <c r="I6048" s="131"/>
      <c r="J6048" s="113"/>
    </row>
    <row r="6049" spans="2:10" x14ac:dyDescent="0.2">
      <c r="B6049" s="111"/>
      <c r="C6049" s="127" t="s">
        <v>1049</v>
      </c>
      <c r="D6049" s="127"/>
      <c r="E6049" s="127"/>
      <c r="F6049" s="131">
        <f>'Total display'!F294</f>
        <v>0</v>
      </c>
      <c r="G6049" s="127"/>
      <c r="H6049" s="127"/>
      <c r="I6049" s="131"/>
      <c r="J6049" s="113"/>
    </row>
    <row r="6050" spans="2:10" x14ac:dyDescent="0.2">
      <c r="B6050" s="111"/>
      <c r="C6050" s="382" t="s">
        <v>951</v>
      </c>
      <c r="D6050" s="127"/>
      <c r="E6050" s="127"/>
      <c r="F6050" s="131">
        <f>'Total display'!L294</f>
        <v>0</v>
      </c>
      <c r="G6050" s="135"/>
      <c r="H6050" s="135"/>
      <c r="I6050" s="133"/>
      <c r="J6050" s="113"/>
    </row>
    <row r="6051" spans="2:10" x14ac:dyDescent="0.2">
      <c r="B6051" s="111"/>
      <c r="C6051" s="1050" t="s">
        <v>83</v>
      </c>
      <c r="D6051" s="1051"/>
      <c r="E6051" s="1051"/>
      <c r="F6051" s="132">
        <f>SUM(F6042:F6050)</f>
        <v>0</v>
      </c>
      <c r="G6051" s="1052" t="s">
        <v>84</v>
      </c>
      <c r="H6051" s="1052"/>
      <c r="I6051" s="133">
        <f>SUM(I6042:I6049)</f>
        <v>0</v>
      </c>
      <c r="J6051" s="113"/>
    </row>
    <row r="6052" spans="2:10" x14ac:dyDescent="0.2">
      <c r="B6052" s="134"/>
      <c r="C6052" s="135"/>
      <c r="D6052" s="135"/>
      <c r="E6052" s="135"/>
      <c r="F6052" s="135"/>
      <c r="G6052" s="1057" t="s">
        <v>85</v>
      </c>
      <c r="H6052" s="1057"/>
      <c r="I6052" s="136">
        <f>F6051-I6051</f>
        <v>0</v>
      </c>
      <c r="J6052" s="137"/>
    </row>
    <row r="6053" spans="2:10" x14ac:dyDescent="0.2">
      <c r="B6053" s="111"/>
      <c r="C6053" s="112" t="s">
        <v>86</v>
      </c>
      <c r="D6053" s="112"/>
      <c r="E6053" s="112" t="s">
        <v>88</v>
      </c>
      <c r="F6053" s="112"/>
      <c r="G6053" s="112"/>
      <c r="H6053" s="112"/>
      <c r="I6053" s="112"/>
      <c r="J6053" s="113"/>
    </row>
    <row r="6054" spans="2:10" x14ac:dyDescent="0.2">
      <c r="B6054" s="111"/>
      <c r="C6054" s="112"/>
      <c r="D6054" s="112"/>
      <c r="E6054" s="112"/>
      <c r="F6054" s="112"/>
      <c r="G6054" s="112"/>
      <c r="H6054" s="112"/>
      <c r="I6054" s="112"/>
      <c r="J6054" s="113"/>
    </row>
    <row r="6055" spans="2:10" ht="13.5" thickBot="1" x14ac:dyDescent="0.25">
      <c r="B6055" s="139"/>
      <c r="C6055" s="140"/>
      <c r="D6055" s="140"/>
      <c r="E6055" s="140"/>
      <c r="F6055" s="140"/>
      <c r="G6055" s="140"/>
      <c r="H6055" s="140"/>
      <c r="I6055" s="140"/>
      <c r="J6055" s="141"/>
    </row>
    <row r="6058" spans="2:10" ht="13.5" thickBot="1" x14ac:dyDescent="0.25"/>
    <row r="6059" spans="2:10" x14ac:dyDescent="0.2">
      <c r="B6059" s="108" t="s">
        <v>143</v>
      </c>
      <c r="C6059" s="109"/>
      <c r="D6059" s="109"/>
      <c r="E6059" s="109"/>
      <c r="F6059" s="109"/>
      <c r="G6059" s="109"/>
      <c r="H6059" s="109"/>
      <c r="I6059" s="109"/>
      <c r="J6059" s="110"/>
    </row>
    <row r="6060" spans="2:10" x14ac:dyDescent="0.2">
      <c r="B6060" s="111"/>
      <c r="C6060" s="112"/>
      <c r="D6060" s="112"/>
      <c r="E6060" s="112"/>
      <c r="F6060" s="112"/>
      <c r="G6060" s="112"/>
      <c r="H6060" s="112"/>
      <c r="I6060" s="112"/>
      <c r="J6060" s="113"/>
    </row>
    <row r="6061" spans="2:10" ht="15.75" x14ac:dyDescent="0.25">
      <c r="B6061" s="111"/>
      <c r="C6061" s="1053" t="s">
        <v>77</v>
      </c>
      <c r="D6061" s="1053"/>
      <c r="E6061" s="1053"/>
      <c r="F6061" s="1053"/>
      <c r="G6061" s="1053"/>
      <c r="H6061" s="1053"/>
      <c r="I6061" s="1053"/>
      <c r="J6061" s="113"/>
    </row>
    <row r="6062" spans="2:10" x14ac:dyDescent="0.2">
      <c r="B6062" s="111"/>
      <c r="C6062" s="1054" t="s">
        <v>2110</v>
      </c>
      <c r="D6062" s="1054"/>
      <c r="E6062" s="1054"/>
      <c r="F6062" s="1054"/>
      <c r="G6062" s="1054"/>
      <c r="H6062" s="1054"/>
      <c r="I6062" s="1054"/>
      <c r="J6062" s="113"/>
    </row>
    <row r="6063" spans="2:10" x14ac:dyDescent="0.2">
      <c r="B6063" s="111"/>
      <c r="C6063" s="842"/>
      <c r="D6063" s="842"/>
      <c r="E6063" s="842"/>
      <c r="F6063" s="842"/>
      <c r="G6063" s="842"/>
      <c r="H6063" s="842"/>
      <c r="I6063" s="844"/>
      <c r="J6063" s="113"/>
    </row>
    <row r="6064" spans="2:10" x14ac:dyDescent="0.2">
      <c r="B6064" s="111"/>
      <c r="C6064" s="845" t="s">
        <v>82</v>
      </c>
      <c r="D6064" s="1055">
        <f>'Total display'!B295</f>
        <v>0</v>
      </c>
      <c r="E6064" s="1055"/>
      <c r="F6064" s="1055"/>
      <c r="G6064" s="1055"/>
      <c r="H6064" s="845" t="s">
        <v>81</v>
      </c>
      <c r="I6064" s="176">
        <f>'Total display'!C295</f>
        <v>0</v>
      </c>
      <c r="J6064" s="113"/>
    </row>
    <row r="6065" spans="2:10" x14ac:dyDescent="0.2">
      <c r="B6065" s="111"/>
      <c r="C6065" s="118" t="s">
        <v>78</v>
      </c>
      <c r="D6065" s="1055" t="s">
        <v>89</v>
      </c>
      <c r="E6065" s="1055"/>
      <c r="F6065" s="1055"/>
      <c r="G6065" s="112"/>
      <c r="H6065" s="246" t="s">
        <v>479</v>
      </c>
      <c r="I6065" s="54" t="s">
        <v>616</v>
      </c>
      <c r="J6065" s="113"/>
    </row>
    <row r="6066" spans="2:10" ht="13.5" thickBot="1" x14ac:dyDescent="0.25">
      <c r="B6066" s="111"/>
      <c r="C6066" s="120" t="s">
        <v>79</v>
      </c>
      <c r="D6066" s="120">
        <f>'Total display'!A295</f>
        <v>0</v>
      </c>
      <c r="E6066" s="169"/>
      <c r="F6066" s="149"/>
      <c r="G6066" s="112"/>
      <c r="H6066" s="120" t="s">
        <v>80</v>
      </c>
      <c r="I6066" s="232">
        <f>'Total display'!D295</f>
        <v>0</v>
      </c>
      <c r="J6066" s="113"/>
    </row>
    <row r="6067" spans="2:10" ht="14.25" thickTop="1" thickBot="1" x14ac:dyDescent="0.25">
      <c r="B6067" s="111"/>
      <c r="C6067" s="123" t="s">
        <v>73</v>
      </c>
      <c r="D6067" s="124"/>
      <c r="E6067" s="124"/>
      <c r="F6067" s="125" t="s">
        <v>74</v>
      </c>
      <c r="G6067" s="124" t="s">
        <v>75</v>
      </c>
      <c r="H6067" s="124"/>
      <c r="I6067" s="125" t="s">
        <v>74</v>
      </c>
      <c r="J6067" s="113"/>
    </row>
    <row r="6068" spans="2:10" ht="13.5" thickTop="1" x14ac:dyDescent="0.2">
      <c r="B6068" s="111"/>
      <c r="C6068" s="126"/>
      <c r="D6068" s="127" t="s">
        <v>201</v>
      </c>
      <c r="E6068" s="843" t="s">
        <v>117</v>
      </c>
      <c r="F6068" s="129"/>
      <c r="G6068" s="112"/>
      <c r="H6068" s="112"/>
      <c r="I6068" s="130"/>
      <c r="J6068" s="113"/>
    </row>
    <row r="6069" spans="2:10" x14ac:dyDescent="0.2">
      <c r="B6069" s="111"/>
      <c r="C6069" s="127" t="s">
        <v>40</v>
      </c>
      <c r="D6069" s="127"/>
      <c r="E6069" s="127"/>
      <c r="F6069" s="131">
        <f>'Total display'!E295</f>
        <v>0</v>
      </c>
      <c r="G6069" s="1056"/>
      <c r="H6069" s="1056"/>
      <c r="I6069" s="131"/>
      <c r="J6069" s="113"/>
    </row>
    <row r="6070" spans="2:10" x14ac:dyDescent="0.2">
      <c r="B6070" s="111"/>
      <c r="C6070" s="127" t="s">
        <v>67</v>
      </c>
      <c r="D6070" s="127"/>
      <c r="E6070" s="127"/>
      <c r="F6070" s="131">
        <f>'Total display'!H295</f>
        <v>0</v>
      </c>
      <c r="G6070" s="1056" t="s">
        <v>76</v>
      </c>
      <c r="H6070" s="1056"/>
      <c r="I6070" s="131">
        <f>'Total display'!T295</f>
        <v>0</v>
      </c>
      <c r="J6070" s="113"/>
    </row>
    <row r="6071" spans="2:10" x14ac:dyDescent="0.2">
      <c r="B6071" s="111"/>
      <c r="C6071" s="127" t="s">
        <v>69</v>
      </c>
      <c r="D6071" s="843">
        <f>'Ac Dtls'!D236</f>
        <v>0</v>
      </c>
      <c r="E6071" s="131">
        <f>'Ac Dtls'!E236</f>
        <v>1.560873287671233</v>
      </c>
      <c r="F6071" s="131">
        <f>'Total display'!M295</f>
        <v>0</v>
      </c>
      <c r="G6071" s="127"/>
      <c r="H6071" s="127"/>
      <c r="I6071" s="131"/>
      <c r="J6071" s="113"/>
    </row>
    <row r="6072" spans="2:10" x14ac:dyDescent="0.2">
      <c r="B6072" s="111"/>
      <c r="C6072" s="127" t="s">
        <v>1684</v>
      </c>
      <c r="D6072" s="843">
        <f>'Ac Dtls'!G4541</f>
        <v>0</v>
      </c>
      <c r="E6072" s="131">
        <f>'Ac Dtls'!H4541</f>
        <v>0</v>
      </c>
      <c r="F6072" s="131">
        <f>'Total display'!N295</f>
        <v>0</v>
      </c>
      <c r="G6072" s="127"/>
      <c r="H6072" s="127"/>
      <c r="I6072" s="131"/>
      <c r="J6072" s="113"/>
    </row>
    <row r="6073" spans="2:10" x14ac:dyDescent="0.2">
      <c r="B6073" s="111"/>
      <c r="C6073" s="127" t="s">
        <v>71</v>
      </c>
      <c r="D6073" s="127"/>
      <c r="E6073" s="127"/>
      <c r="F6073" s="131">
        <f>'Total display'!P295</f>
        <v>0</v>
      </c>
      <c r="G6073" s="127"/>
      <c r="H6073" s="127"/>
      <c r="I6073" s="131"/>
      <c r="J6073" s="113"/>
    </row>
    <row r="6074" spans="2:10" x14ac:dyDescent="0.2">
      <c r="B6074" s="111"/>
      <c r="C6074" s="182" t="s">
        <v>421</v>
      </c>
      <c r="D6074" s="144"/>
      <c r="E6074" s="144"/>
      <c r="F6074" s="183">
        <f>'Total display'!I295</f>
        <v>0</v>
      </c>
      <c r="G6074" s="127"/>
      <c r="H6074" s="127"/>
      <c r="I6074" s="131"/>
      <c r="J6074" s="113"/>
    </row>
    <row r="6075" spans="2:10" x14ac:dyDescent="0.2">
      <c r="B6075" s="111"/>
      <c r="C6075" s="127" t="s">
        <v>450</v>
      </c>
      <c r="D6075" s="144"/>
      <c r="E6075" s="144"/>
      <c r="F6075" s="131">
        <f>'Total display'!J295</f>
        <v>0</v>
      </c>
      <c r="G6075" s="127"/>
      <c r="H6075" s="127"/>
      <c r="I6075" s="131"/>
      <c r="J6075" s="113"/>
    </row>
    <row r="6076" spans="2:10" x14ac:dyDescent="0.2">
      <c r="B6076" s="111"/>
      <c r="C6076" s="127" t="s">
        <v>1049</v>
      </c>
      <c r="D6076" s="127"/>
      <c r="E6076" s="127"/>
      <c r="F6076" s="131">
        <f>'Total display'!F295</f>
        <v>0</v>
      </c>
      <c r="G6076" s="127"/>
      <c r="H6076" s="127"/>
      <c r="I6076" s="131"/>
      <c r="J6076" s="113"/>
    </row>
    <row r="6077" spans="2:10" x14ac:dyDescent="0.2">
      <c r="B6077" s="111"/>
      <c r="C6077" s="382" t="s">
        <v>951</v>
      </c>
      <c r="D6077" s="127"/>
      <c r="E6077" s="127"/>
      <c r="F6077" s="131">
        <f>'Total display'!L295</f>
        <v>0</v>
      </c>
      <c r="G6077" s="135"/>
      <c r="H6077" s="135"/>
      <c r="I6077" s="133"/>
      <c r="J6077" s="113"/>
    </row>
    <row r="6078" spans="2:10" x14ac:dyDescent="0.2">
      <c r="B6078" s="111"/>
      <c r="C6078" s="1050" t="s">
        <v>83</v>
      </c>
      <c r="D6078" s="1051"/>
      <c r="E6078" s="1051"/>
      <c r="F6078" s="132">
        <f>SUM(F6069:F6077)</f>
        <v>0</v>
      </c>
      <c r="G6078" s="1052" t="s">
        <v>84</v>
      </c>
      <c r="H6078" s="1052"/>
      <c r="I6078" s="133">
        <f>SUM(I6069:I6076)</f>
        <v>0</v>
      </c>
      <c r="J6078" s="113"/>
    </row>
    <row r="6079" spans="2:10" x14ac:dyDescent="0.2">
      <c r="B6079" s="134"/>
      <c r="C6079" s="135"/>
      <c r="D6079" s="135"/>
      <c r="E6079" s="135"/>
      <c r="F6079" s="135"/>
      <c r="G6079" s="1057" t="s">
        <v>85</v>
      </c>
      <c r="H6079" s="1057"/>
      <c r="I6079" s="136">
        <f>F6078-I6078</f>
        <v>0</v>
      </c>
      <c r="J6079" s="137"/>
    </row>
    <row r="6080" spans="2:10" x14ac:dyDescent="0.2">
      <c r="B6080" s="111"/>
      <c r="C6080" s="112" t="s">
        <v>86</v>
      </c>
      <c r="D6080" s="112"/>
      <c r="E6080" s="112" t="s">
        <v>88</v>
      </c>
      <c r="F6080" s="112"/>
      <c r="G6080" s="112"/>
      <c r="H6080" s="112"/>
      <c r="I6080" s="112"/>
      <c r="J6080" s="113"/>
    </row>
    <row r="6081" spans="2:10" x14ac:dyDescent="0.2">
      <c r="B6081" s="111"/>
      <c r="C6081" s="112"/>
      <c r="D6081" s="112"/>
      <c r="E6081" s="112"/>
      <c r="F6081" s="112"/>
      <c r="G6081" s="112"/>
      <c r="H6081" s="112"/>
      <c r="I6081" s="112"/>
      <c r="J6081" s="113"/>
    </row>
    <row r="6082" spans="2:10" ht="13.5" thickBot="1" x14ac:dyDescent="0.25">
      <c r="B6082" s="139"/>
      <c r="C6082" s="140"/>
      <c r="D6082" s="140"/>
      <c r="E6082" s="140"/>
      <c r="F6082" s="140"/>
      <c r="G6082" s="140"/>
      <c r="H6082" s="140"/>
      <c r="I6082" s="140"/>
      <c r="J6082" s="141"/>
    </row>
    <row r="6086" spans="2:10" ht="13.5" thickBot="1" x14ac:dyDescent="0.25"/>
    <row r="6087" spans="2:10" x14ac:dyDescent="0.2">
      <c r="B6087" s="108" t="s">
        <v>143</v>
      </c>
      <c r="C6087" s="109"/>
      <c r="D6087" s="109"/>
      <c r="E6087" s="109"/>
      <c r="F6087" s="109"/>
      <c r="G6087" s="109"/>
      <c r="H6087" s="109"/>
      <c r="I6087" s="109"/>
      <c r="J6087" s="110"/>
    </row>
    <row r="6088" spans="2:10" x14ac:dyDescent="0.2">
      <c r="B6088" s="111"/>
      <c r="C6088" s="112"/>
      <c r="D6088" s="112"/>
      <c r="E6088" s="112"/>
      <c r="F6088" s="112"/>
      <c r="G6088" s="112"/>
      <c r="H6088" s="112"/>
      <c r="I6088" s="112"/>
      <c r="J6088" s="113"/>
    </row>
    <row r="6089" spans="2:10" ht="15.75" x14ac:dyDescent="0.25">
      <c r="B6089" s="111"/>
      <c r="C6089" s="1053" t="s">
        <v>77</v>
      </c>
      <c r="D6089" s="1053"/>
      <c r="E6089" s="1053"/>
      <c r="F6089" s="1053"/>
      <c r="G6089" s="1053"/>
      <c r="H6089" s="1053"/>
      <c r="I6089" s="1053"/>
      <c r="J6089" s="113"/>
    </row>
    <row r="6090" spans="2:10" x14ac:dyDescent="0.2">
      <c r="B6090" s="111"/>
      <c r="C6090" s="1054" t="s">
        <v>2110</v>
      </c>
      <c r="D6090" s="1054"/>
      <c r="E6090" s="1054"/>
      <c r="F6090" s="1054"/>
      <c r="G6090" s="1054"/>
      <c r="H6090" s="1054"/>
      <c r="I6090" s="1054"/>
      <c r="J6090" s="113"/>
    </row>
    <row r="6091" spans="2:10" x14ac:dyDescent="0.2">
      <c r="B6091" s="111"/>
      <c r="C6091" s="893"/>
      <c r="D6091" s="893"/>
      <c r="E6091" s="893"/>
      <c r="F6091" s="893"/>
      <c r="G6091" s="893"/>
      <c r="H6091" s="893"/>
      <c r="I6091" s="895"/>
      <c r="J6091" s="113"/>
    </row>
    <row r="6092" spans="2:10" x14ac:dyDescent="0.2">
      <c r="B6092" s="111"/>
      <c r="C6092" s="896" t="s">
        <v>82</v>
      </c>
      <c r="D6092" s="1055">
        <f>'Total display'!B298</f>
        <v>0</v>
      </c>
      <c r="E6092" s="1055"/>
      <c r="F6092" s="1055"/>
      <c r="G6092" s="1055"/>
      <c r="H6092" s="896" t="s">
        <v>81</v>
      </c>
      <c r="I6092" s="176">
        <f>'Total display'!C298</f>
        <v>0</v>
      </c>
      <c r="J6092" s="113"/>
    </row>
    <row r="6093" spans="2:10" x14ac:dyDescent="0.2">
      <c r="B6093" s="111"/>
      <c r="C6093" s="118" t="s">
        <v>78</v>
      </c>
      <c r="D6093" s="1055" t="s">
        <v>92</v>
      </c>
      <c r="E6093" s="1055"/>
      <c r="F6093" s="1055"/>
      <c r="G6093" s="112"/>
      <c r="H6093" s="246" t="s">
        <v>479</v>
      </c>
      <c r="I6093" s="54" t="s">
        <v>616</v>
      </c>
      <c r="J6093" s="113"/>
    </row>
    <row r="6094" spans="2:10" ht="13.5" thickBot="1" x14ac:dyDescent="0.25">
      <c r="B6094" s="111"/>
      <c r="C6094" s="120" t="s">
        <v>79</v>
      </c>
      <c r="D6094" s="120">
        <f>'Total display'!A298</f>
        <v>0</v>
      </c>
      <c r="E6094" s="169"/>
      <c r="F6094" s="149"/>
      <c r="G6094" s="112"/>
      <c r="H6094" s="120" t="s">
        <v>80</v>
      </c>
      <c r="I6094" s="232">
        <f>'Total display'!D298</f>
        <v>0</v>
      </c>
      <c r="J6094" s="113"/>
    </row>
    <row r="6095" spans="2:10" ht="14.25" thickTop="1" thickBot="1" x14ac:dyDescent="0.25">
      <c r="B6095" s="111"/>
      <c r="C6095" s="123" t="s">
        <v>73</v>
      </c>
      <c r="D6095" s="124"/>
      <c r="E6095" s="124"/>
      <c r="F6095" s="125" t="s">
        <v>74</v>
      </c>
      <c r="G6095" s="124" t="s">
        <v>75</v>
      </c>
      <c r="H6095" s="124"/>
      <c r="I6095" s="125" t="s">
        <v>74</v>
      </c>
      <c r="J6095" s="113"/>
    </row>
    <row r="6096" spans="2:10" ht="13.5" thickTop="1" x14ac:dyDescent="0.2">
      <c r="B6096" s="111"/>
      <c r="C6096" s="126"/>
      <c r="D6096" s="127" t="s">
        <v>201</v>
      </c>
      <c r="E6096" s="894" t="s">
        <v>117</v>
      </c>
      <c r="F6096" s="129"/>
      <c r="G6096" s="112"/>
      <c r="H6096" s="112"/>
      <c r="I6096" s="130"/>
      <c r="J6096" s="113"/>
    </row>
    <row r="6097" spans="2:10" x14ac:dyDescent="0.2">
      <c r="B6097" s="111"/>
      <c r="C6097" s="127" t="s">
        <v>40</v>
      </c>
      <c r="D6097" s="127"/>
      <c r="E6097" s="127"/>
      <c r="F6097" s="131">
        <f>'Total display'!E298</f>
        <v>0</v>
      </c>
      <c r="G6097" s="1056"/>
      <c r="H6097" s="1056"/>
      <c r="I6097" s="131">
        <f>'Total display'!R298</f>
        <v>0</v>
      </c>
      <c r="J6097" s="113"/>
    </row>
    <row r="6098" spans="2:10" x14ac:dyDescent="0.2">
      <c r="B6098" s="111"/>
      <c r="C6098" s="127" t="s">
        <v>67</v>
      </c>
      <c r="D6098" s="127"/>
      <c r="E6098" s="127"/>
      <c r="F6098" s="131">
        <f>'Total display'!H298</f>
        <v>0</v>
      </c>
      <c r="G6098" s="1056" t="s">
        <v>76</v>
      </c>
      <c r="H6098" s="1056"/>
      <c r="I6098" s="131">
        <f>'Total display'!T298</f>
        <v>0</v>
      </c>
      <c r="J6098" s="113"/>
    </row>
    <row r="6099" spans="2:10" x14ac:dyDescent="0.2">
      <c r="B6099" s="111"/>
      <c r="C6099" s="127" t="s">
        <v>69</v>
      </c>
      <c r="D6099" s="894">
        <f>'Ac Dtls'!D4569</f>
        <v>0</v>
      </c>
      <c r="E6099" s="131">
        <f>'Ac Dtls'!E4569</f>
        <v>0</v>
      </c>
      <c r="F6099" s="131">
        <f>'Total display'!M298</f>
        <v>0</v>
      </c>
      <c r="G6099" s="127"/>
      <c r="H6099" s="127"/>
      <c r="I6099" s="131"/>
      <c r="J6099" s="113"/>
    </row>
    <row r="6100" spans="2:10" x14ac:dyDescent="0.2">
      <c r="B6100" s="111"/>
      <c r="C6100" s="127" t="s">
        <v>1684</v>
      </c>
      <c r="D6100" s="894">
        <f>'Ac Dtls'!G4569</f>
        <v>0</v>
      </c>
      <c r="E6100" s="131">
        <f>'Ac Dtls'!H4569</f>
        <v>0</v>
      </c>
      <c r="F6100" s="131">
        <f>'Total display'!N298</f>
        <v>0</v>
      </c>
      <c r="G6100" s="127"/>
      <c r="H6100" s="127"/>
      <c r="I6100" s="131"/>
      <c r="J6100" s="113"/>
    </row>
    <row r="6101" spans="2:10" x14ac:dyDescent="0.2">
      <c r="B6101" s="111"/>
      <c r="C6101" s="127" t="s">
        <v>71</v>
      </c>
      <c r="D6101" s="127"/>
      <c r="E6101" s="127"/>
      <c r="F6101" s="131">
        <f>'Total display'!P298</f>
        <v>0</v>
      </c>
      <c r="G6101" s="127"/>
      <c r="H6101" s="127"/>
      <c r="I6101" s="131"/>
      <c r="J6101" s="113"/>
    </row>
    <row r="6102" spans="2:10" x14ac:dyDescent="0.2">
      <c r="B6102" s="111"/>
      <c r="C6102" s="182" t="s">
        <v>421</v>
      </c>
      <c r="D6102" s="144"/>
      <c r="E6102" s="144"/>
      <c r="F6102" s="183">
        <f>'Total display'!I298</f>
        <v>0</v>
      </c>
      <c r="G6102" s="127"/>
      <c r="H6102" s="127"/>
      <c r="I6102" s="131"/>
      <c r="J6102" s="113"/>
    </row>
    <row r="6103" spans="2:10" x14ac:dyDescent="0.2">
      <c r="B6103" s="111"/>
      <c r="C6103" s="127" t="s">
        <v>450</v>
      </c>
      <c r="D6103" s="144"/>
      <c r="E6103" s="144"/>
      <c r="F6103" s="131">
        <f>'Total display'!J298</f>
        <v>0</v>
      </c>
      <c r="G6103" s="127"/>
      <c r="H6103" s="127"/>
      <c r="I6103" s="131"/>
      <c r="J6103" s="113"/>
    </row>
    <row r="6104" spans="2:10" x14ac:dyDescent="0.2">
      <c r="B6104" s="111"/>
      <c r="C6104" s="127" t="s">
        <v>1049</v>
      </c>
      <c r="D6104" s="127"/>
      <c r="E6104" s="127"/>
      <c r="F6104" s="131">
        <f>'Total display'!F298</f>
        <v>0</v>
      </c>
      <c r="G6104" s="127"/>
      <c r="H6104" s="127"/>
      <c r="I6104" s="131"/>
      <c r="J6104" s="113"/>
    </row>
    <row r="6105" spans="2:10" x14ac:dyDescent="0.2">
      <c r="B6105" s="111"/>
      <c r="C6105" s="382" t="s">
        <v>951</v>
      </c>
      <c r="D6105" s="127"/>
      <c r="E6105" s="127"/>
      <c r="F6105" s="131">
        <f>'Total display'!L298</f>
        <v>0</v>
      </c>
      <c r="G6105" s="135"/>
      <c r="H6105" s="135"/>
      <c r="I6105" s="133"/>
      <c r="J6105" s="113"/>
    </row>
    <row r="6106" spans="2:10" x14ac:dyDescent="0.2">
      <c r="B6106" s="111"/>
      <c r="C6106" s="1050" t="s">
        <v>83</v>
      </c>
      <c r="D6106" s="1051"/>
      <c r="E6106" s="1051"/>
      <c r="F6106" s="132">
        <f>SUM(F6097:F6105)</f>
        <v>0</v>
      </c>
      <c r="G6106" s="1052" t="s">
        <v>84</v>
      </c>
      <c r="H6106" s="1052"/>
      <c r="I6106" s="133">
        <f>SUM(I6097:I6104)</f>
        <v>0</v>
      </c>
      <c r="J6106" s="113"/>
    </row>
    <row r="6107" spans="2:10" x14ac:dyDescent="0.2">
      <c r="B6107" s="134"/>
      <c r="C6107" s="135"/>
      <c r="D6107" s="135"/>
      <c r="E6107" s="135"/>
      <c r="F6107" s="135"/>
      <c r="G6107" s="1057" t="s">
        <v>85</v>
      </c>
      <c r="H6107" s="1057"/>
      <c r="I6107" s="136">
        <f>F6106-I6106</f>
        <v>0</v>
      </c>
      <c r="J6107" s="137"/>
    </row>
    <row r="6108" spans="2:10" x14ac:dyDescent="0.2">
      <c r="B6108" s="111"/>
      <c r="C6108" s="112" t="s">
        <v>86</v>
      </c>
      <c r="D6108" s="112"/>
      <c r="E6108" s="112" t="s">
        <v>88</v>
      </c>
      <c r="F6108" s="112"/>
      <c r="G6108" s="112"/>
      <c r="H6108" s="112"/>
      <c r="I6108" s="112"/>
      <c r="J6108" s="113"/>
    </row>
    <row r="6109" spans="2:10" x14ac:dyDescent="0.2">
      <c r="B6109" s="111"/>
      <c r="C6109" s="112"/>
      <c r="D6109" s="112"/>
      <c r="E6109" s="112"/>
      <c r="F6109" s="112"/>
      <c r="G6109" s="112"/>
      <c r="H6109" s="112"/>
      <c r="I6109" s="112"/>
      <c r="J6109" s="113"/>
    </row>
    <row r="6110" spans="2:10" ht="13.5" thickBot="1" x14ac:dyDescent="0.25">
      <c r="B6110" s="139"/>
      <c r="C6110" s="140"/>
      <c r="D6110" s="140"/>
      <c r="E6110" s="140"/>
      <c r="F6110" s="140"/>
      <c r="G6110" s="140"/>
      <c r="H6110" s="140"/>
      <c r="I6110" s="140"/>
      <c r="J6110" s="141"/>
    </row>
    <row r="6114" spans="2:10" ht="13.5" thickBot="1" x14ac:dyDescent="0.25"/>
    <row r="6115" spans="2:10" x14ac:dyDescent="0.2">
      <c r="B6115" s="108" t="s">
        <v>143</v>
      </c>
      <c r="C6115" s="109"/>
      <c r="D6115" s="109"/>
      <c r="E6115" s="109"/>
      <c r="F6115" s="109"/>
      <c r="G6115" s="109"/>
      <c r="H6115" s="109"/>
      <c r="I6115" s="109"/>
      <c r="J6115" s="110"/>
    </row>
    <row r="6116" spans="2:10" x14ac:dyDescent="0.2">
      <c r="B6116" s="111"/>
      <c r="C6116" s="112"/>
      <c r="D6116" s="112"/>
      <c r="E6116" s="112"/>
      <c r="F6116" s="112"/>
      <c r="G6116" s="112"/>
      <c r="H6116" s="112"/>
      <c r="I6116" s="112"/>
      <c r="J6116" s="113"/>
    </row>
    <row r="6117" spans="2:10" ht="15.75" x14ac:dyDescent="0.25">
      <c r="B6117" s="111"/>
      <c r="C6117" s="1053" t="s">
        <v>77</v>
      </c>
      <c r="D6117" s="1053"/>
      <c r="E6117" s="1053"/>
      <c r="F6117" s="1053"/>
      <c r="G6117" s="1053"/>
      <c r="H6117" s="1053"/>
      <c r="I6117" s="1053"/>
      <c r="J6117" s="113"/>
    </row>
    <row r="6118" spans="2:10" x14ac:dyDescent="0.2">
      <c r="B6118" s="111"/>
      <c r="C6118" s="1054" t="s">
        <v>2110</v>
      </c>
      <c r="D6118" s="1054"/>
      <c r="E6118" s="1054"/>
      <c r="F6118" s="1054"/>
      <c r="G6118" s="1054"/>
      <c r="H6118" s="1054"/>
      <c r="I6118" s="1054"/>
      <c r="J6118" s="113"/>
    </row>
    <row r="6119" spans="2:10" x14ac:dyDescent="0.2">
      <c r="B6119" s="111"/>
      <c r="C6119" s="893"/>
      <c r="D6119" s="893"/>
      <c r="E6119" s="893"/>
      <c r="F6119" s="893"/>
      <c r="G6119" s="893"/>
      <c r="H6119" s="893"/>
      <c r="I6119" s="895"/>
      <c r="J6119" s="113"/>
    </row>
    <row r="6120" spans="2:10" x14ac:dyDescent="0.2">
      <c r="B6120" s="111"/>
      <c r="C6120" s="896" t="s">
        <v>82</v>
      </c>
      <c r="D6120" s="1055">
        <f>'Total display'!B299</f>
        <v>0</v>
      </c>
      <c r="E6120" s="1055"/>
      <c r="F6120" s="1055"/>
      <c r="G6120" s="1055"/>
      <c r="H6120" s="896" t="s">
        <v>81</v>
      </c>
      <c r="I6120" s="176">
        <f>'Total display'!C299</f>
        <v>0</v>
      </c>
      <c r="J6120" s="113"/>
    </row>
    <row r="6121" spans="2:10" x14ac:dyDescent="0.2">
      <c r="B6121" s="111"/>
      <c r="C6121" s="118" t="s">
        <v>78</v>
      </c>
      <c r="D6121" s="1055" t="s">
        <v>92</v>
      </c>
      <c r="E6121" s="1055"/>
      <c r="F6121" s="1055"/>
      <c r="G6121" s="112"/>
      <c r="H6121" s="246" t="s">
        <v>479</v>
      </c>
      <c r="I6121" s="246" t="s">
        <v>330</v>
      </c>
      <c r="J6121" s="113"/>
    </row>
    <row r="6122" spans="2:10" ht="13.5" thickBot="1" x14ac:dyDescent="0.25">
      <c r="B6122" s="111"/>
      <c r="C6122" s="120" t="s">
        <v>79</v>
      </c>
      <c r="D6122" s="120">
        <f>'Total display'!A299</f>
        <v>0</v>
      </c>
      <c r="E6122" s="169"/>
      <c r="F6122" s="149"/>
      <c r="G6122" s="112"/>
      <c r="H6122" s="120" t="s">
        <v>80</v>
      </c>
      <c r="I6122" s="232">
        <f>'Total display'!D299</f>
        <v>0</v>
      </c>
      <c r="J6122" s="113"/>
    </row>
    <row r="6123" spans="2:10" ht="14.25" thickTop="1" thickBot="1" x14ac:dyDescent="0.25">
      <c r="B6123" s="111"/>
      <c r="C6123" s="123" t="s">
        <v>73</v>
      </c>
      <c r="D6123" s="124"/>
      <c r="E6123" s="124"/>
      <c r="F6123" s="125" t="s">
        <v>74</v>
      </c>
      <c r="G6123" s="124" t="s">
        <v>75</v>
      </c>
      <c r="H6123" s="124"/>
      <c r="I6123" s="125" t="s">
        <v>74</v>
      </c>
      <c r="J6123" s="113"/>
    </row>
    <row r="6124" spans="2:10" ht="13.5" thickTop="1" x14ac:dyDescent="0.2">
      <c r="B6124" s="111"/>
      <c r="C6124" s="126"/>
      <c r="D6124" s="127" t="s">
        <v>201</v>
      </c>
      <c r="E6124" s="894" t="s">
        <v>117</v>
      </c>
      <c r="F6124" s="129"/>
      <c r="G6124" s="112"/>
      <c r="H6124" s="112"/>
      <c r="I6124" s="130"/>
      <c r="J6124" s="113"/>
    </row>
    <row r="6125" spans="2:10" x14ac:dyDescent="0.2">
      <c r="B6125" s="111"/>
      <c r="C6125" s="127" t="s">
        <v>40</v>
      </c>
      <c r="D6125" s="127"/>
      <c r="E6125" s="127"/>
      <c r="F6125" s="131">
        <f>'Total display'!E299</f>
        <v>0</v>
      </c>
      <c r="G6125" s="1056"/>
      <c r="H6125" s="1056"/>
      <c r="I6125" s="131">
        <f>'Total display'!R299</f>
        <v>0</v>
      </c>
      <c r="J6125" s="113"/>
    </row>
    <row r="6126" spans="2:10" x14ac:dyDescent="0.2">
      <c r="B6126" s="111"/>
      <c r="C6126" s="127" t="s">
        <v>67</v>
      </c>
      <c r="D6126" s="127"/>
      <c r="E6126" s="127"/>
      <c r="F6126" s="131">
        <f>'Total display'!H299</f>
        <v>0</v>
      </c>
      <c r="G6126" s="1056" t="s">
        <v>76</v>
      </c>
      <c r="H6126" s="1056"/>
      <c r="I6126" s="131">
        <f>'Total display'!T299</f>
        <v>0</v>
      </c>
      <c r="J6126" s="113"/>
    </row>
    <row r="6127" spans="2:10" x14ac:dyDescent="0.2">
      <c r="B6127" s="111"/>
      <c r="C6127" s="127" t="s">
        <v>69</v>
      </c>
      <c r="D6127" s="894">
        <f>'Ac Dtls'!D4597</f>
        <v>0</v>
      </c>
      <c r="E6127" s="131">
        <f>'Ac Dtls'!E4597</f>
        <v>0</v>
      </c>
      <c r="F6127" s="131">
        <f>'Total display'!M299</f>
        <v>0</v>
      </c>
      <c r="G6127" s="127"/>
      <c r="H6127" s="127"/>
      <c r="I6127" s="131"/>
      <c r="J6127" s="113"/>
    </row>
    <row r="6128" spans="2:10" x14ac:dyDescent="0.2">
      <c r="B6128" s="111"/>
      <c r="C6128" s="127" t="s">
        <v>1684</v>
      </c>
      <c r="D6128" s="894">
        <f>'Ac Dtls'!G4597</f>
        <v>0</v>
      </c>
      <c r="E6128" s="131">
        <f>'Ac Dtls'!H4597</f>
        <v>0</v>
      </c>
      <c r="F6128" s="131">
        <f>'Total display'!N299</f>
        <v>0</v>
      </c>
      <c r="G6128" s="127"/>
      <c r="H6128" s="127"/>
      <c r="I6128" s="131"/>
      <c r="J6128" s="113"/>
    </row>
    <row r="6129" spans="2:10" x14ac:dyDescent="0.2">
      <c r="B6129" s="111"/>
      <c r="C6129" s="127" t="s">
        <v>71</v>
      </c>
      <c r="D6129" s="127"/>
      <c r="E6129" s="127"/>
      <c r="F6129" s="131">
        <f>'Total display'!P299</f>
        <v>0</v>
      </c>
      <c r="G6129" s="127"/>
      <c r="H6129" s="127"/>
      <c r="I6129" s="131"/>
      <c r="J6129" s="113"/>
    </row>
    <row r="6130" spans="2:10" x14ac:dyDescent="0.2">
      <c r="B6130" s="111"/>
      <c r="C6130" s="182" t="s">
        <v>421</v>
      </c>
      <c r="D6130" s="144"/>
      <c r="E6130" s="144"/>
      <c r="F6130" s="183">
        <f>'Total display'!I299</f>
        <v>0</v>
      </c>
      <c r="G6130" s="127"/>
      <c r="H6130" s="127"/>
      <c r="I6130" s="131"/>
      <c r="J6130" s="113"/>
    </row>
    <row r="6131" spans="2:10" x14ac:dyDescent="0.2">
      <c r="B6131" s="111"/>
      <c r="C6131" s="127" t="s">
        <v>450</v>
      </c>
      <c r="D6131" s="144"/>
      <c r="E6131" s="144"/>
      <c r="F6131" s="131">
        <f>'Total display'!J299</f>
        <v>0</v>
      </c>
      <c r="G6131" s="127"/>
      <c r="H6131" s="127"/>
      <c r="I6131" s="131"/>
      <c r="J6131" s="113"/>
    </row>
    <row r="6132" spans="2:10" x14ac:dyDescent="0.2">
      <c r="B6132" s="111"/>
      <c r="C6132" s="127" t="s">
        <v>1049</v>
      </c>
      <c r="D6132" s="127"/>
      <c r="E6132" s="127"/>
      <c r="F6132" s="131">
        <f>'Total display'!F299</f>
        <v>0</v>
      </c>
      <c r="G6132" s="127"/>
      <c r="H6132" s="127"/>
      <c r="I6132" s="131"/>
      <c r="J6132" s="113"/>
    </row>
    <row r="6133" spans="2:10" x14ac:dyDescent="0.2">
      <c r="B6133" s="111"/>
      <c r="C6133" s="382" t="s">
        <v>951</v>
      </c>
      <c r="D6133" s="127"/>
      <c r="E6133" s="127"/>
      <c r="F6133" s="131">
        <f>'Total display'!L299</f>
        <v>0</v>
      </c>
      <c r="G6133" s="135"/>
      <c r="H6133" s="135"/>
      <c r="I6133" s="133"/>
      <c r="J6133" s="113"/>
    </row>
    <row r="6134" spans="2:10" x14ac:dyDescent="0.2">
      <c r="B6134" s="111"/>
      <c r="C6134" s="1050" t="s">
        <v>83</v>
      </c>
      <c r="D6134" s="1051"/>
      <c r="E6134" s="1051"/>
      <c r="F6134" s="132">
        <f>SUM(F6125:F6133)</f>
        <v>0</v>
      </c>
      <c r="G6134" s="1052" t="s">
        <v>84</v>
      </c>
      <c r="H6134" s="1052"/>
      <c r="I6134" s="133">
        <f>SUM(I6125:I6132)</f>
        <v>0</v>
      </c>
      <c r="J6134" s="113"/>
    </row>
    <row r="6135" spans="2:10" x14ac:dyDescent="0.2">
      <c r="B6135" s="134"/>
      <c r="C6135" s="135"/>
      <c r="D6135" s="135"/>
      <c r="E6135" s="135"/>
      <c r="F6135" s="135"/>
      <c r="G6135" s="1057" t="s">
        <v>85</v>
      </c>
      <c r="H6135" s="1057"/>
      <c r="I6135" s="136">
        <f>F6134-I6134</f>
        <v>0</v>
      </c>
      <c r="J6135" s="137"/>
    </row>
    <row r="6136" spans="2:10" x14ac:dyDescent="0.2">
      <c r="B6136" s="111"/>
      <c r="C6136" s="112" t="s">
        <v>86</v>
      </c>
      <c r="D6136" s="112"/>
      <c r="E6136" s="112" t="s">
        <v>88</v>
      </c>
      <c r="F6136" s="112"/>
      <c r="G6136" s="112"/>
      <c r="H6136" s="112"/>
      <c r="I6136" s="112"/>
      <c r="J6136" s="113"/>
    </row>
    <row r="6137" spans="2:10" x14ac:dyDescent="0.2">
      <c r="B6137" s="111"/>
      <c r="C6137" s="112"/>
      <c r="D6137" s="112"/>
      <c r="E6137" s="112"/>
      <c r="F6137" s="112"/>
      <c r="G6137" s="112"/>
      <c r="H6137" s="112"/>
      <c r="I6137" s="112"/>
      <c r="J6137" s="113"/>
    </row>
    <row r="6138" spans="2:10" ht="13.5" thickBot="1" x14ac:dyDescent="0.25">
      <c r="B6138" s="139"/>
      <c r="C6138" s="140"/>
      <c r="D6138" s="140"/>
      <c r="E6138" s="140"/>
      <c r="F6138" s="140"/>
      <c r="G6138" s="140"/>
      <c r="H6138" s="140"/>
      <c r="I6138" s="140"/>
      <c r="J6138" s="141"/>
    </row>
    <row r="6141" spans="2:10" ht="13.5" thickBot="1" x14ac:dyDescent="0.25"/>
    <row r="6142" spans="2:10" x14ac:dyDescent="0.2">
      <c r="B6142" s="108" t="s">
        <v>143</v>
      </c>
      <c r="C6142" s="109"/>
      <c r="D6142" s="109"/>
      <c r="E6142" s="109"/>
      <c r="F6142" s="109"/>
      <c r="G6142" s="109"/>
      <c r="H6142" s="109"/>
      <c r="I6142" s="109"/>
      <c r="J6142" s="110"/>
    </row>
    <row r="6143" spans="2:10" x14ac:dyDescent="0.2">
      <c r="B6143" s="111"/>
      <c r="C6143" s="112"/>
      <c r="D6143" s="112"/>
      <c r="E6143" s="112"/>
      <c r="F6143" s="112"/>
      <c r="G6143" s="112"/>
      <c r="H6143" s="112"/>
      <c r="I6143" s="112"/>
      <c r="J6143" s="113"/>
    </row>
    <row r="6144" spans="2:10" ht="15.75" x14ac:dyDescent="0.25">
      <c r="B6144" s="111"/>
      <c r="C6144" s="1053" t="s">
        <v>77</v>
      </c>
      <c r="D6144" s="1053"/>
      <c r="E6144" s="1053"/>
      <c r="F6144" s="1053"/>
      <c r="G6144" s="1053"/>
      <c r="H6144" s="1053"/>
      <c r="I6144" s="1053"/>
      <c r="J6144" s="113"/>
    </row>
    <row r="6145" spans="2:10" x14ac:dyDescent="0.2">
      <c r="B6145" s="111"/>
      <c r="C6145" s="1054" t="s">
        <v>2110</v>
      </c>
      <c r="D6145" s="1054"/>
      <c r="E6145" s="1054"/>
      <c r="F6145" s="1054"/>
      <c r="G6145" s="1054"/>
      <c r="H6145" s="1054"/>
      <c r="I6145" s="1054"/>
      <c r="J6145" s="113"/>
    </row>
    <row r="6146" spans="2:10" x14ac:dyDescent="0.2">
      <c r="B6146" s="111"/>
      <c r="C6146" s="893"/>
      <c r="D6146" s="893"/>
      <c r="E6146" s="893"/>
      <c r="F6146" s="893"/>
      <c r="G6146" s="893"/>
      <c r="H6146" s="893"/>
      <c r="I6146" s="895"/>
      <c r="J6146" s="113"/>
    </row>
    <row r="6147" spans="2:10" x14ac:dyDescent="0.2">
      <c r="B6147" s="111"/>
      <c r="C6147" s="896" t="s">
        <v>82</v>
      </c>
      <c r="D6147" s="1055">
        <f>'Total display'!B300</f>
        <v>0</v>
      </c>
      <c r="E6147" s="1055"/>
      <c r="F6147" s="1055"/>
      <c r="G6147" s="1055"/>
      <c r="H6147" s="896" t="s">
        <v>81</v>
      </c>
      <c r="I6147" s="176">
        <f>'Total display'!C300</f>
        <v>0</v>
      </c>
      <c r="J6147" s="113"/>
    </row>
    <row r="6148" spans="2:10" x14ac:dyDescent="0.2">
      <c r="B6148" s="111"/>
      <c r="C6148" s="118" t="s">
        <v>78</v>
      </c>
      <c r="D6148" s="1055" t="s">
        <v>92</v>
      </c>
      <c r="E6148" s="1055"/>
      <c r="F6148" s="1055"/>
      <c r="G6148" s="112"/>
      <c r="H6148" s="246" t="s">
        <v>479</v>
      </c>
      <c r="I6148" s="54" t="s">
        <v>616</v>
      </c>
      <c r="J6148" s="113"/>
    </row>
    <row r="6149" spans="2:10" ht="13.5" thickBot="1" x14ac:dyDescent="0.25">
      <c r="B6149" s="111"/>
      <c r="C6149" s="120" t="s">
        <v>79</v>
      </c>
      <c r="D6149" s="120">
        <f>'Total display'!A300</f>
        <v>0</v>
      </c>
      <c r="E6149" s="169"/>
      <c r="F6149" s="149"/>
      <c r="G6149" s="112"/>
      <c r="H6149" s="120" t="s">
        <v>80</v>
      </c>
      <c r="I6149" s="232">
        <f>'Total display'!D300</f>
        <v>0</v>
      </c>
      <c r="J6149" s="113"/>
    </row>
    <row r="6150" spans="2:10" ht="14.25" thickTop="1" thickBot="1" x14ac:dyDescent="0.25">
      <c r="B6150" s="111"/>
      <c r="C6150" s="123" t="s">
        <v>73</v>
      </c>
      <c r="D6150" s="124"/>
      <c r="E6150" s="124"/>
      <c r="F6150" s="125" t="s">
        <v>74</v>
      </c>
      <c r="G6150" s="124" t="s">
        <v>75</v>
      </c>
      <c r="H6150" s="124"/>
      <c r="I6150" s="125" t="s">
        <v>74</v>
      </c>
      <c r="J6150" s="113"/>
    </row>
    <row r="6151" spans="2:10" ht="13.5" thickTop="1" x14ac:dyDescent="0.2">
      <c r="B6151" s="111"/>
      <c r="C6151" s="126"/>
      <c r="D6151" s="127" t="s">
        <v>201</v>
      </c>
      <c r="E6151" s="894" t="s">
        <v>117</v>
      </c>
      <c r="F6151" s="129"/>
      <c r="G6151" s="112"/>
      <c r="H6151" s="112"/>
      <c r="I6151" s="130"/>
      <c r="J6151" s="113"/>
    </row>
    <row r="6152" spans="2:10" x14ac:dyDescent="0.2">
      <c r="B6152" s="111"/>
      <c r="C6152" s="127" t="s">
        <v>40</v>
      </c>
      <c r="D6152" s="127"/>
      <c r="E6152" s="127"/>
      <c r="F6152" s="131">
        <f>'Total display'!E300</f>
        <v>0</v>
      </c>
      <c r="G6152" s="1056"/>
      <c r="H6152" s="1056"/>
      <c r="I6152" s="131">
        <f>'Total display'!R300</f>
        <v>0</v>
      </c>
      <c r="J6152" s="113"/>
    </row>
    <row r="6153" spans="2:10" x14ac:dyDescent="0.2">
      <c r="B6153" s="111"/>
      <c r="C6153" s="127" t="s">
        <v>67</v>
      </c>
      <c r="D6153" s="127"/>
      <c r="E6153" s="127"/>
      <c r="F6153" s="131">
        <f>'Total display'!H300</f>
        <v>0</v>
      </c>
      <c r="G6153" s="1056" t="s">
        <v>76</v>
      </c>
      <c r="H6153" s="1056"/>
      <c r="I6153" s="131">
        <f>'Total display'!T300</f>
        <v>0</v>
      </c>
      <c r="J6153" s="113"/>
    </row>
    <row r="6154" spans="2:10" x14ac:dyDescent="0.2">
      <c r="B6154" s="111"/>
      <c r="C6154" s="127" t="s">
        <v>69</v>
      </c>
      <c r="D6154" s="894">
        <f>'Ac Dtls'!D4624</f>
        <v>0</v>
      </c>
      <c r="E6154" s="131">
        <f>'Ac Dtls'!E4624</f>
        <v>0</v>
      </c>
      <c r="F6154" s="131">
        <f>'Total display'!M300</f>
        <v>0</v>
      </c>
      <c r="G6154" s="127"/>
      <c r="H6154" s="127"/>
      <c r="I6154" s="131"/>
      <c r="J6154" s="113"/>
    </row>
    <row r="6155" spans="2:10" x14ac:dyDescent="0.2">
      <c r="B6155" s="111"/>
      <c r="C6155" s="127" t="s">
        <v>1684</v>
      </c>
      <c r="D6155" s="894">
        <f>'Ac Dtls'!G4624</f>
        <v>0</v>
      </c>
      <c r="E6155" s="131">
        <f>'Ac Dtls'!H4624</f>
        <v>0</v>
      </c>
      <c r="F6155" s="131">
        <f>'Total display'!N300</f>
        <v>0</v>
      </c>
      <c r="G6155" s="127"/>
      <c r="H6155" s="127"/>
      <c r="I6155" s="131"/>
      <c r="J6155" s="113"/>
    </row>
    <row r="6156" spans="2:10" x14ac:dyDescent="0.2">
      <c r="B6156" s="111"/>
      <c r="C6156" s="127" t="s">
        <v>71</v>
      </c>
      <c r="D6156" s="127"/>
      <c r="E6156" s="127"/>
      <c r="F6156" s="131">
        <f>'Total display'!P300</f>
        <v>0</v>
      </c>
      <c r="G6156" s="127"/>
      <c r="H6156" s="127"/>
      <c r="I6156" s="131"/>
      <c r="J6156" s="113"/>
    </row>
    <row r="6157" spans="2:10" x14ac:dyDescent="0.2">
      <c r="B6157" s="111"/>
      <c r="C6157" s="182" t="s">
        <v>421</v>
      </c>
      <c r="D6157" s="144"/>
      <c r="E6157" s="144"/>
      <c r="F6157" s="183">
        <f>'Total display'!I300</f>
        <v>0</v>
      </c>
      <c r="G6157" s="127"/>
      <c r="H6157" s="127"/>
      <c r="I6157" s="131"/>
      <c r="J6157" s="113"/>
    </row>
    <row r="6158" spans="2:10" x14ac:dyDescent="0.2">
      <c r="B6158" s="111"/>
      <c r="C6158" s="127" t="s">
        <v>450</v>
      </c>
      <c r="D6158" s="144"/>
      <c r="E6158" s="144"/>
      <c r="F6158" s="131">
        <f>'Total display'!J300</f>
        <v>0</v>
      </c>
      <c r="G6158" s="127"/>
      <c r="H6158" s="127"/>
      <c r="I6158" s="131"/>
      <c r="J6158" s="113"/>
    </row>
    <row r="6159" spans="2:10" x14ac:dyDescent="0.2">
      <c r="B6159" s="111"/>
      <c r="C6159" s="127" t="s">
        <v>1049</v>
      </c>
      <c r="D6159" s="127"/>
      <c r="E6159" s="127"/>
      <c r="F6159" s="131">
        <f>'Total display'!F300</f>
        <v>0</v>
      </c>
      <c r="G6159" s="127"/>
      <c r="H6159" s="127"/>
      <c r="I6159" s="131"/>
      <c r="J6159" s="113"/>
    </row>
    <row r="6160" spans="2:10" x14ac:dyDescent="0.2">
      <c r="B6160" s="111"/>
      <c r="C6160" s="382" t="s">
        <v>951</v>
      </c>
      <c r="D6160" s="127"/>
      <c r="E6160" s="127"/>
      <c r="F6160" s="131">
        <f>'Total display'!L300</f>
        <v>0</v>
      </c>
      <c r="G6160" s="135"/>
      <c r="H6160" s="135"/>
      <c r="I6160" s="133"/>
      <c r="J6160" s="113"/>
    </row>
    <row r="6161" spans="2:10" x14ac:dyDescent="0.2">
      <c r="B6161" s="111"/>
      <c r="C6161" s="1050" t="s">
        <v>83</v>
      </c>
      <c r="D6161" s="1051"/>
      <c r="E6161" s="1051"/>
      <c r="F6161" s="132">
        <f>SUM(F6152:F6160)</f>
        <v>0</v>
      </c>
      <c r="G6161" s="1052" t="s">
        <v>84</v>
      </c>
      <c r="H6161" s="1052"/>
      <c r="I6161" s="133">
        <f>SUM(I6152:I6159)</f>
        <v>0</v>
      </c>
      <c r="J6161" s="113"/>
    </row>
    <row r="6162" spans="2:10" x14ac:dyDescent="0.2">
      <c r="B6162" s="134"/>
      <c r="C6162" s="135"/>
      <c r="D6162" s="135"/>
      <c r="E6162" s="135"/>
      <c r="F6162" s="135"/>
      <c r="G6162" s="1057" t="s">
        <v>85</v>
      </c>
      <c r="H6162" s="1057"/>
      <c r="I6162" s="136">
        <f>F6161-I6161</f>
        <v>0</v>
      </c>
      <c r="J6162" s="137"/>
    </row>
    <row r="6163" spans="2:10" x14ac:dyDescent="0.2">
      <c r="B6163" s="111"/>
      <c r="C6163" s="112" t="s">
        <v>86</v>
      </c>
      <c r="D6163" s="112"/>
      <c r="E6163" s="112" t="s">
        <v>88</v>
      </c>
      <c r="F6163" s="112"/>
      <c r="G6163" s="112"/>
      <c r="H6163" s="112"/>
      <c r="I6163" s="112"/>
      <c r="J6163" s="113"/>
    </row>
    <row r="6164" spans="2:10" x14ac:dyDescent="0.2">
      <c r="B6164" s="111"/>
      <c r="C6164" s="112"/>
      <c r="D6164" s="112"/>
      <c r="E6164" s="112"/>
      <c r="F6164" s="112"/>
      <c r="G6164" s="112"/>
      <c r="H6164" s="112"/>
      <c r="I6164" s="112"/>
      <c r="J6164" s="113"/>
    </row>
    <row r="6165" spans="2:10" ht="13.5" thickBot="1" x14ac:dyDescent="0.25">
      <c r="B6165" s="139"/>
      <c r="C6165" s="140"/>
      <c r="D6165" s="140"/>
      <c r="E6165" s="140"/>
      <c r="F6165" s="140"/>
      <c r="G6165" s="140"/>
      <c r="H6165" s="140"/>
      <c r="I6165" s="140"/>
      <c r="J6165" s="141"/>
    </row>
    <row r="6168" spans="2:10" ht="13.5" thickBot="1" x14ac:dyDescent="0.25"/>
    <row r="6169" spans="2:10" x14ac:dyDescent="0.2">
      <c r="B6169" s="108" t="s">
        <v>143</v>
      </c>
      <c r="C6169" s="109"/>
      <c r="D6169" s="109"/>
      <c r="E6169" s="109"/>
      <c r="F6169" s="109"/>
      <c r="G6169" s="109"/>
      <c r="H6169" s="109"/>
      <c r="I6169" s="109"/>
      <c r="J6169" s="110"/>
    </row>
    <row r="6170" spans="2:10" x14ac:dyDescent="0.2">
      <c r="B6170" s="111"/>
      <c r="C6170" s="112"/>
      <c r="D6170" s="112"/>
      <c r="E6170" s="112"/>
      <c r="F6170" s="112"/>
      <c r="G6170" s="112"/>
      <c r="H6170" s="112"/>
      <c r="I6170" s="112"/>
      <c r="J6170" s="113"/>
    </row>
    <row r="6171" spans="2:10" ht="15.75" x14ac:dyDescent="0.25">
      <c r="B6171" s="111"/>
      <c r="C6171" s="1053" t="s">
        <v>77</v>
      </c>
      <c r="D6171" s="1053"/>
      <c r="E6171" s="1053"/>
      <c r="F6171" s="1053"/>
      <c r="G6171" s="1053"/>
      <c r="H6171" s="1053"/>
      <c r="I6171" s="1053"/>
      <c r="J6171" s="113"/>
    </row>
    <row r="6172" spans="2:10" x14ac:dyDescent="0.2">
      <c r="B6172" s="111"/>
      <c r="C6172" s="1054" t="s">
        <v>2110</v>
      </c>
      <c r="D6172" s="1054"/>
      <c r="E6172" s="1054"/>
      <c r="F6172" s="1054"/>
      <c r="G6172" s="1054"/>
      <c r="H6172" s="1054"/>
      <c r="I6172" s="1054"/>
      <c r="J6172" s="113"/>
    </row>
    <row r="6173" spans="2:10" x14ac:dyDescent="0.2">
      <c r="B6173" s="111"/>
      <c r="C6173" s="893"/>
      <c r="D6173" s="893"/>
      <c r="E6173" s="893"/>
      <c r="F6173" s="893"/>
      <c r="G6173" s="893"/>
      <c r="H6173" s="893"/>
      <c r="I6173" s="895"/>
      <c r="J6173" s="113"/>
    </row>
    <row r="6174" spans="2:10" x14ac:dyDescent="0.2">
      <c r="B6174" s="111"/>
      <c r="C6174" s="896" t="s">
        <v>82</v>
      </c>
      <c r="D6174" s="1055">
        <f>'Total display'!B301</f>
        <v>0</v>
      </c>
      <c r="E6174" s="1055"/>
      <c r="F6174" s="1055"/>
      <c r="G6174" s="1055"/>
      <c r="H6174" s="896" t="s">
        <v>81</v>
      </c>
      <c r="I6174" s="176">
        <f>'Total display'!C301</f>
        <v>0</v>
      </c>
      <c r="J6174" s="113"/>
    </row>
    <row r="6175" spans="2:10" x14ac:dyDescent="0.2">
      <c r="B6175" s="111"/>
      <c r="C6175" s="118" t="s">
        <v>78</v>
      </c>
      <c r="D6175" s="1055" t="s">
        <v>92</v>
      </c>
      <c r="E6175" s="1055"/>
      <c r="F6175" s="1055"/>
      <c r="G6175" s="112"/>
      <c r="H6175" s="246" t="s">
        <v>479</v>
      </c>
      <c r="I6175" s="246" t="s">
        <v>330</v>
      </c>
      <c r="J6175" s="113"/>
    </row>
    <row r="6176" spans="2:10" ht="13.5" thickBot="1" x14ac:dyDescent="0.25">
      <c r="B6176" s="111"/>
      <c r="C6176" s="120" t="s">
        <v>79</v>
      </c>
      <c r="D6176" s="120">
        <f>'Total display'!A301</f>
        <v>0</v>
      </c>
      <c r="E6176" s="169"/>
      <c r="F6176" s="149"/>
      <c r="G6176" s="112"/>
      <c r="H6176" s="120" t="s">
        <v>80</v>
      </c>
      <c r="I6176" s="232">
        <f>'Total display'!D301</f>
        <v>0</v>
      </c>
      <c r="J6176" s="113"/>
    </row>
    <row r="6177" spans="2:10" ht="14.25" thickTop="1" thickBot="1" x14ac:dyDescent="0.25">
      <c r="B6177" s="111"/>
      <c r="C6177" s="123" t="s">
        <v>73</v>
      </c>
      <c r="D6177" s="124"/>
      <c r="E6177" s="124"/>
      <c r="F6177" s="125" t="s">
        <v>74</v>
      </c>
      <c r="G6177" s="124" t="s">
        <v>75</v>
      </c>
      <c r="H6177" s="124"/>
      <c r="I6177" s="125" t="s">
        <v>74</v>
      </c>
      <c r="J6177" s="113"/>
    </row>
    <row r="6178" spans="2:10" ht="13.5" thickTop="1" x14ac:dyDescent="0.2">
      <c r="B6178" s="111"/>
      <c r="C6178" s="126"/>
      <c r="D6178" s="127" t="s">
        <v>201</v>
      </c>
      <c r="E6178" s="894" t="s">
        <v>117</v>
      </c>
      <c r="F6178" s="129"/>
      <c r="G6178" s="112"/>
      <c r="H6178" s="112"/>
      <c r="I6178" s="130"/>
      <c r="J6178" s="113"/>
    </row>
    <row r="6179" spans="2:10" x14ac:dyDescent="0.2">
      <c r="B6179" s="111"/>
      <c r="C6179" s="127" t="s">
        <v>40</v>
      </c>
      <c r="D6179" s="127"/>
      <c r="E6179" s="127"/>
      <c r="F6179" s="131">
        <f>'Total display'!E301</f>
        <v>0</v>
      </c>
      <c r="G6179" s="1056"/>
      <c r="H6179" s="1056"/>
      <c r="I6179" s="131">
        <f>'Total display'!R301</f>
        <v>0</v>
      </c>
      <c r="J6179" s="113"/>
    </row>
    <row r="6180" spans="2:10" x14ac:dyDescent="0.2">
      <c r="B6180" s="111"/>
      <c r="C6180" s="127" t="s">
        <v>67</v>
      </c>
      <c r="D6180" s="127"/>
      <c r="E6180" s="127"/>
      <c r="F6180" s="131">
        <f>'Total display'!H301</f>
        <v>0</v>
      </c>
      <c r="G6180" s="1056" t="s">
        <v>76</v>
      </c>
      <c r="H6180" s="1056"/>
      <c r="I6180" s="131">
        <f>'Total display'!T301</f>
        <v>0</v>
      </c>
      <c r="J6180" s="113"/>
    </row>
    <row r="6181" spans="2:10" x14ac:dyDescent="0.2">
      <c r="B6181" s="111"/>
      <c r="C6181" s="127" t="s">
        <v>69</v>
      </c>
      <c r="D6181" s="894">
        <f>'Ac Dtls'!D4651</f>
        <v>0</v>
      </c>
      <c r="E6181" s="131">
        <f>'Ac Dtls'!E4651</f>
        <v>0</v>
      </c>
      <c r="F6181" s="131">
        <f>'Total display'!M301</f>
        <v>0</v>
      </c>
      <c r="G6181" s="127"/>
      <c r="H6181" s="127"/>
      <c r="I6181" s="131"/>
      <c r="J6181" s="113"/>
    </row>
    <row r="6182" spans="2:10" x14ac:dyDescent="0.2">
      <c r="B6182" s="111"/>
      <c r="C6182" s="127" t="s">
        <v>1684</v>
      </c>
      <c r="D6182" s="894">
        <f>'Ac Dtls'!G4651</f>
        <v>0</v>
      </c>
      <c r="E6182" s="131">
        <f>'Ac Dtls'!H4651</f>
        <v>0</v>
      </c>
      <c r="F6182" s="131">
        <f>'Total display'!N301</f>
        <v>0</v>
      </c>
      <c r="G6182" s="127"/>
      <c r="H6182" s="127"/>
      <c r="I6182" s="131"/>
      <c r="J6182" s="113"/>
    </row>
    <row r="6183" spans="2:10" x14ac:dyDescent="0.2">
      <c r="B6183" s="111"/>
      <c r="C6183" s="127" t="s">
        <v>71</v>
      </c>
      <c r="D6183" s="127"/>
      <c r="E6183" s="127"/>
      <c r="F6183" s="131">
        <f>'Total display'!P301</f>
        <v>0</v>
      </c>
      <c r="G6183" s="127"/>
      <c r="H6183" s="127"/>
      <c r="I6183" s="131"/>
      <c r="J6183" s="113"/>
    </row>
    <row r="6184" spans="2:10" x14ac:dyDescent="0.2">
      <c r="B6184" s="111"/>
      <c r="C6184" s="182" t="s">
        <v>421</v>
      </c>
      <c r="D6184" s="144"/>
      <c r="E6184" s="144"/>
      <c r="F6184" s="183">
        <f>'Total display'!I301</f>
        <v>0</v>
      </c>
      <c r="G6184" s="127"/>
      <c r="H6184" s="127"/>
      <c r="I6184" s="131"/>
      <c r="J6184" s="113"/>
    </row>
    <row r="6185" spans="2:10" x14ac:dyDescent="0.2">
      <c r="B6185" s="111"/>
      <c r="C6185" s="127" t="s">
        <v>450</v>
      </c>
      <c r="D6185" s="144"/>
      <c r="E6185" s="144"/>
      <c r="F6185" s="131">
        <f>'Total display'!J301</f>
        <v>0</v>
      </c>
      <c r="G6185" s="127"/>
      <c r="H6185" s="127"/>
      <c r="I6185" s="131"/>
      <c r="J6185" s="113"/>
    </row>
    <row r="6186" spans="2:10" x14ac:dyDescent="0.2">
      <c r="B6186" s="111"/>
      <c r="C6186" s="127" t="s">
        <v>1049</v>
      </c>
      <c r="D6186" s="127"/>
      <c r="E6186" s="127"/>
      <c r="F6186" s="131">
        <f>'Total display'!F301</f>
        <v>0</v>
      </c>
      <c r="G6186" s="127"/>
      <c r="H6186" s="127"/>
      <c r="I6186" s="131"/>
      <c r="J6186" s="113"/>
    </row>
    <row r="6187" spans="2:10" x14ac:dyDescent="0.2">
      <c r="B6187" s="111"/>
      <c r="C6187" s="382" t="s">
        <v>951</v>
      </c>
      <c r="D6187" s="127"/>
      <c r="E6187" s="127"/>
      <c r="F6187" s="131">
        <f>'Total display'!L301</f>
        <v>0</v>
      </c>
      <c r="G6187" s="135"/>
      <c r="H6187" s="135"/>
      <c r="I6187" s="133"/>
      <c r="J6187" s="113"/>
    </row>
    <row r="6188" spans="2:10" x14ac:dyDescent="0.2">
      <c r="B6188" s="111"/>
      <c r="C6188" s="1050" t="s">
        <v>83</v>
      </c>
      <c r="D6188" s="1051"/>
      <c r="E6188" s="1051"/>
      <c r="F6188" s="132">
        <f>SUM(F6179:F6187)</f>
        <v>0</v>
      </c>
      <c r="G6188" s="1052" t="s">
        <v>84</v>
      </c>
      <c r="H6188" s="1052"/>
      <c r="I6188" s="133">
        <f>SUM(I6179:I6186)</f>
        <v>0</v>
      </c>
      <c r="J6188" s="113"/>
    </row>
    <row r="6189" spans="2:10" x14ac:dyDescent="0.2">
      <c r="B6189" s="134"/>
      <c r="C6189" s="135"/>
      <c r="D6189" s="135"/>
      <c r="E6189" s="135"/>
      <c r="F6189" s="135"/>
      <c r="G6189" s="1057" t="s">
        <v>85</v>
      </c>
      <c r="H6189" s="1057"/>
      <c r="I6189" s="136">
        <f>F6188-I6188</f>
        <v>0</v>
      </c>
      <c r="J6189" s="137"/>
    </row>
    <row r="6190" spans="2:10" x14ac:dyDescent="0.2">
      <c r="B6190" s="111"/>
      <c r="C6190" s="112" t="s">
        <v>86</v>
      </c>
      <c r="D6190" s="112"/>
      <c r="E6190" s="112" t="s">
        <v>88</v>
      </c>
      <c r="F6190" s="112"/>
      <c r="G6190" s="112"/>
      <c r="H6190" s="112"/>
      <c r="I6190" s="112"/>
      <c r="J6190" s="113"/>
    </row>
    <row r="6191" spans="2:10" x14ac:dyDescent="0.2">
      <c r="B6191" s="111"/>
      <c r="C6191" s="112"/>
      <c r="D6191" s="112"/>
      <c r="E6191" s="112"/>
      <c r="F6191" s="112"/>
      <c r="G6191" s="112"/>
      <c r="H6191" s="112"/>
      <c r="I6191" s="112"/>
      <c r="J6191" s="113"/>
    </row>
    <row r="6192" spans="2:10" ht="13.5" thickBot="1" x14ac:dyDescent="0.25">
      <c r="B6192" s="139"/>
      <c r="C6192" s="140"/>
      <c r="D6192" s="140"/>
      <c r="E6192" s="140"/>
      <c r="F6192" s="140"/>
      <c r="G6192" s="140"/>
      <c r="H6192" s="140"/>
      <c r="I6192" s="140"/>
      <c r="J6192" s="141"/>
    </row>
    <row r="6195" spans="2:10" ht="13.5" thickBot="1" x14ac:dyDescent="0.25"/>
    <row r="6196" spans="2:10" x14ac:dyDescent="0.2">
      <c r="B6196" s="108" t="s">
        <v>143</v>
      </c>
      <c r="C6196" s="109"/>
      <c r="D6196" s="109"/>
      <c r="E6196" s="109"/>
      <c r="F6196" s="109"/>
      <c r="G6196" s="109"/>
      <c r="H6196" s="109"/>
      <c r="I6196" s="109"/>
      <c r="J6196" s="110"/>
    </row>
    <row r="6197" spans="2:10" x14ac:dyDescent="0.2">
      <c r="B6197" s="111"/>
      <c r="C6197" s="112"/>
      <c r="D6197" s="112"/>
      <c r="E6197" s="112"/>
      <c r="F6197" s="112"/>
      <c r="G6197" s="112"/>
      <c r="H6197" s="112"/>
      <c r="I6197" s="112"/>
      <c r="J6197" s="113"/>
    </row>
    <row r="6198" spans="2:10" ht="15.75" x14ac:dyDescent="0.25">
      <c r="B6198" s="111"/>
      <c r="C6198" s="1053" t="s">
        <v>77</v>
      </c>
      <c r="D6198" s="1053"/>
      <c r="E6198" s="1053"/>
      <c r="F6198" s="1053"/>
      <c r="G6198" s="1053"/>
      <c r="H6198" s="1053"/>
      <c r="I6198" s="1053"/>
      <c r="J6198" s="113"/>
    </row>
    <row r="6199" spans="2:10" x14ac:dyDescent="0.2">
      <c r="B6199" s="111"/>
      <c r="C6199" s="1054" t="s">
        <v>2110</v>
      </c>
      <c r="D6199" s="1054"/>
      <c r="E6199" s="1054"/>
      <c r="F6199" s="1054"/>
      <c r="G6199" s="1054"/>
      <c r="H6199" s="1054"/>
      <c r="I6199" s="1054"/>
      <c r="J6199" s="113"/>
    </row>
    <row r="6200" spans="2:10" x14ac:dyDescent="0.2">
      <c r="B6200" s="111"/>
      <c r="C6200" s="893"/>
      <c r="D6200" s="893"/>
      <c r="E6200" s="893"/>
      <c r="F6200" s="893"/>
      <c r="G6200" s="893"/>
      <c r="H6200" s="893"/>
      <c r="I6200" s="895"/>
      <c r="J6200" s="113"/>
    </row>
    <row r="6201" spans="2:10" x14ac:dyDescent="0.2">
      <c r="B6201" s="111"/>
      <c r="C6201" s="896" t="s">
        <v>82</v>
      </c>
      <c r="D6201" s="1055">
        <f>'Total display'!B302</f>
        <v>0</v>
      </c>
      <c r="E6201" s="1055"/>
      <c r="F6201" s="1055"/>
      <c r="G6201" s="1055"/>
      <c r="H6201" s="896" t="s">
        <v>81</v>
      </c>
      <c r="I6201" s="176">
        <f>'Total display'!C302</f>
        <v>0</v>
      </c>
      <c r="J6201" s="113"/>
    </row>
    <row r="6202" spans="2:10" x14ac:dyDescent="0.2">
      <c r="B6202" s="111"/>
      <c r="C6202" s="118" t="s">
        <v>78</v>
      </c>
      <c r="D6202" s="1055" t="s">
        <v>92</v>
      </c>
      <c r="E6202" s="1055"/>
      <c r="F6202" s="1055"/>
      <c r="G6202" s="112"/>
      <c r="H6202" s="246" t="s">
        <v>479</v>
      </c>
      <c r="I6202" s="246" t="s">
        <v>330</v>
      </c>
      <c r="J6202" s="113"/>
    </row>
    <row r="6203" spans="2:10" ht="13.5" thickBot="1" x14ac:dyDescent="0.25">
      <c r="B6203" s="111"/>
      <c r="C6203" s="120" t="s">
        <v>79</v>
      </c>
      <c r="D6203" s="120">
        <f>'Total display'!A302</f>
        <v>0</v>
      </c>
      <c r="E6203" s="169"/>
      <c r="F6203" s="149"/>
      <c r="G6203" s="112"/>
      <c r="H6203" s="120" t="s">
        <v>80</v>
      </c>
      <c r="I6203" s="232">
        <f>'Total display'!D302</f>
        <v>0</v>
      </c>
      <c r="J6203" s="113"/>
    </row>
    <row r="6204" spans="2:10" ht="14.25" thickTop="1" thickBot="1" x14ac:dyDescent="0.25">
      <c r="B6204" s="111"/>
      <c r="C6204" s="123" t="s">
        <v>73</v>
      </c>
      <c r="D6204" s="124"/>
      <c r="E6204" s="124"/>
      <c r="F6204" s="125" t="s">
        <v>74</v>
      </c>
      <c r="G6204" s="124" t="s">
        <v>75</v>
      </c>
      <c r="H6204" s="124"/>
      <c r="I6204" s="125" t="s">
        <v>74</v>
      </c>
      <c r="J6204" s="113"/>
    </row>
    <row r="6205" spans="2:10" ht="13.5" thickTop="1" x14ac:dyDescent="0.2">
      <c r="B6205" s="111"/>
      <c r="C6205" s="126"/>
      <c r="D6205" s="127" t="s">
        <v>201</v>
      </c>
      <c r="E6205" s="894" t="s">
        <v>117</v>
      </c>
      <c r="F6205" s="129"/>
      <c r="G6205" s="112"/>
      <c r="H6205" s="112"/>
      <c r="I6205" s="130"/>
      <c r="J6205" s="113"/>
    </row>
    <row r="6206" spans="2:10" x14ac:dyDescent="0.2">
      <c r="B6206" s="111"/>
      <c r="C6206" s="127" t="s">
        <v>40</v>
      </c>
      <c r="D6206" s="127"/>
      <c r="E6206" s="127"/>
      <c r="F6206" s="131">
        <f>'Total display'!E302</f>
        <v>0</v>
      </c>
      <c r="G6206" s="1056"/>
      <c r="H6206" s="1056"/>
      <c r="I6206" s="131">
        <f>'Total display'!R302</f>
        <v>0</v>
      </c>
      <c r="J6206" s="113"/>
    </row>
    <row r="6207" spans="2:10" x14ac:dyDescent="0.2">
      <c r="B6207" s="111"/>
      <c r="C6207" s="127" t="s">
        <v>67</v>
      </c>
      <c r="D6207" s="127"/>
      <c r="E6207" s="127"/>
      <c r="F6207" s="131">
        <f>'Total display'!H302</f>
        <v>0</v>
      </c>
      <c r="G6207" s="1056" t="s">
        <v>76</v>
      </c>
      <c r="H6207" s="1056"/>
      <c r="I6207" s="131">
        <f>'Total display'!T302</f>
        <v>0</v>
      </c>
      <c r="J6207" s="113"/>
    </row>
    <row r="6208" spans="2:10" x14ac:dyDescent="0.2">
      <c r="B6208" s="111"/>
      <c r="C6208" s="127" t="s">
        <v>69</v>
      </c>
      <c r="D6208" s="894">
        <f>'Ac Dtls'!D4678</f>
        <v>0</v>
      </c>
      <c r="E6208" s="131">
        <f>'Ac Dtls'!E4678</f>
        <v>0</v>
      </c>
      <c r="F6208" s="131">
        <f>'Total display'!M302</f>
        <v>0</v>
      </c>
      <c r="G6208" s="127"/>
      <c r="H6208" s="127"/>
      <c r="I6208" s="131"/>
      <c r="J6208" s="113"/>
    </row>
    <row r="6209" spans="2:10" x14ac:dyDescent="0.2">
      <c r="B6209" s="111"/>
      <c r="C6209" s="127" t="s">
        <v>1684</v>
      </c>
      <c r="D6209" s="894">
        <f>'Ac Dtls'!G4678</f>
        <v>0</v>
      </c>
      <c r="E6209" s="131">
        <f>'Ac Dtls'!H4678</f>
        <v>0</v>
      </c>
      <c r="F6209" s="131">
        <f>'Total display'!N302</f>
        <v>0</v>
      </c>
      <c r="G6209" s="127"/>
      <c r="H6209" s="127"/>
      <c r="I6209" s="131"/>
      <c r="J6209" s="113"/>
    </row>
    <row r="6210" spans="2:10" x14ac:dyDescent="0.2">
      <c r="B6210" s="111"/>
      <c r="C6210" s="127" t="s">
        <v>71</v>
      </c>
      <c r="D6210" s="127"/>
      <c r="E6210" s="127"/>
      <c r="F6210" s="131">
        <f>'Total display'!P302</f>
        <v>0</v>
      </c>
      <c r="G6210" s="127"/>
      <c r="H6210" s="127"/>
      <c r="I6210" s="131"/>
      <c r="J6210" s="113"/>
    </row>
    <row r="6211" spans="2:10" x14ac:dyDescent="0.2">
      <c r="B6211" s="111"/>
      <c r="C6211" s="182" t="s">
        <v>421</v>
      </c>
      <c r="D6211" s="144"/>
      <c r="E6211" s="144"/>
      <c r="F6211" s="183">
        <f>'Total display'!I302</f>
        <v>0</v>
      </c>
      <c r="G6211" s="127"/>
      <c r="H6211" s="127"/>
      <c r="I6211" s="131"/>
      <c r="J6211" s="113"/>
    </row>
    <row r="6212" spans="2:10" x14ac:dyDescent="0.2">
      <c r="B6212" s="111"/>
      <c r="C6212" s="127" t="s">
        <v>450</v>
      </c>
      <c r="D6212" s="144"/>
      <c r="E6212" s="144"/>
      <c r="F6212" s="131">
        <f>'Total display'!J302</f>
        <v>0</v>
      </c>
      <c r="G6212" s="127"/>
      <c r="H6212" s="127"/>
      <c r="I6212" s="131"/>
      <c r="J6212" s="113"/>
    </row>
    <row r="6213" spans="2:10" x14ac:dyDescent="0.2">
      <c r="B6213" s="111"/>
      <c r="C6213" s="127" t="s">
        <v>1049</v>
      </c>
      <c r="D6213" s="127"/>
      <c r="E6213" s="127"/>
      <c r="F6213" s="131">
        <f>'Total display'!F302</f>
        <v>0</v>
      </c>
      <c r="G6213" s="127"/>
      <c r="H6213" s="127"/>
      <c r="I6213" s="131"/>
      <c r="J6213" s="113"/>
    </row>
    <row r="6214" spans="2:10" x14ac:dyDescent="0.2">
      <c r="B6214" s="111"/>
      <c r="C6214" s="382" t="s">
        <v>951</v>
      </c>
      <c r="D6214" s="127"/>
      <c r="E6214" s="127"/>
      <c r="F6214" s="131">
        <f>'Total display'!L302</f>
        <v>0</v>
      </c>
      <c r="G6214" s="135"/>
      <c r="H6214" s="135"/>
      <c r="I6214" s="133"/>
      <c r="J6214" s="113"/>
    </row>
    <row r="6215" spans="2:10" x14ac:dyDescent="0.2">
      <c r="B6215" s="111"/>
      <c r="C6215" s="1050" t="s">
        <v>83</v>
      </c>
      <c r="D6215" s="1051"/>
      <c r="E6215" s="1051"/>
      <c r="F6215" s="132">
        <f>SUM(F6206:F6214)</f>
        <v>0</v>
      </c>
      <c r="G6215" s="1052" t="s">
        <v>84</v>
      </c>
      <c r="H6215" s="1052"/>
      <c r="I6215" s="133">
        <f>SUM(I6206:I6213)</f>
        <v>0</v>
      </c>
      <c r="J6215" s="113"/>
    </row>
    <row r="6216" spans="2:10" x14ac:dyDescent="0.2">
      <c r="B6216" s="134"/>
      <c r="C6216" s="135"/>
      <c r="D6216" s="135"/>
      <c r="E6216" s="135"/>
      <c r="F6216" s="135"/>
      <c r="G6216" s="1057" t="s">
        <v>85</v>
      </c>
      <c r="H6216" s="1057"/>
      <c r="I6216" s="136">
        <f>F6215-I6215</f>
        <v>0</v>
      </c>
      <c r="J6216" s="137"/>
    </row>
    <row r="6217" spans="2:10" x14ac:dyDescent="0.2">
      <c r="B6217" s="111"/>
      <c r="C6217" s="112" t="s">
        <v>86</v>
      </c>
      <c r="D6217" s="112"/>
      <c r="E6217" s="112" t="s">
        <v>88</v>
      </c>
      <c r="F6217" s="112"/>
      <c r="G6217" s="112"/>
      <c r="H6217" s="112"/>
      <c r="I6217" s="112"/>
      <c r="J6217" s="113"/>
    </row>
    <row r="6218" spans="2:10" x14ac:dyDescent="0.2">
      <c r="B6218" s="111"/>
      <c r="C6218" s="112"/>
      <c r="D6218" s="112"/>
      <c r="E6218" s="112"/>
      <c r="F6218" s="112"/>
      <c r="G6218" s="112"/>
      <c r="H6218" s="112"/>
      <c r="I6218" s="112"/>
      <c r="J6218" s="113"/>
    </row>
    <row r="6219" spans="2:10" ht="13.5" thickBot="1" x14ac:dyDescent="0.25">
      <c r="B6219" s="139"/>
      <c r="C6219" s="140"/>
      <c r="D6219" s="140"/>
      <c r="E6219" s="140"/>
      <c r="F6219" s="140"/>
      <c r="G6219" s="140"/>
      <c r="H6219" s="140"/>
      <c r="I6219" s="140"/>
      <c r="J6219" s="141"/>
    </row>
    <row r="6223" spans="2:10" ht="13.5" thickBot="1" x14ac:dyDescent="0.25"/>
    <row r="6224" spans="2:10" x14ac:dyDescent="0.2">
      <c r="B6224" s="108" t="s">
        <v>143</v>
      </c>
      <c r="C6224" s="109"/>
      <c r="D6224" s="109"/>
      <c r="E6224" s="109"/>
      <c r="F6224" s="109"/>
      <c r="G6224" s="109"/>
      <c r="H6224" s="109"/>
      <c r="I6224" s="109"/>
      <c r="J6224" s="110"/>
    </row>
    <row r="6225" spans="2:10" x14ac:dyDescent="0.2">
      <c r="B6225" s="111"/>
      <c r="C6225" s="112"/>
      <c r="D6225" s="112"/>
      <c r="E6225" s="112"/>
      <c r="F6225" s="112"/>
      <c r="G6225" s="112"/>
      <c r="H6225" s="112"/>
      <c r="I6225" s="112"/>
      <c r="J6225" s="113"/>
    </row>
    <row r="6226" spans="2:10" ht="15.75" x14ac:dyDescent="0.25">
      <c r="B6226" s="111"/>
      <c r="C6226" s="1053" t="s">
        <v>77</v>
      </c>
      <c r="D6226" s="1053"/>
      <c r="E6226" s="1053"/>
      <c r="F6226" s="1053"/>
      <c r="G6226" s="1053"/>
      <c r="H6226" s="1053"/>
      <c r="I6226" s="1053"/>
      <c r="J6226" s="113"/>
    </row>
    <row r="6227" spans="2:10" x14ac:dyDescent="0.2">
      <c r="B6227" s="111"/>
      <c r="C6227" s="1054" t="s">
        <v>2110</v>
      </c>
      <c r="D6227" s="1054"/>
      <c r="E6227" s="1054"/>
      <c r="F6227" s="1054"/>
      <c r="G6227" s="1054"/>
      <c r="H6227" s="1054"/>
      <c r="I6227" s="1054"/>
      <c r="J6227" s="113"/>
    </row>
    <row r="6228" spans="2:10" x14ac:dyDescent="0.2">
      <c r="B6228" s="111"/>
      <c r="C6228" s="924"/>
      <c r="D6228" s="924"/>
      <c r="E6228" s="924"/>
      <c r="F6228" s="924"/>
      <c r="G6228" s="924"/>
      <c r="H6228" s="924"/>
      <c r="I6228" s="926"/>
      <c r="J6228" s="113"/>
    </row>
    <row r="6229" spans="2:10" x14ac:dyDescent="0.2">
      <c r="B6229" s="111"/>
      <c r="C6229" s="927" t="s">
        <v>82</v>
      </c>
      <c r="D6229" s="1055">
        <f>'Total display'!B312</f>
        <v>0</v>
      </c>
      <c r="E6229" s="1055"/>
      <c r="F6229" s="1055"/>
      <c r="G6229" s="1055"/>
      <c r="H6229" s="927" t="s">
        <v>81</v>
      </c>
      <c r="I6229" s="176">
        <f>'Total display'!C312</f>
        <v>0</v>
      </c>
      <c r="J6229" s="113"/>
    </row>
    <row r="6230" spans="2:10" x14ac:dyDescent="0.2">
      <c r="B6230" s="111"/>
      <c r="C6230" s="118" t="s">
        <v>78</v>
      </c>
      <c r="D6230" s="1055" t="s">
        <v>89</v>
      </c>
      <c r="E6230" s="1055"/>
      <c r="F6230" s="1055"/>
      <c r="G6230" s="112"/>
      <c r="H6230" s="246" t="s">
        <v>479</v>
      </c>
      <c r="I6230" s="246" t="s">
        <v>330</v>
      </c>
      <c r="J6230" s="113"/>
    </row>
    <row r="6231" spans="2:10" ht="13.5" thickBot="1" x14ac:dyDescent="0.25">
      <c r="B6231" s="111"/>
      <c r="C6231" s="120" t="s">
        <v>79</v>
      </c>
      <c r="D6231" s="120">
        <f>'Total display'!A312</f>
        <v>0</v>
      </c>
      <c r="E6231" s="169"/>
      <c r="F6231" s="149"/>
      <c r="G6231" s="112"/>
      <c r="H6231" s="120" t="s">
        <v>80</v>
      </c>
      <c r="I6231" s="232">
        <f>'Total display'!D312</f>
        <v>0</v>
      </c>
      <c r="J6231" s="113"/>
    </row>
    <row r="6232" spans="2:10" ht="14.25" thickTop="1" thickBot="1" x14ac:dyDescent="0.25">
      <c r="B6232" s="111"/>
      <c r="C6232" s="123" t="s">
        <v>73</v>
      </c>
      <c r="D6232" s="124"/>
      <c r="E6232" s="124"/>
      <c r="F6232" s="125" t="s">
        <v>74</v>
      </c>
      <c r="G6232" s="124" t="s">
        <v>75</v>
      </c>
      <c r="H6232" s="124"/>
      <c r="I6232" s="125" t="s">
        <v>74</v>
      </c>
      <c r="J6232" s="113"/>
    </row>
    <row r="6233" spans="2:10" ht="13.5" thickTop="1" x14ac:dyDescent="0.2">
      <c r="B6233" s="111"/>
      <c r="C6233" s="126"/>
      <c r="D6233" s="127" t="s">
        <v>201</v>
      </c>
      <c r="E6233" s="925" t="s">
        <v>117</v>
      </c>
      <c r="F6233" s="129"/>
      <c r="G6233" s="112"/>
      <c r="H6233" s="112"/>
      <c r="I6233" s="130"/>
      <c r="J6233" s="113"/>
    </row>
    <row r="6234" spans="2:10" x14ac:dyDescent="0.2">
      <c r="B6234" s="111"/>
      <c r="C6234" s="127" t="s">
        <v>40</v>
      </c>
      <c r="D6234" s="127"/>
      <c r="E6234" s="127"/>
      <c r="F6234" s="131">
        <f>'Total display'!E312</f>
        <v>0</v>
      </c>
      <c r="G6234" s="1056"/>
      <c r="H6234" s="1056"/>
      <c r="I6234" s="131">
        <f>'Total display'!R312</f>
        <v>0</v>
      </c>
      <c r="J6234" s="113"/>
    </row>
    <row r="6235" spans="2:10" x14ac:dyDescent="0.2">
      <c r="B6235" s="111"/>
      <c r="C6235" s="127" t="s">
        <v>67</v>
      </c>
      <c r="D6235" s="127"/>
      <c r="E6235" s="127"/>
      <c r="F6235" s="131">
        <f>'Total display'!H312</f>
        <v>0</v>
      </c>
      <c r="G6235" s="1056" t="s">
        <v>76</v>
      </c>
      <c r="H6235" s="1056"/>
      <c r="I6235" s="131">
        <f>'Total display'!T312</f>
        <v>0</v>
      </c>
      <c r="J6235" s="113"/>
    </row>
    <row r="6236" spans="2:10" x14ac:dyDescent="0.2">
      <c r="B6236" s="111"/>
      <c r="C6236" s="127" t="s">
        <v>69</v>
      </c>
      <c r="D6236" s="925">
        <f>'Ac Dtls'!D245</f>
        <v>0</v>
      </c>
      <c r="E6236" s="131">
        <f>'Ac Dtls'!E245</f>
        <v>1.5154109589041096</v>
      </c>
      <c r="F6236" s="131">
        <f>'Total display'!M312</f>
        <v>0</v>
      </c>
      <c r="G6236" s="127"/>
      <c r="H6236" s="127"/>
      <c r="I6236" s="131"/>
      <c r="J6236" s="113"/>
    </row>
    <row r="6237" spans="2:10" x14ac:dyDescent="0.2">
      <c r="B6237" s="111"/>
      <c r="C6237" s="127" t="s">
        <v>1684</v>
      </c>
      <c r="D6237" s="925">
        <f>'Ac Dtls'!G4706</f>
        <v>0</v>
      </c>
      <c r="E6237" s="131">
        <f>'Ac Dtls'!H4706</f>
        <v>0</v>
      </c>
      <c r="F6237" s="131">
        <f>'Total display'!N312</f>
        <v>0</v>
      </c>
      <c r="G6237" s="127"/>
      <c r="H6237" s="127"/>
      <c r="I6237" s="131"/>
      <c r="J6237" s="113"/>
    </row>
    <row r="6238" spans="2:10" x14ac:dyDescent="0.2">
      <c r="B6238" s="111"/>
      <c r="C6238" s="127" t="s">
        <v>71</v>
      </c>
      <c r="D6238" s="127"/>
      <c r="E6238" s="127"/>
      <c r="F6238" s="131">
        <f>'Total display'!P312</f>
        <v>0</v>
      </c>
      <c r="G6238" s="127"/>
      <c r="H6238" s="127"/>
      <c r="I6238" s="131"/>
      <c r="J6238" s="113"/>
    </row>
    <row r="6239" spans="2:10" x14ac:dyDescent="0.2">
      <c r="B6239" s="111"/>
      <c r="C6239" s="182" t="s">
        <v>421</v>
      </c>
      <c r="D6239" s="144"/>
      <c r="E6239" s="144"/>
      <c r="F6239" s="183">
        <f>'Total display'!I312</f>
        <v>0</v>
      </c>
      <c r="G6239" s="127"/>
      <c r="H6239" s="127"/>
      <c r="I6239" s="131"/>
      <c r="J6239" s="113"/>
    </row>
    <row r="6240" spans="2:10" x14ac:dyDescent="0.2">
      <c r="B6240" s="111"/>
      <c r="C6240" s="127" t="s">
        <v>450</v>
      </c>
      <c r="D6240" s="144"/>
      <c r="E6240" s="144"/>
      <c r="F6240" s="131">
        <f>'Total display'!J312</f>
        <v>0</v>
      </c>
      <c r="G6240" s="127"/>
      <c r="H6240" s="127"/>
      <c r="I6240" s="131"/>
      <c r="J6240" s="113"/>
    </row>
    <row r="6241" spans="2:10" x14ac:dyDescent="0.2">
      <c r="B6241" s="111"/>
      <c r="C6241" s="127" t="s">
        <v>1049</v>
      </c>
      <c r="D6241" s="127"/>
      <c r="E6241" s="127"/>
      <c r="F6241" s="131">
        <f>'Total display'!F312</f>
        <v>0</v>
      </c>
      <c r="G6241" s="127"/>
      <c r="H6241" s="127"/>
      <c r="I6241" s="131"/>
      <c r="J6241" s="113"/>
    </row>
    <row r="6242" spans="2:10" x14ac:dyDescent="0.2">
      <c r="B6242" s="111"/>
      <c r="C6242" s="382" t="s">
        <v>951</v>
      </c>
      <c r="D6242" s="127"/>
      <c r="E6242" s="127"/>
      <c r="F6242" s="131">
        <f>'Total display'!L312</f>
        <v>0</v>
      </c>
      <c r="G6242" s="135"/>
      <c r="H6242" s="135"/>
      <c r="I6242" s="133"/>
      <c r="J6242" s="113"/>
    </row>
    <row r="6243" spans="2:10" x14ac:dyDescent="0.2">
      <c r="B6243" s="111"/>
      <c r="C6243" s="1050" t="s">
        <v>83</v>
      </c>
      <c r="D6243" s="1051"/>
      <c r="E6243" s="1051"/>
      <c r="F6243" s="132">
        <f>SUM(F6234:F6242)</f>
        <v>0</v>
      </c>
      <c r="G6243" s="1052" t="s">
        <v>84</v>
      </c>
      <c r="H6243" s="1052"/>
      <c r="I6243" s="133">
        <f>SUM(I6234:I6241)</f>
        <v>0</v>
      </c>
      <c r="J6243" s="113"/>
    </row>
    <row r="6244" spans="2:10" x14ac:dyDescent="0.2">
      <c r="B6244" s="134"/>
      <c r="C6244" s="135"/>
      <c r="D6244" s="135"/>
      <c r="E6244" s="135"/>
      <c r="F6244" s="135"/>
      <c r="G6244" s="1057" t="s">
        <v>85</v>
      </c>
      <c r="H6244" s="1057"/>
      <c r="I6244" s="136">
        <f>F6243-I6243</f>
        <v>0</v>
      </c>
      <c r="J6244" s="137"/>
    </row>
    <row r="6245" spans="2:10" x14ac:dyDescent="0.2">
      <c r="B6245" s="111"/>
      <c r="C6245" s="112" t="s">
        <v>86</v>
      </c>
      <c r="D6245" s="112"/>
      <c r="E6245" s="112" t="s">
        <v>88</v>
      </c>
      <c r="F6245" s="112"/>
      <c r="G6245" s="112"/>
      <c r="H6245" s="112"/>
      <c r="I6245" s="112"/>
      <c r="J6245" s="113"/>
    </row>
    <row r="6246" spans="2:10" x14ac:dyDescent="0.2">
      <c r="B6246" s="111"/>
      <c r="C6246" s="112"/>
      <c r="D6246" s="112"/>
      <c r="E6246" s="112"/>
      <c r="F6246" s="112"/>
      <c r="G6246" s="112"/>
      <c r="H6246" s="112"/>
      <c r="I6246" s="112"/>
      <c r="J6246" s="113"/>
    </row>
    <row r="6247" spans="2:10" ht="13.5" thickBot="1" x14ac:dyDescent="0.25">
      <c r="B6247" s="139"/>
      <c r="C6247" s="140"/>
      <c r="D6247" s="140"/>
      <c r="E6247" s="140"/>
      <c r="F6247" s="140"/>
      <c r="G6247" s="140"/>
      <c r="H6247" s="140"/>
      <c r="I6247" s="140"/>
      <c r="J6247" s="141"/>
    </row>
    <row r="6249" spans="2:10" ht="13.5" thickBot="1" x14ac:dyDescent="0.25"/>
    <row r="6250" spans="2:10" x14ac:dyDescent="0.2">
      <c r="B6250" s="108" t="s">
        <v>143</v>
      </c>
      <c r="C6250" s="109"/>
      <c r="D6250" s="109"/>
      <c r="E6250" s="109"/>
      <c r="F6250" s="109"/>
      <c r="G6250" s="109"/>
      <c r="H6250" s="109"/>
      <c r="I6250" s="109"/>
      <c r="J6250" s="110"/>
    </row>
    <row r="6251" spans="2:10" x14ac:dyDescent="0.2">
      <c r="B6251" s="111"/>
      <c r="C6251" s="112"/>
      <c r="D6251" s="112"/>
      <c r="E6251" s="112"/>
      <c r="F6251" s="112"/>
      <c r="G6251" s="112"/>
      <c r="H6251" s="112"/>
      <c r="I6251" s="112"/>
      <c r="J6251" s="113"/>
    </row>
    <row r="6252" spans="2:10" ht="15.75" x14ac:dyDescent="0.25">
      <c r="B6252" s="111"/>
      <c r="C6252" s="1053" t="s">
        <v>77</v>
      </c>
      <c r="D6252" s="1053"/>
      <c r="E6252" s="1053"/>
      <c r="F6252" s="1053"/>
      <c r="G6252" s="1053"/>
      <c r="H6252" s="1053"/>
      <c r="I6252" s="1053"/>
      <c r="J6252" s="113"/>
    </row>
    <row r="6253" spans="2:10" x14ac:dyDescent="0.2">
      <c r="B6253" s="111"/>
      <c r="C6253" s="1054" t="s">
        <v>2110</v>
      </c>
      <c r="D6253" s="1054"/>
      <c r="E6253" s="1054"/>
      <c r="F6253" s="1054"/>
      <c r="G6253" s="1054"/>
      <c r="H6253" s="1054"/>
      <c r="I6253" s="1054"/>
      <c r="J6253" s="113"/>
    </row>
    <row r="6254" spans="2:10" x14ac:dyDescent="0.2">
      <c r="B6254" s="111"/>
      <c r="C6254" s="924"/>
      <c r="D6254" s="924"/>
      <c r="E6254" s="924"/>
      <c r="F6254" s="924"/>
      <c r="G6254" s="924"/>
      <c r="H6254" s="924"/>
      <c r="I6254" s="926"/>
      <c r="J6254" s="113"/>
    </row>
    <row r="6255" spans="2:10" x14ac:dyDescent="0.2">
      <c r="B6255" s="111"/>
      <c r="C6255" s="927" t="s">
        <v>82</v>
      </c>
      <c r="D6255" s="1055">
        <f>'Total display'!B313</f>
        <v>0</v>
      </c>
      <c r="E6255" s="1055"/>
      <c r="F6255" s="1055"/>
      <c r="G6255" s="1055"/>
      <c r="H6255" s="927" t="s">
        <v>81</v>
      </c>
      <c r="I6255" s="176">
        <f>'Total display'!C313</f>
        <v>0</v>
      </c>
      <c r="J6255" s="113"/>
    </row>
    <row r="6256" spans="2:10" x14ac:dyDescent="0.2">
      <c r="B6256" s="111"/>
      <c r="C6256" s="118" t="s">
        <v>78</v>
      </c>
      <c r="D6256" s="1055" t="s">
        <v>89</v>
      </c>
      <c r="E6256" s="1055"/>
      <c r="F6256" s="1055"/>
      <c r="G6256" s="112"/>
      <c r="H6256" s="246" t="s">
        <v>479</v>
      </c>
      <c r="I6256" s="246" t="s">
        <v>330</v>
      </c>
      <c r="J6256" s="113"/>
    </row>
    <row r="6257" spans="2:10" ht="13.5" thickBot="1" x14ac:dyDescent="0.25">
      <c r="B6257" s="111"/>
      <c r="C6257" s="120" t="s">
        <v>79</v>
      </c>
      <c r="D6257" s="120">
        <f>'Total display'!A313</f>
        <v>0</v>
      </c>
      <c r="E6257" s="169"/>
      <c r="F6257" s="149"/>
      <c r="G6257" s="112"/>
      <c r="H6257" s="120" t="s">
        <v>80</v>
      </c>
      <c r="I6257" s="232">
        <f>'Total display'!D313</f>
        <v>0</v>
      </c>
      <c r="J6257" s="113"/>
    </row>
    <row r="6258" spans="2:10" ht="14.25" thickTop="1" thickBot="1" x14ac:dyDescent="0.25">
      <c r="B6258" s="111"/>
      <c r="C6258" s="123" t="s">
        <v>73</v>
      </c>
      <c r="D6258" s="124"/>
      <c r="E6258" s="124"/>
      <c r="F6258" s="125" t="s">
        <v>74</v>
      </c>
      <c r="G6258" s="124" t="s">
        <v>75</v>
      </c>
      <c r="H6258" s="124"/>
      <c r="I6258" s="125" t="s">
        <v>74</v>
      </c>
      <c r="J6258" s="113"/>
    </row>
    <row r="6259" spans="2:10" ht="13.5" thickTop="1" x14ac:dyDescent="0.2">
      <c r="B6259" s="111"/>
      <c r="C6259" s="126"/>
      <c r="D6259" s="127" t="s">
        <v>201</v>
      </c>
      <c r="E6259" s="925" t="s">
        <v>117</v>
      </c>
      <c r="F6259" s="129"/>
      <c r="G6259" s="112"/>
      <c r="H6259" s="112"/>
      <c r="I6259" s="130"/>
      <c r="J6259" s="113"/>
    </row>
    <row r="6260" spans="2:10" x14ac:dyDescent="0.2">
      <c r="B6260" s="111"/>
      <c r="C6260" s="127" t="s">
        <v>40</v>
      </c>
      <c r="D6260" s="127"/>
      <c r="E6260" s="127"/>
      <c r="F6260" s="131">
        <f>'Total display'!E313</f>
        <v>0</v>
      </c>
      <c r="G6260" s="1056"/>
      <c r="H6260" s="1056"/>
      <c r="I6260" s="131">
        <f>'Total display'!R313</f>
        <v>0</v>
      </c>
      <c r="J6260" s="113"/>
    </row>
    <row r="6261" spans="2:10" x14ac:dyDescent="0.2">
      <c r="B6261" s="111"/>
      <c r="C6261" s="127" t="s">
        <v>67</v>
      </c>
      <c r="D6261" s="127"/>
      <c r="E6261" s="127"/>
      <c r="F6261" s="131">
        <f>'Total display'!H313</f>
        <v>0</v>
      </c>
      <c r="G6261" s="1056" t="s">
        <v>76</v>
      </c>
      <c r="H6261" s="1056"/>
      <c r="I6261" s="131">
        <f>'Total display'!T313</f>
        <v>0</v>
      </c>
      <c r="J6261" s="113"/>
    </row>
    <row r="6262" spans="2:10" x14ac:dyDescent="0.2">
      <c r="B6262" s="111"/>
      <c r="C6262" s="127" t="s">
        <v>69</v>
      </c>
      <c r="D6262" s="925">
        <f>'Ac Dtls'!D4732</f>
        <v>0</v>
      </c>
      <c r="E6262" s="131">
        <f>'Ac Dtls'!E4732</f>
        <v>0</v>
      </c>
      <c r="F6262" s="131">
        <f>'Total display'!M313</f>
        <v>0</v>
      </c>
      <c r="G6262" s="127"/>
      <c r="H6262" s="127"/>
      <c r="I6262" s="131"/>
      <c r="J6262" s="113"/>
    </row>
    <row r="6263" spans="2:10" x14ac:dyDescent="0.2">
      <c r="B6263" s="111"/>
      <c r="C6263" s="127" t="s">
        <v>43</v>
      </c>
      <c r="D6263" s="925">
        <f>'Ac Dtls'!G4732</f>
        <v>0</v>
      </c>
      <c r="E6263" s="131">
        <f>'Ac Dtls'!H4732</f>
        <v>0</v>
      </c>
      <c r="F6263" s="131">
        <f>'Total display'!N313</f>
        <v>0</v>
      </c>
      <c r="G6263" s="127"/>
      <c r="H6263" s="127"/>
      <c r="I6263" s="131"/>
      <c r="J6263" s="113"/>
    </row>
    <row r="6264" spans="2:10" x14ac:dyDescent="0.2">
      <c r="B6264" s="111"/>
      <c r="C6264" s="127" t="s">
        <v>1684</v>
      </c>
      <c r="D6264" s="127"/>
      <c r="E6264" s="127"/>
      <c r="F6264" s="131">
        <f>'Total display'!O313</f>
        <v>0</v>
      </c>
      <c r="G6264" s="127"/>
      <c r="H6264" s="127"/>
      <c r="I6264" s="131"/>
      <c r="J6264" s="113"/>
    </row>
    <row r="6265" spans="2:10" x14ac:dyDescent="0.2">
      <c r="B6265" s="111"/>
      <c r="C6265" s="182" t="s">
        <v>421</v>
      </c>
      <c r="D6265" s="144"/>
      <c r="E6265" s="144"/>
      <c r="F6265" s="183">
        <f>'Total display'!I313</f>
        <v>0</v>
      </c>
      <c r="G6265" s="127"/>
      <c r="H6265" s="127"/>
      <c r="I6265" s="131"/>
      <c r="J6265" s="113"/>
    </row>
    <row r="6266" spans="2:10" x14ac:dyDescent="0.2">
      <c r="B6266" s="111"/>
      <c r="C6266" s="127" t="s">
        <v>450</v>
      </c>
      <c r="D6266" s="144"/>
      <c r="E6266" s="144"/>
      <c r="F6266" s="131">
        <f>'Total display'!J313</f>
        <v>0</v>
      </c>
      <c r="G6266" s="127"/>
      <c r="H6266" s="127"/>
      <c r="I6266" s="131"/>
      <c r="J6266" s="113"/>
    </row>
    <row r="6267" spans="2:10" x14ac:dyDescent="0.2">
      <c r="B6267" s="111"/>
      <c r="C6267" s="127" t="s">
        <v>1049</v>
      </c>
      <c r="D6267" s="127"/>
      <c r="E6267" s="127"/>
      <c r="F6267" s="131">
        <f>'Total display'!F313</f>
        <v>0</v>
      </c>
      <c r="G6267" s="127"/>
      <c r="H6267" s="127"/>
      <c r="I6267" s="131"/>
      <c r="J6267" s="113"/>
    </row>
    <row r="6268" spans="2:10" x14ac:dyDescent="0.2">
      <c r="B6268" s="111"/>
      <c r="C6268" s="382" t="s">
        <v>951</v>
      </c>
      <c r="D6268" s="127"/>
      <c r="E6268" s="127"/>
      <c r="F6268" s="131">
        <f>'Total display'!L313</f>
        <v>0</v>
      </c>
      <c r="G6268" s="135"/>
      <c r="H6268" s="135"/>
      <c r="I6268" s="133"/>
      <c r="J6268" s="113"/>
    </row>
    <row r="6269" spans="2:10" x14ac:dyDescent="0.2">
      <c r="B6269" s="111"/>
      <c r="C6269" s="1050" t="s">
        <v>83</v>
      </c>
      <c r="D6269" s="1051"/>
      <c r="E6269" s="1051"/>
      <c r="F6269" s="132">
        <f>SUM(F6260:F6268)</f>
        <v>0</v>
      </c>
      <c r="G6269" s="1052" t="s">
        <v>84</v>
      </c>
      <c r="H6269" s="1052"/>
      <c r="I6269" s="133">
        <f>SUM(I6260:I6267)</f>
        <v>0</v>
      </c>
      <c r="J6269" s="113"/>
    </row>
    <row r="6270" spans="2:10" x14ac:dyDescent="0.2">
      <c r="B6270" s="134"/>
      <c r="C6270" s="135"/>
      <c r="D6270" s="135"/>
      <c r="E6270" s="135"/>
      <c r="F6270" s="135"/>
      <c r="G6270" s="1057" t="s">
        <v>85</v>
      </c>
      <c r="H6270" s="1057"/>
      <c r="I6270" s="136">
        <f>F6269-I6269</f>
        <v>0</v>
      </c>
      <c r="J6270" s="137"/>
    </row>
    <row r="6271" spans="2:10" x14ac:dyDescent="0.2">
      <c r="B6271" s="111"/>
      <c r="C6271" s="112" t="s">
        <v>86</v>
      </c>
      <c r="D6271" s="112"/>
      <c r="E6271" s="112" t="s">
        <v>88</v>
      </c>
      <c r="F6271" s="112"/>
      <c r="G6271" s="112"/>
      <c r="H6271" s="112"/>
      <c r="I6271" s="112"/>
      <c r="J6271" s="113"/>
    </row>
    <row r="6272" spans="2:10" x14ac:dyDescent="0.2">
      <c r="B6272" s="111"/>
      <c r="C6272" s="112"/>
      <c r="D6272" s="112"/>
      <c r="E6272" s="112"/>
      <c r="F6272" s="112"/>
      <c r="G6272" s="112"/>
      <c r="H6272" s="112"/>
      <c r="I6272" s="112"/>
      <c r="J6272" s="113"/>
    </row>
    <row r="6273" spans="2:10" ht="13.5" thickBot="1" x14ac:dyDescent="0.25">
      <c r="B6273" s="139"/>
      <c r="C6273" s="140"/>
      <c r="D6273" s="140"/>
      <c r="E6273" s="140"/>
      <c r="F6273" s="140"/>
      <c r="G6273" s="140"/>
      <c r="H6273" s="140"/>
      <c r="I6273" s="140"/>
      <c r="J6273" s="141"/>
    </row>
    <row r="6276" spans="2:10" ht="13.5" thickBot="1" x14ac:dyDescent="0.25"/>
    <row r="6277" spans="2:10" x14ac:dyDescent="0.2">
      <c r="B6277" s="108" t="s">
        <v>143</v>
      </c>
      <c r="C6277" s="109"/>
      <c r="D6277" s="109"/>
      <c r="E6277" s="109"/>
      <c r="F6277" s="109"/>
      <c r="G6277" s="109"/>
      <c r="H6277" s="109"/>
      <c r="I6277" s="109"/>
      <c r="J6277" s="110"/>
    </row>
    <row r="6278" spans="2:10" x14ac:dyDescent="0.2">
      <c r="B6278" s="111"/>
      <c r="C6278" s="112"/>
      <c r="D6278" s="112"/>
      <c r="E6278" s="112"/>
      <c r="F6278" s="112"/>
      <c r="G6278" s="112"/>
      <c r="H6278" s="112"/>
      <c r="I6278" s="112"/>
      <c r="J6278" s="113"/>
    </row>
    <row r="6279" spans="2:10" ht="15.75" x14ac:dyDescent="0.25">
      <c r="B6279" s="111"/>
      <c r="C6279" s="1053" t="s">
        <v>77</v>
      </c>
      <c r="D6279" s="1053"/>
      <c r="E6279" s="1053"/>
      <c r="F6279" s="1053"/>
      <c r="G6279" s="1053"/>
      <c r="H6279" s="1053"/>
      <c r="I6279" s="1053"/>
      <c r="J6279" s="113"/>
    </row>
    <row r="6280" spans="2:10" x14ac:dyDescent="0.2">
      <c r="B6280" s="111"/>
      <c r="C6280" s="1054" t="s">
        <v>2110</v>
      </c>
      <c r="D6280" s="1054"/>
      <c r="E6280" s="1054"/>
      <c r="F6280" s="1054"/>
      <c r="G6280" s="1054"/>
      <c r="H6280" s="1054"/>
      <c r="I6280" s="1054"/>
      <c r="J6280" s="113"/>
    </row>
    <row r="6281" spans="2:10" x14ac:dyDescent="0.2">
      <c r="B6281" s="111"/>
      <c r="C6281" s="924"/>
      <c r="D6281" s="924"/>
      <c r="E6281" s="924"/>
      <c r="F6281" s="924"/>
      <c r="G6281" s="924"/>
      <c r="H6281" s="924"/>
      <c r="I6281" s="926"/>
      <c r="J6281" s="113"/>
    </row>
    <row r="6282" spans="2:10" x14ac:dyDescent="0.2">
      <c r="B6282" s="111"/>
      <c r="C6282" s="927" t="s">
        <v>82</v>
      </c>
      <c r="D6282" s="1055">
        <f>'Total display'!B315</f>
        <v>0</v>
      </c>
      <c r="E6282" s="1055"/>
      <c r="F6282" s="1055"/>
      <c r="G6282" s="1055"/>
      <c r="H6282" s="927" t="s">
        <v>81</v>
      </c>
      <c r="I6282" s="176">
        <f>'Total display'!C315</f>
        <v>0</v>
      </c>
      <c r="J6282" s="113"/>
    </row>
    <row r="6283" spans="2:10" x14ac:dyDescent="0.2">
      <c r="B6283" s="111"/>
      <c r="C6283" s="118" t="s">
        <v>78</v>
      </c>
      <c r="D6283" s="1055" t="s">
        <v>89</v>
      </c>
      <c r="E6283" s="1055"/>
      <c r="F6283" s="1055"/>
      <c r="G6283" s="112"/>
      <c r="H6283" s="246" t="s">
        <v>479</v>
      </c>
      <c r="I6283" s="246" t="s">
        <v>330</v>
      </c>
      <c r="J6283" s="113"/>
    </row>
    <row r="6284" spans="2:10" ht="13.5" thickBot="1" x14ac:dyDescent="0.25">
      <c r="B6284" s="111"/>
      <c r="C6284" s="120" t="s">
        <v>79</v>
      </c>
      <c r="D6284" s="120">
        <f>'Total display'!A315</f>
        <v>0</v>
      </c>
      <c r="E6284" s="169"/>
      <c r="F6284" s="149"/>
      <c r="G6284" s="112"/>
      <c r="H6284" s="120" t="s">
        <v>80</v>
      </c>
      <c r="I6284" s="232">
        <f>'Total display'!D315</f>
        <v>0</v>
      </c>
      <c r="J6284" s="113"/>
    </row>
    <row r="6285" spans="2:10" ht="14.25" thickTop="1" thickBot="1" x14ac:dyDescent="0.25">
      <c r="B6285" s="111"/>
      <c r="C6285" s="123" t="s">
        <v>73</v>
      </c>
      <c r="D6285" s="124"/>
      <c r="E6285" s="124"/>
      <c r="F6285" s="125" t="s">
        <v>74</v>
      </c>
      <c r="G6285" s="124" t="s">
        <v>75</v>
      </c>
      <c r="H6285" s="124"/>
      <c r="I6285" s="125" t="s">
        <v>74</v>
      </c>
      <c r="J6285" s="113"/>
    </row>
    <row r="6286" spans="2:10" ht="13.5" thickTop="1" x14ac:dyDescent="0.2">
      <c r="B6286" s="111"/>
      <c r="C6286" s="126"/>
      <c r="D6286" s="127" t="s">
        <v>201</v>
      </c>
      <c r="E6286" s="925" t="s">
        <v>117</v>
      </c>
      <c r="F6286" s="129"/>
      <c r="G6286" s="112"/>
      <c r="H6286" s="112"/>
      <c r="I6286" s="130"/>
      <c r="J6286" s="113"/>
    </row>
    <row r="6287" spans="2:10" x14ac:dyDescent="0.2">
      <c r="B6287" s="111"/>
      <c r="C6287" s="127" t="s">
        <v>40</v>
      </c>
      <c r="D6287" s="127"/>
      <c r="E6287" s="127"/>
      <c r="F6287" s="131">
        <f>'Total display'!E315</f>
        <v>0</v>
      </c>
      <c r="G6287" s="1056"/>
      <c r="H6287" s="1056"/>
      <c r="I6287" s="131">
        <f>'Total display'!R315</f>
        <v>0</v>
      </c>
      <c r="J6287" s="113"/>
    </row>
    <row r="6288" spans="2:10" x14ac:dyDescent="0.2">
      <c r="B6288" s="111"/>
      <c r="C6288" s="127" t="s">
        <v>67</v>
      </c>
      <c r="D6288" s="127"/>
      <c r="E6288" s="127"/>
      <c r="F6288" s="131">
        <f>'Total display'!H315</f>
        <v>0</v>
      </c>
      <c r="G6288" s="1056" t="s">
        <v>76</v>
      </c>
      <c r="H6288" s="1056"/>
      <c r="I6288" s="131">
        <f>'Total display'!T315</f>
        <v>0</v>
      </c>
      <c r="J6288" s="113"/>
    </row>
    <row r="6289" spans="2:10" x14ac:dyDescent="0.2">
      <c r="B6289" s="111"/>
      <c r="C6289" s="127" t="s">
        <v>69</v>
      </c>
      <c r="D6289" s="925">
        <f>'Ac Dtls'!D4759</f>
        <v>0</v>
      </c>
      <c r="E6289" s="131">
        <f>'Ac Dtls'!E4759</f>
        <v>0</v>
      </c>
      <c r="F6289" s="131">
        <f>'Total display'!M315</f>
        <v>0</v>
      </c>
      <c r="G6289" s="127"/>
      <c r="H6289" s="127"/>
      <c r="I6289" s="131"/>
      <c r="J6289" s="113"/>
    </row>
    <row r="6290" spans="2:10" x14ac:dyDescent="0.2">
      <c r="B6290" s="111"/>
      <c r="C6290" s="127" t="s">
        <v>1684</v>
      </c>
      <c r="D6290" s="925">
        <f>'Ac Dtls'!G4759</f>
        <v>0</v>
      </c>
      <c r="E6290" s="131">
        <f>'Ac Dtls'!H4759</f>
        <v>0</v>
      </c>
      <c r="F6290" s="131">
        <f>'Total display'!N315</f>
        <v>0</v>
      </c>
      <c r="G6290" s="127"/>
      <c r="H6290" s="127"/>
      <c r="I6290" s="131"/>
      <c r="J6290" s="113"/>
    </row>
    <row r="6291" spans="2:10" x14ac:dyDescent="0.2">
      <c r="B6291" s="111"/>
      <c r="C6291" s="127" t="s">
        <v>71</v>
      </c>
      <c r="D6291" s="127"/>
      <c r="E6291" s="127"/>
      <c r="F6291" s="131">
        <f>'Total display'!P315</f>
        <v>0</v>
      </c>
      <c r="G6291" s="127"/>
      <c r="H6291" s="127"/>
      <c r="I6291" s="131"/>
      <c r="J6291" s="113"/>
    </row>
    <row r="6292" spans="2:10" x14ac:dyDescent="0.2">
      <c r="B6292" s="111"/>
      <c r="C6292" s="182" t="s">
        <v>421</v>
      </c>
      <c r="D6292" s="144"/>
      <c r="E6292" s="144"/>
      <c r="F6292" s="183">
        <f>'Total display'!I315</f>
        <v>0</v>
      </c>
      <c r="G6292" s="127"/>
      <c r="H6292" s="127"/>
      <c r="I6292" s="131"/>
      <c r="J6292" s="113"/>
    </row>
    <row r="6293" spans="2:10" x14ac:dyDescent="0.2">
      <c r="B6293" s="111"/>
      <c r="C6293" s="127" t="s">
        <v>450</v>
      </c>
      <c r="D6293" s="144"/>
      <c r="E6293" s="144"/>
      <c r="F6293" s="131">
        <f>'Total display'!J315</f>
        <v>0</v>
      </c>
      <c r="G6293" s="127"/>
      <c r="H6293" s="127"/>
      <c r="I6293" s="131"/>
      <c r="J6293" s="113"/>
    </row>
    <row r="6294" spans="2:10" x14ac:dyDescent="0.2">
      <c r="B6294" s="111"/>
      <c r="C6294" s="127" t="s">
        <v>1049</v>
      </c>
      <c r="D6294" s="127"/>
      <c r="E6294" s="127"/>
      <c r="F6294" s="131">
        <f>'Total display'!F315</f>
        <v>0</v>
      </c>
      <c r="G6294" s="127"/>
      <c r="H6294" s="127"/>
      <c r="I6294" s="131"/>
      <c r="J6294" s="113"/>
    </row>
    <row r="6295" spans="2:10" x14ac:dyDescent="0.2">
      <c r="B6295" s="111"/>
      <c r="C6295" s="382" t="s">
        <v>951</v>
      </c>
      <c r="D6295" s="127"/>
      <c r="E6295" s="127"/>
      <c r="F6295" s="131">
        <f>'Total display'!L315</f>
        <v>0</v>
      </c>
      <c r="G6295" s="135"/>
      <c r="H6295" s="135"/>
      <c r="I6295" s="133"/>
      <c r="J6295" s="113"/>
    </row>
    <row r="6296" spans="2:10" x14ac:dyDescent="0.2">
      <c r="B6296" s="111"/>
      <c r="C6296" s="1050" t="s">
        <v>83</v>
      </c>
      <c r="D6296" s="1051"/>
      <c r="E6296" s="1051"/>
      <c r="F6296" s="132">
        <f>SUM(F6287:F6295)</f>
        <v>0</v>
      </c>
      <c r="G6296" s="1052" t="s">
        <v>84</v>
      </c>
      <c r="H6296" s="1052"/>
      <c r="I6296" s="133">
        <f>SUM(I6287:I6294)</f>
        <v>0</v>
      </c>
      <c r="J6296" s="113"/>
    </row>
    <row r="6297" spans="2:10" x14ac:dyDescent="0.2">
      <c r="B6297" s="134"/>
      <c r="C6297" s="135"/>
      <c r="D6297" s="135"/>
      <c r="E6297" s="135"/>
      <c r="F6297" s="135"/>
      <c r="G6297" s="1057" t="s">
        <v>85</v>
      </c>
      <c r="H6297" s="1057"/>
      <c r="I6297" s="136">
        <f>F6296-I6296</f>
        <v>0</v>
      </c>
      <c r="J6297" s="137"/>
    </row>
    <row r="6298" spans="2:10" x14ac:dyDescent="0.2">
      <c r="B6298" s="111"/>
      <c r="C6298" s="112" t="s">
        <v>86</v>
      </c>
      <c r="D6298" s="112"/>
      <c r="E6298" s="112" t="s">
        <v>88</v>
      </c>
      <c r="F6298" s="112"/>
      <c r="G6298" s="112"/>
      <c r="H6298" s="112"/>
      <c r="I6298" s="112"/>
      <c r="J6298" s="113"/>
    </row>
    <row r="6299" spans="2:10" x14ac:dyDescent="0.2">
      <c r="B6299" s="111"/>
      <c r="C6299" s="112"/>
      <c r="D6299" s="112"/>
      <c r="E6299" s="112"/>
      <c r="F6299" s="112"/>
      <c r="G6299" s="112"/>
      <c r="H6299" s="112"/>
      <c r="I6299" s="112"/>
      <c r="J6299" s="113"/>
    </row>
    <row r="6300" spans="2:10" ht="13.5" thickBot="1" x14ac:dyDescent="0.25">
      <c r="B6300" s="139"/>
      <c r="C6300" s="140"/>
      <c r="D6300" s="140"/>
      <c r="E6300" s="140"/>
      <c r="F6300" s="140"/>
      <c r="G6300" s="140"/>
      <c r="H6300" s="140"/>
      <c r="I6300" s="140"/>
      <c r="J6300" s="141"/>
    </row>
    <row r="6303" spans="2:10" ht="13.5" thickBot="1" x14ac:dyDescent="0.25"/>
    <row r="6304" spans="2:10" x14ac:dyDescent="0.2">
      <c r="B6304" s="108" t="s">
        <v>143</v>
      </c>
      <c r="C6304" s="109"/>
      <c r="D6304" s="109"/>
      <c r="E6304" s="109"/>
      <c r="F6304" s="109"/>
      <c r="G6304" s="109"/>
      <c r="H6304" s="109"/>
      <c r="I6304" s="109"/>
      <c r="J6304" s="110"/>
    </row>
    <row r="6305" spans="2:10" x14ac:dyDescent="0.2">
      <c r="B6305" s="111"/>
      <c r="C6305" s="112"/>
      <c r="D6305" s="112"/>
      <c r="E6305" s="112"/>
      <c r="F6305" s="112"/>
      <c r="G6305" s="112"/>
      <c r="H6305" s="112"/>
      <c r="I6305" s="112"/>
      <c r="J6305" s="113"/>
    </row>
    <row r="6306" spans="2:10" ht="15.75" x14ac:dyDescent="0.25">
      <c r="B6306" s="111"/>
      <c r="C6306" s="1053" t="s">
        <v>77</v>
      </c>
      <c r="D6306" s="1053"/>
      <c r="E6306" s="1053"/>
      <c r="F6306" s="1053"/>
      <c r="G6306" s="1053"/>
      <c r="H6306" s="1053"/>
      <c r="I6306" s="1053"/>
      <c r="J6306" s="113"/>
    </row>
    <row r="6307" spans="2:10" x14ac:dyDescent="0.2">
      <c r="B6307" s="111"/>
      <c r="C6307" s="1054" t="s">
        <v>2110</v>
      </c>
      <c r="D6307" s="1054"/>
      <c r="E6307" s="1054"/>
      <c r="F6307" s="1054"/>
      <c r="G6307" s="1054"/>
      <c r="H6307" s="1054"/>
      <c r="I6307" s="1054"/>
      <c r="J6307" s="113"/>
    </row>
    <row r="6308" spans="2:10" x14ac:dyDescent="0.2">
      <c r="B6308" s="111"/>
      <c r="C6308" s="924"/>
      <c r="D6308" s="924"/>
      <c r="E6308" s="924"/>
      <c r="F6308" s="924"/>
      <c r="G6308" s="924"/>
      <c r="H6308" s="924"/>
      <c r="I6308" s="926"/>
      <c r="J6308" s="113"/>
    </row>
    <row r="6309" spans="2:10" x14ac:dyDescent="0.2">
      <c r="B6309" s="111"/>
      <c r="C6309" s="927" t="s">
        <v>82</v>
      </c>
      <c r="D6309" s="1055">
        <f>'Total display'!B316</f>
        <v>0</v>
      </c>
      <c r="E6309" s="1055"/>
      <c r="F6309" s="1055"/>
      <c r="G6309" s="1055"/>
      <c r="H6309" s="927" t="s">
        <v>81</v>
      </c>
      <c r="I6309" s="176">
        <f>'Total display'!C316</f>
        <v>0</v>
      </c>
      <c r="J6309" s="113"/>
    </row>
    <row r="6310" spans="2:10" x14ac:dyDescent="0.2">
      <c r="B6310" s="111"/>
      <c r="C6310" s="118" t="s">
        <v>78</v>
      </c>
      <c r="D6310" s="1055" t="s">
        <v>92</v>
      </c>
      <c r="E6310" s="1055"/>
      <c r="F6310" s="1055"/>
      <c r="G6310" s="112"/>
      <c r="H6310" s="246" t="s">
        <v>479</v>
      </c>
      <c r="I6310" s="246" t="s">
        <v>330</v>
      </c>
      <c r="J6310" s="113"/>
    </row>
    <row r="6311" spans="2:10" ht="13.5" thickBot="1" x14ac:dyDescent="0.25">
      <c r="B6311" s="111"/>
      <c r="C6311" s="120" t="s">
        <v>79</v>
      </c>
      <c r="D6311" s="120">
        <f>'Total display'!A316</f>
        <v>0</v>
      </c>
      <c r="E6311" s="169"/>
      <c r="F6311" s="149"/>
      <c r="G6311" s="112"/>
      <c r="H6311" s="120" t="s">
        <v>80</v>
      </c>
      <c r="I6311" s="232">
        <f>'Total display'!D316</f>
        <v>0</v>
      </c>
      <c r="J6311" s="113"/>
    </row>
    <row r="6312" spans="2:10" ht="14.25" thickTop="1" thickBot="1" x14ac:dyDescent="0.25">
      <c r="B6312" s="111"/>
      <c r="C6312" s="123" t="s">
        <v>73</v>
      </c>
      <c r="D6312" s="124"/>
      <c r="E6312" s="124"/>
      <c r="F6312" s="125" t="s">
        <v>74</v>
      </c>
      <c r="G6312" s="124" t="s">
        <v>75</v>
      </c>
      <c r="H6312" s="124"/>
      <c r="I6312" s="125" t="s">
        <v>74</v>
      </c>
      <c r="J6312" s="113"/>
    </row>
    <row r="6313" spans="2:10" ht="13.5" thickTop="1" x14ac:dyDescent="0.2">
      <c r="B6313" s="111"/>
      <c r="C6313" s="126"/>
      <c r="D6313" s="127" t="s">
        <v>201</v>
      </c>
      <c r="E6313" s="925" t="s">
        <v>117</v>
      </c>
      <c r="F6313" s="129"/>
      <c r="G6313" s="112"/>
      <c r="H6313" s="112"/>
      <c r="I6313" s="130"/>
      <c r="J6313" s="113"/>
    </row>
    <row r="6314" spans="2:10" x14ac:dyDescent="0.2">
      <c r="B6314" s="111"/>
      <c r="C6314" s="127" t="s">
        <v>40</v>
      </c>
      <c r="D6314" s="127"/>
      <c r="E6314" s="127"/>
      <c r="F6314" s="131">
        <f>'Total display'!E316</f>
        <v>0</v>
      </c>
      <c r="G6314" s="1056"/>
      <c r="H6314" s="1056"/>
      <c r="I6314" s="131">
        <f>'Total display'!R316</f>
        <v>0</v>
      </c>
      <c r="J6314" s="113"/>
    </row>
    <row r="6315" spans="2:10" x14ac:dyDescent="0.2">
      <c r="B6315" s="111"/>
      <c r="C6315" s="127" t="s">
        <v>67</v>
      </c>
      <c r="D6315" s="127"/>
      <c r="E6315" s="127"/>
      <c r="F6315" s="131">
        <f>'Total display'!H316</f>
        <v>0</v>
      </c>
      <c r="G6315" s="1056" t="s">
        <v>76</v>
      </c>
      <c r="H6315" s="1056"/>
      <c r="I6315" s="131">
        <f>'Total display'!T316</f>
        <v>0</v>
      </c>
      <c r="J6315" s="113"/>
    </row>
    <row r="6316" spans="2:10" x14ac:dyDescent="0.2">
      <c r="B6316" s="111"/>
      <c r="C6316" s="127" t="s">
        <v>69</v>
      </c>
      <c r="D6316" s="925">
        <f>'Ac Dtls'!D249</f>
        <v>0</v>
      </c>
      <c r="E6316" s="131">
        <f>'Ac Dtls'!E249</f>
        <v>1.3869863013698631</v>
      </c>
      <c r="F6316" s="131">
        <f>'Total display'!M316</f>
        <v>0</v>
      </c>
      <c r="G6316" s="127"/>
      <c r="H6316" s="127"/>
      <c r="I6316" s="131"/>
      <c r="J6316" s="113"/>
    </row>
    <row r="6317" spans="2:10" x14ac:dyDescent="0.2">
      <c r="B6317" s="111"/>
      <c r="C6317" s="127" t="s">
        <v>1684</v>
      </c>
      <c r="D6317" s="925">
        <f>'Ac Dtls'!G4786</f>
        <v>0</v>
      </c>
      <c r="E6317" s="131">
        <f>'Ac Dtls'!H4786</f>
        <v>0</v>
      </c>
      <c r="F6317" s="131">
        <f>'Total display'!N316</f>
        <v>0</v>
      </c>
      <c r="G6317" s="127"/>
      <c r="H6317" s="127"/>
      <c r="I6317" s="131"/>
      <c r="J6317" s="113"/>
    </row>
    <row r="6318" spans="2:10" x14ac:dyDescent="0.2">
      <c r="B6318" s="111"/>
      <c r="C6318" s="127" t="s">
        <v>71</v>
      </c>
      <c r="D6318" s="127"/>
      <c r="E6318" s="127"/>
      <c r="F6318" s="131">
        <f>'Total display'!P316</f>
        <v>0</v>
      </c>
      <c r="G6318" s="127"/>
      <c r="H6318" s="127"/>
      <c r="I6318" s="131"/>
      <c r="J6318" s="113"/>
    </row>
    <row r="6319" spans="2:10" x14ac:dyDescent="0.2">
      <c r="B6319" s="111"/>
      <c r="C6319" s="182" t="s">
        <v>421</v>
      </c>
      <c r="D6319" s="144"/>
      <c r="E6319" s="144"/>
      <c r="F6319" s="183">
        <f>'Total display'!I316</f>
        <v>0</v>
      </c>
      <c r="G6319" s="127"/>
      <c r="H6319" s="127"/>
      <c r="I6319" s="131"/>
      <c r="J6319" s="113"/>
    </row>
    <row r="6320" spans="2:10" x14ac:dyDescent="0.2">
      <c r="B6320" s="111"/>
      <c r="C6320" s="127" t="s">
        <v>450</v>
      </c>
      <c r="D6320" s="144"/>
      <c r="E6320" s="144"/>
      <c r="F6320" s="131">
        <f>'Total display'!J316</f>
        <v>0</v>
      </c>
      <c r="G6320" s="127"/>
      <c r="H6320" s="127"/>
      <c r="I6320" s="131"/>
      <c r="J6320" s="113"/>
    </row>
    <row r="6321" spans="2:10" x14ac:dyDescent="0.2">
      <c r="B6321" s="111"/>
      <c r="C6321" s="127" t="s">
        <v>1049</v>
      </c>
      <c r="D6321" s="127"/>
      <c r="E6321" s="127"/>
      <c r="F6321" s="131">
        <f>'Total display'!F316</f>
        <v>0</v>
      </c>
      <c r="G6321" s="127"/>
      <c r="H6321" s="127"/>
      <c r="I6321" s="131"/>
      <c r="J6321" s="113"/>
    </row>
    <row r="6322" spans="2:10" x14ac:dyDescent="0.2">
      <c r="B6322" s="111"/>
      <c r="C6322" s="382" t="s">
        <v>951</v>
      </c>
      <c r="D6322" s="127"/>
      <c r="E6322" s="127"/>
      <c r="F6322" s="131">
        <f>'Total display'!L316</f>
        <v>0</v>
      </c>
      <c r="G6322" s="135"/>
      <c r="H6322" s="135"/>
      <c r="I6322" s="133"/>
      <c r="J6322" s="113"/>
    </row>
    <row r="6323" spans="2:10" x14ac:dyDescent="0.2">
      <c r="B6323" s="111"/>
      <c r="C6323" s="1050" t="s">
        <v>83</v>
      </c>
      <c r="D6323" s="1051"/>
      <c r="E6323" s="1051"/>
      <c r="F6323" s="132">
        <f>SUM(F6314:F6322)</f>
        <v>0</v>
      </c>
      <c r="G6323" s="1052" t="s">
        <v>84</v>
      </c>
      <c r="H6323" s="1052"/>
      <c r="I6323" s="133">
        <f>SUM(I6314:I6321)</f>
        <v>0</v>
      </c>
      <c r="J6323" s="113"/>
    </row>
    <row r="6324" spans="2:10" x14ac:dyDescent="0.2">
      <c r="B6324" s="134"/>
      <c r="C6324" s="135"/>
      <c r="D6324" s="135"/>
      <c r="E6324" s="135"/>
      <c r="F6324" s="135"/>
      <c r="G6324" s="1057" t="s">
        <v>85</v>
      </c>
      <c r="H6324" s="1057"/>
      <c r="I6324" s="136">
        <f>F6323-I6323</f>
        <v>0</v>
      </c>
      <c r="J6324" s="137"/>
    </row>
    <row r="6325" spans="2:10" x14ac:dyDescent="0.2">
      <c r="B6325" s="111"/>
      <c r="C6325" s="112" t="s">
        <v>86</v>
      </c>
      <c r="D6325" s="112"/>
      <c r="E6325" s="112" t="s">
        <v>88</v>
      </c>
      <c r="F6325" s="112"/>
      <c r="G6325" s="112"/>
      <c r="H6325" s="112"/>
      <c r="I6325" s="112"/>
      <c r="J6325" s="113"/>
    </row>
    <row r="6326" spans="2:10" x14ac:dyDescent="0.2">
      <c r="B6326" s="111"/>
      <c r="C6326" s="112"/>
      <c r="D6326" s="112"/>
      <c r="E6326" s="112"/>
      <c r="F6326" s="112"/>
      <c r="G6326" s="112"/>
      <c r="H6326" s="112"/>
      <c r="I6326" s="112"/>
      <c r="J6326" s="113"/>
    </row>
    <row r="6327" spans="2:10" ht="13.5" thickBot="1" x14ac:dyDescent="0.25">
      <c r="B6327" s="139"/>
      <c r="C6327" s="140"/>
      <c r="D6327" s="140"/>
      <c r="E6327" s="140"/>
      <c r="F6327" s="140"/>
      <c r="G6327" s="140"/>
      <c r="H6327" s="140"/>
      <c r="I6327" s="140"/>
      <c r="J6327" s="141"/>
    </row>
    <row r="6330" spans="2:10" ht="13.5" thickBot="1" x14ac:dyDescent="0.25"/>
    <row r="6331" spans="2:10" x14ac:dyDescent="0.2">
      <c r="B6331" s="108" t="s">
        <v>143</v>
      </c>
      <c r="C6331" s="109"/>
      <c r="D6331" s="109"/>
      <c r="E6331" s="109"/>
      <c r="F6331" s="109"/>
      <c r="G6331" s="109"/>
      <c r="H6331" s="109"/>
      <c r="I6331" s="109"/>
      <c r="J6331" s="110"/>
    </row>
    <row r="6332" spans="2:10" x14ac:dyDescent="0.2">
      <c r="B6332" s="111"/>
      <c r="C6332" s="112"/>
      <c r="D6332" s="112"/>
      <c r="E6332" s="112"/>
      <c r="F6332" s="112"/>
      <c r="G6332" s="112"/>
      <c r="H6332" s="112"/>
      <c r="I6332" s="112"/>
      <c r="J6332" s="113"/>
    </row>
    <row r="6333" spans="2:10" ht="15.75" x14ac:dyDescent="0.25">
      <c r="B6333" s="111"/>
      <c r="C6333" s="1053" t="s">
        <v>77</v>
      </c>
      <c r="D6333" s="1053"/>
      <c r="E6333" s="1053"/>
      <c r="F6333" s="1053"/>
      <c r="G6333" s="1053"/>
      <c r="H6333" s="1053"/>
      <c r="I6333" s="1053"/>
      <c r="J6333" s="113"/>
    </row>
    <row r="6334" spans="2:10" x14ac:dyDescent="0.2">
      <c r="B6334" s="111"/>
      <c r="C6334" s="1054" t="s">
        <v>2110</v>
      </c>
      <c r="D6334" s="1054"/>
      <c r="E6334" s="1054"/>
      <c r="F6334" s="1054"/>
      <c r="G6334" s="1054"/>
      <c r="H6334" s="1054"/>
      <c r="I6334" s="1054"/>
      <c r="J6334" s="113"/>
    </row>
    <row r="6335" spans="2:10" x14ac:dyDescent="0.2">
      <c r="B6335" s="111"/>
      <c r="C6335" s="924"/>
      <c r="D6335" s="924"/>
      <c r="E6335" s="924"/>
      <c r="F6335" s="924"/>
      <c r="G6335" s="924"/>
      <c r="H6335" s="924"/>
      <c r="I6335" s="926"/>
      <c r="J6335" s="113"/>
    </row>
    <row r="6336" spans="2:10" x14ac:dyDescent="0.2">
      <c r="B6336" s="111"/>
      <c r="C6336" s="927" t="s">
        <v>82</v>
      </c>
      <c r="D6336" s="1055">
        <f>'Total display'!B317</f>
        <v>0</v>
      </c>
      <c r="E6336" s="1055"/>
      <c r="F6336" s="1055"/>
      <c r="G6336" s="1055"/>
      <c r="H6336" s="927" t="s">
        <v>81</v>
      </c>
      <c r="I6336" s="176">
        <f>'Total display'!C317</f>
        <v>0</v>
      </c>
      <c r="J6336" s="113"/>
    </row>
    <row r="6337" spans="2:10" x14ac:dyDescent="0.2">
      <c r="B6337" s="111"/>
      <c r="C6337" s="118" t="s">
        <v>78</v>
      </c>
      <c r="D6337" s="1055" t="s">
        <v>92</v>
      </c>
      <c r="E6337" s="1055"/>
      <c r="F6337" s="1055"/>
      <c r="G6337" s="112"/>
      <c r="H6337" s="246" t="s">
        <v>479</v>
      </c>
      <c r="I6337" s="246" t="s">
        <v>330</v>
      </c>
      <c r="J6337" s="113"/>
    </row>
    <row r="6338" spans="2:10" ht="13.5" thickBot="1" x14ac:dyDescent="0.25">
      <c r="B6338" s="111"/>
      <c r="C6338" s="120" t="s">
        <v>79</v>
      </c>
      <c r="D6338" s="120">
        <f>'Total display'!A317</f>
        <v>0</v>
      </c>
      <c r="E6338" s="169"/>
      <c r="F6338" s="149"/>
      <c r="G6338" s="112"/>
      <c r="H6338" s="120" t="s">
        <v>80</v>
      </c>
      <c r="I6338" s="232">
        <f>'Total display'!D317</f>
        <v>0</v>
      </c>
      <c r="J6338" s="113"/>
    </row>
    <row r="6339" spans="2:10" ht="14.25" thickTop="1" thickBot="1" x14ac:dyDescent="0.25">
      <c r="B6339" s="111"/>
      <c r="C6339" s="123" t="s">
        <v>73</v>
      </c>
      <c r="D6339" s="124"/>
      <c r="E6339" s="124"/>
      <c r="F6339" s="125" t="s">
        <v>74</v>
      </c>
      <c r="G6339" s="124" t="s">
        <v>75</v>
      </c>
      <c r="H6339" s="124"/>
      <c r="I6339" s="125" t="s">
        <v>74</v>
      </c>
      <c r="J6339" s="113"/>
    </row>
    <row r="6340" spans="2:10" ht="13.5" thickTop="1" x14ac:dyDescent="0.2">
      <c r="B6340" s="111"/>
      <c r="C6340" s="126"/>
      <c r="D6340" s="127" t="s">
        <v>201</v>
      </c>
      <c r="E6340" s="925" t="s">
        <v>117</v>
      </c>
      <c r="F6340" s="129"/>
      <c r="G6340" s="112"/>
      <c r="H6340" s="112"/>
      <c r="I6340" s="130"/>
      <c r="J6340" s="113"/>
    </row>
    <row r="6341" spans="2:10" x14ac:dyDescent="0.2">
      <c r="B6341" s="111"/>
      <c r="C6341" s="127" t="s">
        <v>40</v>
      </c>
      <c r="D6341" s="127"/>
      <c r="E6341" s="127"/>
      <c r="F6341" s="131">
        <f>'Total display'!E317</f>
        <v>0</v>
      </c>
      <c r="G6341" s="1056"/>
      <c r="H6341" s="1056"/>
      <c r="I6341" s="131">
        <f>'Total display'!R317</f>
        <v>0</v>
      </c>
      <c r="J6341" s="113"/>
    </row>
    <row r="6342" spans="2:10" x14ac:dyDescent="0.2">
      <c r="B6342" s="111"/>
      <c r="C6342" s="127" t="s">
        <v>67</v>
      </c>
      <c r="D6342" s="127"/>
      <c r="E6342" s="127"/>
      <c r="F6342" s="131">
        <f>'Total display'!H317</f>
        <v>0</v>
      </c>
      <c r="G6342" s="1056" t="s">
        <v>76</v>
      </c>
      <c r="H6342" s="1056"/>
      <c r="I6342" s="131">
        <f>'Total display'!T317</f>
        <v>0</v>
      </c>
      <c r="J6342" s="113"/>
    </row>
    <row r="6343" spans="2:10" x14ac:dyDescent="0.2">
      <c r="B6343" s="111"/>
      <c r="C6343" s="127" t="s">
        <v>69</v>
      </c>
      <c r="D6343" s="925">
        <f>'Ac Dtls'!D250</f>
        <v>0</v>
      </c>
      <c r="E6343" s="131">
        <f>'Ac Dtls'!E250</f>
        <v>1.38</v>
      </c>
      <c r="F6343" s="131">
        <f>'Total display'!M317</f>
        <v>0</v>
      </c>
      <c r="G6343" s="127"/>
      <c r="H6343" s="127"/>
      <c r="I6343" s="131"/>
      <c r="J6343" s="113"/>
    </row>
    <row r="6344" spans="2:10" x14ac:dyDescent="0.2">
      <c r="B6344" s="111"/>
      <c r="C6344" s="127" t="s">
        <v>1684</v>
      </c>
      <c r="D6344" s="925">
        <f>'Ac Dtls'!G4813</f>
        <v>0</v>
      </c>
      <c r="E6344" s="131">
        <f>'Ac Dtls'!H4813</f>
        <v>0</v>
      </c>
      <c r="F6344" s="131">
        <f>'Total display'!N317</f>
        <v>0</v>
      </c>
      <c r="G6344" s="127"/>
      <c r="H6344" s="127"/>
      <c r="I6344" s="131"/>
      <c r="J6344" s="113"/>
    </row>
    <row r="6345" spans="2:10" x14ac:dyDescent="0.2">
      <c r="B6345" s="111"/>
      <c r="C6345" s="127" t="s">
        <v>71</v>
      </c>
      <c r="D6345" s="127"/>
      <c r="E6345" s="127"/>
      <c r="F6345" s="131">
        <f>'Total display'!P317</f>
        <v>0</v>
      </c>
      <c r="G6345" s="127"/>
      <c r="H6345" s="127"/>
      <c r="I6345" s="131"/>
      <c r="J6345" s="113"/>
    </row>
    <row r="6346" spans="2:10" x14ac:dyDescent="0.2">
      <c r="B6346" s="111"/>
      <c r="C6346" s="182" t="s">
        <v>421</v>
      </c>
      <c r="D6346" s="144"/>
      <c r="E6346" s="144"/>
      <c r="F6346" s="183">
        <f>'Total display'!I317</f>
        <v>0</v>
      </c>
      <c r="G6346" s="127"/>
      <c r="H6346" s="127"/>
      <c r="I6346" s="131"/>
      <c r="J6346" s="113"/>
    </row>
    <row r="6347" spans="2:10" x14ac:dyDescent="0.2">
      <c r="B6347" s="111"/>
      <c r="C6347" s="127" t="s">
        <v>450</v>
      </c>
      <c r="D6347" s="144"/>
      <c r="E6347" s="144"/>
      <c r="F6347" s="131">
        <f>'Total display'!J317</f>
        <v>0</v>
      </c>
      <c r="G6347" s="127"/>
      <c r="H6347" s="127"/>
      <c r="I6347" s="131"/>
      <c r="J6347" s="113"/>
    </row>
    <row r="6348" spans="2:10" x14ac:dyDescent="0.2">
      <c r="B6348" s="111"/>
      <c r="C6348" s="127" t="s">
        <v>1049</v>
      </c>
      <c r="D6348" s="127"/>
      <c r="E6348" s="127"/>
      <c r="F6348" s="131">
        <f>'Total display'!F317</f>
        <v>0</v>
      </c>
      <c r="G6348" s="127"/>
      <c r="H6348" s="127"/>
      <c r="I6348" s="131"/>
      <c r="J6348" s="113"/>
    </row>
    <row r="6349" spans="2:10" x14ac:dyDescent="0.2">
      <c r="B6349" s="111"/>
      <c r="C6349" s="382" t="s">
        <v>951</v>
      </c>
      <c r="D6349" s="127"/>
      <c r="E6349" s="127"/>
      <c r="F6349" s="131">
        <f>'Total display'!L317</f>
        <v>0</v>
      </c>
      <c r="G6349" s="135"/>
      <c r="H6349" s="135"/>
      <c r="I6349" s="133"/>
      <c r="J6349" s="113"/>
    </row>
    <row r="6350" spans="2:10" x14ac:dyDescent="0.2">
      <c r="B6350" s="111"/>
      <c r="C6350" s="1050" t="s">
        <v>83</v>
      </c>
      <c r="D6350" s="1051"/>
      <c r="E6350" s="1051"/>
      <c r="F6350" s="132">
        <f>SUM(F6341:F6349)</f>
        <v>0</v>
      </c>
      <c r="G6350" s="1052" t="s">
        <v>84</v>
      </c>
      <c r="H6350" s="1052"/>
      <c r="I6350" s="133">
        <f>SUM(I6341:I6348)</f>
        <v>0</v>
      </c>
      <c r="J6350" s="113"/>
    </row>
    <row r="6351" spans="2:10" x14ac:dyDescent="0.2">
      <c r="B6351" s="134"/>
      <c r="C6351" s="135"/>
      <c r="D6351" s="135"/>
      <c r="E6351" s="135"/>
      <c r="F6351" s="135"/>
      <c r="G6351" s="1057" t="s">
        <v>85</v>
      </c>
      <c r="H6351" s="1057"/>
      <c r="I6351" s="136">
        <f>F6350-I6350</f>
        <v>0</v>
      </c>
      <c r="J6351" s="137"/>
    </row>
    <row r="6352" spans="2:10" x14ac:dyDescent="0.2">
      <c r="B6352" s="111"/>
      <c r="C6352" s="112" t="s">
        <v>86</v>
      </c>
      <c r="D6352" s="112"/>
      <c r="E6352" s="112" t="s">
        <v>88</v>
      </c>
      <c r="F6352" s="112"/>
      <c r="G6352" s="112"/>
      <c r="H6352" s="112"/>
      <c r="I6352" s="112"/>
      <c r="J6352" s="113"/>
    </row>
    <row r="6353" spans="2:10" x14ac:dyDescent="0.2">
      <c r="B6353" s="111"/>
      <c r="C6353" s="112"/>
      <c r="D6353" s="112"/>
      <c r="E6353" s="112"/>
      <c r="F6353" s="112"/>
      <c r="G6353" s="112"/>
      <c r="H6353" s="112"/>
      <c r="I6353" s="112"/>
      <c r="J6353" s="113"/>
    </row>
    <row r="6354" spans="2:10" ht="13.5" thickBot="1" x14ac:dyDescent="0.25">
      <c r="B6354" s="139"/>
      <c r="C6354" s="140"/>
      <c r="D6354" s="140"/>
      <c r="E6354" s="140"/>
      <c r="F6354" s="140"/>
      <c r="G6354" s="140"/>
      <c r="H6354" s="140"/>
      <c r="I6354" s="140"/>
      <c r="J6354" s="141"/>
    </row>
    <row r="6357" spans="2:10" ht="13.5" thickBot="1" x14ac:dyDescent="0.25"/>
    <row r="6358" spans="2:10" x14ac:dyDescent="0.2">
      <c r="B6358" s="108" t="s">
        <v>143</v>
      </c>
      <c r="C6358" s="109"/>
      <c r="D6358" s="109"/>
      <c r="E6358" s="109"/>
      <c r="F6358" s="109"/>
      <c r="G6358" s="109"/>
      <c r="H6358" s="109"/>
      <c r="I6358" s="109"/>
      <c r="J6358" s="110"/>
    </row>
    <row r="6359" spans="2:10" x14ac:dyDescent="0.2">
      <c r="B6359" s="111"/>
      <c r="C6359" s="112"/>
      <c r="D6359" s="112"/>
      <c r="E6359" s="112"/>
      <c r="F6359" s="112"/>
      <c r="G6359" s="112"/>
      <c r="H6359" s="112"/>
      <c r="I6359" s="112"/>
      <c r="J6359" s="113"/>
    </row>
    <row r="6360" spans="2:10" ht="15.75" x14ac:dyDescent="0.25">
      <c r="B6360" s="111"/>
      <c r="C6360" s="1053" t="s">
        <v>77</v>
      </c>
      <c r="D6360" s="1053"/>
      <c r="E6360" s="1053"/>
      <c r="F6360" s="1053"/>
      <c r="G6360" s="1053"/>
      <c r="H6360" s="1053"/>
      <c r="I6360" s="1053"/>
      <c r="J6360" s="113"/>
    </row>
    <row r="6361" spans="2:10" x14ac:dyDescent="0.2">
      <c r="B6361" s="111"/>
      <c r="C6361" s="1054" t="s">
        <v>2110</v>
      </c>
      <c r="D6361" s="1054"/>
      <c r="E6361" s="1054"/>
      <c r="F6361" s="1054"/>
      <c r="G6361" s="1054"/>
      <c r="H6361" s="1054"/>
      <c r="I6361" s="1054"/>
      <c r="J6361" s="113"/>
    </row>
    <row r="6362" spans="2:10" x14ac:dyDescent="0.2">
      <c r="B6362" s="111"/>
      <c r="C6362" s="924"/>
      <c r="D6362" s="924"/>
      <c r="E6362" s="924"/>
      <c r="F6362" s="924"/>
      <c r="G6362" s="924"/>
      <c r="H6362" s="924"/>
      <c r="I6362" s="926"/>
      <c r="J6362" s="113"/>
    </row>
    <row r="6363" spans="2:10" x14ac:dyDescent="0.2">
      <c r="B6363" s="111"/>
      <c r="C6363" s="927" t="s">
        <v>82</v>
      </c>
      <c r="D6363" s="1055">
        <f>'Total display'!B318</f>
        <v>0</v>
      </c>
      <c r="E6363" s="1055"/>
      <c r="F6363" s="1055"/>
      <c r="G6363" s="1055"/>
      <c r="H6363" s="927" t="s">
        <v>81</v>
      </c>
      <c r="I6363" s="176">
        <f>'Total display'!C318</f>
        <v>0</v>
      </c>
      <c r="J6363" s="113"/>
    </row>
    <row r="6364" spans="2:10" x14ac:dyDescent="0.2">
      <c r="B6364" s="111"/>
      <c r="C6364" s="118" t="s">
        <v>78</v>
      </c>
      <c r="D6364" s="1055" t="s">
        <v>92</v>
      </c>
      <c r="E6364" s="1055"/>
      <c r="F6364" s="1055"/>
      <c r="G6364" s="112"/>
      <c r="H6364" s="246" t="s">
        <v>479</v>
      </c>
      <c r="I6364" s="246" t="s">
        <v>330</v>
      </c>
      <c r="J6364" s="113"/>
    </row>
    <row r="6365" spans="2:10" ht="13.5" thickBot="1" x14ac:dyDescent="0.25">
      <c r="B6365" s="111"/>
      <c r="C6365" s="120" t="s">
        <v>79</v>
      </c>
      <c r="D6365" s="120">
        <f>'Total display'!A318</f>
        <v>0</v>
      </c>
      <c r="E6365" s="169"/>
      <c r="F6365" s="149"/>
      <c r="G6365" s="112"/>
      <c r="H6365" s="120" t="s">
        <v>80</v>
      </c>
      <c r="I6365" s="232">
        <f>'Total display'!D318</f>
        <v>0</v>
      </c>
      <c r="J6365" s="113"/>
    </row>
    <row r="6366" spans="2:10" ht="14.25" thickTop="1" thickBot="1" x14ac:dyDescent="0.25">
      <c r="B6366" s="111"/>
      <c r="C6366" s="123" t="s">
        <v>73</v>
      </c>
      <c r="D6366" s="124"/>
      <c r="E6366" s="124"/>
      <c r="F6366" s="125" t="s">
        <v>74</v>
      </c>
      <c r="G6366" s="124" t="s">
        <v>75</v>
      </c>
      <c r="H6366" s="124"/>
      <c r="I6366" s="125" t="s">
        <v>74</v>
      </c>
      <c r="J6366" s="113"/>
    </row>
    <row r="6367" spans="2:10" ht="13.5" thickTop="1" x14ac:dyDescent="0.2">
      <c r="B6367" s="111"/>
      <c r="C6367" s="126"/>
      <c r="D6367" s="127" t="s">
        <v>201</v>
      </c>
      <c r="E6367" s="925" t="s">
        <v>117</v>
      </c>
      <c r="F6367" s="129"/>
      <c r="G6367" s="112"/>
      <c r="H6367" s="112"/>
      <c r="I6367" s="130"/>
      <c r="J6367" s="113"/>
    </row>
    <row r="6368" spans="2:10" x14ac:dyDescent="0.2">
      <c r="B6368" s="111"/>
      <c r="C6368" s="127" t="s">
        <v>40</v>
      </c>
      <c r="D6368" s="127"/>
      <c r="E6368" s="127"/>
      <c r="F6368" s="131">
        <f>'Total display'!E318</f>
        <v>0</v>
      </c>
      <c r="G6368" s="1056"/>
      <c r="H6368" s="1056"/>
      <c r="I6368" s="131">
        <f>'Total display'!R318</f>
        <v>0</v>
      </c>
      <c r="J6368" s="113"/>
    </row>
    <row r="6369" spans="2:10" x14ac:dyDescent="0.2">
      <c r="B6369" s="111"/>
      <c r="C6369" s="127" t="s">
        <v>67</v>
      </c>
      <c r="D6369" s="127"/>
      <c r="E6369" s="127"/>
      <c r="F6369" s="131">
        <f>'Total display'!H318</f>
        <v>0</v>
      </c>
      <c r="G6369" s="1056" t="s">
        <v>76</v>
      </c>
      <c r="H6369" s="1056"/>
      <c r="I6369" s="131">
        <f>'Total display'!T318</f>
        <v>0</v>
      </c>
      <c r="J6369" s="113"/>
    </row>
    <row r="6370" spans="2:10" x14ac:dyDescent="0.2">
      <c r="B6370" s="111"/>
      <c r="C6370" s="127" t="s">
        <v>69</v>
      </c>
      <c r="D6370" s="925">
        <f>'Ac Dtls'!D4840</f>
        <v>0</v>
      </c>
      <c r="E6370" s="131">
        <f>'Ac Dtls'!E4840</f>
        <v>0</v>
      </c>
      <c r="F6370" s="131">
        <f>'Total display'!M318</f>
        <v>0</v>
      </c>
      <c r="G6370" s="127"/>
      <c r="H6370" s="127"/>
      <c r="I6370" s="131"/>
      <c r="J6370" s="113"/>
    </row>
    <row r="6371" spans="2:10" x14ac:dyDescent="0.2">
      <c r="B6371" s="111"/>
      <c r="C6371" s="127" t="s">
        <v>1684</v>
      </c>
      <c r="D6371" s="925">
        <f>'Ac Dtls'!G4840</f>
        <v>0</v>
      </c>
      <c r="E6371" s="131">
        <f>'Ac Dtls'!H4840</f>
        <v>0</v>
      </c>
      <c r="F6371" s="131">
        <f>'Total display'!N318</f>
        <v>0</v>
      </c>
      <c r="G6371" s="127"/>
      <c r="H6371" s="127"/>
      <c r="I6371" s="131"/>
      <c r="J6371" s="113"/>
    </row>
    <row r="6372" spans="2:10" x14ac:dyDescent="0.2">
      <c r="B6372" s="111"/>
      <c r="C6372" s="127" t="s">
        <v>71</v>
      </c>
      <c r="D6372" s="127"/>
      <c r="E6372" s="127"/>
      <c r="F6372" s="131">
        <f>'Total display'!P318</f>
        <v>0</v>
      </c>
      <c r="G6372" s="127"/>
      <c r="H6372" s="127"/>
      <c r="I6372" s="131"/>
      <c r="J6372" s="113"/>
    </row>
    <row r="6373" spans="2:10" x14ac:dyDescent="0.2">
      <c r="B6373" s="111"/>
      <c r="C6373" s="182" t="s">
        <v>421</v>
      </c>
      <c r="D6373" s="144"/>
      <c r="E6373" s="144"/>
      <c r="F6373" s="183">
        <f>'Total display'!I318</f>
        <v>0</v>
      </c>
      <c r="G6373" s="127"/>
      <c r="H6373" s="127"/>
      <c r="I6373" s="131"/>
      <c r="J6373" s="113"/>
    </row>
    <row r="6374" spans="2:10" x14ac:dyDescent="0.2">
      <c r="B6374" s="111"/>
      <c r="C6374" s="127" t="s">
        <v>450</v>
      </c>
      <c r="D6374" s="144"/>
      <c r="E6374" s="144"/>
      <c r="F6374" s="131">
        <f>'Total display'!J318</f>
        <v>0</v>
      </c>
      <c r="G6374" s="127"/>
      <c r="H6374" s="127"/>
      <c r="I6374" s="131"/>
      <c r="J6374" s="113"/>
    </row>
    <row r="6375" spans="2:10" x14ac:dyDescent="0.2">
      <c r="B6375" s="111"/>
      <c r="C6375" s="127" t="s">
        <v>1049</v>
      </c>
      <c r="D6375" s="127"/>
      <c r="E6375" s="127"/>
      <c r="F6375" s="131">
        <f>'Total display'!F318</f>
        <v>0</v>
      </c>
      <c r="G6375" s="127"/>
      <c r="H6375" s="127"/>
      <c r="I6375" s="131"/>
      <c r="J6375" s="113"/>
    </row>
    <row r="6376" spans="2:10" x14ac:dyDescent="0.2">
      <c r="B6376" s="111"/>
      <c r="C6376" s="127"/>
      <c r="D6376" s="127"/>
      <c r="E6376" s="127"/>
      <c r="F6376" s="131"/>
      <c r="G6376" s="135"/>
      <c r="H6376" s="135"/>
      <c r="I6376" s="133"/>
      <c r="J6376" s="113"/>
    </row>
    <row r="6377" spans="2:10" x14ac:dyDescent="0.2">
      <c r="B6377" s="111"/>
      <c r="C6377" s="382" t="s">
        <v>951</v>
      </c>
      <c r="D6377" s="127"/>
      <c r="E6377" s="127"/>
      <c r="F6377" s="131">
        <f>'Total display'!L318</f>
        <v>0</v>
      </c>
      <c r="G6377" s="135"/>
      <c r="H6377" s="135"/>
      <c r="I6377" s="133"/>
      <c r="J6377" s="113"/>
    </row>
    <row r="6378" spans="2:10" x14ac:dyDescent="0.2">
      <c r="B6378" s="111"/>
      <c r="C6378" s="1050" t="s">
        <v>83</v>
      </c>
      <c r="D6378" s="1051"/>
      <c r="E6378" s="1051"/>
      <c r="F6378" s="132">
        <f>SUM(F6368:F6377)</f>
        <v>0</v>
      </c>
      <c r="G6378" s="1052" t="s">
        <v>84</v>
      </c>
      <c r="H6378" s="1052"/>
      <c r="I6378" s="133">
        <f>SUM(I6368:I6375)</f>
        <v>0</v>
      </c>
      <c r="J6378" s="113"/>
    </row>
    <row r="6379" spans="2:10" x14ac:dyDescent="0.2">
      <c r="B6379" s="134"/>
      <c r="C6379" s="135"/>
      <c r="D6379" s="135"/>
      <c r="E6379" s="135"/>
      <c r="F6379" s="135"/>
      <c r="G6379" s="1057" t="s">
        <v>85</v>
      </c>
      <c r="H6379" s="1057"/>
      <c r="I6379" s="136">
        <f>F6378-I6378</f>
        <v>0</v>
      </c>
      <c r="J6379" s="137"/>
    </row>
    <row r="6380" spans="2:10" x14ac:dyDescent="0.2">
      <c r="B6380" s="111"/>
      <c r="C6380" s="112" t="s">
        <v>86</v>
      </c>
      <c r="D6380" s="112"/>
      <c r="E6380" s="112" t="s">
        <v>88</v>
      </c>
      <c r="F6380" s="112"/>
      <c r="G6380" s="112"/>
      <c r="H6380" s="112"/>
      <c r="I6380" s="112"/>
      <c r="J6380" s="113"/>
    </row>
    <row r="6381" spans="2:10" x14ac:dyDescent="0.2">
      <c r="B6381" s="111"/>
      <c r="C6381" s="112"/>
      <c r="D6381" s="112"/>
      <c r="E6381" s="112"/>
      <c r="F6381" s="112"/>
      <c r="G6381" s="112"/>
      <c r="H6381" s="112"/>
      <c r="I6381" s="112"/>
      <c r="J6381" s="113"/>
    </row>
    <row r="6382" spans="2:10" ht="13.5" thickBot="1" x14ac:dyDescent="0.25">
      <c r="B6382" s="139"/>
      <c r="C6382" s="140"/>
      <c r="D6382" s="140"/>
      <c r="E6382" s="140"/>
      <c r="F6382" s="140"/>
      <c r="G6382" s="140"/>
      <c r="H6382" s="140"/>
      <c r="I6382" s="140"/>
      <c r="J6382" s="141"/>
    </row>
    <row r="6384" spans="2:10" ht="13.5" thickBot="1" x14ac:dyDescent="0.25"/>
    <row r="6385" spans="2:10" x14ac:dyDescent="0.2">
      <c r="B6385" s="108" t="s">
        <v>143</v>
      </c>
      <c r="C6385" s="109"/>
      <c r="D6385" s="109"/>
      <c r="E6385" s="109"/>
      <c r="F6385" s="109"/>
      <c r="G6385" s="109"/>
      <c r="H6385" s="109"/>
      <c r="I6385" s="109"/>
      <c r="J6385" s="110"/>
    </row>
    <row r="6386" spans="2:10" x14ac:dyDescent="0.2">
      <c r="B6386" s="111"/>
      <c r="C6386" s="112"/>
      <c r="D6386" s="112"/>
      <c r="E6386" s="112"/>
      <c r="F6386" s="112"/>
      <c r="G6386" s="112"/>
      <c r="H6386" s="112"/>
      <c r="I6386" s="112"/>
      <c r="J6386" s="113"/>
    </row>
    <row r="6387" spans="2:10" ht="15.75" x14ac:dyDescent="0.25">
      <c r="B6387" s="111"/>
      <c r="C6387" s="1053" t="s">
        <v>77</v>
      </c>
      <c r="D6387" s="1053"/>
      <c r="E6387" s="1053"/>
      <c r="F6387" s="1053"/>
      <c r="G6387" s="1053"/>
      <c r="H6387" s="1053"/>
      <c r="I6387" s="1053"/>
      <c r="J6387" s="113"/>
    </row>
    <row r="6388" spans="2:10" x14ac:dyDescent="0.2">
      <c r="B6388" s="111"/>
      <c r="C6388" s="1054" t="s">
        <v>2110</v>
      </c>
      <c r="D6388" s="1054"/>
      <c r="E6388" s="1054"/>
      <c r="F6388" s="1054"/>
      <c r="G6388" s="1054"/>
      <c r="H6388" s="1054"/>
      <c r="I6388" s="1054"/>
      <c r="J6388" s="113"/>
    </row>
    <row r="6389" spans="2:10" x14ac:dyDescent="0.2">
      <c r="B6389" s="111"/>
      <c r="C6389" s="924"/>
      <c r="D6389" s="924"/>
      <c r="E6389" s="924"/>
      <c r="F6389" s="924"/>
      <c r="G6389" s="924"/>
      <c r="H6389" s="924"/>
      <c r="I6389" s="926"/>
      <c r="J6389" s="113"/>
    </row>
    <row r="6390" spans="2:10" x14ac:dyDescent="0.2">
      <c r="B6390" s="111"/>
      <c r="C6390" s="927" t="s">
        <v>82</v>
      </c>
      <c r="D6390" s="1055">
        <f>'Total display'!B319</f>
        <v>0</v>
      </c>
      <c r="E6390" s="1055"/>
      <c r="F6390" s="1055"/>
      <c r="G6390" s="1055"/>
      <c r="H6390" s="927" t="s">
        <v>81</v>
      </c>
      <c r="I6390" s="176">
        <f>'Total display'!C319</f>
        <v>0</v>
      </c>
      <c r="J6390" s="113"/>
    </row>
    <row r="6391" spans="2:10" x14ac:dyDescent="0.2">
      <c r="B6391" s="111"/>
      <c r="C6391" s="118" t="s">
        <v>78</v>
      </c>
      <c r="D6391" s="1055" t="s">
        <v>92</v>
      </c>
      <c r="E6391" s="1055"/>
      <c r="F6391" s="1055"/>
      <c r="G6391" s="112"/>
      <c r="H6391" s="246" t="s">
        <v>479</v>
      </c>
      <c r="I6391" s="246" t="s">
        <v>330</v>
      </c>
      <c r="J6391" s="113"/>
    </row>
    <row r="6392" spans="2:10" ht="13.5" thickBot="1" x14ac:dyDescent="0.25">
      <c r="B6392" s="111"/>
      <c r="C6392" s="120" t="s">
        <v>79</v>
      </c>
      <c r="D6392" s="120">
        <f>'Total display'!A319</f>
        <v>0</v>
      </c>
      <c r="E6392" s="169"/>
      <c r="F6392" s="149"/>
      <c r="G6392" s="112"/>
      <c r="H6392" s="120" t="s">
        <v>80</v>
      </c>
      <c r="I6392" s="232">
        <f>'Total display'!D319</f>
        <v>0</v>
      </c>
      <c r="J6392" s="113"/>
    </row>
    <row r="6393" spans="2:10" ht="14.25" thickTop="1" thickBot="1" x14ac:dyDescent="0.25">
      <c r="B6393" s="111"/>
      <c r="C6393" s="123" t="s">
        <v>73</v>
      </c>
      <c r="D6393" s="124"/>
      <c r="E6393" s="124"/>
      <c r="F6393" s="125" t="s">
        <v>74</v>
      </c>
      <c r="G6393" s="124" t="s">
        <v>75</v>
      </c>
      <c r="H6393" s="124"/>
      <c r="I6393" s="125" t="s">
        <v>74</v>
      </c>
      <c r="J6393" s="113"/>
    </row>
    <row r="6394" spans="2:10" ht="13.5" thickTop="1" x14ac:dyDescent="0.2">
      <c r="B6394" s="111"/>
      <c r="C6394" s="126"/>
      <c r="D6394" s="127" t="s">
        <v>201</v>
      </c>
      <c r="E6394" s="925" t="s">
        <v>117</v>
      </c>
      <c r="F6394" s="129"/>
      <c r="G6394" s="112"/>
      <c r="H6394" s="112"/>
      <c r="I6394" s="130"/>
      <c r="J6394" s="113"/>
    </row>
    <row r="6395" spans="2:10" x14ac:dyDescent="0.2">
      <c r="B6395" s="111"/>
      <c r="C6395" s="127" t="s">
        <v>40</v>
      </c>
      <c r="D6395" s="127"/>
      <c r="E6395" s="127"/>
      <c r="F6395" s="131">
        <f>'Total display'!E319</f>
        <v>0</v>
      </c>
      <c r="G6395" s="1056"/>
      <c r="H6395" s="1056"/>
      <c r="I6395" s="131">
        <f>'Total display'!R319</f>
        <v>0</v>
      </c>
      <c r="J6395" s="113"/>
    </row>
    <row r="6396" spans="2:10" x14ac:dyDescent="0.2">
      <c r="B6396" s="111"/>
      <c r="C6396" s="127" t="s">
        <v>67</v>
      </c>
      <c r="D6396" s="127"/>
      <c r="E6396" s="127"/>
      <c r="F6396" s="131">
        <f>'Total display'!H319</f>
        <v>0</v>
      </c>
      <c r="G6396" s="1056" t="s">
        <v>76</v>
      </c>
      <c r="H6396" s="1056"/>
      <c r="I6396" s="131">
        <f>'Total display'!T319</f>
        <v>0</v>
      </c>
      <c r="J6396" s="113"/>
    </row>
    <row r="6397" spans="2:10" x14ac:dyDescent="0.2">
      <c r="B6397" s="111"/>
      <c r="C6397" s="127" t="s">
        <v>69</v>
      </c>
      <c r="D6397" s="925">
        <f>'Ac Dtls'!D4867</f>
        <v>0</v>
      </c>
      <c r="E6397" s="131">
        <f>'Ac Dtls'!E4867</f>
        <v>0</v>
      </c>
      <c r="F6397" s="131">
        <f>'Total display'!M319</f>
        <v>0</v>
      </c>
      <c r="G6397" s="127"/>
      <c r="H6397" s="127"/>
      <c r="I6397" s="131"/>
      <c r="J6397" s="113"/>
    </row>
    <row r="6398" spans="2:10" x14ac:dyDescent="0.2">
      <c r="B6398" s="111"/>
      <c r="C6398" s="127" t="s">
        <v>1684</v>
      </c>
      <c r="D6398" s="925">
        <f>'Ac Dtls'!G4867</f>
        <v>0</v>
      </c>
      <c r="E6398" s="131">
        <f>'Ac Dtls'!H4867</f>
        <v>0</v>
      </c>
      <c r="F6398" s="131">
        <f>'Total display'!N319</f>
        <v>0</v>
      </c>
      <c r="G6398" s="127"/>
      <c r="H6398" s="127"/>
      <c r="I6398" s="131"/>
      <c r="J6398" s="113"/>
    </row>
    <row r="6399" spans="2:10" x14ac:dyDescent="0.2">
      <c r="B6399" s="111"/>
      <c r="C6399" s="127" t="s">
        <v>71</v>
      </c>
      <c r="D6399" s="127"/>
      <c r="E6399" s="127"/>
      <c r="F6399" s="131">
        <f>'Total display'!P319</f>
        <v>0</v>
      </c>
      <c r="G6399" s="127"/>
      <c r="H6399" s="127"/>
      <c r="I6399" s="131"/>
      <c r="J6399" s="113"/>
    </row>
    <row r="6400" spans="2:10" x14ac:dyDescent="0.2">
      <c r="B6400" s="111"/>
      <c r="C6400" s="182" t="s">
        <v>421</v>
      </c>
      <c r="D6400" s="144"/>
      <c r="E6400" s="144"/>
      <c r="F6400" s="183">
        <f>'Total display'!I319</f>
        <v>0</v>
      </c>
      <c r="G6400" s="127"/>
      <c r="H6400" s="127"/>
      <c r="I6400" s="131"/>
      <c r="J6400" s="113"/>
    </row>
    <row r="6401" spans="2:10" x14ac:dyDescent="0.2">
      <c r="B6401" s="111"/>
      <c r="C6401" s="127" t="s">
        <v>450</v>
      </c>
      <c r="D6401" s="144"/>
      <c r="E6401" s="144"/>
      <c r="F6401" s="131">
        <f>'Total display'!J319</f>
        <v>0</v>
      </c>
      <c r="G6401" s="127"/>
      <c r="H6401" s="127"/>
      <c r="I6401" s="131"/>
      <c r="J6401" s="113"/>
    </row>
    <row r="6402" spans="2:10" x14ac:dyDescent="0.2">
      <c r="B6402" s="111"/>
      <c r="C6402" s="127" t="s">
        <v>1049</v>
      </c>
      <c r="D6402" s="127"/>
      <c r="E6402" s="127"/>
      <c r="F6402" s="131">
        <f>'Total display'!F319</f>
        <v>0</v>
      </c>
      <c r="G6402" s="127"/>
      <c r="H6402" s="127"/>
      <c r="I6402" s="131"/>
      <c r="J6402" s="113"/>
    </row>
    <row r="6403" spans="2:10" x14ac:dyDescent="0.2">
      <c r="B6403" s="111"/>
      <c r="C6403" s="127"/>
      <c r="D6403" s="127"/>
      <c r="E6403" s="127"/>
      <c r="F6403" s="131"/>
      <c r="G6403" s="135"/>
      <c r="H6403" s="135"/>
      <c r="I6403" s="133"/>
      <c r="J6403" s="113"/>
    </row>
    <row r="6404" spans="2:10" x14ac:dyDescent="0.2">
      <c r="B6404" s="111"/>
      <c r="C6404" s="382" t="s">
        <v>951</v>
      </c>
      <c r="D6404" s="127"/>
      <c r="E6404" s="127"/>
      <c r="F6404" s="131">
        <f>'Total display'!L319</f>
        <v>0</v>
      </c>
      <c r="G6404" s="135"/>
      <c r="H6404" s="135"/>
      <c r="I6404" s="133"/>
      <c r="J6404" s="113"/>
    </row>
    <row r="6405" spans="2:10" x14ac:dyDescent="0.2">
      <c r="B6405" s="111"/>
      <c r="C6405" s="1050" t="s">
        <v>83</v>
      </c>
      <c r="D6405" s="1051"/>
      <c r="E6405" s="1051"/>
      <c r="F6405" s="132">
        <f>SUM(F6395:F6404)</f>
        <v>0</v>
      </c>
      <c r="G6405" s="1052" t="s">
        <v>84</v>
      </c>
      <c r="H6405" s="1052"/>
      <c r="I6405" s="133">
        <f>SUM(I6395:I6402)</f>
        <v>0</v>
      </c>
      <c r="J6405" s="113"/>
    </row>
    <row r="6406" spans="2:10" x14ac:dyDescent="0.2">
      <c r="B6406" s="134"/>
      <c r="C6406" s="135"/>
      <c r="D6406" s="135"/>
      <c r="E6406" s="135"/>
      <c r="F6406" s="135"/>
      <c r="G6406" s="1057" t="s">
        <v>85</v>
      </c>
      <c r="H6406" s="1057"/>
      <c r="I6406" s="136">
        <f>F6405-I6405</f>
        <v>0</v>
      </c>
      <c r="J6406" s="137"/>
    </row>
    <row r="6407" spans="2:10" x14ac:dyDescent="0.2">
      <c r="B6407" s="111"/>
      <c r="C6407" s="112" t="s">
        <v>86</v>
      </c>
      <c r="D6407" s="112"/>
      <c r="E6407" s="112" t="s">
        <v>88</v>
      </c>
      <c r="F6407" s="112"/>
      <c r="G6407" s="112"/>
      <c r="H6407" s="112"/>
      <c r="I6407" s="112"/>
      <c r="J6407" s="113"/>
    </row>
    <row r="6408" spans="2:10" x14ac:dyDescent="0.2">
      <c r="B6408" s="111"/>
      <c r="C6408" s="112"/>
      <c r="D6408" s="112"/>
      <c r="E6408" s="112"/>
      <c r="F6408" s="112"/>
      <c r="G6408" s="112"/>
      <c r="H6408" s="112"/>
      <c r="I6408" s="112"/>
      <c r="J6408" s="113"/>
    </row>
    <row r="6409" spans="2:10" ht="13.5" thickBot="1" x14ac:dyDescent="0.25">
      <c r="B6409" s="139"/>
      <c r="C6409" s="140"/>
      <c r="D6409" s="140"/>
      <c r="E6409" s="140"/>
      <c r="F6409" s="140"/>
      <c r="G6409" s="140"/>
      <c r="H6409" s="140"/>
      <c r="I6409" s="140"/>
      <c r="J6409" s="141"/>
    </row>
    <row r="6413" spans="2:10" ht="13.5" thickBot="1" x14ac:dyDescent="0.25"/>
    <row r="6414" spans="2:10" x14ac:dyDescent="0.2">
      <c r="B6414" s="108" t="s">
        <v>143</v>
      </c>
      <c r="C6414" s="109"/>
      <c r="D6414" s="109"/>
      <c r="E6414" s="109"/>
      <c r="F6414" s="109"/>
      <c r="G6414" s="109"/>
      <c r="H6414" s="109"/>
      <c r="I6414" s="109"/>
      <c r="J6414" s="110"/>
    </row>
    <row r="6415" spans="2:10" x14ac:dyDescent="0.2">
      <c r="B6415" s="111"/>
      <c r="C6415" s="112"/>
      <c r="D6415" s="112"/>
      <c r="E6415" s="112"/>
      <c r="F6415" s="112"/>
      <c r="G6415" s="112"/>
      <c r="H6415" s="112"/>
      <c r="I6415" s="112"/>
      <c r="J6415" s="113"/>
    </row>
    <row r="6416" spans="2:10" ht="15.75" x14ac:dyDescent="0.25">
      <c r="B6416" s="111"/>
      <c r="C6416" s="1053" t="s">
        <v>77</v>
      </c>
      <c r="D6416" s="1053"/>
      <c r="E6416" s="1053"/>
      <c r="F6416" s="1053"/>
      <c r="G6416" s="1053"/>
      <c r="H6416" s="1053"/>
      <c r="I6416" s="1053"/>
      <c r="J6416" s="113"/>
    </row>
    <row r="6417" spans="2:10" x14ac:dyDescent="0.2">
      <c r="B6417" s="111"/>
      <c r="C6417" s="1054" t="s">
        <v>2110</v>
      </c>
      <c r="D6417" s="1054"/>
      <c r="E6417" s="1054"/>
      <c r="F6417" s="1054"/>
      <c r="G6417" s="1054"/>
      <c r="H6417" s="1054"/>
      <c r="I6417" s="1054"/>
      <c r="J6417" s="113"/>
    </row>
    <row r="6418" spans="2:10" x14ac:dyDescent="0.2">
      <c r="B6418" s="111"/>
      <c r="C6418" s="924"/>
      <c r="D6418" s="924"/>
      <c r="E6418" s="924"/>
      <c r="F6418" s="924"/>
      <c r="G6418" s="924"/>
      <c r="H6418" s="924"/>
      <c r="I6418" s="926"/>
      <c r="J6418" s="113"/>
    </row>
    <row r="6419" spans="2:10" x14ac:dyDescent="0.2">
      <c r="B6419" s="111"/>
      <c r="C6419" s="927" t="s">
        <v>82</v>
      </c>
      <c r="D6419" s="1055">
        <f>'Total display'!B320</f>
        <v>0</v>
      </c>
      <c r="E6419" s="1055"/>
      <c r="F6419" s="1055"/>
      <c r="G6419" s="1055"/>
      <c r="H6419" s="927" t="s">
        <v>81</v>
      </c>
      <c r="I6419" s="176">
        <f>'Total display'!C320</f>
        <v>0</v>
      </c>
      <c r="J6419" s="113"/>
    </row>
    <row r="6420" spans="2:10" x14ac:dyDescent="0.2">
      <c r="B6420" s="111"/>
      <c r="C6420" s="118" t="s">
        <v>78</v>
      </c>
      <c r="D6420" s="1055" t="s">
        <v>92</v>
      </c>
      <c r="E6420" s="1055"/>
      <c r="F6420" s="1055"/>
      <c r="G6420" s="112"/>
      <c r="H6420" s="314" t="s">
        <v>479</v>
      </c>
      <c r="I6420" s="314" t="s">
        <v>616</v>
      </c>
      <c r="J6420" s="113"/>
    </row>
    <row r="6421" spans="2:10" ht="13.5" thickBot="1" x14ac:dyDescent="0.25">
      <c r="B6421" s="111"/>
      <c r="C6421" s="120" t="s">
        <v>79</v>
      </c>
      <c r="D6421" s="120">
        <f>'Total display'!A320</f>
        <v>0</v>
      </c>
      <c r="E6421" s="169"/>
      <c r="F6421" s="149"/>
      <c r="G6421" s="112"/>
      <c r="H6421" s="120" t="s">
        <v>80</v>
      </c>
      <c r="I6421" s="232">
        <f>'Total display'!D320</f>
        <v>0</v>
      </c>
      <c r="J6421" s="113"/>
    </row>
    <row r="6422" spans="2:10" ht="14.25" thickTop="1" thickBot="1" x14ac:dyDescent="0.25">
      <c r="B6422" s="111"/>
      <c r="C6422" s="123" t="s">
        <v>73</v>
      </c>
      <c r="D6422" s="124"/>
      <c r="E6422" s="124"/>
      <c r="F6422" s="125" t="s">
        <v>74</v>
      </c>
      <c r="G6422" s="124" t="s">
        <v>75</v>
      </c>
      <c r="H6422" s="124"/>
      <c r="I6422" s="125" t="s">
        <v>74</v>
      </c>
      <c r="J6422" s="113"/>
    </row>
    <row r="6423" spans="2:10" ht="13.5" thickTop="1" x14ac:dyDescent="0.2">
      <c r="B6423" s="111"/>
      <c r="C6423" s="126"/>
      <c r="D6423" s="127" t="s">
        <v>201</v>
      </c>
      <c r="E6423" s="925" t="s">
        <v>117</v>
      </c>
      <c r="F6423" s="129"/>
      <c r="G6423" s="112"/>
      <c r="H6423" s="112"/>
      <c r="I6423" s="130"/>
      <c r="J6423" s="113"/>
    </row>
    <row r="6424" spans="2:10" x14ac:dyDescent="0.2">
      <c r="B6424" s="111"/>
      <c r="C6424" s="127" t="s">
        <v>40</v>
      </c>
      <c r="D6424" s="127"/>
      <c r="E6424" s="127"/>
      <c r="F6424" s="131">
        <f>'Total display'!E320</f>
        <v>0</v>
      </c>
      <c r="G6424" s="1056"/>
      <c r="H6424" s="1056"/>
      <c r="I6424" s="131">
        <f>'Total display'!R320</f>
        <v>0</v>
      </c>
      <c r="J6424" s="113"/>
    </row>
    <row r="6425" spans="2:10" x14ac:dyDescent="0.2">
      <c r="B6425" s="111"/>
      <c r="C6425" s="127" t="s">
        <v>67</v>
      </c>
      <c r="D6425" s="127"/>
      <c r="E6425" s="127"/>
      <c r="F6425" s="131">
        <f>'Total display'!H320</f>
        <v>0</v>
      </c>
      <c r="G6425" s="1056" t="s">
        <v>76</v>
      </c>
      <c r="H6425" s="1056"/>
      <c r="I6425" s="131">
        <f>'Total display'!T320</f>
        <v>0</v>
      </c>
      <c r="J6425" s="113"/>
    </row>
    <row r="6426" spans="2:10" x14ac:dyDescent="0.2">
      <c r="B6426" s="111"/>
      <c r="C6426" s="127" t="s">
        <v>69</v>
      </c>
      <c r="D6426" s="925">
        <f>'Ac Dtls'!D257</f>
        <v>0</v>
      </c>
      <c r="E6426" s="131">
        <f>'Ac Dtls'!E257</f>
        <v>1.5154109589041096</v>
      </c>
      <c r="F6426" s="131">
        <f>'Total display'!M320</f>
        <v>0</v>
      </c>
      <c r="G6426" s="127"/>
      <c r="H6426" s="127"/>
      <c r="I6426" s="131"/>
      <c r="J6426" s="113"/>
    </row>
    <row r="6427" spans="2:10" x14ac:dyDescent="0.2">
      <c r="B6427" s="111"/>
      <c r="C6427" s="127" t="s">
        <v>1684</v>
      </c>
      <c r="D6427" s="925">
        <f>'Ac Dtls'!G4896</f>
        <v>0</v>
      </c>
      <c r="E6427" s="131">
        <f>'Ac Dtls'!H4896</f>
        <v>0</v>
      </c>
      <c r="F6427" s="131">
        <f>'Total display'!N320</f>
        <v>0</v>
      </c>
      <c r="G6427" s="127"/>
      <c r="H6427" s="127"/>
      <c r="I6427" s="131"/>
      <c r="J6427" s="113"/>
    </row>
    <row r="6428" spans="2:10" x14ac:dyDescent="0.2">
      <c r="B6428" s="111"/>
      <c r="C6428" s="127" t="s">
        <v>71</v>
      </c>
      <c r="D6428" s="127"/>
      <c r="E6428" s="127"/>
      <c r="F6428" s="131">
        <f>'Total display'!P320</f>
        <v>0</v>
      </c>
      <c r="G6428" s="127"/>
      <c r="H6428" s="127"/>
      <c r="I6428" s="131"/>
      <c r="J6428" s="113"/>
    </row>
    <row r="6429" spans="2:10" x14ac:dyDescent="0.2">
      <c r="B6429" s="111"/>
      <c r="C6429" s="182" t="s">
        <v>421</v>
      </c>
      <c r="D6429" s="144"/>
      <c r="E6429" s="144"/>
      <c r="F6429" s="183">
        <f>'Total display'!I320</f>
        <v>0</v>
      </c>
      <c r="G6429" s="127"/>
      <c r="H6429" s="127"/>
      <c r="I6429" s="131"/>
      <c r="J6429" s="113"/>
    </row>
    <row r="6430" spans="2:10" x14ac:dyDescent="0.2">
      <c r="B6430" s="111"/>
      <c r="C6430" s="127" t="s">
        <v>450</v>
      </c>
      <c r="D6430" s="144"/>
      <c r="E6430" s="144"/>
      <c r="F6430" s="131">
        <f>'Total display'!J320</f>
        <v>0</v>
      </c>
      <c r="G6430" s="127"/>
      <c r="H6430" s="127"/>
      <c r="I6430" s="131"/>
      <c r="J6430" s="113"/>
    </row>
    <row r="6431" spans="2:10" x14ac:dyDescent="0.2">
      <c r="B6431" s="111"/>
      <c r="C6431" s="127" t="s">
        <v>1049</v>
      </c>
      <c r="D6431" s="127"/>
      <c r="E6431" s="127"/>
      <c r="F6431" s="131">
        <f>'Total display'!F320</f>
        <v>0</v>
      </c>
      <c r="G6431" s="127"/>
      <c r="H6431" s="127"/>
      <c r="I6431" s="131"/>
      <c r="J6431" s="113"/>
    </row>
    <row r="6432" spans="2:10" x14ac:dyDescent="0.2">
      <c r="B6432" s="111"/>
      <c r="C6432" s="127"/>
      <c r="D6432" s="127"/>
      <c r="E6432" s="127"/>
      <c r="F6432" s="131"/>
      <c r="G6432" s="135"/>
      <c r="H6432" s="135"/>
      <c r="I6432" s="133"/>
      <c r="J6432" s="113"/>
    </row>
    <row r="6433" spans="2:10" x14ac:dyDescent="0.2">
      <c r="B6433" s="111"/>
      <c r="C6433" s="382" t="s">
        <v>951</v>
      </c>
      <c r="D6433" s="127"/>
      <c r="E6433" s="127"/>
      <c r="F6433" s="131">
        <f>'Total display'!L320</f>
        <v>0</v>
      </c>
      <c r="G6433" s="135"/>
      <c r="H6433" s="135"/>
      <c r="I6433" s="133"/>
      <c r="J6433" s="113"/>
    </row>
    <row r="6434" spans="2:10" x14ac:dyDescent="0.2">
      <c r="B6434" s="111"/>
      <c r="C6434" s="1050" t="s">
        <v>83</v>
      </c>
      <c r="D6434" s="1051"/>
      <c r="E6434" s="1051"/>
      <c r="F6434" s="132">
        <f>SUM(F6424:F6433)</f>
        <v>0</v>
      </c>
      <c r="G6434" s="1052" t="s">
        <v>84</v>
      </c>
      <c r="H6434" s="1052"/>
      <c r="I6434" s="133">
        <f>SUM(I6424:I6431)</f>
        <v>0</v>
      </c>
      <c r="J6434" s="113"/>
    </row>
    <row r="6435" spans="2:10" x14ac:dyDescent="0.2">
      <c r="B6435" s="134"/>
      <c r="C6435" s="135"/>
      <c r="D6435" s="135"/>
      <c r="E6435" s="135"/>
      <c r="F6435" s="135"/>
      <c r="G6435" s="1057" t="s">
        <v>85</v>
      </c>
      <c r="H6435" s="1057"/>
      <c r="I6435" s="136">
        <f>F6434-I6434</f>
        <v>0</v>
      </c>
      <c r="J6435" s="137"/>
    </row>
    <row r="6436" spans="2:10" x14ac:dyDescent="0.2">
      <c r="B6436" s="111"/>
      <c r="C6436" s="112" t="s">
        <v>86</v>
      </c>
      <c r="D6436" s="112"/>
      <c r="E6436" s="112" t="s">
        <v>88</v>
      </c>
      <c r="F6436" s="112"/>
      <c r="G6436" s="112"/>
      <c r="H6436" s="112"/>
      <c r="I6436" s="112"/>
      <c r="J6436" s="113"/>
    </row>
    <row r="6437" spans="2:10" x14ac:dyDescent="0.2">
      <c r="B6437" s="111"/>
      <c r="C6437" s="112"/>
      <c r="D6437" s="112"/>
      <c r="E6437" s="112"/>
      <c r="F6437" s="112"/>
      <c r="G6437" s="112"/>
      <c r="H6437" s="112"/>
      <c r="I6437" s="112"/>
      <c r="J6437" s="113"/>
    </row>
    <row r="6438" spans="2:10" ht="13.5" thickBot="1" x14ac:dyDescent="0.25">
      <c r="B6438" s="139"/>
      <c r="C6438" s="140"/>
      <c r="D6438" s="140"/>
      <c r="E6438" s="140"/>
      <c r="F6438" s="140"/>
      <c r="G6438" s="140"/>
      <c r="H6438" s="140"/>
      <c r="I6438" s="140"/>
      <c r="J6438" s="141"/>
    </row>
    <row r="6443" spans="2:10" ht="13.5" thickBot="1" x14ac:dyDescent="0.25"/>
    <row r="6444" spans="2:10" x14ac:dyDescent="0.2">
      <c r="B6444" s="108" t="s">
        <v>143</v>
      </c>
      <c r="C6444" s="109"/>
      <c r="D6444" s="109"/>
      <c r="E6444" s="109"/>
      <c r="F6444" s="109"/>
      <c r="G6444" s="109"/>
      <c r="H6444" s="109"/>
      <c r="I6444" s="109"/>
      <c r="J6444" s="110"/>
    </row>
    <row r="6445" spans="2:10" x14ac:dyDescent="0.2">
      <c r="B6445" s="111"/>
      <c r="C6445" s="112"/>
      <c r="D6445" s="112"/>
      <c r="E6445" s="112"/>
      <c r="F6445" s="112"/>
      <c r="G6445" s="112"/>
      <c r="H6445" s="112"/>
      <c r="I6445" s="112"/>
      <c r="J6445" s="113"/>
    </row>
    <row r="6446" spans="2:10" ht="15.75" x14ac:dyDescent="0.25">
      <c r="B6446" s="111"/>
      <c r="C6446" s="1053" t="s">
        <v>77</v>
      </c>
      <c r="D6446" s="1053"/>
      <c r="E6446" s="1053"/>
      <c r="F6446" s="1053"/>
      <c r="G6446" s="1053"/>
      <c r="H6446" s="1053"/>
      <c r="I6446" s="1053"/>
      <c r="J6446" s="113"/>
    </row>
    <row r="6447" spans="2:10" x14ac:dyDescent="0.2">
      <c r="B6447" s="111"/>
      <c r="C6447" s="1054" t="s">
        <v>1959</v>
      </c>
      <c r="D6447" s="1054"/>
      <c r="E6447" s="1054"/>
      <c r="F6447" s="1054"/>
      <c r="G6447" s="1054"/>
      <c r="H6447" s="1054"/>
      <c r="I6447" s="1054"/>
      <c r="J6447" s="113"/>
    </row>
    <row r="6448" spans="2:10" x14ac:dyDescent="0.2">
      <c r="B6448" s="111"/>
      <c r="C6448" s="924"/>
      <c r="D6448" s="924"/>
      <c r="E6448" s="924"/>
      <c r="F6448" s="924"/>
      <c r="G6448" s="924"/>
      <c r="H6448" s="924"/>
      <c r="I6448" s="926"/>
      <c r="J6448" s="113"/>
    </row>
    <row r="6449" spans="2:10" x14ac:dyDescent="0.2">
      <c r="B6449" s="111"/>
      <c r="C6449" s="927" t="s">
        <v>82</v>
      </c>
      <c r="D6449" s="1055">
        <f>'Total display'!B62</f>
        <v>0</v>
      </c>
      <c r="E6449" s="1055"/>
      <c r="F6449" s="1055"/>
      <c r="G6449" s="1055"/>
      <c r="H6449" s="927" t="s">
        <v>81</v>
      </c>
      <c r="I6449" s="176">
        <f>'Total display'!C62</f>
        <v>0</v>
      </c>
      <c r="J6449" s="113"/>
    </row>
    <row r="6450" spans="2:10" x14ac:dyDescent="0.2">
      <c r="B6450" s="111"/>
      <c r="C6450" s="118" t="s">
        <v>78</v>
      </c>
      <c r="D6450" s="1055" t="s">
        <v>186</v>
      </c>
      <c r="E6450" s="1055"/>
      <c r="F6450" s="1055"/>
      <c r="G6450" s="112"/>
      <c r="H6450" s="314" t="s">
        <v>479</v>
      </c>
      <c r="I6450" s="314" t="s">
        <v>616</v>
      </c>
      <c r="J6450" s="113"/>
    </row>
    <row r="6451" spans="2:10" ht="13.5" thickBot="1" x14ac:dyDescent="0.25">
      <c r="B6451" s="111"/>
      <c r="C6451" s="120" t="s">
        <v>79</v>
      </c>
      <c r="D6451" s="120">
        <f>'Total display'!A62</f>
        <v>0</v>
      </c>
      <c r="E6451" s="169"/>
      <c r="F6451" s="149"/>
      <c r="G6451" s="112"/>
      <c r="H6451" s="120" t="s">
        <v>80</v>
      </c>
      <c r="I6451" s="232">
        <f>'Total display'!D62</f>
        <v>0</v>
      </c>
      <c r="J6451" s="113"/>
    </row>
    <row r="6452" spans="2:10" ht="14.25" thickTop="1" thickBot="1" x14ac:dyDescent="0.25">
      <c r="B6452" s="111"/>
      <c r="C6452" s="123" t="s">
        <v>73</v>
      </c>
      <c r="D6452" s="124"/>
      <c r="E6452" s="124"/>
      <c r="F6452" s="125" t="s">
        <v>74</v>
      </c>
      <c r="G6452" s="124" t="s">
        <v>75</v>
      </c>
      <c r="H6452" s="124"/>
      <c r="I6452" s="125" t="s">
        <v>74</v>
      </c>
      <c r="J6452" s="113"/>
    </row>
    <row r="6453" spans="2:10" ht="13.5" thickTop="1" x14ac:dyDescent="0.2">
      <c r="B6453" s="111"/>
      <c r="C6453" s="126"/>
      <c r="D6453" s="127" t="s">
        <v>201</v>
      </c>
      <c r="E6453" s="925" t="s">
        <v>117</v>
      </c>
      <c r="F6453" s="129"/>
      <c r="G6453" s="112"/>
      <c r="H6453" s="112"/>
      <c r="I6453" s="130"/>
      <c r="J6453" s="113"/>
    </row>
    <row r="6454" spans="2:10" x14ac:dyDescent="0.2">
      <c r="B6454" s="111"/>
      <c r="C6454" s="127" t="s">
        <v>40</v>
      </c>
      <c r="D6454" s="127"/>
      <c r="E6454" s="127"/>
      <c r="F6454" s="131">
        <f>'Total display'!E62</f>
        <v>0</v>
      </c>
      <c r="G6454" s="1056"/>
      <c r="H6454" s="1056"/>
      <c r="I6454" s="131">
        <f>'Total display'!R62</f>
        <v>0</v>
      </c>
      <c r="J6454" s="113"/>
    </row>
    <row r="6455" spans="2:10" x14ac:dyDescent="0.2">
      <c r="B6455" s="111"/>
      <c r="C6455" s="127" t="s">
        <v>67</v>
      </c>
      <c r="D6455" s="127"/>
      <c r="E6455" s="127"/>
      <c r="F6455" s="131">
        <f>'Total display'!H62</f>
        <v>0</v>
      </c>
      <c r="G6455" s="1056" t="s">
        <v>76</v>
      </c>
      <c r="H6455" s="1056"/>
      <c r="I6455" s="131">
        <f>'Total display'!T62</f>
        <v>0</v>
      </c>
      <c r="J6455" s="113"/>
    </row>
    <row r="6456" spans="2:10" x14ac:dyDescent="0.2">
      <c r="B6456" s="111"/>
      <c r="C6456" s="127" t="s">
        <v>1946</v>
      </c>
      <c r="D6456" s="925">
        <f>'Ac Dtls'!D4926</f>
        <v>0</v>
      </c>
      <c r="E6456" s="131">
        <f>'Ac Dtls'!E4926</f>
        <v>0</v>
      </c>
      <c r="F6456" s="131">
        <f>'Total display'!M62</f>
        <v>0</v>
      </c>
      <c r="G6456" s="127"/>
      <c r="H6456" s="127"/>
      <c r="I6456" s="131"/>
      <c r="J6456" s="113"/>
    </row>
    <row r="6457" spans="2:10" x14ac:dyDescent="0.2">
      <c r="B6457" s="111"/>
      <c r="C6457" s="127" t="s">
        <v>1684</v>
      </c>
      <c r="D6457" s="925">
        <f>'Ac Dtls'!G4926</f>
        <v>0</v>
      </c>
      <c r="E6457" s="131">
        <f>'Ac Dtls'!H4926</f>
        <v>0</v>
      </c>
      <c r="F6457" s="131">
        <f>'Total display'!O62</f>
        <v>0</v>
      </c>
      <c r="G6457" s="127"/>
      <c r="H6457" s="127"/>
      <c r="I6457" s="131"/>
      <c r="J6457" s="113"/>
    </row>
    <row r="6458" spans="2:10" x14ac:dyDescent="0.2">
      <c r="B6458" s="111"/>
      <c r="C6458" s="127" t="s">
        <v>71</v>
      </c>
      <c r="D6458" s="127"/>
      <c r="E6458" s="127"/>
      <c r="F6458" s="131">
        <f>'Total display'!P62</f>
        <v>0</v>
      </c>
      <c r="G6458" s="127"/>
      <c r="H6458" s="127"/>
      <c r="I6458" s="131"/>
      <c r="J6458" s="113"/>
    </row>
    <row r="6459" spans="2:10" x14ac:dyDescent="0.2">
      <c r="B6459" s="111"/>
      <c r="C6459" s="127" t="s">
        <v>1945</v>
      </c>
      <c r="D6459" s="144"/>
      <c r="E6459" s="144"/>
      <c r="F6459" s="183">
        <f>'Total display'!N62</f>
        <v>0</v>
      </c>
      <c r="G6459" s="127"/>
      <c r="H6459" s="127"/>
      <c r="I6459" s="131"/>
      <c r="J6459" s="113"/>
    </row>
    <row r="6460" spans="2:10" x14ac:dyDescent="0.2">
      <c r="B6460" s="111"/>
      <c r="C6460" s="382" t="s">
        <v>1958</v>
      </c>
      <c r="D6460" s="127"/>
      <c r="E6460" s="127"/>
      <c r="F6460" s="131">
        <f>'Total display'!L62</f>
        <v>0</v>
      </c>
      <c r="G6460" s="135"/>
      <c r="H6460" s="135"/>
      <c r="I6460" s="133"/>
      <c r="J6460" s="113"/>
    </row>
    <row r="6461" spans="2:10" x14ac:dyDescent="0.2">
      <c r="B6461" s="111"/>
      <c r="C6461" s="1050" t="s">
        <v>83</v>
      </c>
      <c r="D6461" s="1051"/>
      <c r="E6461" s="1051"/>
      <c r="F6461" s="132">
        <f>SUM(F6454:F6460)</f>
        <v>0</v>
      </c>
      <c r="G6461" s="1052" t="s">
        <v>84</v>
      </c>
      <c r="H6461" s="1052"/>
      <c r="I6461" s="133">
        <f>SUM(I6454:I6459)</f>
        <v>0</v>
      </c>
      <c r="J6461" s="113"/>
    </row>
    <row r="6462" spans="2:10" x14ac:dyDescent="0.2">
      <c r="B6462" s="134"/>
      <c r="C6462" s="135"/>
      <c r="D6462" s="135"/>
      <c r="E6462" s="135"/>
      <c r="F6462" s="135"/>
      <c r="G6462" s="1057" t="s">
        <v>85</v>
      </c>
      <c r="H6462" s="1057"/>
      <c r="I6462" s="136">
        <f>F6461-I6461</f>
        <v>0</v>
      </c>
      <c r="J6462" s="137"/>
    </row>
    <row r="6463" spans="2:10" x14ac:dyDescent="0.2">
      <c r="B6463" s="111"/>
      <c r="C6463" s="112" t="s">
        <v>86</v>
      </c>
      <c r="D6463" s="112"/>
      <c r="E6463" s="112" t="s">
        <v>88</v>
      </c>
      <c r="F6463" s="112"/>
      <c r="G6463" s="112"/>
      <c r="H6463" s="112"/>
      <c r="I6463" s="112"/>
      <c r="J6463" s="113"/>
    </row>
    <row r="6464" spans="2:10" x14ac:dyDescent="0.2">
      <c r="B6464" s="111"/>
      <c r="C6464" s="112"/>
      <c r="D6464" s="112"/>
      <c r="E6464" s="112"/>
      <c r="F6464" s="112"/>
      <c r="G6464" s="112"/>
      <c r="H6464" s="112"/>
      <c r="I6464" s="112"/>
      <c r="J6464" s="113"/>
    </row>
    <row r="6465" spans="2:10" ht="13.5" thickBot="1" x14ac:dyDescent="0.25">
      <c r="B6465" s="139"/>
      <c r="C6465" s="140"/>
      <c r="D6465" s="140"/>
      <c r="E6465" s="140"/>
      <c r="F6465" s="140"/>
      <c r="G6465" s="140"/>
      <c r="H6465" s="140"/>
      <c r="I6465" s="140"/>
      <c r="J6465" s="141"/>
    </row>
    <row r="6468" spans="2:10" ht="13.5" thickBot="1" x14ac:dyDescent="0.25"/>
    <row r="6469" spans="2:10" x14ac:dyDescent="0.2">
      <c r="B6469" s="108" t="s">
        <v>143</v>
      </c>
      <c r="C6469" s="109"/>
      <c r="D6469" s="109"/>
      <c r="E6469" s="109"/>
      <c r="F6469" s="109"/>
      <c r="G6469" s="109"/>
      <c r="H6469" s="109"/>
      <c r="I6469" s="109"/>
      <c r="J6469" s="110"/>
    </row>
    <row r="6470" spans="2:10" x14ac:dyDescent="0.2">
      <c r="B6470" s="111"/>
      <c r="C6470" s="112"/>
      <c r="D6470" s="112"/>
      <c r="E6470" s="112"/>
      <c r="F6470" s="112"/>
      <c r="G6470" s="112"/>
      <c r="H6470" s="112"/>
      <c r="I6470" s="112"/>
      <c r="J6470" s="113"/>
    </row>
    <row r="6471" spans="2:10" ht="15.75" x14ac:dyDescent="0.25">
      <c r="B6471" s="111"/>
      <c r="C6471" s="1053" t="s">
        <v>77</v>
      </c>
      <c r="D6471" s="1053"/>
      <c r="E6471" s="1053"/>
      <c r="F6471" s="1053"/>
      <c r="G6471" s="1053"/>
      <c r="H6471" s="1053"/>
      <c r="I6471" s="1053"/>
      <c r="J6471" s="113"/>
    </row>
    <row r="6472" spans="2:10" x14ac:dyDescent="0.2">
      <c r="B6472" s="111"/>
      <c r="C6472" s="1054" t="s">
        <v>1971</v>
      </c>
      <c r="D6472" s="1054"/>
      <c r="E6472" s="1054"/>
      <c r="F6472" s="1054"/>
      <c r="G6472" s="1054"/>
      <c r="H6472" s="1054"/>
      <c r="I6472" s="1054"/>
      <c r="J6472" s="113"/>
    </row>
    <row r="6473" spans="2:10" x14ac:dyDescent="0.2">
      <c r="B6473" s="111"/>
      <c r="C6473" s="941"/>
      <c r="D6473" s="941"/>
      <c r="E6473" s="941"/>
      <c r="F6473" s="941"/>
      <c r="G6473" s="941"/>
      <c r="H6473" s="941"/>
      <c r="I6473" s="943"/>
      <c r="J6473" s="113"/>
    </row>
    <row r="6474" spans="2:10" x14ac:dyDescent="0.2">
      <c r="B6474" s="111"/>
      <c r="C6474" s="944" t="s">
        <v>82</v>
      </c>
      <c r="D6474" s="1055">
        <f>'Total display'!B253</f>
        <v>0</v>
      </c>
      <c r="E6474" s="1055"/>
      <c r="F6474" s="1055"/>
      <c r="G6474" s="1055"/>
      <c r="H6474" s="944" t="s">
        <v>81</v>
      </c>
      <c r="I6474" s="176">
        <f>'Total display'!C253</f>
        <v>0</v>
      </c>
      <c r="J6474" s="113"/>
    </row>
    <row r="6475" spans="2:10" x14ac:dyDescent="0.2">
      <c r="B6475" s="111"/>
      <c r="C6475" s="118" t="s">
        <v>78</v>
      </c>
      <c r="D6475" s="1055" t="s">
        <v>89</v>
      </c>
      <c r="E6475" s="1055"/>
      <c r="F6475" s="1055"/>
      <c r="G6475" s="112"/>
      <c r="H6475" s="314" t="s">
        <v>479</v>
      </c>
      <c r="I6475" s="314" t="s">
        <v>616</v>
      </c>
      <c r="J6475" s="113"/>
    </row>
    <row r="6476" spans="2:10" ht="13.5" thickBot="1" x14ac:dyDescent="0.25">
      <c r="B6476" s="111"/>
      <c r="C6476" s="120" t="s">
        <v>79</v>
      </c>
      <c r="D6476" s="120">
        <f>'Total display'!A253</f>
        <v>0</v>
      </c>
      <c r="E6476" s="169"/>
      <c r="F6476" s="149"/>
      <c r="G6476" s="112"/>
      <c r="H6476" s="120" t="s">
        <v>80</v>
      </c>
      <c r="I6476" s="232">
        <f>'Total display'!D253</f>
        <v>0</v>
      </c>
      <c r="J6476" s="113"/>
    </row>
    <row r="6477" spans="2:10" ht="14.25" thickTop="1" thickBot="1" x14ac:dyDescent="0.25">
      <c r="B6477" s="111"/>
      <c r="C6477" s="123" t="s">
        <v>73</v>
      </c>
      <c r="D6477" s="124"/>
      <c r="E6477" s="124"/>
      <c r="F6477" s="125" t="s">
        <v>74</v>
      </c>
      <c r="G6477" s="124" t="s">
        <v>75</v>
      </c>
      <c r="H6477" s="124"/>
      <c r="I6477" s="125" t="s">
        <v>74</v>
      </c>
      <c r="J6477" s="113"/>
    </row>
    <row r="6478" spans="2:10" ht="13.5" thickTop="1" x14ac:dyDescent="0.2">
      <c r="B6478" s="111"/>
      <c r="C6478" s="126"/>
      <c r="D6478" s="127" t="s">
        <v>201</v>
      </c>
      <c r="E6478" s="942" t="s">
        <v>117</v>
      </c>
      <c r="F6478" s="129"/>
      <c r="G6478" s="112"/>
      <c r="H6478" s="112"/>
      <c r="I6478" s="130"/>
      <c r="J6478" s="113"/>
    </row>
    <row r="6479" spans="2:10" x14ac:dyDescent="0.2">
      <c r="B6479" s="111"/>
      <c r="C6479" s="127" t="s">
        <v>40</v>
      </c>
      <c r="D6479" s="127"/>
      <c r="E6479" s="127"/>
      <c r="F6479" s="131">
        <f>'Total display'!E253</f>
        <v>0</v>
      </c>
      <c r="G6479" s="1056"/>
      <c r="H6479" s="1056"/>
      <c r="I6479" s="131">
        <f>'Total display'!R253</f>
        <v>0</v>
      </c>
      <c r="J6479" s="113"/>
    </row>
    <row r="6480" spans="2:10" x14ac:dyDescent="0.2">
      <c r="B6480" s="111"/>
      <c r="C6480" s="127" t="s">
        <v>67</v>
      </c>
      <c r="D6480" s="127"/>
      <c r="E6480" s="127"/>
      <c r="F6480" s="131">
        <f>'Total display'!H253</f>
        <v>0</v>
      </c>
      <c r="G6480" s="1056" t="s">
        <v>76</v>
      </c>
      <c r="H6480" s="1056"/>
      <c r="I6480" s="131">
        <f>'Total display'!T253</f>
        <v>0</v>
      </c>
      <c r="J6480" s="113"/>
    </row>
    <row r="6481" spans="2:10" x14ac:dyDescent="0.2">
      <c r="B6481" s="111"/>
      <c r="C6481" s="127" t="s">
        <v>1972</v>
      </c>
      <c r="D6481" s="942">
        <f>'Ac Dtls'!D4951</f>
        <v>0</v>
      </c>
      <c r="E6481" s="131">
        <f>'Ac Dtls'!E4951</f>
        <v>0</v>
      </c>
      <c r="F6481" s="131">
        <f>'Total display'!M253</f>
        <v>0</v>
      </c>
      <c r="G6481" s="127"/>
      <c r="H6481" s="127"/>
      <c r="I6481" s="131"/>
      <c r="J6481" s="113"/>
    </row>
    <row r="6482" spans="2:10" x14ac:dyDescent="0.2">
      <c r="B6482" s="111"/>
      <c r="C6482" s="127" t="s">
        <v>1684</v>
      </c>
      <c r="D6482" s="942">
        <f>'Ac Dtls'!G4951</f>
        <v>0</v>
      </c>
      <c r="E6482" s="131">
        <f>'Ac Dtls'!H4951</f>
        <v>0</v>
      </c>
      <c r="F6482" s="131">
        <f>'Total display'!O253</f>
        <v>0</v>
      </c>
      <c r="G6482" s="127"/>
      <c r="H6482" s="127"/>
      <c r="I6482" s="131"/>
      <c r="J6482" s="113"/>
    </row>
    <row r="6483" spans="2:10" x14ac:dyDescent="0.2">
      <c r="B6483" s="111"/>
      <c r="C6483" s="127" t="s">
        <v>71</v>
      </c>
      <c r="D6483" s="127"/>
      <c r="E6483" s="127"/>
      <c r="F6483" s="131">
        <f>'Total display'!P253</f>
        <v>0</v>
      </c>
      <c r="G6483" s="127"/>
      <c r="H6483" s="127"/>
      <c r="I6483" s="131"/>
      <c r="J6483" s="113"/>
    </row>
    <row r="6484" spans="2:10" x14ac:dyDescent="0.2">
      <c r="B6484" s="111"/>
      <c r="C6484" s="127" t="s">
        <v>1974</v>
      </c>
      <c r="D6484" s="144"/>
      <c r="E6484" s="144"/>
      <c r="F6484" s="183">
        <f>'Total display'!N253</f>
        <v>0</v>
      </c>
      <c r="G6484" s="127"/>
      <c r="H6484" s="127"/>
      <c r="I6484" s="131"/>
      <c r="J6484" s="113"/>
    </row>
    <row r="6485" spans="2:10" x14ac:dyDescent="0.2">
      <c r="B6485" s="111"/>
      <c r="C6485" s="382" t="s">
        <v>1973</v>
      </c>
      <c r="D6485" s="127"/>
      <c r="E6485" s="127"/>
      <c r="F6485" s="131">
        <f>'Total display'!L253</f>
        <v>0</v>
      </c>
      <c r="G6485" s="135"/>
      <c r="H6485" s="135"/>
      <c r="I6485" s="133"/>
      <c r="J6485" s="113"/>
    </row>
    <row r="6486" spans="2:10" x14ac:dyDescent="0.2">
      <c r="B6486" s="111"/>
      <c r="C6486" s="1050" t="s">
        <v>83</v>
      </c>
      <c r="D6486" s="1051"/>
      <c r="E6486" s="1051"/>
      <c r="F6486" s="132">
        <f>SUM(F6479:F6485)</f>
        <v>0</v>
      </c>
      <c r="G6486" s="1052" t="s">
        <v>84</v>
      </c>
      <c r="H6486" s="1052"/>
      <c r="I6486" s="133">
        <f>SUM(I6479:I6484)</f>
        <v>0</v>
      </c>
      <c r="J6486" s="113"/>
    </row>
    <row r="6487" spans="2:10" x14ac:dyDescent="0.2">
      <c r="B6487" s="134"/>
      <c r="C6487" s="135"/>
      <c r="D6487" s="135"/>
      <c r="E6487" s="135"/>
      <c r="F6487" s="135"/>
      <c r="G6487" s="1057" t="s">
        <v>85</v>
      </c>
      <c r="H6487" s="1057"/>
      <c r="I6487" s="136">
        <f>F6486-I6486</f>
        <v>0</v>
      </c>
      <c r="J6487" s="137"/>
    </row>
    <row r="6488" spans="2:10" x14ac:dyDescent="0.2">
      <c r="B6488" s="111"/>
      <c r="C6488" s="112" t="s">
        <v>86</v>
      </c>
      <c r="D6488" s="112"/>
      <c r="E6488" s="112" t="s">
        <v>88</v>
      </c>
      <c r="F6488" s="112"/>
      <c r="G6488" s="112"/>
      <c r="H6488" s="112"/>
      <c r="I6488" s="112"/>
      <c r="J6488" s="113"/>
    </row>
    <row r="6489" spans="2:10" x14ac:dyDescent="0.2">
      <c r="B6489" s="111"/>
      <c r="C6489" s="112"/>
      <c r="D6489" s="112"/>
      <c r="E6489" s="112"/>
      <c r="F6489" s="112"/>
      <c r="G6489" s="112"/>
      <c r="H6489" s="112"/>
      <c r="I6489" s="112"/>
      <c r="J6489" s="113"/>
    </row>
    <row r="6490" spans="2:10" ht="13.5" thickBot="1" x14ac:dyDescent="0.25">
      <c r="B6490" s="139"/>
      <c r="C6490" s="140"/>
      <c r="D6490" s="140"/>
      <c r="E6490" s="140"/>
      <c r="F6490" s="140"/>
      <c r="G6490" s="140"/>
      <c r="H6490" s="140"/>
      <c r="I6490" s="140"/>
      <c r="J6490" s="141"/>
    </row>
    <row r="6494" spans="2:10" ht="13.5" thickBot="1" x14ac:dyDescent="0.25"/>
    <row r="6495" spans="2:10" x14ac:dyDescent="0.2">
      <c r="B6495" s="108" t="s">
        <v>143</v>
      </c>
      <c r="C6495" s="109"/>
      <c r="D6495" s="109"/>
      <c r="E6495" s="109"/>
      <c r="F6495" s="109"/>
      <c r="G6495" s="109"/>
      <c r="H6495" s="109"/>
      <c r="I6495" s="109"/>
      <c r="J6495" s="110"/>
    </row>
    <row r="6496" spans="2:10" x14ac:dyDescent="0.2">
      <c r="B6496" s="111"/>
      <c r="C6496" s="112"/>
      <c r="D6496" s="112"/>
      <c r="E6496" s="112"/>
      <c r="F6496" s="112"/>
      <c r="G6496" s="112"/>
      <c r="H6496" s="112"/>
      <c r="I6496" s="112"/>
      <c r="J6496" s="113"/>
    </row>
    <row r="6497" spans="2:10" ht="15.75" x14ac:dyDescent="0.25">
      <c r="B6497" s="111"/>
      <c r="C6497" s="1053" t="s">
        <v>77</v>
      </c>
      <c r="D6497" s="1053"/>
      <c r="E6497" s="1053"/>
      <c r="F6497" s="1053"/>
      <c r="G6497" s="1053"/>
      <c r="H6497" s="1053"/>
      <c r="I6497" s="1053"/>
      <c r="J6497" s="113"/>
    </row>
    <row r="6498" spans="2:10" x14ac:dyDescent="0.2">
      <c r="B6498" s="111"/>
      <c r="C6498" s="1054" t="s">
        <v>1971</v>
      </c>
      <c r="D6498" s="1054"/>
      <c r="E6498" s="1054"/>
      <c r="F6498" s="1054"/>
      <c r="G6498" s="1054"/>
      <c r="H6498" s="1054"/>
      <c r="I6498" s="1054"/>
      <c r="J6498" s="113"/>
    </row>
    <row r="6499" spans="2:10" x14ac:dyDescent="0.2">
      <c r="B6499" s="111"/>
      <c r="C6499" s="945"/>
      <c r="D6499" s="945"/>
      <c r="E6499" s="945"/>
      <c r="F6499" s="945"/>
      <c r="G6499" s="945"/>
      <c r="H6499" s="945"/>
      <c r="I6499" s="947"/>
      <c r="J6499" s="113"/>
    </row>
    <row r="6500" spans="2:10" x14ac:dyDescent="0.2">
      <c r="B6500" s="111"/>
      <c r="C6500" s="948" t="s">
        <v>82</v>
      </c>
      <c r="D6500" s="1055">
        <f>'Total display'!B227</f>
        <v>0</v>
      </c>
      <c r="E6500" s="1055"/>
      <c r="F6500" s="1055"/>
      <c r="G6500" s="1055"/>
      <c r="H6500" s="948" t="s">
        <v>81</v>
      </c>
      <c r="I6500" s="176">
        <f>'Total display'!C227</f>
        <v>0</v>
      </c>
      <c r="J6500" s="113"/>
    </row>
    <row r="6501" spans="2:10" x14ac:dyDescent="0.2">
      <c r="B6501" s="111"/>
      <c r="C6501" s="118" t="s">
        <v>78</v>
      </c>
      <c r="D6501" s="1055" t="s">
        <v>92</v>
      </c>
      <c r="E6501" s="1055"/>
      <c r="F6501" s="1055"/>
      <c r="G6501" s="112"/>
      <c r="H6501" s="246" t="s">
        <v>479</v>
      </c>
      <c r="I6501" s="246" t="s">
        <v>330</v>
      </c>
      <c r="J6501" s="113"/>
    </row>
    <row r="6502" spans="2:10" ht="13.5" thickBot="1" x14ac:dyDescent="0.25">
      <c r="B6502" s="111"/>
      <c r="C6502" s="120" t="s">
        <v>79</v>
      </c>
      <c r="D6502" s="120">
        <f>'Total display'!A227</f>
        <v>0</v>
      </c>
      <c r="E6502" s="169"/>
      <c r="F6502" s="149"/>
      <c r="G6502" s="112"/>
      <c r="H6502" s="120" t="s">
        <v>80</v>
      </c>
      <c r="I6502" s="232">
        <f>'Total display'!D227</f>
        <v>0</v>
      </c>
      <c r="J6502" s="113"/>
    </row>
    <row r="6503" spans="2:10" ht="14.25" thickTop="1" thickBot="1" x14ac:dyDescent="0.25">
      <c r="B6503" s="111"/>
      <c r="C6503" s="123" t="s">
        <v>73</v>
      </c>
      <c r="D6503" s="124"/>
      <c r="E6503" s="124"/>
      <c r="F6503" s="125" t="s">
        <v>74</v>
      </c>
      <c r="G6503" s="124" t="s">
        <v>75</v>
      </c>
      <c r="H6503" s="124"/>
      <c r="I6503" s="125" t="s">
        <v>74</v>
      </c>
      <c r="J6503" s="113"/>
    </row>
    <row r="6504" spans="2:10" ht="13.5" thickTop="1" x14ac:dyDescent="0.2">
      <c r="B6504" s="111"/>
      <c r="C6504" s="126"/>
      <c r="D6504" s="127" t="s">
        <v>201</v>
      </c>
      <c r="E6504" s="946" t="s">
        <v>117</v>
      </c>
      <c r="F6504" s="129"/>
      <c r="G6504" s="112"/>
      <c r="H6504" s="112"/>
      <c r="I6504" s="130"/>
      <c r="J6504" s="113"/>
    </row>
    <row r="6505" spans="2:10" x14ac:dyDescent="0.2">
      <c r="B6505" s="111"/>
      <c r="C6505" s="127" t="s">
        <v>40</v>
      </c>
      <c r="D6505" s="127"/>
      <c r="E6505" s="127"/>
      <c r="F6505" s="131">
        <f>'Total display'!E227</f>
        <v>0</v>
      </c>
      <c r="G6505" s="1056"/>
      <c r="H6505" s="1056"/>
      <c r="I6505" s="131">
        <f>'Total display'!R227</f>
        <v>0</v>
      </c>
      <c r="J6505" s="113"/>
    </row>
    <row r="6506" spans="2:10" x14ac:dyDescent="0.2">
      <c r="B6506" s="111"/>
      <c r="C6506" s="127" t="s">
        <v>67</v>
      </c>
      <c r="D6506" s="127"/>
      <c r="E6506" s="127"/>
      <c r="F6506" s="131">
        <f>'Total display'!H227</f>
        <v>0</v>
      </c>
      <c r="G6506" s="1056" t="s">
        <v>76</v>
      </c>
      <c r="H6506" s="1056"/>
      <c r="I6506" s="131">
        <f>'Total display'!T227</f>
        <v>0</v>
      </c>
      <c r="J6506" s="113"/>
    </row>
    <row r="6507" spans="2:10" x14ac:dyDescent="0.2">
      <c r="B6507" s="111"/>
      <c r="C6507" s="127" t="s">
        <v>478</v>
      </c>
      <c r="D6507" s="946">
        <f>'Ac Dtls'!D4977</f>
        <v>0</v>
      </c>
      <c r="E6507" s="131">
        <f>'Ac Dtls'!E4977</f>
        <v>0</v>
      </c>
      <c r="F6507" s="131">
        <f>'Total display'!O227</f>
        <v>0</v>
      </c>
      <c r="G6507" s="127"/>
      <c r="H6507" s="127"/>
      <c r="I6507" s="131"/>
      <c r="J6507" s="113"/>
    </row>
    <row r="6508" spans="2:10" x14ac:dyDescent="0.2">
      <c r="B6508" s="111"/>
      <c r="C6508" s="127" t="s">
        <v>43</v>
      </c>
      <c r="D6508" s="946">
        <f>'Ac Dtls'!G4977</f>
        <v>0</v>
      </c>
      <c r="E6508" s="131">
        <f>'Ac Dtls'!H4977</f>
        <v>0</v>
      </c>
      <c r="F6508" s="131">
        <f>'Total display'!N227</f>
        <v>0</v>
      </c>
      <c r="G6508" s="127"/>
      <c r="H6508" s="127"/>
      <c r="I6508" s="131"/>
      <c r="J6508" s="113"/>
    </row>
    <row r="6509" spans="2:10" x14ac:dyDescent="0.2">
      <c r="B6509" s="111"/>
      <c r="C6509" s="127" t="s">
        <v>71</v>
      </c>
      <c r="D6509" s="127"/>
      <c r="E6509" s="127"/>
      <c r="F6509" s="131">
        <f>'Total display'!P227</f>
        <v>0</v>
      </c>
      <c r="G6509" s="127"/>
      <c r="H6509" s="127"/>
      <c r="I6509" s="131"/>
      <c r="J6509" s="113"/>
    </row>
    <row r="6510" spans="2:10" x14ac:dyDescent="0.2">
      <c r="B6510" s="111"/>
      <c r="C6510" s="182" t="s">
        <v>421</v>
      </c>
      <c r="D6510" s="144"/>
      <c r="E6510" s="144"/>
      <c r="F6510" s="183">
        <f>'Total display'!I227</f>
        <v>0</v>
      </c>
      <c r="G6510" s="127"/>
      <c r="H6510" s="127"/>
      <c r="I6510" s="131"/>
      <c r="J6510" s="113"/>
    </row>
    <row r="6511" spans="2:10" x14ac:dyDescent="0.2">
      <c r="B6511" s="111"/>
      <c r="C6511" s="127" t="s">
        <v>450</v>
      </c>
      <c r="D6511" s="144"/>
      <c r="E6511" s="144"/>
      <c r="F6511" s="131">
        <f>'Total display'!J227</f>
        <v>0</v>
      </c>
      <c r="G6511" s="127"/>
      <c r="H6511" s="127"/>
      <c r="I6511" s="131"/>
      <c r="J6511" s="113"/>
    </row>
    <row r="6512" spans="2:10" x14ac:dyDescent="0.2">
      <c r="B6512" s="111"/>
      <c r="C6512" s="127"/>
      <c r="D6512" s="127"/>
      <c r="E6512" s="127"/>
      <c r="F6512" s="131"/>
      <c r="G6512" s="127"/>
      <c r="H6512" s="127"/>
      <c r="I6512" s="131"/>
      <c r="J6512" s="113"/>
    </row>
    <row r="6513" spans="2:10" x14ac:dyDescent="0.2">
      <c r="B6513" s="111"/>
      <c r="C6513" s="382"/>
      <c r="D6513" s="127"/>
      <c r="E6513" s="127"/>
      <c r="F6513" s="131"/>
      <c r="G6513" s="135"/>
      <c r="H6513" s="135"/>
      <c r="I6513" s="133"/>
      <c r="J6513" s="113"/>
    </row>
    <row r="6514" spans="2:10" x14ac:dyDescent="0.2">
      <c r="B6514" s="111"/>
      <c r="C6514" s="1050" t="s">
        <v>83</v>
      </c>
      <c r="D6514" s="1051"/>
      <c r="E6514" s="1051"/>
      <c r="F6514" s="132">
        <f>SUM(F6505:F6513)</f>
        <v>0</v>
      </c>
      <c r="G6514" s="1052" t="s">
        <v>84</v>
      </c>
      <c r="H6514" s="1052"/>
      <c r="I6514" s="133">
        <f>SUM(I6505:I6512)</f>
        <v>0</v>
      </c>
      <c r="J6514" s="113"/>
    </row>
    <row r="6515" spans="2:10" x14ac:dyDescent="0.2">
      <c r="B6515" s="134"/>
      <c r="C6515" s="135"/>
      <c r="D6515" s="135"/>
      <c r="E6515" s="135"/>
      <c r="F6515" s="135"/>
      <c r="G6515" s="1057" t="s">
        <v>85</v>
      </c>
      <c r="H6515" s="1057"/>
      <c r="I6515" s="136">
        <f>F6514-I6514</f>
        <v>0</v>
      </c>
      <c r="J6515" s="137"/>
    </row>
    <row r="6516" spans="2:10" x14ac:dyDescent="0.2">
      <c r="B6516" s="111"/>
      <c r="C6516" s="112" t="s">
        <v>86</v>
      </c>
      <c r="D6516" s="112"/>
      <c r="E6516" s="112" t="s">
        <v>88</v>
      </c>
      <c r="F6516" s="112"/>
      <c r="G6516" s="112"/>
      <c r="H6516" s="112"/>
      <c r="I6516" s="112"/>
      <c r="J6516" s="113"/>
    </row>
    <row r="6517" spans="2:10" x14ac:dyDescent="0.2">
      <c r="B6517" s="111"/>
      <c r="C6517" s="112"/>
      <c r="D6517" s="112"/>
      <c r="E6517" s="112"/>
      <c r="F6517" s="112"/>
      <c r="G6517" s="112"/>
      <c r="H6517" s="112"/>
      <c r="I6517" s="112"/>
      <c r="J6517" s="113"/>
    </row>
    <row r="6518" spans="2:10" ht="13.5" thickBot="1" x14ac:dyDescent="0.25">
      <c r="B6518" s="139"/>
      <c r="C6518" s="140"/>
      <c r="D6518" s="140"/>
      <c r="E6518" s="140"/>
      <c r="F6518" s="140"/>
      <c r="G6518" s="140"/>
      <c r="H6518" s="140"/>
      <c r="I6518" s="140"/>
      <c r="J6518" s="141"/>
    </row>
    <row r="6524" spans="2:10" ht="13.5" thickBot="1" x14ac:dyDescent="0.25"/>
    <row r="6525" spans="2:10" x14ac:dyDescent="0.2">
      <c r="B6525" s="108" t="s">
        <v>143</v>
      </c>
      <c r="C6525" s="109"/>
      <c r="D6525" s="109"/>
      <c r="E6525" s="109"/>
      <c r="F6525" s="109"/>
      <c r="G6525" s="109"/>
      <c r="H6525" s="109"/>
      <c r="I6525" s="109"/>
      <c r="J6525" s="110"/>
    </row>
    <row r="6526" spans="2:10" x14ac:dyDescent="0.2">
      <c r="B6526" s="111"/>
      <c r="C6526" s="112"/>
      <c r="D6526" s="112"/>
      <c r="E6526" s="112"/>
      <c r="F6526" s="112"/>
      <c r="G6526" s="112"/>
      <c r="H6526" s="112"/>
      <c r="I6526" s="112"/>
      <c r="J6526" s="113"/>
    </row>
    <row r="6527" spans="2:10" ht="15.75" x14ac:dyDescent="0.25">
      <c r="B6527" s="111"/>
      <c r="C6527" s="1053" t="s">
        <v>77</v>
      </c>
      <c r="D6527" s="1053"/>
      <c r="E6527" s="1053"/>
      <c r="F6527" s="1053"/>
      <c r="G6527" s="1053"/>
      <c r="H6527" s="1053"/>
      <c r="I6527" s="1053"/>
      <c r="J6527" s="113"/>
    </row>
    <row r="6528" spans="2:10" x14ac:dyDescent="0.2">
      <c r="B6528" s="111"/>
      <c r="C6528" s="1054" t="s">
        <v>1991</v>
      </c>
      <c r="D6528" s="1054"/>
      <c r="E6528" s="1054"/>
      <c r="F6528" s="1054"/>
      <c r="G6528" s="1054"/>
      <c r="H6528" s="1054"/>
      <c r="I6528" s="1054"/>
      <c r="J6528" s="113"/>
    </row>
    <row r="6529" spans="2:10" x14ac:dyDescent="0.2">
      <c r="B6529" s="111"/>
      <c r="C6529" s="949"/>
      <c r="D6529" s="949"/>
      <c r="E6529" s="949"/>
      <c r="F6529" s="949"/>
      <c r="G6529" s="949"/>
      <c r="H6529" s="949"/>
      <c r="I6529" s="951"/>
      <c r="J6529" s="113"/>
    </row>
    <row r="6530" spans="2:10" x14ac:dyDescent="0.2">
      <c r="B6530" s="111"/>
      <c r="C6530" s="952" t="s">
        <v>82</v>
      </c>
      <c r="D6530" s="1055">
        <f>'Total display'!B142</f>
        <v>0</v>
      </c>
      <c r="E6530" s="1055"/>
      <c r="F6530" s="1055"/>
      <c r="G6530" s="1055"/>
      <c r="H6530" s="952" t="s">
        <v>81</v>
      </c>
      <c r="I6530" s="176">
        <f>'Total display'!C142</f>
        <v>0</v>
      </c>
      <c r="J6530" s="113"/>
    </row>
    <row r="6531" spans="2:10" x14ac:dyDescent="0.2">
      <c r="B6531" s="111"/>
      <c r="C6531" s="118" t="s">
        <v>78</v>
      </c>
      <c r="D6531" s="1055" t="s">
        <v>89</v>
      </c>
      <c r="E6531" s="1055"/>
      <c r="F6531" s="1055"/>
      <c r="G6531" s="112"/>
      <c r="H6531" s="246" t="s">
        <v>479</v>
      </c>
      <c r="I6531" s="246" t="s">
        <v>330</v>
      </c>
      <c r="J6531" s="113"/>
    </row>
    <row r="6532" spans="2:10" ht="13.5" thickBot="1" x14ac:dyDescent="0.25">
      <c r="B6532" s="111"/>
      <c r="C6532" s="120" t="s">
        <v>79</v>
      </c>
      <c r="D6532" s="120">
        <f>'Total display'!A142</f>
        <v>0</v>
      </c>
      <c r="E6532" s="169"/>
      <c r="F6532" s="149"/>
      <c r="G6532" s="112"/>
      <c r="H6532" s="120" t="s">
        <v>80</v>
      </c>
      <c r="I6532" s="232">
        <f>'Total display'!D142</f>
        <v>0</v>
      </c>
      <c r="J6532" s="113"/>
    </row>
    <row r="6533" spans="2:10" ht="14.25" thickTop="1" thickBot="1" x14ac:dyDescent="0.25">
      <c r="B6533" s="111"/>
      <c r="C6533" s="123" t="s">
        <v>73</v>
      </c>
      <c r="D6533" s="124"/>
      <c r="E6533" s="124"/>
      <c r="F6533" s="125" t="s">
        <v>74</v>
      </c>
      <c r="G6533" s="124" t="s">
        <v>75</v>
      </c>
      <c r="H6533" s="124"/>
      <c r="I6533" s="125" t="s">
        <v>74</v>
      </c>
      <c r="J6533" s="113"/>
    </row>
    <row r="6534" spans="2:10" ht="13.5" thickTop="1" x14ac:dyDescent="0.2">
      <c r="B6534" s="111"/>
      <c r="C6534" s="126"/>
      <c r="D6534" s="127" t="s">
        <v>201</v>
      </c>
      <c r="E6534" s="950" t="s">
        <v>117</v>
      </c>
      <c r="F6534" s="129"/>
      <c r="G6534" s="112"/>
      <c r="H6534" s="112"/>
      <c r="I6534" s="130"/>
      <c r="J6534" s="113"/>
    </row>
    <row r="6535" spans="2:10" x14ac:dyDescent="0.2">
      <c r="B6535" s="111"/>
      <c r="C6535" s="127" t="s">
        <v>40</v>
      </c>
      <c r="D6535" s="127"/>
      <c r="E6535" s="127"/>
      <c r="F6535" s="131">
        <f>'Total display'!E142</f>
        <v>0</v>
      </c>
      <c r="G6535" s="1056"/>
      <c r="H6535" s="1056"/>
      <c r="I6535" s="131">
        <f>'Total display'!R142</f>
        <v>0</v>
      </c>
      <c r="J6535" s="113"/>
    </row>
    <row r="6536" spans="2:10" x14ac:dyDescent="0.2">
      <c r="B6536" s="111"/>
      <c r="C6536" s="127" t="s">
        <v>67</v>
      </c>
      <c r="D6536" s="127"/>
      <c r="E6536" s="127"/>
      <c r="F6536" s="131">
        <f>'Total display'!H142</f>
        <v>0</v>
      </c>
      <c r="G6536" s="1056" t="s">
        <v>76</v>
      </c>
      <c r="H6536" s="1056"/>
      <c r="I6536" s="131">
        <f>'Total display'!T142</f>
        <v>0</v>
      </c>
      <c r="J6536" s="113"/>
    </row>
    <row r="6537" spans="2:10" x14ac:dyDescent="0.2">
      <c r="B6537" s="111"/>
      <c r="C6537" s="127" t="s">
        <v>478</v>
      </c>
      <c r="D6537" s="950">
        <f>'Ac Dtls'!D5007</f>
        <v>0</v>
      </c>
      <c r="E6537" s="131">
        <f>'Ac Dtls'!E5007</f>
        <v>0</v>
      </c>
      <c r="F6537" s="131">
        <f>'Total display'!O142</f>
        <v>0</v>
      </c>
      <c r="G6537" s="127"/>
      <c r="H6537" s="127"/>
      <c r="I6537" s="131"/>
      <c r="J6537" s="113"/>
    </row>
    <row r="6538" spans="2:10" x14ac:dyDescent="0.2">
      <c r="B6538" s="111"/>
      <c r="C6538" s="127" t="s">
        <v>1992</v>
      </c>
      <c r="D6538" s="950">
        <f>'Ac Dtls'!G5007</f>
        <v>0</v>
      </c>
      <c r="E6538" s="131">
        <f>'Ac Dtls'!H5007</f>
        <v>0</v>
      </c>
      <c r="F6538" s="131">
        <v>30</v>
      </c>
      <c r="G6538" s="127"/>
      <c r="H6538" s="127"/>
      <c r="I6538" s="131"/>
      <c r="J6538" s="113"/>
    </row>
    <row r="6539" spans="2:10" x14ac:dyDescent="0.2">
      <c r="B6539" s="111"/>
      <c r="C6539" s="127" t="s">
        <v>451</v>
      </c>
      <c r="D6539" s="144"/>
      <c r="E6539" s="144"/>
      <c r="F6539" s="131">
        <v>25</v>
      </c>
      <c r="G6539" s="127"/>
      <c r="H6539" s="127"/>
      <c r="I6539" s="131"/>
      <c r="J6539" s="113"/>
    </row>
    <row r="6540" spans="2:10" x14ac:dyDescent="0.2">
      <c r="B6540" s="111"/>
      <c r="C6540" s="182"/>
      <c r="D6540" s="144"/>
      <c r="E6540" s="144"/>
      <c r="F6540" s="183"/>
      <c r="G6540" s="127"/>
      <c r="H6540" s="127"/>
      <c r="I6540" s="131"/>
      <c r="J6540" s="113"/>
    </row>
    <row r="6541" spans="2:10" x14ac:dyDescent="0.2">
      <c r="B6541" s="111"/>
      <c r="C6541" s="127"/>
      <c r="D6541" s="144"/>
      <c r="E6541" s="144"/>
      <c r="F6541" s="131"/>
      <c r="G6541" s="127"/>
      <c r="H6541" s="127"/>
      <c r="I6541" s="131"/>
      <c r="J6541" s="113"/>
    </row>
    <row r="6542" spans="2:10" x14ac:dyDescent="0.2">
      <c r="B6542" s="111"/>
      <c r="C6542" s="127"/>
      <c r="D6542" s="127"/>
      <c r="E6542" s="127"/>
      <c r="F6542" s="131"/>
      <c r="G6542" s="127"/>
      <c r="H6542" s="127"/>
      <c r="I6542" s="131"/>
      <c r="J6542" s="113"/>
    </row>
    <row r="6543" spans="2:10" x14ac:dyDescent="0.2">
      <c r="B6543" s="111"/>
      <c r="C6543" s="382"/>
      <c r="D6543" s="127"/>
      <c r="E6543" s="127"/>
      <c r="F6543" s="131"/>
      <c r="G6543" s="135"/>
      <c r="H6543" s="135"/>
      <c r="I6543" s="133"/>
      <c r="J6543" s="113"/>
    </row>
    <row r="6544" spans="2:10" x14ac:dyDescent="0.2">
      <c r="B6544" s="111"/>
      <c r="C6544" s="1050" t="s">
        <v>83</v>
      </c>
      <c r="D6544" s="1051"/>
      <c r="E6544" s="1051"/>
      <c r="F6544" s="132">
        <f>SUM(F6535:F6543)</f>
        <v>55</v>
      </c>
      <c r="G6544" s="1052" t="s">
        <v>84</v>
      </c>
      <c r="H6544" s="1052"/>
      <c r="I6544" s="133">
        <f>SUM(I6535:I6542)</f>
        <v>0</v>
      </c>
      <c r="J6544" s="113"/>
    </row>
    <row r="6545" spans="2:10" x14ac:dyDescent="0.2">
      <c r="B6545" s="134"/>
      <c r="C6545" s="135"/>
      <c r="D6545" s="135"/>
      <c r="E6545" s="135"/>
      <c r="F6545" s="135"/>
      <c r="G6545" s="1057" t="s">
        <v>85</v>
      </c>
      <c r="H6545" s="1057"/>
      <c r="I6545" s="136">
        <f>F6544-I6544</f>
        <v>55</v>
      </c>
      <c r="J6545" s="137"/>
    </row>
    <row r="6546" spans="2:10" x14ac:dyDescent="0.2">
      <c r="B6546" s="111"/>
      <c r="C6546" s="112" t="s">
        <v>86</v>
      </c>
      <c r="D6546" s="112"/>
      <c r="E6546" s="112" t="s">
        <v>88</v>
      </c>
      <c r="F6546" s="112"/>
      <c r="G6546" s="112"/>
      <c r="H6546" s="112"/>
      <c r="I6546" s="112"/>
      <c r="J6546" s="113"/>
    </row>
    <row r="6547" spans="2:10" x14ac:dyDescent="0.2">
      <c r="B6547" s="111"/>
      <c r="C6547" s="112"/>
      <c r="D6547" s="112"/>
      <c r="E6547" s="112"/>
      <c r="F6547" s="112"/>
      <c r="G6547" s="112"/>
      <c r="H6547" s="112"/>
      <c r="I6547" s="112"/>
      <c r="J6547" s="113"/>
    </row>
    <row r="6548" spans="2:10" ht="13.5" thickBot="1" x14ac:dyDescent="0.25">
      <c r="B6548" s="139"/>
      <c r="C6548" s="140"/>
      <c r="D6548" s="140"/>
      <c r="E6548" s="140"/>
      <c r="F6548" s="140"/>
      <c r="G6548" s="140"/>
      <c r="H6548" s="140"/>
      <c r="I6548" s="140"/>
      <c r="J6548" s="141"/>
    </row>
    <row r="6553" spans="2:10" ht="13.5" thickBot="1" x14ac:dyDescent="0.25"/>
    <row r="6554" spans="2:10" x14ac:dyDescent="0.2">
      <c r="B6554" s="108" t="s">
        <v>143</v>
      </c>
      <c r="C6554" s="109"/>
      <c r="D6554" s="109"/>
      <c r="E6554" s="109"/>
      <c r="F6554" s="109"/>
      <c r="G6554" s="109"/>
      <c r="H6554" s="109"/>
      <c r="I6554" s="109"/>
      <c r="J6554" s="110"/>
    </row>
    <row r="6555" spans="2:10" x14ac:dyDescent="0.2">
      <c r="B6555" s="111"/>
      <c r="C6555" s="112"/>
      <c r="D6555" s="112"/>
      <c r="E6555" s="112"/>
      <c r="F6555" s="112"/>
      <c r="G6555" s="112"/>
      <c r="H6555" s="112"/>
      <c r="I6555" s="112"/>
      <c r="J6555" s="113"/>
    </row>
    <row r="6556" spans="2:10" ht="15.75" x14ac:dyDescent="0.25">
      <c r="B6556" s="111"/>
      <c r="C6556" s="1053" t="s">
        <v>77</v>
      </c>
      <c r="D6556" s="1053"/>
      <c r="E6556" s="1053"/>
      <c r="F6556" s="1053"/>
      <c r="G6556" s="1053"/>
      <c r="H6556" s="1053"/>
      <c r="I6556" s="1053"/>
      <c r="J6556" s="113"/>
    </row>
    <row r="6557" spans="2:10" x14ac:dyDescent="0.2">
      <c r="B6557" s="111"/>
      <c r="C6557" s="1054" t="s">
        <v>1991</v>
      </c>
      <c r="D6557" s="1054"/>
      <c r="E6557" s="1054"/>
      <c r="F6557" s="1054"/>
      <c r="G6557" s="1054"/>
      <c r="H6557" s="1054"/>
      <c r="I6557" s="1054"/>
      <c r="J6557" s="113"/>
    </row>
    <row r="6558" spans="2:10" x14ac:dyDescent="0.2">
      <c r="B6558" s="111"/>
      <c r="C6558" s="954"/>
      <c r="D6558" s="954"/>
      <c r="E6558" s="954"/>
      <c r="F6558" s="954"/>
      <c r="G6558" s="954"/>
      <c r="H6558" s="954"/>
      <c r="I6558" s="955"/>
      <c r="J6558" s="113"/>
    </row>
    <row r="6559" spans="2:10" x14ac:dyDescent="0.2">
      <c r="B6559" s="111"/>
      <c r="C6559" s="956" t="s">
        <v>82</v>
      </c>
      <c r="D6559" s="1055">
        <f>'Total display'!B280</f>
        <v>0</v>
      </c>
      <c r="E6559" s="1055"/>
      <c r="F6559" s="1055"/>
      <c r="G6559" s="1055"/>
      <c r="H6559" s="956" t="s">
        <v>81</v>
      </c>
      <c r="I6559" s="176">
        <f>'Total display'!C280</f>
        <v>0</v>
      </c>
      <c r="J6559" s="113"/>
    </row>
    <row r="6560" spans="2:10" x14ac:dyDescent="0.2">
      <c r="B6560" s="111"/>
      <c r="C6560" s="118" t="s">
        <v>78</v>
      </c>
      <c r="D6560" s="1055" t="s">
        <v>89</v>
      </c>
      <c r="E6560" s="1055"/>
      <c r="F6560" s="1055"/>
      <c r="G6560" s="112"/>
      <c r="H6560" s="246" t="s">
        <v>479</v>
      </c>
      <c r="I6560" s="246" t="s">
        <v>330</v>
      </c>
      <c r="J6560" s="113"/>
    </row>
    <row r="6561" spans="2:10" ht="13.5" thickBot="1" x14ac:dyDescent="0.25">
      <c r="B6561" s="111"/>
      <c r="C6561" s="120" t="s">
        <v>79</v>
      </c>
      <c r="D6561" s="120">
        <f>'Total display'!A280</f>
        <v>0</v>
      </c>
      <c r="E6561" s="169"/>
      <c r="F6561" s="149"/>
      <c r="G6561" s="112"/>
      <c r="H6561" s="120" t="s">
        <v>80</v>
      </c>
      <c r="I6561" s="232">
        <f>'Total display'!D280</f>
        <v>0</v>
      </c>
      <c r="J6561" s="113"/>
    </row>
    <row r="6562" spans="2:10" ht="14.25" thickTop="1" thickBot="1" x14ac:dyDescent="0.25">
      <c r="B6562" s="111"/>
      <c r="C6562" s="123" t="s">
        <v>73</v>
      </c>
      <c r="D6562" s="124"/>
      <c r="E6562" s="124"/>
      <c r="F6562" s="125" t="s">
        <v>74</v>
      </c>
      <c r="G6562" s="124" t="s">
        <v>75</v>
      </c>
      <c r="H6562" s="124"/>
      <c r="I6562" s="125" t="s">
        <v>74</v>
      </c>
      <c r="J6562" s="113"/>
    </row>
    <row r="6563" spans="2:10" ht="13.5" thickTop="1" x14ac:dyDescent="0.2">
      <c r="B6563" s="111"/>
      <c r="C6563" s="126"/>
      <c r="D6563" s="127" t="s">
        <v>201</v>
      </c>
      <c r="E6563" s="953" t="s">
        <v>117</v>
      </c>
      <c r="F6563" s="129"/>
      <c r="G6563" s="112"/>
      <c r="H6563" s="112"/>
      <c r="I6563" s="130"/>
      <c r="J6563" s="113"/>
    </row>
    <row r="6564" spans="2:10" x14ac:dyDescent="0.2">
      <c r="B6564" s="111"/>
      <c r="C6564" s="127" t="s">
        <v>40</v>
      </c>
      <c r="D6564" s="127"/>
      <c r="E6564" s="127"/>
      <c r="F6564" s="131">
        <f>'Total display'!E280</f>
        <v>0</v>
      </c>
      <c r="G6564" s="1056"/>
      <c r="H6564" s="1056"/>
      <c r="I6564" s="131">
        <f>'Total display'!R280</f>
        <v>0</v>
      </c>
      <c r="J6564" s="113"/>
    </row>
    <row r="6565" spans="2:10" x14ac:dyDescent="0.2">
      <c r="B6565" s="111"/>
      <c r="C6565" s="127" t="s">
        <v>67</v>
      </c>
      <c r="D6565" s="127"/>
      <c r="E6565" s="127"/>
      <c r="F6565" s="131">
        <f>'Total display'!H280</f>
        <v>0</v>
      </c>
      <c r="G6565" s="1056" t="s">
        <v>76</v>
      </c>
      <c r="H6565" s="1056"/>
      <c r="I6565" s="131">
        <f>'Total display'!T280</f>
        <v>0</v>
      </c>
      <c r="J6565" s="113"/>
    </row>
    <row r="6566" spans="2:10" x14ac:dyDescent="0.2">
      <c r="B6566" s="111"/>
      <c r="C6566" s="127" t="s">
        <v>478</v>
      </c>
      <c r="D6566" s="953">
        <f>'Ac Dtls'!D5036</f>
        <v>0</v>
      </c>
      <c r="E6566" s="131">
        <f>'Ac Dtls'!E5036</f>
        <v>0</v>
      </c>
      <c r="F6566" s="131">
        <f>'Total display'!O280</f>
        <v>0</v>
      </c>
      <c r="G6566" s="127"/>
      <c r="H6566" s="127"/>
      <c r="I6566" s="131"/>
      <c r="J6566" s="113"/>
    </row>
    <row r="6567" spans="2:10" x14ac:dyDescent="0.2">
      <c r="B6567" s="111"/>
      <c r="C6567" s="127" t="s">
        <v>43</v>
      </c>
      <c r="D6567" s="953">
        <f>'Ac Dtls'!G5036</f>
        <v>0</v>
      </c>
      <c r="E6567" s="131">
        <f>'Ac Dtls'!H5036</f>
        <v>0</v>
      </c>
      <c r="F6567" s="131">
        <f>'Total display'!N280</f>
        <v>0</v>
      </c>
      <c r="G6567" s="127"/>
      <c r="H6567" s="127"/>
      <c r="I6567" s="131"/>
      <c r="J6567" s="113"/>
    </row>
    <row r="6568" spans="2:10" x14ac:dyDescent="0.2">
      <c r="B6568" s="111"/>
      <c r="C6568" s="127" t="s">
        <v>71</v>
      </c>
      <c r="D6568" s="127"/>
      <c r="E6568" s="127"/>
      <c r="F6568" s="131">
        <f>'Total display'!P280</f>
        <v>0</v>
      </c>
      <c r="G6568" s="127"/>
      <c r="H6568" s="127"/>
      <c r="I6568" s="131"/>
      <c r="J6568" s="113"/>
    </row>
    <row r="6569" spans="2:10" x14ac:dyDescent="0.2">
      <c r="B6569" s="111"/>
      <c r="C6569" s="127" t="s">
        <v>1993</v>
      </c>
      <c r="D6569" s="144"/>
      <c r="E6569" s="144"/>
      <c r="F6569" s="183">
        <f>'Total display'!M280</f>
        <v>0</v>
      </c>
      <c r="G6569" s="127"/>
      <c r="H6569" s="127"/>
      <c r="I6569" s="131"/>
      <c r="J6569" s="113"/>
    </row>
    <row r="6570" spans="2:10" x14ac:dyDescent="0.2">
      <c r="B6570" s="111"/>
      <c r="C6570" s="127" t="s">
        <v>451</v>
      </c>
      <c r="D6570" s="144"/>
      <c r="E6570" s="144"/>
      <c r="F6570" s="131">
        <f>'Total display'!L280</f>
        <v>0</v>
      </c>
      <c r="G6570" s="127"/>
      <c r="H6570" s="127"/>
      <c r="I6570" s="131"/>
      <c r="J6570" s="113"/>
    </row>
    <row r="6571" spans="2:10" x14ac:dyDescent="0.2">
      <c r="B6571" s="111"/>
      <c r="C6571" s="127"/>
      <c r="D6571" s="127"/>
      <c r="E6571" s="127"/>
      <c r="F6571" s="131"/>
      <c r="G6571" s="127"/>
      <c r="H6571" s="127"/>
      <c r="I6571" s="131"/>
      <c r="J6571" s="113"/>
    </row>
    <row r="6572" spans="2:10" x14ac:dyDescent="0.2">
      <c r="B6572" s="111"/>
      <c r="C6572" s="382"/>
      <c r="D6572" s="127"/>
      <c r="E6572" s="127"/>
      <c r="F6572" s="131"/>
      <c r="G6572" s="135"/>
      <c r="H6572" s="135"/>
      <c r="I6572" s="133"/>
      <c r="J6572" s="113"/>
    </row>
    <row r="6573" spans="2:10" x14ac:dyDescent="0.2">
      <c r="B6573" s="111"/>
      <c r="C6573" s="1050" t="s">
        <v>83</v>
      </c>
      <c r="D6573" s="1051"/>
      <c r="E6573" s="1051"/>
      <c r="F6573" s="132">
        <f>SUM(F6564:F6572)</f>
        <v>0</v>
      </c>
      <c r="G6573" s="1052" t="s">
        <v>84</v>
      </c>
      <c r="H6573" s="1052"/>
      <c r="I6573" s="133">
        <f>SUM(I6564:I6571)</f>
        <v>0</v>
      </c>
      <c r="J6573" s="113"/>
    </row>
    <row r="6574" spans="2:10" x14ac:dyDescent="0.2">
      <c r="B6574" s="134"/>
      <c r="C6574" s="135"/>
      <c r="D6574" s="135"/>
      <c r="E6574" s="135"/>
      <c r="F6574" s="135"/>
      <c r="G6574" s="1057" t="s">
        <v>85</v>
      </c>
      <c r="H6574" s="1057"/>
      <c r="I6574" s="136">
        <f>F6573-I6573</f>
        <v>0</v>
      </c>
      <c r="J6574" s="137"/>
    </row>
    <row r="6575" spans="2:10" x14ac:dyDescent="0.2">
      <c r="B6575" s="111"/>
      <c r="C6575" s="112" t="s">
        <v>86</v>
      </c>
      <c r="D6575" s="112"/>
      <c r="E6575" s="112" t="s">
        <v>88</v>
      </c>
      <c r="F6575" s="112"/>
      <c r="G6575" s="112"/>
      <c r="H6575" s="112"/>
      <c r="I6575" s="112"/>
      <c r="J6575" s="113"/>
    </row>
    <row r="6576" spans="2:10" x14ac:dyDescent="0.2">
      <c r="B6576" s="111"/>
      <c r="C6576" s="112"/>
      <c r="D6576" s="112"/>
      <c r="E6576" s="112"/>
      <c r="F6576" s="112"/>
      <c r="G6576" s="112"/>
      <c r="H6576" s="112"/>
      <c r="I6576" s="112"/>
      <c r="J6576" s="113"/>
    </row>
    <row r="6577" spans="2:10" ht="13.5" thickBot="1" x14ac:dyDescent="0.25">
      <c r="B6577" s="139"/>
      <c r="C6577" s="140"/>
      <c r="D6577" s="140"/>
      <c r="E6577" s="140"/>
      <c r="F6577" s="140"/>
      <c r="G6577" s="140"/>
      <c r="H6577" s="140"/>
      <c r="I6577" s="140"/>
      <c r="J6577" s="141"/>
    </row>
    <row r="6580" spans="2:10" ht="13.5" thickBot="1" x14ac:dyDescent="0.25"/>
    <row r="6581" spans="2:10" x14ac:dyDescent="0.2">
      <c r="B6581" s="108" t="s">
        <v>143</v>
      </c>
      <c r="C6581" s="109"/>
      <c r="D6581" s="109"/>
      <c r="E6581" s="109"/>
      <c r="F6581" s="109"/>
      <c r="G6581" s="109"/>
      <c r="H6581" s="109"/>
      <c r="I6581" s="109"/>
      <c r="J6581" s="110"/>
    </row>
    <row r="6582" spans="2:10" x14ac:dyDescent="0.2">
      <c r="B6582" s="111"/>
      <c r="C6582" s="112"/>
      <c r="D6582" s="112"/>
      <c r="E6582" s="112"/>
      <c r="F6582" s="112"/>
      <c r="G6582" s="112"/>
      <c r="H6582" s="112"/>
      <c r="I6582" s="112"/>
      <c r="J6582" s="113"/>
    </row>
    <row r="6583" spans="2:10" ht="15.75" x14ac:dyDescent="0.25">
      <c r="B6583" s="111"/>
      <c r="C6583" s="1053" t="s">
        <v>77</v>
      </c>
      <c r="D6583" s="1053"/>
      <c r="E6583" s="1053"/>
      <c r="F6583" s="1053"/>
      <c r="G6583" s="1053"/>
      <c r="H6583" s="1053"/>
      <c r="I6583" s="1053"/>
      <c r="J6583" s="113"/>
    </row>
    <row r="6584" spans="2:10" x14ac:dyDescent="0.2">
      <c r="B6584" s="111"/>
      <c r="C6584" s="1054" t="s">
        <v>1991</v>
      </c>
      <c r="D6584" s="1054"/>
      <c r="E6584" s="1054"/>
      <c r="F6584" s="1054"/>
      <c r="G6584" s="1054"/>
      <c r="H6584" s="1054"/>
      <c r="I6584" s="1054"/>
      <c r="J6584" s="113"/>
    </row>
    <row r="6585" spans="2:10" x14ac:dyDescent="0.2">
      <c r="B6585" s="111"/>
      <c r="C6585" s="962"/>
      <c r="D6585" s="962"/>
      <c r="E6585" s="962"/>
      <c r="F6585" s="962"/>
      <c r="G6585" s="962"/>
      <c r="H6585" s="962"/>
      <c r="I6585" s="964"/>
      <c r="J6585" s="113"/>
    </row>
    <row r="6586" spans="2:10" x14ac:dyDescent="0.2">
      <c r="B6586" s="111"/>
      <c r="C6586" s="965" t="s">
        <v>82</v>
      </c>
      <c r="D6586" s="1055">
        <f>'Total display'!B295</f>
        <v>0</v>
      </c>
      <c r="E6586" s="1055"/>
      <c r="F6586" s="1055"/>
      <c r="G6586" s="1055"/>
      <c r="H6586" s="965" t="s">
        <v>81</v>
      </c>
      <c r="I6586" s="176">
        <f>'Total display'!C295</f>
        <v>0</v>
      </c>
      <c r="J6586" s="113"/>
    </row>
    <row r="6587" spans="2:10" x14ac:dyDescent="0.2">
      <c r="B6587" s="111"/>
      <c r="C6587" s="118" t="s">
        <v>78</v>
      </c>
      <c r="D6587" s="1055" t="s">
        <v>89</v>
      </c>
      <c r="E6587" s="1055"/>
      <c r="F6587" s="1055"/>
      <c r="G6587" s="112"/>
      <c r="H6587" s="314" t="s">
        <v>479</v>
      </c>
      <c r="I6587" s="314" t="s">
        <v>616</v>
      </c>
      <c r="J6587" s="113"/>
    </row>
    <row r="6588" spans="2:10" ht="13.5" thickBot="1" x14ac:dyDescent="0.25">
      <c r="B6588" s="111"/>
      <c r="C6588" s="120" t="s">
        <v>79</v>
      </c>
      <c r="D6588" s="120">
        <f>'Total display'!A295</f>
        <v>0</v>
      </c>
      <c r="E6588" s="169"/>
      <c r="F6588" s="149"/>
      <c r="G6588" s="112"/>
      <c r="H6588" s="120" t="s">
        <v>80</v>
      </c>
      <c r="I6588" s="232">
        <f>'Total display'!D295</f>
        <v>0</v>
      </c>
      <c r="J6588" s="113"/>
    </row>
    <row r="6589" spans="2:10" ht="14.25" thickTop="1" thickBot="1" x14ac:dyDescent="0.25">
      <c r="B6589" s="111"/>
      <c r="C6589" s="123" t="s">
        <v>73</v>
      </c>
      <c r="D6589" s="124"/>
      <c r="E6589" s="124"/>
      <c r="F6589" s="125" t="s">
        <v>74</v>
      </c>
      <c r="G6589" s="124" t="s">
        <v>75</v>
      </c>
      <c r="H6589" s="124"/>
      <c r="I6589" s="125" t="s">
        <v>74</v>
      </c>
      <c r="J6589" s="113"/>
    </row>
    <row r="6590" spans="2:10" ht="13.5" thickTop="1" x14ac:dyDescent="0.2">
      <c r="B6590" s="111"/>
      <c r="C6590" s="126"/>
      <c r="D6590" s="127" t="s">
        <v>201</v>
      </c>
      <c r="E6590" s="963" t="s">
        <v>117</v>
      </c>
      <c r="F6590" s="129"/>
      <c r="G6590" s="112"/>
      <c r="H6590" s="112"/>
      <c r="I6590" s="130"/>
      <c r="J6590" s="113"/>
    </row>
    <row r="6591" spans="2:10" x14ac:dyDescent="0.2">
      <c r="B6591" s="111"/>
      <c r="C6591" s="127" t="s">
        <v>40</v>
      </c>
      <c r="D6591" s="127"/>
      <c r="E6591" s="127"/>
      <c r="F6591" s="131">
        <f>'Total display'!E295</f>
        <v>0</v>
      </c>
      <c r="G6591" s="1056"/>
      <c r="H6591" s="1056"/>
      <c r="I6591" s="131">
        <f>'Total display'!R295</f>
        <v>0</v>
      </c>
      <c r="J6591" s="113"/>
    </row>
    <row r="6592" spans="2:10" x14ac:dyDescent="0.2">
      <c r="B6592" s="111"/>
      <c r="C6592" s="127" t="s">
        <v>67</v>
      </c>
      <c r="D6592" s="127"/>
      <c r="E6592" s="127"/>
      <c r="F6592" s="131">
        <f>'Total display'!H295</f>
        <v>0</v>
      </c>
      <c r="G6592" s="1056" t="s">
        <v>76</v>
      </c>
      <c r="H6592" s="1056"/>
      <c r="I6592" s="131">
        <f>'Total display'!T295</f>
        <v>0</v>
      </c>
      <c r="J6592" s="113"/>
    </row>
    <row r="6593" spans="2:10" x14ac:dyDescent="0.2">
      <c r="B6593" s="111"/>
      <c r="C6593" s="127" t="s">
        <v>478</v>
      </c>
      <c r="D6593" s="963">
        <f>'Ac Dtls'!D4942</f>
        <v>0</v>
      </c>
      <c r="E6593" s="131">
        <f>'Ac Dtls'!E4942</f>
        <v>0</v>
      </c>
      <c r="F6593" s="131">
        <f>'Total display'!O295</f>
        <v>0</v>
      </c>
      <c r="G6593" s="127"/>
      <c r="H6593" s="127"/>
      <c r="I6593" s="131"/>
      <c r="J6593" s="113"/>
    </row>
    <row r="6594" spans="2:10" x14ac:dyDescent="0.2">
      <c r="B6594" s="111"/>
      <c r="C6594" s="127" t="s">
        <v>43</v>
      </c>
      <c r="D6594" s="963">
        <f>'Ac Dtls'!G4942</f>
        <v>0</v>
      </c>
      <c r="E6594" s="131">
        <f>'Ac Dtls'!H4942</f>
        <v>0</v>
      </c>
      <c r="F6594" s="131">
        <f>'Total display'!N295</f>
        <v>0</v>
      </c>
      <c r="G6594" s="127"/>
      <c r="H6594" s="127"/>
      <c r="I6594" s="131"/>
      <c r="J6594" s="113"/>
    </row>
    <row r="6595" spans="2:10" x14ac:dyDescent="0.2">
      <c r="B6595" s="111"/>
      <c r="C6595" s="127" t="s">
        <v>71</v>
      </c>
      <c r="D6595" s="127"/>
      <c r="E6595" s="127"/>
      <c r="F6595" s="131">
        <f>'Total display'!P295</f>
        <v>0</v>
      </c>
      <c r="G6595" s="127"/>
      <c r="H6595" s="127"/>
      <c r="I6595" s="131"/>
      <c r="J6595" s="113"/>
    </row>
    <row r="6596" spans="2:10" x14ac:dyDescent="0.2">
      <c r="B6596" s="111"/>
      <c r="C6596" s="127" t="s">
        <v>1993</v>
      </c>
      <c r="D6596" s="144"/>
      <c r="E6596" s="144"/>
      <c r="F6596" s="183">
        <f>'Total display'!M295</f>
        <v>0</v>
      </c>
      <c r="G6596" s="127"/>
      <c r="H6596" s="127"/>
      <c r="I6596" s="131"/>
      <c r="J6596" s="113"/>
    </row>
    <row r="6597" spans="2:10" x14ac:dyDescent="0.2">
      <c r="B6597" s="111"/>
      <c r="C6597" s="127" t="s">
        <v>451</v>
      </c>
      <c r="D6597" s="144"/>
      <c r="E6597" s="144"/>
      <c r="F6597" s="131">
        <f>'Total display'!L295</f>
        <v>0</v>
      </c>
      <c r="G6597" s="127"/>
      <c r="H6597" s="127"/>
      <c r="I6597" s="131"/>
      <c r="J6597" s="113"/>
    </row>
    <row r="6598" spans="2:10" x14ac:dyDescent="0.2">
      <c r="B6598" s="111"/>
      <c r="C6598" s="127"/>
      <c r="D6598" s="127"/>
      <c r="E6598" s="127"/>
      <c r="F6598" s="131"/>
      <c r="G6598" s="127"/>
      <c r="H6598" s="127"/>
      <c r="I6598" s="131"/>
      <c r="J6598" s="113"/>
    </row>
    <row r="6599" spans="2:10" x14ac:dyDescent="0.2">
      <c r="B6599" s="111"/>
      <c r="C6599" s="382"/>
      <c r="D6599" s="127"/>
      <c r="E6599" s="127"/>
      <c r="F6599" s="131"/>
      <c r="G6599" s="135"/>
      <c r="H6599" s="135"/>
      <c r="I6599" s="133"/>
      <c r="J6599" s="113"/>
    </row>
    <row r="6600" spans="2:10" x14ac:dyDescent="0.2">
      <c r="B6600" s="111"/>
      <c r="C6600" s="1050" t="s">
        <v>83</v>
      </c>
      <c r="D6600" s="1051"/>
      <c r="E6600" s="1051"/>
      <c r="F6600" s="132">
        <f>SUM(F6591:F6599)</f>
        <v>0</v>
      </c>
      <c r="G6600" s="1052" t="s">
        <v>84</v>
      </c>
      <c r="H6600" s="1052"/>
      <c r="I6600" s="133">
        <f>SUM(I6591:I6598)</f>
        <v>0</v>
      </c>
      <c r="J6600" s="113"/>
    </row>
    <row r="6601" spans="2:10" x14ac:dyDescent="0.2">
      <c r="B6601" s="134"/>
      <c r="C6601" s="135"/>
      <c r="D6601" s="135"/>
      <c r="E6601" s="135"/>
      <c r="F6601" s="135"/>
      <c r="G6601" s="1057" t="s">
        <v>85</v>
      </c>
      <c r="H6601" s="1057"/>
      <c r="I6601" s="136">
        <f>F6600-I6600</f>
        <v>0</v>
      </c>
      <c r="J6601" s="137"/>
    </row>
    <row r="6602" spans="2:10" x14ac:dyDescent="0.2">
      <c r="B6602" s="111"/>
      <c r="C6602" s="112" t="s">
        <v>86</v>
      </c>
      <c r="D6602" s="112"/>
      <c r="E6602" s="112" t="s">
        <v>88</v>
      </c>
      <c r="F6602" s="112"/>
      <c r="G6602" s="112"/>
      <c r="H6602" s="112"/>
      <c r="I6602" s="112"/>
      <c r="J6602" s="113"/>
    </row>
    <row r="6603" spans="2:10" x14ac:dyDescent="0.2">
      <c r="B6603" s="111"/>
      <c r="C6603" s="112"/>
      <c r="D6603" s="112"/>
      <c r="E6603" s="112"/>
      <c r="F6603" s="112"/>
      <c r="G6603" s="112"/>
      <c r="H6603" s="112"/>
      <c r="I6603" s="112"/>
      <c r="J6603" s="113"/>
    </row>
    <row r="6604" spans="2:10" ht="13.5" thickBot="1" x14ac:dyDescent="0.25">
      <c r="B6604" s="139"/>
      <c r="C6604" s="140"/>
      <c r="D6604" s="140"/>
      <c r="E6604" s="140"/>
      <c r="F6604" s="140"/>
      <c r="G6604" s="140"/>
      <c r="H6604" s="140"/>
      <c r="I6604" s="140"/>
      <c r="J6604" s="141"/>
    </row>
    <row r="6614" spans="2:10" ht="13.5" thickBot="1" x14ac:dyDescent="0.25"/>
    <row r="6615" spans="2:10" x14ac:dyDescent="0.2">
      <c r="B6615" s="108" t="s">
        <v>143</v>
      </c>
      <c r="C6615" s="109"/>
      <c r="D6615" s="109"/>
      <c r="E6615" s="109"/>
      <c r="F6615" s="109"/>
      <c r="G6615" s="109"/>
      <c r="H6615" s="109"/>
      <c r="I6615" s="109"/>
      <c r="J6615" s="110"/>
    </row>
    <row r="6616" spans="2:10" x14ac:dyDescent="0.2">
      <c r="B6616" s="111"/>
      <c r="C6616" s="112"/>
      <c r="D6616" s="112"/>
      <c r="E6616" s="112"/>
      <c r="F6616" s="112"/>
      <c r="G6616" s="112"/>
      <c r="H6616" s="112"/>
      <c r="I6616" s="112"/>
      <c r="J6616" s="113"/>
    </row>
    <row r="6617" spans="2:10" ht="15.75" x14ac:dyDescent="0.25">
      <c r="B6617" s="111"/>
      <c r="C6617" s="1053" t="s">
        <v>77</v>
      </c>
      <c r="D6617" s="1053"/>
      <c r="E6617" s="1053"/>
      <c r="F6617" s="1053"/>
      <c r="G6617" s="1053"/>
      <c r="H6617" s="1053"/>
      <c r="I6617" s="1053"/>
      <c r="J6617" s="113"/>
    </row>
    <row r="6618" spans="2:10" x14ac:dyDescent="0.2">
      <c r="B6618" s="111"/>
      <c r="C6618" s="1054" t="s">
        <v>1991</v>
      </c>
      <c r="D6618" s="1054"/>
      <c r="E6618" s="1054"/>
      <c r="F6618" s="1054"/>
      <c r="G6618" s="1054"/>
      <c r="H6618" s="1054"/>
      <c r="I6618" s="1054"/>
      <c r="J6618" s="113"/>
    </row>
    <row r="6619" spans="2:10" x14ac:dyDescent="0.2">
      <c r="B6619" s="111"/>
      <c r="C6619" s="962"/>
      <c r="D6619" s="962"/>
      <c r="E6619" s="962"/>
      <c r="F6619" s="962"/>
      <c r="G6619" s="962"/>
      <c r="H6619" s="962"/>
      <c r="I6619" s="964"/>
      <c r="J6619" s="113"/>
    </row>
    <row r="6620" spans="2:10" x14ac:dyDescent="0.2">
      <c r="B6620" s="111"/>
      <c r="C6620" s="965" t="s">
        <v>82</v>
      </c>
      <c r="D6620" s="1055">
        <f>'Total display'!B298</f>
        <v>0</v>
      </c>
      <c r="E6620" s="1055"/>
      <c r="F6620" s="1055"/>
      <c r="G6620" s="1055"/>
      <c r="H6620" s="965" t="s">
        <v>81</v>
      </c>
      <c r="I6620" s="176">
        <f>'Total display'!C298</f>
        <v>0</v>
      </c>
      <c r="J6620" s="113"/>
    </row>
    <row r="6621" spans="2:10" x14ac:dyDescent="0.2">
      <c r="B6621" s="111"/>
      <c r="C6621" s="118" t="s">
        <v>78</v>
      </c>
      <c r="D6621" s="1055" t="s">
        <v>89</v>
      </c>
      <c r="E6621" s="1055"/>
      <c r="F6621" s="1055"/>
      <c r="G6621" s="112"/>
      <c r="H6621" s="314" t="s">
        <v>479</v>
      </c>
      <c r="I6621" s="314" t="s">
        <v>616</v>
      </c>
      <c r="J6621" s="113"/>
    </row>
    <row r="6622" spans="2:10" ht="13.5" thickBot="1" x14ac:dyDescent="0.25">
      <c r="B6622" s="111"/>
      <c r="C6622" s="120" t="s">
        <v>79</v>
      </c>
      <c r="D6622" s="120">
        <f>'Total display'!A298</f>
        <v>0</v>
      </c>
      <c r="E6622" s="169"/>
      <c r="F6622" s="149"/>
      <c r="G6622" s="112"/>
      <c r="H6622" s="120" t="s">
        <v>80</v>
      </c>
      <c r="I6622" s="232">
        <f>'Total display'!D298</f>
        <v>0</v>
      </c>
      <c r="J6622" s="113"/>
    </row>
    <row r="6623" spans="2:10" ht="14.25" thickTop="1" thickBot="1" x14ac:dyDescent="0.25">
      <c r="B6623" s="111"/>
      <c r="C6623" s="123" t="s">
        <v>73</v>
      </c>
      <c r="D6623" s="124"/>
      <c r="E6623" s="124"/>
      <c r="F6623" s="125" t="s">
        <v>74</v>
      </c>
      <c r="G6623" s="124" t="s">
        <v>75</v>
      </c>
      <c r="H6623" s="124"/>
      <c r="I6623" s="125" t="s">
        <v>74</v>
      </c>
      <c r="J6623" s="113"/>
    </row>
    <row r="6624" spans="2:10" ht="13.5" thickTop="1" x14ac:dyDescent="0.2">
      <c r="B6624" s="111"/>
      <c r="C6624" s="126"/>
      <c r="D6624" s="127" t="s">
        <v>201</v>
      </c>
      <c r="E6624" s="963" t="s">
        <v>117</v>
      </c>
      <c r="F6624" s="129"/>
      <c r="G6624" s="112"/>
      <c r="H6624" s="112"/>
      <c r="I6624" s="130"/>
      <c r="J6624" s="113"/>
    </row>
    <row r="6625" spans="2:10" x14ac:dyDescent="0.2">
      <c r="B6625" s="111"/>
      <c r="C6625" s="127" t="s">
        <v>40</v>
      </c>
      <c r="D6625" s="127"/>
      <c r="E6625" s="127"/>
      <c r="F6625" s="131">
        <f>'Total display'!E298</f>
        <v>0</v>
      </c>
      <c r="G6625" s="1056"/>
      <c r="H6625" s="1056"/>
      <c r="I6625" s="131">
        <f>'Total display'!R298</f>
        <v>0</v>
      </c>
      <c r="J6625" s="113"/>
    </row>
    <row r="6626" spans="2:10" x14ac:dyDescent="0.2">
      <c r="B6626" s="111"/>
      <c r="C6626" s="127" t="s">
        <v>67</v>
      </c>
      <c r="D6626" s="127"/>
      <c r="E6626" s="127"/>
      <c r="F6626" s="131">
        <f>'Total display'!H298</f>
        <v>0</v>
      </c>
      <c r="G6626" s="1056" t="s">
        <v>76</v>
      </c>
      <c r="H6626" s="1056"/>
      <c r="I6626" s="131">
        <f>'Total display'!T298</f>
        <v>0</v>
      </c>
      <c r="J6626" s="113"/>
    </row>
    <row r="6627" spans="2:10" x14ac:dyDescent="0.2">
      <c r="B6627" s="111"/>
      <c r="C6627" s="127" t="s">
        <v>478</v>
      </c>
      <c r="D6627" s="963">
        <f>'Ac Dtls'!D4976</f>
        <v>0</v>
      </c>
      <c r="E6627" s="131">
        <f>'Ac Dtls'!E4976</f>
        <v>0</v>
      </c>
      <c r="F6627" s="131">
        <f>'Total display'!O298</f>
        <v>0</v>
      </c>
      <c r="G6627" s="127"/>
      <c r="H6627" s="127"/>
      <c r="I6627" s="131"/>
      <c r="J6627" s="113"/>
    </row>
    <row r="6628" spans="2:10" x14ac:dyDescent="0.2">
      <c r="B6628" s="111"/>
      <c r="C6628" s="127" t="s">
        <v>43</v>
      </c>
      <c r="D6628" s="963">
        <f>'Ac Dtls'!G4976</f>
        <v>0</v>
      </c>
      <c r="E6628" s="131">
        <f>'Ac Dtls'!H4976</f>
        <v>0</v>
      </c>
      <c r="F6628" s="131">
        <f>'Total display'!N298</f>
        <v>0</v>
      </c>
      <c r="G6628" s="127"/>
      <c r="H6628" s="127"/>
      <c r="I6628" s="131"/>
      <c r="J6628" s="113"/>
    </row>
    <row r="6629" spans="2:10" x14ac:dyDescent="0.2">
      <c r="B6629" s="111"/>
      <c r="C6629" s="127" t="s">
        <v>71</v>
      </c>
      <c r="D6629" s="127"/>
      <c r="E6629" s="127"/>
      <c r="F6629" s="131">
        <f>'Total display'!P298</f>
        <v>0</v>
      </c>
      <c r="G6629" s="127"/>
      <c r="H6629" s="127"/>
      <c r="I6629" s="131"/>
      <c r="J6629" s="113"/>
    </row>
    <row r="6630" spans="2:10" x14ac:dyDescent="0.2">
      <c r="B6630" s="111"/>
      <c r="C6630" s="127" t="s">
        <v>1993</v>
      </c>
      <c r="D6630" s="144"/>
      <c r="E6630" s="144"/>
      <c r="F6630" s="183">
        <f>'Total display'!M298</f>
        <v>0</v>
      </c>
      <c r="G6630" s="127"/>
      <c r="H6630" s="127"/>
      <c r="I6630" s="131"/>
      <c r="J6630" s="113"/>
    </row>
    <row r="6631" spans="2:10" x14ac:dyDescent="0.2">
      <c r="B6631" s="111"/>
      <c r="C6631" s="127" t="s">
        <v>451</v>
      </c>
      <c r="D6631" s="144"/>
      <c r="E6631" s="144"/>
      <c r="F6631" s="131">
        <f>'Total display'!L298</f>
        <v>0</v>
      </c>
      <c r="G6631" s="127"/>
      <c r="H6631" s="127"/>
      <c r="I6631" s="131"/>
      <c r="J6631" s="113"/>
    </row>
    <row r="6632" spans="2:10" x14ac:dyDescent="0.2">
      <c r="B6632" s="111"/>
      <c r="C6632" s="127"/>
      <c r="D6632" s="127"/>
      <c r="E6632" s="127"/>
      <c r="F6632" s="131"/>
      <c r="G6632" s="127"/>
      <c r="H6632" s="127"/>
      <c r="I6632" s="131"/>
      <c r="J6632" s="113"/>
    </row>
    <row r="6633" spans="2:10" x14ac:dyDescent="0.2">
      <c r="B6633" s="111"/>
      <c r="C6633" s="382"/>
      <c r="D6633" s="127"/>
      <c r="E6633" s="127"/>
      <c r="F6633" s="131"/>
      <c r="G6633" s="135"/>
      <c r="H6633" s="135"/>
      <c r="I6633" s="133"/>
      <c r="J6633" s="113"/>
    </row>
    <row r="6634" spans="2:10" x14ac:dyDescent="0.2">
      <c r="B6634" s="111"/>
      <c r="C6634" s="1050" t="s">
        <v>83</v>
      </c>
      <c r="D6634" s="1051"/>
      <c r="E6634" s="1051"/>
      <c r="F6634" s="132">
        <f>SUM(F6625:F6633)</f>
        <v>0</v>
      </c>
      <c r="G6634" s="1052" t="s">
        <v>84</v>
      </c>
      <c r="H6634" s="1052"/>
      <c r="I6634" s="133">
        <f>SUM(I6625:I6632)</f>
        <v>0</v>
      </c>
      <c r="J6634" s="113"/>
    </row>
    <row r="6635" spans="2:10" x14ac:dyDescent="0.2">
      <c r="B6635" s="134"/>
      <c r="C6635" s="135"/>
      <c r="D6635" s="135"/>
      <c r="E6635" s="135"/>
      <c r="F6635" s="135"/>
      <c r="G6635" s="1057" t="s">
        <v>85</v>
      </c>
      <c r="H6635" s="1057"/>
      <c r="I6635" s="136">
        <f>F6634-I6634</f>
        <v>0</v>
      </c>
      <c r="J6635" s="137"/>
    </row>
    <row r="6636" spans="2:10" x14ac:dyDescent="0.2">
      <c r="B6636" s="111"/>
      <c r="C6636" s="112" t="s">
        <v>86</v>
      </c>
      <c r="D6636" s="112"/>
      <c r="E6636" s="112" t="s">
        <v>88</v>
      </c>
      <c r="F6636" s="112"/>
      <c r="G6636" s="112"/>
      <c r="H6636" s="112"/>
      <c r="I6636" s="112"/>
      <c r="J6636" s="113"/>
    </row>
    <row r="6637" spans="2:10" x14ac:dyDescent="0.2">
      <c r="B6637" s="111"/>
      <c r="C6637" s="112"/>
      <c r="D6637" s="112"/>
      <c r="E6637" s="112"/>
      <c r="F6637" s="112"/>
      <c r="G6637" s="112"/>
      <c r="H6637" s="112"/>
      <c r="I6637" s="112"/>
      <c r="J6637" s="113"/>
    </row>
    <row r="6638" spans="2:10" ht="13.5" thickBot="1" x14ac:dyDescent="0.25">
      <c r="B6638" s="139"/>
      <c r="C6638" s="140"/>
      <c r="D6638" s="140"/>
      <c r="E6638" s="140"/>
      <c r="F6638" s="140"/>
      <c r="G6638" s="140"/>
      <c r="H6638" s="140"/>
      <c r="I6638" s="140"/>
      <c r="J6638" s="141"/>
    </row>
    <row r="6640" spans="2:10" ht="13.5" thickBot="1" x14ac:dyDescent="0.25"/>
    <row r="6641" spans="2:10" x14ac:dyDescent="0.2">
      <c r="B6641" s="108" t="s">
        <v>143</v>
      </c>
      <c r="C6641" s="109"/>
      <c r="D6641" s="109"/>
      <c r="E6641" s="109"/>
      <c r="F6641" s="109"/>
      <c r="G6641" s="109"/>
      <c r="H6641" s="109"/>
      <c r="I6641" s="109"/>
      <c r="J6641" s="110"/>
    </row>
    <row r="6642" spans="2:10" x14ac:dyDescent="0.2">
      <c r="B6642" s="111"/>
      <c r="C6642" s="112"/>
      <c r="D6642" s="112"/>
      <c r="E6642" s="112"/>
      <c r="F6642" s="112"/>
      <c r="G6642" s="112"/>
      <c r="H6642" s="112"/>
      <c r="I6642" s="112"/>
      <c r="J6642" s="113"/>
    </row>
    <row r="6643" spans="2:10" ht="15.75" x14ac:dyDescent="0.25">
      <c r="B6643" s="111"/>
      <c r="C6643" s="1053" t="s">
        <v>77</v>
      </c>
      <c r="D6643" s="1053"/>
      <c r="E6643" s="1053"/>
      <c r="F6643" s="1053"/>
      <c r="G6643" s="1053"/>
      <c r="H6643" s="1053"/>
      <c r="I6643" s="1053"/>
      <c r="J6643" s="113"/>
    </row>
    <row r="6644" spans="2:10" x14ac:dyDescent="0.2">
      <c r="B6644" s="111"/>
      <c r="C6644" s="1054" t="s">
        <v>1991</v>
      </c>
      <c r="D6644" s="1054"/>
      <c r="E6644" s="1054"/>
      <c r="F6644" s="1054"/>
      <c r="G6644" s="1054"/>
      <c r="H6644" s="1054"/>
      <c r="I6644" s="1054"/>
      <c r="J6644" s="113"/>
    </row>
    <row r="6645" spans="2:10" x14ac:dyDescent="0.2">
      <c r="B6645" s="111"/>
      <c r="C6645" s="962"/>
      <c r="D6645" s="962"/>
      <c r="E6645" s="962"/>
      <c r="F6645" s="962"/>
      <c r="G6645" s="962"/>
      <c r="H6645" s="962"/>
      <c r="I6645" s="964"/>
      <c r="J6645" s="113"/>
    </row>
    <row r="6646" spans="2:10" x14ac:dyDescent="0.2">
      <c r="B6646" s="111"/>
      <c r="C6646" s="965" t="s">
        <v>82</v>
      </c>
      <c r="D6646" s="1055">
        <f>'Total display'!B299</f>
        <v>0</v>
      </c>
      <c r="E6646" s="1055"/>
      <c r="F6646" s="1055"/>
      <c r="G6646" s="1055"/>
      <c r="H6646" s="965" t="s">
        <v>81</v>
      </c>
      <c r="I6646" s="176">
        <f>'Total display'!C299</f>
        <v>0</v>
      </c>
      <c r="J6646" s="113"/>
    </row>
    <row r="6647" spans="2:10" x14ac:dyDescent="0.2">
      <c r="B6647" s="111"/>
      <c r="C6647" s="118" t="s">
        <v>78</v>
      </c>
      <c r="D6647" s="1055" t="s">
        <v>89</v>
      </c>
      <c r="E6647" s="1055"/>
      <c r="F6647" s="1055"/>
      <c r="G6647" s="112"/>
      <c r="H6647" s="314" t="s">
        <v>479</v>
      </c>
      <c r="I6647" s="314" t="s">
        <v>616</v>
      </c>
      <c r="J6647" s="113"/>
    </row>
    <row r="6648" spans="2:10" ht="13.5" thickBot="1" x14ac:dyDescent="0.25">
      <c r="B6648" s="111"/>
      <c r="C6648" s="120" t="s">
        <v>79</v>
      </c>
      <c r="D6648" s="120">
        <f>'Total display'!A299</f>
        <v>0</v>
      </c>
      <c r="E6648" s="169"/>
      <c r="F6648" s="149"/>
      <c r="G6648" s="112"/>
      <c r="H6648" s="120" t="s">
        <v>80</v>
      </c>
      <c r="I6648" s="232">
        <f>'Total display'!D299</f>
        <v>0</v>
      </c>
      <c r="J6648" s="113"/>
    </row>
    <row r="6649" spans="2:10" ht="14.25" thickTop="1" thickBot="1" x14ac:dyDescent="0.25">
      <c r="B6649" s="111"/>
      <c r="C6649" s="123" t="s">
        <v>73</v>
      </c>
      <c r="D6649" s="124"/>
      <c r="E6649" s="124"/>
      <c r="F6649" s="125" t="s">
        <v>74</v>
      </c>
      <c r="G6649" s="124" t="s">
        <v>75</v>
      </c>
      <c r="H6649" s="124"/>
      <c r="I6649" s="125" t="s">
        <v>74</v>
      </c>
      <c r="J6649" s="113"/>
    </row>
    <row r="6650" spans="2:10" ht="13.5" thickTop="1" x14ac:dyDescent="0.2">
      <c r="B6650" s="111"/>
      <c r="C6650" s="126"/>
      <c r="D6650" s="127" t="s">
        <v>201</v>
      </c>
      <c r="E6650" s="963" t="s">
        <v>117</v>
      </c>
      <c r="F6650" s="129"/>
      <c r="G6650" s="112"/>
      <c r="H6650" s="112"/>
      <c r="I6650" s="130"/>
      <c r="J6650" s="113"/>
    </row>
    <row r="6651" spans="2:10" x14ac:dyDescent="0.2">
      <c r="B6651" s="111"/>
      <c r="C6651" s="127" t="s">
        <v>40</v>
      </c>
      <c r="D6651" s="127"/>
      <c r="E6651" s="127"/>
      <c r="F6651" s="131">
        <f>'Total display'!E299</f>
        <v>0</v>
      </c>
      <c r="G6651" s="1056"/>
      <c r="H6651" s="1056"/>
      <c r="I6651" s="131">
        <f>'Total display'!R299</f>
        <v>0</v>
      </c>
      <c r="J6651" s="113"/>
    </row>
    <row r="6652" spans="2:10" x14ac:dyDescent="0.2">
      <c r="B6652" s="111"/>
      <c r="C6652" s="127" t="s">
        <v>67</v>
      </c>
      <c r="D6652" s="127"/>
      <c r="E6652" s="127"/>
      <c r="F6652" s="131">
        <f>'Total display'!H299</f>
        <v>0</v>
      </c>
      <c r="G6652" s="1056" t="s">
        <v>76</v>
      </c>
      <c r="H6652" s="1056"/>
      <c r="I6652" s="131">
        <f>'Total display'!T299</f>
        <v>0</v>
      </c>
      <c r="J6652" s="113"/>
    </row>
    <row r="6653" spans="2:10" x14ac:dyDescent="0.2">
      <c r="B6653" s="111"/>
      <c r="C6653" s="127" t="s">
        <v>478</v>
      </c>
      <c r="D6653" s="963">
        <f>'Ac Dtls'!D5002</f>
        <v>0</v>
      </c>
      <c r="E6653" s="131">
        <f>'Ac Dtls'!E5002</f>
        <v>0</v>
      </c>
      <c r="F6653" s="131">
        <f>'Total display'!O299</f>
        <v>0</v>
      </c>
      <c r="G6653" s="127"/>
      <c r="H6653" s="127"/>
      <c r="I6653" s="131"/>
      <c r="J6653" s="113"/>
    </row>
    <row r="6654" spans="2:10" x14ac:dyDescent="0.2">
      <c r="B6654" s="111"/>
      <c r="C6654" s="127" t="s">
        <v>43</v>
      </c>
      <c r="D6654" s="963">
        <f>'Ac Dtls'!G5002</f>
        <v>0</v>
      </c>
      <c r="E6654" s="131">
        <f>'Ac Dtls'!H5002</f>
        <v>0</v>
      </c>
      <c r="F6654" s="131">
        <f>'Total display'!N299</f>
        <v>0</v>
      </c>
      <c r="G6654" s="127"/>
      <c r="H6654" s="127"/>
      <c r="I6654" s="131"/>
      <c r="J6654" s="113"/>
    </row>
    <row r="6655" spans="2:10" x14ac:dyDescent="0.2">
      <c r="B6655" s="111"/>
      <c r="C6655" s="127" t="s">
        <v>71</v>
      </c>
      <c r="D6655" s="127"/>
      <c r="E6655" s="127"/>
      <c r="F6655" s="131">
        <f>'Total display'!P299</f>
        <v>0</v>
      </c>
      <c r="G6655" s="127"/>
      <c r="H6655" s="127"/>
      <c r="I6655" s="131"/>
      <c r="J6655" s="113"/>
    </row>
    <row r="6656" spans="2:10" x14ac:dyDescent="0.2">
      <c r="B6656" s="111"/>
      <c r="C6656" s="127" t="s">
        <v>1993</v>
      </c>
      <c r="D6656" s="144"/>
      <c r="E6656" s="144"/>
      <c r="F6656" s="183">
        <f>'Total display'!M299</f>
        <v>0</v>
      </c>
      <c r="G6656" s="127"/>
      <c r="H6656" s="127"/>
      <c r="I6656" s="131"/>
      <c r="J6656" s="113"/>
    </row>
    <row r="6657" spans="2:10" x14ac:dyDescent="0.2">
      <c r="B6657" s="111"/>
      <c r="C6657" s="127" t="s">
        <v>451</v>
      </c>
      <c r="D6657" s="144"/>
      <c r="E6657" s="144"/>
      <c r="F6657" s="131">
        <f>'Total display'!L299</f>
        <v>0</v>
      </c>
      <c r="G6657" s="127"/>
      <c r="H6657" s="127"/>
      <c r="I6657" s="131"/>
      <c r="J6657" s="113"/>
    </row>
    <row r="6658" spans="2:10" x14ac:dyDescent="0.2">
      <c r="B6658" s="111"/>
      <c r="C6658" s="127"/>
      <c r="D6658" s="127"/>
      <c r="E6658" s="127"/>
      <c r="F6658" s="131"/>
      <c r="G6658" s="127"/>
      <c r="H6658" s="127"/>
      <c r="I6658" s="131"/>
      <c r="J6658" s="113"/>
    </row>
    <row r="6659" spans="2:10" x14ac:dyDescent="0.2">
      <c r="B6659" s="111"/>
      <c r="C6659" s="382"/>
      <c r="D6659" s="127"/>
      <c r="E6659" s="127"/>
      <c r="F6659" s="131"/>
      <c r="G6659" s="135"/>
      <c r="H6659" s="135"/>
      <c r="I6659" s="133"/>
      <c r="J6659" s="113"/>
    </row>
    <row r="6660" spans="2:10" x14ac:dyDescent="0.2">
      <c r="B6660" s="111"/>
      <c r="C6660" s="1050" t="s">
        <v>83</v>
      </c>
      <c r="D6660" s="1051"/>
      <c r="E6660" s="1051"/>
      <c r="F6660" s="132">
        <f>SUM(F6651:F6659)</f>
        <v>0</v>
      </c>
      <c r="G6660" s="1052" t="s">
        <v>84</v>
      </c>
      <c r="H6660" s="1052"/>
      <c r="I6660" s="133">
        <f>SUM(I6651:I6658)</f>
        <v>0</v>
      </c>
      <c r="J6660" s="113"/>
    </row>
    <row r="6661" spans="2:10" x14ac:dyDescent="0.2">
      <c r="B6661" s="134"/>
      <c r="C6661" s="135"/>
      <c r="D6661" s="135"/>
      <c r="E6661" s="135"/>
      <c r="F6661" s="135"/>
      <c r="G6661" s="1057" t="s">
        <v>85</v>
      </c>
      <c r="H6661" s="1057"/>
      <c r="I6661" s="136">
        <f>F6660-I6660</f>
        <v>0</v>
      </c>
      <c r="J6661" s="137"/>
    </row>
    <row r="6662" spans="2:10" x14ac:dyDescent="0.2">
      <c r="B6662" s="111"/>
      <c r="C6662" s="112" t="s">
        <v>86</v>
      </c>
      <c r="D6662" s="112"/>
      <c r="E6662" s="112" t="s">
        <v>88</v>
      </c>
      <c r="F6662" s="112"/>
      <c r="G6662" s="112"/>
      <c r="H6662" s="112"/>
      <c r="I6662" s="112"/>
      <c r="J6662" s="113"/>
    </row>
    <row r="6663" spans="2:10" x14ac:dyDescent="0.2">
      <c r="B6663" s="111"/>
      <c r="C6663" s="112"/>
      <c r="D6663" s="112"/>
      <c r="E6663" s="112"/>
      <c r="F6663" s="112"/>
      <c r="G6663" s="112"/>
      <c r="H6663" s="112"/>
      <c r="I6663" s="112"/>
      <c r="J6663" s="113"/>
    </row>
    <row r="6664" spans="2:10" ht="13.5" thickBot="1" x14ac:dyDescent="0.25">
      <c r="B6664" s="139"/>
      <c r="C6664" s="140"/>
      <c r="D6664" s="140"/>
      <c r="E6664" s="140"/>
      <c r="F6664" s="140"/>
      <c r="G6664" s="140"/>
      <c r="H6664" s="140"/>
      <c r="I6664" s="140"/>
      <c r="J6664" s="141"/>
    </row>
    <row r="6666" spans="2:10" ht="13.5" thickBot="1" x14ac:dyDescent="0.25"/>
    <row r="6667" spans="2:10" x14ac:dyDescent="0.2">
      <c r="B6667" s="108" t="s">
        <v>143</v>
      </c>
      <c r="C6667" s="109"/>
      <c r="D6667" s="109"/>
      <c r="E6667" s="109"/>
      <c r="F6667" s="109"/>
      <c r="G6667" s="109"/>
      <c r="H6667" s="109"/>
      <c r="I6667" s="109"/>
      <c r="J6667" s="110"/>
    </row>
    <row r="6668" spans="2:10" x14ac:dyDescent="0.2">
      <c r="B6668" s="111"/>
      <c r="C6668" s="112"/>
      <c r="D6668" s="112"/>
      <c r="E6668" s="112"/>
      <c r="F6668" s="112"/>
      <c r="G6668" s="112"/>
      <c r="H6668" s="112"/>
      <c r="I6668" s="112"/>
      <c r="J6668" s="113"/>
    </row>
    <row r="6669" spans="2:10" ht="15.75" x14ac:dyDescent="0.25">
      <c r="B6669" s="111"/>
      <c r="C6669" s="1053" t="s">
        <v>77</v>
      </c>
      <c r="D6669" s="1053"/>
      <c r="E6669" s="1053"/>
      <c r="F6669" s="1053"/>
      <c r="G6669" s="1053"/>
      <c r="H6669" s="1053"/>
      <c r="I6669" s="1053"/>
      <c r="J6669" s="113"/>
    </row>
    <row r="6670" spans="2:10" x14ac:dyDescent="0.2">
      <c r="B6670" s="111"/>
      <c r="C6670" s="1054" t="s">
        <v>1991</v>
      </c>
      <c r="D6670" s="1054"/>
      <c r="E6670" s="1054"/>
      <c r="F6670" s="1054"/>
      <c r="G6670" s="1054"/>
      <c r="H6670" s="1054"/>
      <c r="I6670" s="1054"/>
      <c r="J6670" s="113"/>
    </row>
    <row r="6671" spans="2:10" x14ac:dyDescent="0.2">
      <c r="B6671" s="111"/>
      <c r="C6671" s="962"/>
      <c r="D6671" s="962"/>
      <c r="E6671" s="962"/>
      <c r="F6671" s="962"/>
      <c r="G6671" s="962"/>
      <c r="H6671" s="962"/>
      <c r="I6671" s="964"/>
      <c r="J6671" s="113"/>
    </row>
    <row r="6672" spans="2:10" x14ac:dyDescent="0.2">
      <c r="B6672" s="111"/>
      <c r="C6672" s="965" t="s">
        <v>82</v>
      </c>
      <c r="D6672" s="1055">
        <f>'Total display'!B312</f>
        <v>0</v>
      </c>
      <c r="E6672" s="1055"/>
      <c r="F6672" s="1055"/>
      <c r="G6672" s="1055"/>
      <c r="H6672" s="965" t="s">
        <v>81</v>
      </c>
      <c r="I6672" s="176">
        <f>'Total display'!C312</f>
        <v>0</v>
      </c>
      <c r="J6672" s="113"/>
    </row>
    <row r="6673" spans="2:10" x14ac:dyDescent="0.2">
      <c r="B6673" s="111"/>
      <c r="C6673" s="118" t="s">
        <v>78</v>
      </c>
      <c r="D6673" s="1055" t="s">
        <v>89</v>
      </c>
      <c r="E6673" s="1055"/>
      <c r="F6673" s="1055"/>
      <c r="G6673" s="112"/>
      <c r="H6673" s="314" t="s">
        <v>479</v>
      </c>
      <c r="I6673" s="314" t="s">
        <v>616</v>
      </c>
      <c r="J6673" s="113"/>
    </row>
    <row r="6674" spans="2:10" ht="13.5" thickBot="1" x14ac:dyDescent="0.25">
      <c r="B6674" s="111"/>
      <c r="C6674" s="120" t="s">
        <v>79</v>
      </c>
      <c r="D6674" s="120">
        <f>'Total display'!A312</f>
        <v>0</v>
      </c>
      <c r="E6674" s="169"/>
      <c r="F6674" s="149"/>
      <c r="G6674" s="112"/>
      <c r="H6674" s="120" t="s">
        <v>80</v>
      </c>
      <c r="I6674" s="232">
        <f>'Total display'!D312</f>
        <v>0</v>
      </c>
      <c r="J6674" s="113"/>
    </row>
    <row r="6675" spans="2:10" ht="14.25" thickTop="1" thickBot="1" x14ac:dyDescent="0.25">
      <c r="B6675" s="111"/>
      <c r="C6675" s="123" t="s">
        <v>73</v>
      </c>
      <c r="D6675" s="124"/>
      <c r="E6675" s="124"/>
      <c r="F6675" s="125" t="s">
        <v>74</v>
      </c>
      <c r="G6675" s="124" t="s">
        <v>75</v>
      </c>
      <c r="H6675" s="124"/>
      <c r="I6675" s="125" t="s">
        <v>74</v>
      </c>
      <c r="J6675" s="113"/>
    </row>
    <row r="6676" spans="2:10" ht="13.5" thickTop="1" x14ac:dyDescent="0.2">
      <c r="B6676" s="111"/>
      <c r="C6676" s="126"/>
      <c r="D6676" s="127" t="s">
        <v>201</v>
      </c>
      <c r="E6676" s="963" t="s">
        <v>117</v>
      </c>
      <c r="F6676" s="129"/>
      <c r="G6676" s="112"/>
      <c r="H6676" s="112"/>
      <c r="I6676" s="130"/>
      <c r="J6676" s="113"/>
    </row>
    <row r="6677" spans="2:10" x14ac:dyDescent="0.2">
      <c r="B6677" s="111"/>
      <c r="C6677" s="127" t="s">
        <v>40</v>
      </c>
      <c r="D6677" s="127"/>
      <c r="E6677" s="127"/>
      <c r="F6677" s="131">
        <f>'Total display'!E312</f>
        <v>0</v>
      </c>
      <c r="G6677" s="1056"/>
      <c r="H6677" s="1056"/>
      <c r="I6677" s="131">
        <f>'Total display'!R312</f>
        <v>0</v>
      </c>
      <c r="J6677" s="113"/>
    </row>
    <row r="6678" spans="2:10" x14ac:dyDescent="0.2">
      <c r="B6678" s="111"/>
      <c r="C6678" s="127" t="s">
        <v>67</v>
      </c>
      <c r="D6678" s="127"/>
      <c r="E6678" s="127"/>
      <c r="F6678" s="131">
        <f>'Total display'!H312</f>
        <v>0</v>
      </c>
      <c r="G6678" s="1056" t="s">
        <v>76</v>
      </c>
      <c r="H6678" s="1056"/>
      <c r="I6678" s="131">
        <f>'Total display'!T312</f>
        <v>0</v>
      </c>
      <c r="J6678" s="113"/>
    </row>
    <row r="6679" spans="2:10" x14ac:dyDescent="0.2">
      <c r="B6679" s="111"/>
      <c r="C6679" s="127" t="s">
        <v>478</v>
      </c>
      <c r="D6679" s="963">
        <f>'Ac Dtls'!D5028</f>
        <v>0</v>
      </c>
      <c r="E6679" s="131">
        <f>'Ac Dtls'!E5028</f>
        <v>0</v>
      </c>
      <c r="F6679" s="131">
        <f>'Total display'!O312</f>
        <v>0</v>
      </c>
      <c r="G6679" s="127"/>
      <c r="H6679" s="127"/>
      <c r="I6679" s="131"/>
      <c r="J6679" s="113"/>
    </row>
    <row r="6680" spans="2:10" x14ac:dyDescent="0.2">
      <c r="B6680" s="111"/>
      <c r="C6680" s="127" t="s">
        <v>43</v>
      </c>
      <c r="D6680" s="963">
        <f>'Ac Dtls'!G5028</f>
        <v>0</v>
      </c>
      <c r="E6680" s="131">
        <f>'Ac Dtls'!H5028</f>
        <v>0</v>
      </c>
      <c r="F6680" s="131">
        <f>'Total display'!N312</f>
        <v>0</v>
      </c>
      <c r="G6680" s="127"/>
      <c r="H6680" s="127"/>
      <c r="I6680" s="131"/>
      <c r="J6680" s="113"/>
    </row>
    <row r="6681" spans="2:10" x14ac:dyDescent="0.2">
      <c r="B6681" s="111"/>
      <c r="C6681" s="127" t="s">
        <v>71</v>
      </c>
      <c r="D6681" s="127"/>
      <c r="E6681" s="127"/>
      <c r="F6681" s="131">
        <f>'Total display'!P312</f>
        <v>0</v>
      </c>
      <c r="G6681" s="127"/>
      <c r="H6681" s="127"/>
      <c r="I6681" s="131"/>
      <c r="J6681" s="113"/>
    </row>
    <row r="6682" spans="2:10" x14ac:dyDescent="0.2">
      <c r="B6682" s="111"/>
      <c r="C6682" s="127" t="s">
        <v>1993</v>
      </c>
      <c r="D6682" s="144"/>
      <c r="E6682" s="144"/>
      <c r="F6682" s="183">
        <f>'Total display'!M312</f>
        <v>0</v>
      </c>
      <c r="G6682" s="127"/>
      <c r="H6682" s="127"/>
      <c r="I6682" s="131"/>
      <c r="J6682" s="113"/>
    </row>
    <row r="6683" spans="2:10" x14ac:dyDescent="0.2">
      <c r="B6683" s="111"/>
      <c r="C6683" s="127" t="s">
        <v>451</v>
      </c>
      <c r="D6683" s="144"/>
      <c r="E6683" s="144"/>
      <c r="F6683" s="131">
        <f>'Total display'!L312</f>
        <v>0</v>
      </c>
      <c r="G6683" s="127"/>
      <c r="H6683" s="127"/>
      <c r="I6683" s="131"/>
      <c r="J6683" s="113"/>
    </row>
    <row r="6684" spans="2:10" x14ac:dyDescent="0.2">
      <c r="B6684" s="111"/>
      <c r="C6684" s="127"/>
      <c r="D6684" s="127"/>
      <c r="E6684" s="127"/>
      <c r="F6684" s="131"/>
      <c r="G6684" s="127"/>
      <c r="H6684" s="127"/>
      <c r="I6684" s="131"/>
      <c r="J6684" s="113"/>
    </row>
    <row r="6685" spans="2:10" x14ac:dyDescent="0.2">
      <c r="B6685" s="111"/>
      <c r="C6685" s="382"/>
      <c r="D6685" s="127"/>
      <c r="E6685" s="127"/>
      <c r="F6685" s="131"/>
      <c r="G6685" s="135"/>
      <c r="H6685" s="135"/>
      <c r="I6685" s="133"/>
      <c r="J6685" s="113"/>
    </row>
    <row r="6686" spans="2:10" x14ac:dyDescent="0.2">
      <c r="B6686" s="111"/>
      <c r="C6686" s="1050" t="s">
        <v>83</v>
      </c>
      <c r="D6686" s="1051"/>
      <c r="E6686" s="1051"/>
      <c r="F6686" s="132">
        <f>SUM(F6677:F6685)</f>
        <v>0</v>
      </c>
      <c r="G6686" s="1052" t="s">
        <v>84</v>
      </c>
      <c r="H6686" s="1052"/>
      <c r="I6686" s="133">
        <f>SUM(I6677:I6684)</f>
        <v>0</v>
      </c>
      <c r="J6686" s="113"/>
    </row>
    <row r="6687" spans="2:10" x14ac:dyDescent="0.2">
      <c r="B6687" s="134"/>
      <c r="C6687" s="135"/>
      <c r="D6687" s="135"/>
      <c r="E6687" s="135"/>
      <c r="F6687" s="135"/>
      <c r="G6687" s="1057" t="s">
        <v>85</v>
      </c>
      <c r="H6687" s="1057"/>
      <c r="I6687" s="136">
        <f>F6686-I6686</f>
        <v>0</v>
      </c>
      <c r="J6687" s="137"/>
    </row>
    <row r="6688" spans="2:10" x14ac:dyDescent="0.2">
      <c r="B6688" s="111"/>
      <c r="C6688" s="112" t="s">
        <v>86</v>
      </c>
      <c r="D6688" s="112"/>
      <c r="E6688" s="112" t="s">
        <v>88</v>
      </c>
      <c r="F6688" s="112"/>
      <c r="G6688" s="112"/>
      <c r="H6688" s="112"/>
      <c r="I6688" s="112"/>
      <c r="J6688" s="113"/>
    </row>
    <row r="6689" spans="2:10" x14ac:dyDescent="0.2">
      <c r="B6689" s="111"/>
      <c r="C6689" s="112"/>
      <c r="D6689" s="112"/>
      <c r="E6689" s="112"/>
      <c r="F6689" s="112"/>
      <c r="G6689" s="112"/>
      <c r="H6689" s="112"/>
      <c r="I6689" s="112"/>
      <c r="J6689" s="113"/>
    </row>
    <row r="6690" spans="2:10" ht="13.5" thickBot="1" x14ac:dyDescent="0.25">
      <c r="B6690" s="139"/>
      <c r="C6690" s="140"/>
      <c r="D6690" s="140"/>
      <c r="E6690" s="140"/>
      <c r="F6690" s="140"/>
      <c r="G6690" s="140"/>
      <c r="H6690" s="140"/>
      <c r="I6690" s="140"/>
      <c r="J6690" s="141"/>
    </row>
    <row r="6694" spans="2:10" ht="13.5" thickBot="1" x14ac:dyDescent="0.25"/>
    <row r="6695" spans="2:10" x14ac:dyDescent="0.2">
      <c r="B6695" s="108" t="s">
        <v>143</v>
      </c>
      <c r="C6695" s="109"/>
      <c r="D6695" s="109"/>
      <c r="E6695" s="109"/>
      <c r="F6695" s="109"/>
      <c r="G6695" s="109"/>
      <c r="H6695" s="109"/>
      <c r="I6695" s="109"/>
      <c r="J6695" s="110"/>
    </row>
    <row r="6696" spans="2:10" x14ac:dyDescent="0.2">
      <c r="B6696" s="111"/>
      <c r="C6696" s="112"/>
      <c r="D6696" s="112"/>
      <c r="E6696" s="112"/>
      <c r="F6696" s="112"/>
      <c r="G6696" s="112"/>
      <c r="H6696" s="112"/>
      <c r="I6696" s="112"/>
      <c r="J6696" s="113"/>
    </row>
    <row r="6697" spans="2:10" ht="15.75" x14ac:dyDescent="0.25">
      <c r="B6697" s="111"/>
      <c r="C6697" s="1053" t="s">
        <v>77</v>
      </c>
      <c r="D6697" s="1053"/>
      <c r="E6697" s="1053"/>
      <c r="F6697" s="1053"/>
      <c r="G6697" s="1053"/>
      <c r="H6697" s="1053"/>
      <c r="I6697" s="1053"/>
      <c r="J6697" s="113"/>
    </row>
    <row r="6698" spans="2:10" x14ac:dyDescent="0.2">
      <c r="B6698" s="111"/>
      <c r="C6698" s="1054" t="s">
        <v>1991</v>
      </c>
      <c r="D6698" s="1054"/>
      <c r="E6698" s="1054"/>
      <c r="F6698" s="1054"/>
      <c r="G6698" s="1054"/>
      <c r="H6698" s="1054"/>
      <c r="I6698" s="1054"/>
      <c r="J6698" s="113"/>
    </row>
    <row r="6699" spans="2:10" x14ac:dyDescent="0.2">
      <c r="B6699" s="111"/>
      <c r="C6699" s="962"/>
      <c r="D6699" s="962"/>
      <c r="E6699" s="962"/>
      <c r="F6699" s="962"/>
      <c r="G6699" s="962"/>
      <c r="H6699" s="962"/>
      <c r="I6699" s="964"/>
      <c r="J6699" s="113"/>
    </row>
    <row r="6700" spans="2:10" x14ac:dyDescent="0.2">
      <c r="B6700" s="111"/>
      <c r="C6700" s="965" t="s">
        <v>82</v>
      </c>
      <c r="D6700" s="1055">
        <f>'Total display'!B302</f>
        <v>0</v>
      </c>
      <c r="E6700" s="1055"/>
      <c r="F6700" s="1055"/>
      <c r="G6700" s="1055"/>
      <c r="H6700" s="965" t="s">
        <v>81</v>
      </c>
      <c r="I6700" s="176">
        <f>'Total display'!C302</f>
        <v>0</v>
      </c>
      <c r="J6700" s="113"/>
    </row>
    <row r="6701" spans="2:10" x14ac:dyDescent="0.2">
      <c r="B6701" s="111"/>
      <c r="C6701" s="118" t="s">
        <v>78</v>
      </c>
      <c r="D6701" s="1055" t="s">
        <v>89</v>
      </c>
      <c r="E6701" s="1055"/>
      <c r="F6701" s="1055"/>
      <c r="G6701" s="112"/>
      <c r="H6701" s="314" t="s">
        <v>479</v>
      </c>
      <c r="I6701" s="314" t="s">
        <v>616</v>
      </c>
      <c r="J6701" s="113"/>
    </row>
    <row r="6702" spans="2:10" ht="13.5" thickBot="1" x14ac:dyDescent="0.25">
      <c r="B6702" s="111"/>
      <c r="C6702" s="120" t="s">
        <v>79</v>
      </c>
      <c r="D6702" s="120">
        <f>'Total display'!A302</f>
        <v>0</v>
      </c>
      <c r="E6702" s="169"/>
      <c r="F6702" s="149"/>
      <c r="G6702" s="112"/>
      <c r="H6702" s="120" t="s">
        <v>80</v>
      </c>
      <c r="I6702" s="232">
        <f>'Total display'!D302</f>
        <v>0</v>
      </c>
      <c r="J6702" s="113"/>
    </row>
    <row r="6703" spans="2:10" ht="14.25" thickTop="1" thickBot="1" x14ac:dyDescent="0.25">
      <c r="B6703" s="111"/>
      <c r="C6703" s="123" t="s">
        <v>73</v>
      </c>
      <c r="D6703" s="124"/>
      <c r="E6703" s="124"/>
      <c r="F6703" s="125" t="s">
        <v>74</v>
      </c>
      <c r="G6703" s="124" t="s">
        <v>75</v>
      </c>
      <c r="H6703" s="124"/>
      <c r="I6703" s="125" t="s">
        <v>74</v>
      </c>
      <c r="J6703" s="113"/>
    </row>
    <row r="6704" spans="2:10" ht="13.5" thickTop="1" x14ac:dyDescent="0.2">
      <c r="B6704" s="111"/>
      <c r="C6704" s="126"/>
      <c r="D6704" s="127" t="s">
        <v>201</v>
      </c>
      <c r="E6704" s="963" t="s">
        <v>117</v>
      </c>
      <c r="F6704" s="129"/>
      <c r="G6704" s="112"/>
      <c r="H6704" s="112"/>
      <c r="I6704" s="130"/>
      <c r="J6704" s="113"/>
    </row>
    <row r="6705" spans="2:10" x14ac:dyDescent="0.2">
      <c r="B6705" s="111"/>
      <c r="C6705" s="127" t="s">
        <v>40</v>
      </c>
      <c r="D6705" s="127"/>
      <c r="E6705" s="127"/>
      <c r="F6705" s="131">
        <f>'Total display'!E302</f>
        <v>0</v>
      </c>
      <c r="G6705" s="1056"/>
      <c r="H6705" s="1056"/>
      <c r="I6705" s="131">
        <f>'Total display'!R302</f>
        <v>0</v>
      </c>
      <c r="J6705" s="113"/>
    </row>
    <row r="6706" spans="2:10" x14ac:dyDescent="0.2">
      <c r="B6706" s="111"/>
      <c r="C6706" s="127" t="s">
        <v>67</v>
      </c>
      <c r="D6706" s="127"/>
      <c r="E6706" s="127"/>
      <c r="F6706" s="131">
        <f>'Total display'!H302</f>
        <v>0</v>
      </c>
      <c r="G6706" s="1056" t="s">
        <v>76</v>
      </c>
      <c r="H6706" s="1056"/>
      <c r="I6706" s="131">
        <f>'Total display'!T302</f>
        <v>0</v>
      </c>
      <c r="J6706" s="113"/>
    </row>
    <row r="6707" spans="2:10" x14ac:dyDescent="0.2">
      <c r="B6707" s="111"/>
      <c r="C6707" s="127" t="s">
        <v>478</v>
      </c>
      <c r="D6707" s="963">
        <f>'Ac Dtls'!D5056</f>
        <v>0</v>
      </c>
      <c r="E6707" s="131">
        <f>'Ac Dtls'!E5056</f>
        <v>0</v>
      </c>
      <c r="F6707" s="131">
        <f>'Total display'!O302</f>
        <v>0</v>
      </c>
      <c r="G6707" s="127"/>
      <c r="H6707" s="127"/>
      <c r="I6707" s="131"/>
      <c r="J6707" s="113"/>
    </row>
    <row r="6708" spans="2:10" x14ac:dyDescent="0.2">
      <c r="B6708" s="111"/>
      <c r="C6708" s="127" t="s">
        <v>43</v>
      </c>
      <c r="D6708" s="963">
        <f>'Ac Dtls'!G5056</f>
        <v>0</v>
      </c>
      <c r="E6708" s="131">
        <f>'Ac Dtls'!H5056</f>
        <v>0</v>
      </c>
      <c r="F6708" s="131">
        <f>'Total display'!N302</f>
        <v>0</v>
      </c>
      <c r="G6708" s="127"/>
      <c r="H6708" s="127"/>
      <c r="I6708" s="131"/>
      <c r="J6708" s="113"/>
    </row>
    <row r="6709" spans="2:10" x14ac:dyDescent="0.2">
      <c r="B6709" s="111"/>
      <c r="C6709" s="127" t="s">
        <v>71</v>
      </c>
      <c r="D6709" s="127"/>
      <c r="E6709" s="127"/>
      <c r="F6709" s="131">
        <f>'Total display'!P302</f>
        <v>0</v>
      </c>
      <c r="G6709" s="127"/>
      <c r="H6709" s="127"/>
      <c r="I6709" s="131"/>
      <c r="J6709" s="113"/>
    </row>
    <row r="6710" spans="2:10" x14ac:dyDescent="0.2">
      <c r="B6710" s="111"/>
      <c r="C6710" s="127" t="s">
        <v>1993</v>
      </c>
      <c r="D6710" s="144"/>
      <c r="E6710" s="144"/>
      <c r="F6710" s="183">
        <f>'Total display'!M302</f>
        <v>0</v>
      </c>
      <c r="G6710" s="127"/>
      <c r="H6710" s="127"/>
      <c r="I6710" s="131"/>
      <c r="J6710" s="113"/>
    </row>
    <row r="6711" spans="2:10" x14ac:dyDescent="0.2">
      <c r="B6711" s="111"/>
      <c r="C6711" s="127" t="s">
        <v>451</v>
      </c>
      <c r="D6711" s="144"/>
      <c r="E6711" s="144"/>
      <c r="F6711" s="131">
        <f>'Total display'!L302</f>
        <v>0</v>
      </c>
      <c r="G6711" s="127"/>
      <c r="H6711" s="127"/>
      <c r="I6711" s="131"/>
      <c r="J6711" s="113"/>
    </row>
    <row r="6712" spans="2:10" x14ac:dyDescent="0.2">
      <c r="B6712" s="111"/>
      <c r="C6712" s="127"/>
      <c r="D6712" s="127"/>
      <c r="E6712" s="127"/>
      <c r="F6712" s="131"/>
      <c r="G6712" s="127"/>
      <c r="H6712" s="127"/>
      <c r="I6712" s="131"/>
      <c r="J6712" s="113"/>
    </row>
    <row r="6713" spans="2:10" x14ac:dyDescent="0.2">
      <c r="B6713" s="111"/>
      <c r="C6713" s="382"/>
      <c r="D6713" s="127"/>
      <c r="E6713" s="127"/>
      <c r="F6713" s="131"/>
      <c r="G6713" s="135"/>
      <c r="H6713" s="135"/>
      <c r="I6713" s="133"/>
      <c r="J6713" s="113"/>
    </row>
    <row r="6714" spans="2:10" x14ac:dyDescent="0.2">
      <c r="B6714" s="111"/>
      <c r="C6714" s="1050" t="s">
        <v>83</v>
      </c>
      <c r="D6714" s="1051"/>
      <c r="E6714" s="1051"/>
      <c r="F6714" s="132">
        <f>SUM(F6705:F6713)</f>
        <v>0</v>
      </c>
      <c r="G6714" s="1052" t="s">
        <v>84</v>
      </c>
      <c r="H6714" s="1052"/>
      <c r="I6714" s="133">
        <f>SUM(I6705:I6712)</f>
        <v>0</v>
      </c>
      <c r="J6714" s="113"/>
    </row>
    <row r="6715" spans="2:10" x14ac:dyDescent="0.2">
      <c r="B6715" s="134"/>
      <c r="C6715" s="135"/>
      <c r="D6715" s="135"/>
      <c r="E6715" s="135"/>
      <c r="F6715" s="135"/>
      <c r="G6715" s="1057" t="s">
        <v>85</v>
      </c>
      <c r="H6715" s="1057"/>
      <c r="I6715" s="136">
        <f>F6714-I6714</f>
        <v>0</v>
      </c>
      <c r="J6715" s="137"/>
    </row>
    <row r="6716" spans="2:10" x14ac:dyDescent="0.2">
      <c r="B6716" s="111"/>
      <c r="C6716" s="112" t="s">
        <v>86</v>
      </c>
      <c r="D6716" s="112"/>
      <c r="E6716" s="112" t="s">
        <v>88</v>
      </c>
      <c r="F6716" s="112"/>
      <c r="G6716" s="112"/>
      <c r="H6716" s="112"/>
      <c r="I6716" s="112"/>
      <c r="J6716" s="113"/>
    </row>
    <row r="6717" spans="2:10" x14ac:dyDescent="0.2">
      <c r="B6717" s="111"/>
      <c r="C6717" s="112"/>
      <c r="D6717" s="112"/>
      <c r="E6717" s="112"/>
      <c r="F6717" s="112"/>
      <c r="G6717" s="112"/>
      <c r="H6717" s="112"/>
      <c r="I6717" s="112"/>
      <c r="J6717" s="113"/>
    </row>
    <row r="6718" spans="2:10" ht="13.5" thickBot="1" x14ac:dyDescent="0.25">
      <c r="B6718" s="139"/>
      <c r="C6718" s="140"/>
      <c r="D6718" s="140"/>
      <c r="E6718" s="140"/>
      <c r="F6718" s="140"/>
      <c r="G6718" s="140"/>
      <c r="H6718" s="140"/>
      <c r="I6718" s="140"/>
      <c r="J6718" s="141"/>
    </row>
    <row r="6723" spans="2:10" ht="13.5" thickBot="1" x14ac:dyDescent="0.25"/>
    <row r="6724" spans="2:10" x14ac:dyDescent="0.2">
      <c r="B6724" s="108" t="s">
        <v>143</v>
      </c>
      <c r="C6724" s="109"/>
      <c r="D6724" s="109"/>
      <c r="E6724" s="109"/>
      <c r="F6724" s="109"/>
      <c r="G6724" s="109"/>
      <c r="H6724" s="109"/>
      <c r="I6724" s="109"/>
      <c r="J6724" s="110"/>
    </row>
    <row r="6725" spans="2:10" x14ac:dyDescent="0.2">
      <c r="B6725" s="111"/>
      <c r="C6725" s="112"/>
      <c r="D6725" s="112"/>
      <c r="E6725" s="112"/>
      <c r="F6725" s="112"/>
      <c r="G6725" s="112"/>
      <c r="H6725" s="112"/>
      <c r="I6725" s="112"/>
      <c r="J6725" s="113"/>
    </row>
    <row r="6726" spans="2:10" ht="15.75" x14ac:dyDescent="0.25">
      <c r="B6726" s="111"/>
      <c r="C6726" s="1053" t="s">
        <v>77</v>
      </c>
      <c r="D6726" s="1053"/>
      <c r="E6726" s="1053"/>
      <c r="F6726" s="1053"/>
      <c r="G6726" s="1053"/>
      <c r="H6726" s="1053"/>
      <c r="I6726" s="1053"/>
      <c r="J6726" s="113"/>
    </row>
    <row r="6727" spans="2:10" x14ac:dyDescent="0.2">
      <c r="B6727" s="111"/>
      <c r="C6727" s="1054" t="s">
        <v>1991</v>
      </c>
      <c r="D6727" s="1054"/>
      <c r="E6727" s="1054"/>
      <c r="F6727" s="1054"/>
      <c r="G6727" s="1054"/>
      <c r="H6727" s="1054"/>
      <c r="I6727" s="1054"/>
      <c r="J6727" s="113"/>
    </row>
    <row r="6728" spans="2:10" x14ac:dyDescent="0.2">
      <c r="B6728" s="111"/>
      <c r="C6728" s="962"/>
      <c r="D6728" s="962"/>
      <c r="E6728" s="962"/>
      <c r="F6728" s="962"/>
      <c r="G6728" s="962"/>
      <c r="H6728" s="962"/>
      <c r="I6728" s="964"/>
      <c r="J6728" s="113"/>
    </row>
    <row r="6729" spans="2:10" x14ac:dyDescent="0.2">
      <c r="B6729" s="111"/>
      <c r="C6729" s="965" t="s">
        <v>82</v>
      </c>
      <c r="D6729" s="1055">
        <f>'Total display'!B316</f>
        <v>0</v>
      </c>
      <c r="E6729" s="1055"/>
      <c r="F6729" s="1055"/>
      <c r="G6729" s="1055"/>
      <c r="H6729" s="965" t="s">
        <v>81</v>
      </c>
      <c r="I6729" s="176">
        <f>'Total display'!C316</f>
        <v>0</v>
      </c>
      <c r="J6729" s="113"/>
    </row>
    <row r="6730" spans="2:10" x14ac:dyDescent="0.2">
      <c r="B6730" s="111"/>
      <c r="C6730" s="118" t="s">
        <v>78</v>
      </c>
      <c r="D6730" s="1055" t="s">
        <v>89</v>
      </c>
      <c r="E6730" s="1055"/>
      <c r="F6730" s="1055"/>
      <c r="G6730" s="112"/>
      <c r="H6730" s="314" t="s">
        <v>479</v>
      </c>
      <c r="I6730" s="314" t="s">
        <v>616</v>
      </c>
      <c r="J6730" s="113"/>
    </row>
    <row r="6731" spans="2:10" ht="13.5" thickBot="1" x14ac:dyDescent="0.25">
      <c r="B6731" s="111"/>
      <c r="C6731" s="120" t="s">
        <v>79</v>
      </c>
      <c r="D6731" s="120">
        <f>'Total display'!A316</f>
        <v>0</v>
      </c>
      <c r="E6731" s="169"/>
      <c r="F6731" s="149"/>
      <c r="G6731" s="112"/>
      <c r="H6731" s="120" t="s">
        <v>80</v>
      </c>
      <c r="I6731" s="232">
        <f>'Total display'!D316</f>
        <v>0</v>
      </c>
      <c r="J6731" s="113"/>
    </row>
    <row r="6732" spans="2:10" ht="14.25" thickTop="1" thickBot="1" x14ac:dyDescent="0.25">
      <c r="B6732" s="111"/>
      <c r="C6732" s="123" t="s">
        <v>73</v>
      </c>
      <c r="D6732" s="124"/>
      <c r="E6732" s="124"/>
      <c r="F6732" s="125" t="s">
        <v>74</v>
      </c>
      <c r="G6732" s="124" t="s">
        <v>75</v>
      </c>
      <c r="H6732" s="124"/>
      <c r="I6732" s="125" t="s">
        <v>74</v>
      </c>
      <c r="J6732" s="113"/>
    </row>
    <row r="6733" spans="2:10" ht="13.5" thickTop="1" x14ac:dyDescent="0.2">
      <c r="B6733" s="111"/>
      <c r="C6733" s="126"/>
      <c r="D6733" s="127" t="s">
        <v>201</v>
      </c>
      <c r="E6733" s="963" t="s">
        <v>117</v>
      </c>
      <c r="F6733" s="129"/>
      <c r="G6733" s="112"/>
      <c r="H6733" s="112"/>
      <c r="I6733" s="130"/>
      <c r="J6733" s="113"/>
    </row>
    <row r="6734" spans="2:10" x14ac:dyDescent="0.2">
      <c r="B6734" s="111"/>
      <c r="C6734" s="127" t="s">
        <v>40</v>
      </c>
      <c r="D6734" s="127"/>
      <c r="E6734" s="127"/>
      <c r="F6734" s="131">
        <f>'Total display'!E316</f>
        <v>0</v>
      </c>
      <c r="G6734" s="1056"/>
      <c r="H6734" s="1056"/>
      <c r="I6734" s="131">
        <f>'Total display'!R316</f>
        <v>0</v>
      </c>
      <c r="J6734" s="113"/>
    </row>
    <row r="6735" spans="2:10" x14ac:dyDescent="0.2">
      <c r="B6735" s="111"/>
      <c r="C6735" s="127" t="s">
        <v>67</v>
      </c>
      <c r="D6735" s="127"/>
      <c r="E6735" s="127"/>
      <c r="F6735" s="131">
        <f>'Total display'!H316</f>
        <v>0</v>
      </c>
      <c r="G6735" s="1056" t="s">
        <v>76</v>
      </c>
      <c r="H6735" s="1056"/>
      <c r="I6735" s="131">
        <f>'Total display'!T316</f>
        <v>0</v>
      </c>
      <c r="J6735" s="113"/>
    </row>
    <row r="6736" spans="2:10" x14ac:dyDescent="0.2">
      <c r="B6736" s="111"/>
      <c r="C6736" s="127" t="s">
        <v>478</v>
      </c>
      <c r="D6736" s="963">
        <f>'Ac Dtls'!D5063</f>
        <v>0</v>
      </c>
      <c r="E6736" s="131">
        <f>'Ac Dtls'!E5063</f>
        <v>0</v>
      </c>
      <c r="F6736" s="131">
        <f>'Total display'!O316</f>
        <v>0</v>
      </c>
      <c r="G6736" s="127"/>
      <c r="H6736" s="127"/>
      <c r="I6736" s="131"/>
      <c r="J6736" s="113"/>
    </row>
    <row r="6737" spans="2:10" x14ac:dyDescent="0.2">
      <c r="B6737" s="111"/>
      <c r="C6737" s="127" t="s">
        <v>43</v>
      </c>
      <c r="D6737" s="963">
        <f>'Ac Dtls'!G5063</f>
        <v>0</v>
      </c>
      <c r="E6737" s="131">
        <f>'Ac Dtls'!H5063</f>
        <v>0</v>
      </c>
      <c r="F6737" s="131">
        <f>'Total display'!N316</f>
        <v>0</v>
      </c>
      <c r="G6737" s="127"/>
      <c r="H6737" s="127"/>
      <c r="I6737" s="131"/>
      <c r="J6737" s="113"/>
    </row>
    <row r="6738" spans="2:10" x14ac:dyDescent="0.2">
      <c r="B6738" s="111"/>
      <c r="C6738" s="127" t="s">
        <v>71</v>
      </c>
      <c r="D6738" s="127"/>
      <c r="E6738" s="127"/>
      <c r="F6738" s="131">
        <f>'Total display'!P316</f>
        <v>0</v>
      </c>
      <c r="G6738" s="127"/>
      <c r="H6738" s="127"/>
      <c r="I6738" s="131"/>
      <c r="J6738" s="113"/>
    </row>
    <row r="6739" spans="2:10" x14ac:dyDescent="0.2">
      <c r="B6739" s="111"/>
      <c r="C6739" s="127" t="s">
        <v>1993</v>
      </c>
      <c r="D6739" s="144"/>
      <c r="E6739" s="144"/>
      <c r="F6739" s="183">
        <f>'Total display'!M316</f>
        <v>0</v>
      </c>
      <c r="G6739" s="127"/>
      <c r="H6739" s="127"/>
      <c r="I6739" s="131"/>
      <c r="J6739" s="113"/>
    </row>
    <row r="6740" spans="2:10" x14ac:dyDescent="0.2">
      <c r="B6740" s="111"/>
      <c r="C6740" s="127" t="s">
        <v>451</v>
      </c>
      <c r="D6740" s="144"/>
      <c r="E6740" s="144"/>
      <c r="F6740" s="131">
        <f>'Total display'!L316</f>
        <v>0</v>
      </c>
      <c r="G6740" s="127"/>
      <c r="H6740" s="127"/>
      <c r="I6740" s="131"/>
      <c r="J6740" s="113"/>
    </row>
    <row r="6741" spans="2:10" x14ac:dyDescent="0.2">
      <c r="B6741" s="111"/>
      <c r="C6741" s="127"/>
      <c r="D6741" s="127"/>
      <c r="E6741" s="127"/>
      <c r="F6741" s="131"/>
      <c r="G6741" s="127"/>
      <c r="H6741" s="127"/>
      <c r="I6741" s="131"/>
      <c r="J6741" s="113"/>
    </row>
    <row r="6742" spans="2:10" x14ac:dyDescent="0.2">
      <c r="B6742" s="111"/>
      <c r="C6742" s="382"/>
      <c r="D6742" s="127"/>
      <c r="E6742" s="127"/>
      <c r="F6742" s="131"/>
      <c r="G6742" s="135"/>
      <c r="H6742" s="135"/>
      <c r="I6742" s="133"/>
      <c r="J6742" s="113"/>
    </row>
    <row r="6743" spans="2:10" x14ac:dyDescent="0.2">
      <c r="B6743" s="111"/>
      <c r="C6743" s="1050" t="s">
        <v>83</v>
      </c>
      <c r="D6743" s="1051"/>
      <c r="E6743" s="1051"/>
      <c r="F6743" s="132">
        <f>SUM(F6734:F6742)</f>
        <v>0</v>
      </c>
      <c r="G6743" s="1052" t="s">
        <v>84</v>
      </c>
      <c r="H6743" s="1052"/>
      <c r="I6743" s="133">
        <f>SUM(I6734:I6741)</f>
        <v>0</v>
      </c>
      <c r="J6743" s="113"/>
    </row>
    <row r="6744" spans="2:10" x14ac:dyDescent="0.2">
      <c r="B6744" s="134"/>
      <c r="C6744" s="135"/>
      <c r="D6744" s="135"/>
      <c r="E6744" s="135"/>
      <c r="F6744" s="135"/>
      <c r="G6744" s="1057" t="s">
        <v>85</v>
      </c>
      <c r="H6744" s="1057"/>
      <c r="I6744" s="136">
        <f>F6743-I6743</f>
        <v>0</v>
      </c>
      <c r="J6744" s="137"/>
    </row>
    <row r="6745" spans="2:10" x14ac:dyDescent="0.2">
      <c r="B6745" s="111"/>
      <c r="C6745" s="112" t="s">
        <v>86</v>
      </c>
      <c r="D6745" s="112"/>
      <c r="E6745" s="112" t="s">
        <v>88</v>
      </c>
      <c r="F6745" s="112"/>
      <c r="G6745" s="112"/>
      <c r="H6745" s="112"/>
      <c r="I6745" s="112"/>
      <c r="J6745" s="113"/>
    </row>
    <row r="6746" spans="2:10" x14ac:dyDescent="0.2">
      <c r="B6746" s="111"/>
      <c r="C6746" s="112"/>
      <c r="D6746" s="112"/>
      <c r="E6746" s="112"/>
      <c r="F6746" s="112"/>
      <c r="G6746" s="112"/>
      <c r="H6746" s="112"/>
      <c r="I6746" s="112"/>
      <c r="J6746" s="113"/>
    </row>
    <row r="6747" spans="2:10" ht="13.5" thickBot="1" x14ac:dyDescent="0.25">
      <c r="B6747" s="139"/>
      <c r="C6747" s="140"/>
      <c r="D6747" s="140"/>
      <c r="E6747" s="140"/>
      <c r="F6747" s="140"/>
      <c r="G6747" s="140"/>
      <c r="H6747" s="140"/>
      <c r="I6747" s="140"/>
      <c r="J6747" s="141"/>
    </row>
    <row r="6751" spans="2:10" ht="13.5" thickBot="1" x14ac:dyDescent="0.25"/>
    <row r="6752" spans="2:10" x14ac:dyDescent="0.2">
      <c r="B6752" s="108" t="s">
        <v>143</v>
      </c>
      <c r="C6752" s="109"/>
      <c r="D6752" s="109"/>
      <c r="E6752" s="109"/>
      <c r="F6752" s="109"/>
      <c r="G6752" s="109"/>
      <c r="H6752" s="109"/>
      <c r="I6752" s="109"/>
      <c r="J6752" s="110"/>
    </row>
    <row r="6753" spans="2:10" x14ac:dyDescent="0.2">
      <c r="B6753" s="111"/>
      <c r="C6753" s="112"/>
      <c r="D6753" s="112"/>
      <c r="E6753" s="112"/>
      <c r="F6753" s="112"/>
      <c r="G6753" s="112"/>
      <c r="H6753" s="112"/>
      <c r="I6753" s="112"/>
      <c r="J6753" s="113"/>
    </row>
    <row r="6754" spans="2:10" ht="15.75" x14ac:dyDescent="0.25">
      <c r="B6754" s="111"/>
      <c r="C6754" s="1053" t="s">
        <v>77</v>
      </c>
      <c r="D6754" s="1053"/>
      <c r="E6754" s="1053"/>
      <c r="F6754" s="1053"/>
      <c r="G6754" s="1053"/>
      <c r="H6754" s="1053"/>
      <c r="I6754" s="1053"/>
      <c r="J6754" s="113"/>
    </row>
    <row r="6755" spans="2:10" x14ac:dyDescent="0.2">
      <c r="B6755" s="111"/>
      <c r="C6755" s="1054" t="s">
        <v>1991</v>
      </c>
      <c r="D6755" s="1054"/>
      <c r="E6755" s="1054"/>
      <c r="F6755" s="1054"/>
      <c r="G6755" s="1054"/>
      <c r="H6755" s="1054"/>
      <c r="I6755" s="1054"/>
      <c r="J6755" s="113"/>
    </row>
    <row r="6756" spans="2:10" x14ac:dyDescent="0.2">
      <c r="B6756" s="111"/>
      <c r="C6756" s="957"/>
      <c r="D6756" s="957"/>
      <c r="E6756" s="957"/>
      <c r="F6756" s="957"/>
      <c r="G6756" s="957"/>
      <c r="H6756" s="957"/>
      <c r="I6756" s="959"/>
      <c r="J6756" s="113"/>
    </row>
    <row r="6757" spans="2:10" x14ac:dyDescent="0.2">
      <c r="B6757" s="111"/>
      <c r="C6757" s="960" t="s">
        <v>82</v>
      </c>
      <c r="D6757" s="1055">
        <f>'Total display'!B349</f>
        <v>0</v>
      </c>
      <c r="E6757" s="1055"/>
      <c r="F6757" s="1055"/>
      <c r="G6757" s="1055"/>
      <c r="H6757" s="960" t="s">
        <v>81</v>
      </c>
      <c r="I6757" s="176">
        <f>'Total display'!C349</f>
        <v>0</v>
      </c>
      <c r="J6757" s="113"/>
    </row>
    <row r="6758" spans="2:10" x14ac:dyDescent="0.2">
      <c r="B6758" s="111"/>
      <c r="C6758" s="118" t="s">
        <v>78</v>
      </c>
      <c r="D6758" s="1055" t="s">
        <v>89</v>
      </c>
      <c r="E6758" s="1055"/>
      <c r="F6758" s="1055"/>
      <c r="G6758" s="112"/>
      <c r="H6758" s="246" t="s">
        <v>479</v>
      </c>
      <c r="I6758" s="246" t="s">
        <v>330</v>
      </c>
      <c r="J6758" s="113"/>
    </row>
    <row r="6759" spans="2:10" ht="13.5" thickBot="1" x14ac:dyDescent="0.25">
      <c r="B6759" s="111"/>
      <c r="C6759" s="120" t="s">
        <v>79</v>
      </c>
      <c r="D6759" s="120">
        <f>'Total display'!A349</f>
        <v>0</v>
      </c>
      <c r="E6759" s="169"/>
      <c r="F6759" s="149"/>
      <c r="G6759" s="112"/>
      <c r="H6759" s="120" t="s">
        <v>80</v>
      </c>
      <c r="I6759" s="232">
        <f>'Total display'!D349</f>
        <v>0</v>
      </c>
      <c r="J6759" s="113"/>
    </row>
    <row r="6760" spans="2:10" ht="14.25" thickTop="1" thickBot="1" x14ac:dyDescent="0.25">
      <c r="B6760" s="111"/>
      <c r="C6760" s="123" t="s">
        <v>73</v>
      </c>
      <c r="D6760" s="124"/>
      <c r="E6760" s="124"/>
      <c r="F6760" s="125" t="s">
        <v>74</v>
      </c>
      <c r="G6760" s="124" t="s">
        <v>75</v>
      </c>
      <c r="H6760" s="124"/>
      <c r="I6760" s="125" t="s">
        <v>74</v>
      </c>
      <c r="J6760" s="113"/>
    </row>
    <row r="6761" spans="2:10" ht="13.5" thickTop="1" x14ac:dyDescent="0.2">
      <c r="B6761" s="111"/>
      <c r="C6761" s="126"/>
      <c r="D6761" s="127" t="s">
        <v>201</v>
      </c>
      <c r="E6761" s="958" t="s">
        <v>117</v>
      </c>
      <c r="F6761" s="129"/>
      <c r="G6761" s="112"/>
      <c r="H6761" s="112"/>
      <c r="I6761" s="130"/>
      <c r="J6761" s="113"/>
    </row>
    <row r="6762" spans="2:10" x14ac:dyDescent="0.2">
      <c r="B6762" s="111"/>
      <c r="C6762" s="127" t="s">
        <v>40</v>
      </c>
      <c r="D6762" s="127"/>
      <c r="E6762" s="127"/>
      <c r="F6762" s="131">
        <f>'Total display'!E349</f>
        <v>0</v>
      </c>
      <c r="G6762" s="1056"/>
      <c r="H6762" s="1056"/>
      <c r="I6762" s="131">
        <f>'Total display'!R349</f>
        <v>0</v>
      </c>
      <c r="J6762" s="113"/>
    </row>
    <row r="6763" spans="2:10" x14ac:dyDescent="0.2">
      <c r="B6763" s="111"/>
      <c r="C6763" s="127" t="s">
        <v>67</v>
      </c>
      <c r="D6763" s="127"/>
      <c r="E6763" s="127"/>
      <c r="F6763" s="131">
        <f>'Total display'!H349</f>
        <v>0</v>
      </c>
      <c r="G6763" s="1056" t="s">
        <v>76</v>
      </c>
      <c r="H6763" s="1056"/>
      <c r="I6763" s="131">
        <f>'Total display'!T349</f>
        <v>0</v>
      </c>
      <c r="J6763" s="113"/>
    </row>
    <row r="6764" spans="2:10" x14ac:dyDescent="0.2">
      <c r="B6764" s="111"/>
      <c r="C6764" s="127" t="s">
        <v>478</v>
      </c>
      <c r="D6764" s="958">
        <f>'Ac Dtls'!D5063</f>
        <v>0</v>
      </c>
      <c r="E6764" s="131">
        <f>'Ac Dtls'!E5063</f>
        <v>0</v>
      </c>
      <c r="F6764" s="131">
        <f>'Total display'!O349</f>
        <v>0</v>
      </c>
      <c r="G6764" s="127"/>
      <c r="H6764" s="127"/>
      <c r="I6764" s="131"/>
      <c r="J6764" s="113"/>
    </row>
    <row r="6765" spans="2:10" x14ac:dyDescent="0.2">
      <c r="B6765" s="111"/>
      <c r="C6765" s="127" t="s">
        <v>43</v>
      </c>
      <c r="D6765" s="958">
        <f>'Ac Dtls'!G5063</f>
        <v>0</v>
      </c>
      <c r="E6765" s="131">
        <f>'Ac Dtls'!H5063</f>
        <v>0</v>
      </c>
      <c r="F6765" s="131">
        <f>'Total display'!N349</f>
        <v>0</v>
      </c>
      <c r="G6765" s="127"/>
      <c r="H6765" s="127"/>
      <c r="I6765" s="131"/>
      <c r="J6765" s="113"/>
    </row>
    <row r="6766" spans="2:10" x14ac:dyDescent="0.2">
      <c r="B6766" s="111"/>
      <c r="C6766" s="127" t="s">
        <v>71</v>
      </c>
      <c r="D6766" s="127"/>
      <c r="E6766" s="127"/>
      <c r="F6766" s="131">
        <f>'Total display'!P349</f>
        <v>0</v>
      </c>
      <c r="G6766" s="127"/>
      <c r="H6766" s="127"/>
      <c r="I6766" s="131"/>
      <c r="J6766" s="113"/>
    </row>
    <row r="6767" spans="2:10" x14ac:dyDescent="0.2">
      <c r="B6767" s="111"/>
      <c r="C6767" s="127" t="s">
        <v>450</v>
      </c>
      <c r="D6767" s="144"/>
      <c r="E6767" s="144"/>
      <c r="F6767" s="183">
        <v>35</v>
      </c>
      <c r="G6767" s="127"/>
      <c r="H6767" s="127"/>
      <c r="I6767" s="131"/>
      <c r="J6767" s="113"/>
    </row>
    <row r="6768" spans="2:10" x14ac:dyDescent="0.2">
      <c r="B6768" s="111"/>
      <c r="C6768" s="127" t="s">
        <v>426</v>
      </c>
      <c r="D6768" s="144"/>
      <c r="E6768" s="144"/>
      <c r="F6768" s="131">
        <v>50</v>
      </c>
      <c r="G6768" s="127"/>
      <c r="H6768" s="127"/>
      <c r="I6768" s="131"/>
      <c r="J6768" s="113"/>
    </row>
    <row r="6769" spans="2:10" x14ac:dyDescent="0.2">
      <c r="B6769" s="111"/>
      <c r="C6769" s="127"/>
      <c r="D6769" s="127"/>
      <c r="E6769" s="127"/>
      <c r="F6769" s="131"/>
      <c r="G6769" s="127"/>
      <c r="H6769" s="127"/>
      <c r="I6769" s="131"/>
      <c r="J6769" s="113"/>
    </row>
    <row r="6770" spans="2:10" x14ac:dyDescent="0.2">
      <c r="B6770" s="111"/>
      <c r="C6770" s="382"/>
      <c r="D6770" s="127"/>
      <c r="E6770" s="127"/>
      <c r="F6770" s="131"/>
      <c r="G6770" s="135"/>
      <c r="H6770" s="135"/>
      <c r="I6770" s="133"/>
      <c r="J6770" s="113"/>
    </row>
    <row r="6771" spans="2:10" x14ac:dyDescent="0.2">
      <c r="B6771" s="111"/>
      <c r="C6771" s="1050" t="s">
        <v>83</v>
      </c>
      <c r="D6771" s="1051"/>
      <c r="E6771" s="1051"/>
      <c r="F6771" s="132">
        <f>SUM(F6762:F6770)</f>
        <v>85</v>
      </c>
      <c r="G6771" s="1052" t="s">
        <v>84</v>
      </c>
      <c r="H6771" s="1052"/>
      <c r="I6771" s="133">
        <f>SUM(I6762:I6769)</f>
        <v>0</v>
      </c>
      <c r="J6771" s="113"/>
    </row>
    <row r="6772" spans="2:10" x14ac:dyDescent="0.2">
      <c r="B6772" s="134"/>
      <c r="C6772" s="135"/>
      <c r="D6772" s="135"/>
      <c r="E6772" s="135"/>
      <c r="F6772" s="135"/>
      <c r="G6772" s="1057" t="s">
        <v>85</v>
      </c>
      <c r="H6772" s="1057"/>
      <c r="I6772" s="136">
        <f>F6771-I6771</f>
        <v>85</v>
      </c>
      <c r="J6772" s="137"/>
    </row>
    <row r="6773" spans="2:10" x14ac:dyDescent="0.2">
      <c r="B6773" s="111"/>
      <c r="C6773" s="112" t="s">
        <v>86</v>
      </c>
      <c r="D6773" s="112"/>
      <c r="E6773" s="112" t="s">
        <v>88</v>
      </c>
      <c r="F6773" s="112"/>
      <c r="G6773" s="112"/>
      <c r="H6773" s="112"/>
      <c r="I6773" s="112"/>
      <c r="J6773" s="113"/>
    </row>
    <row r="6774" spans="2:10" x14ac:dyDescent="0.2">
      <c r="B6774" s="111"/>
      <c r="C6774" s="112"/>
      <c r="D6774" s="112"/>
      <c r="E6774" s="112"/>
      <c r="F6774" s="112"/>
      <c r="G6774" s="112"/>
      <c r="H6774" s="112"/>
      <c r="I6774" s="112"/>
      <c r="J6774" s="113"/>
    </row>
    <row r="6775" spans="2:10" ht="13.5" thickBot="1" x14ac:dyDescent="0.25">
      <c r="B6775" s="139"/>
      <c r="C6775" s="140"/>
      <c r="D6775" s="140"/>
      <c r="E6775" s="140"/>
      <c r="F6775" s="140"/>
      <c r="G6775" s="140"/>
      <c r="H6775" s="140"/>
      <c r="I6775" s="140"/>
      <c r="J6775" s="141"/>
    </row>
    <row r="6780" spans="2:10" ht="13.5" thickBot="1" x14ac:dyDescent="0.25"/>
    <row r="6781" spans="2:10" x14ac:dyDescent="0.2">
      <c r="B6781" s="108" t="s">
        <v>143</v>
      </c>
      <c r="C6781" s="109"/>
      <c r="D6781" s="109"/>
      <c r="E6781" s="109"/>
      <c r="F6781" s="109"/>
      <c r="G6781" s="109"/>
      <c r="H6781" s="109"/>
      <c r="I6781" s="109"/>
      <c r="J6781" s="110"/>
    </row>
    <row r="6782" spans="2:10" x14ac:dyDescent="0.2">
      <c r="B6782" s="111"/>
      <c r="C6782" s="112"/>
      <c r="D6782" s="112"/>
      <c r="E6782" s="112"/>
      <c r="F6782" s="112"/>
      <c r="G6782" s="112"/>
      <c r="H6782" s="112"/>
      <c r="I6782" s="112"/>
      <c r="J6782" s="113"/>
    </row>
    <row r="6783" spans="2:10" ht="15.75" x14ac:dyDescent="0.25">
      <c r="B6783" s="111"/>
      <c r="C6783" s="1053" t="s">
        <v>77</v>
      </c>
      <c r="D6783" s="1053"/>
      <c r="E6783" s="1053"/>
      <c r="F6783" s="1053"/>
      <c r="G6783" s="1053"/>
      <c r="H6783" s="1053"/>
      <c r="I6783" s="1053"/>
      <c r="J6783" s="113"/>
    </row>
    <row r="6784" spans="2:10" x14ac:dyDescent="0.2">
      <c r="B6784" s="111"/>
      <c r="C6784" s="1054" t="s">
        <v>1991</v>
      </c>
      <c r="D6784" s="1054"/>
      <c r="E6784" s="1054"/>
      <c r="F6784" s="1054"/>
      <c r="G6784" s="1054"/>
      <c r="H6784" s="1054"/>
      <c r="I6784" s="1054"/>
      <c r="J6784" s="113"/>
    </row>
    <row r="6785" spans="2:10" x14ac:dyDescent="0.2">
      <c r="B6785" s="111"/>
      <c r="C6785" s="957"/>
      <c r="D6785" s="957"/>
      <c r="E6785" s="957"/>
      <c r="F6785" s="957"/>
      <c r="G6785" s="957"/>
      <c r="H6785" s="957"/>
      <c r="I6785" s="959"/>
      <c r="J6785" s="113"/>
    </row>
    <row r="6786" spans="2:10" x14ac:dyDescent="0.2">
      <c r="B6786" s="111"/>
      <c r="C6786" s="960" t="s">
        <v>82</v>
      </c>
      <c r="D6786" s="1055">
        <f>'Total display'!B350</f>
        <v>0</v>
      </c>
      <c r="E6786" s="1055"/>
      <c r="F6786" s="1055"/>
      <c r="G6786" s="1055"/>
      <c r="H6786" s="960" t="s">
        <v>81</v>
      </c>
      <c r="I6786" s="176">
        <f>'Total display'!C350</f>
        <v>0</v>
      </c>
      <c r="J6786" s="113"/>
    </row>
    <row r="6787" spans="2:10" x14ac:dyDescent="0.2">
      <c r="B6787" s="111"/>
      <c r="C6787" s="118" t="s">
        <v>78</v>
      </c>
      <c r="D6787" s="1055" t="s">
        <v>89</v>
      </c>
      <c r="E6787" s="1055"/>
      <c r="F6787" s="1055"/>
      <c r="G6787" s="112"/>
      <c r="H6787" s="246" t="s">
        <v>479</v>
      </c>
      <c r="I6787" s="246" t="s">
        <v>330</v>
      </c>
      <c r="J6787" s="113"/>
    </row>
    <row r="6788" spans="2:10" ht="13.5" thickBot="1" x14ac:dyDescent="0.25">
      <c r="B6788" s="111"/>
      <c r="C6788" s="120" t="s">
        <v>79</v>
      </c>
      <c r="D6788" s="120">
        <f>'Total display'!A350</f>
        <v>0</v>
      </c>
      <c r="E6788" s="169"/>
      <c r="F6788" s="149"/>
      <c r="G6788" s="112"/>
      <c r="H6788" s="120" t="s">
        <v>80</v>
      </c>
      <c r="I6788" s="232">
        <f>'Total display'!D350</f>
        <v>0</v>
      </c>
      <c r="J6788" s="113"/>
    </row>
    <row r="6789" spans="2:10" ht="14.25" thickTop="1" thickBot="1" x14ac:dyDescent="0.25">
      <c r="B6789" s="111"/>
      <c r="C6789" s="123" t="s">
        <v>73</v>
      </c>
      <c r="D6789" s="124"/>
      <c r="E6789" s="124"/>
      <c r="F6789" s="125" t="s">
        <v>74</v>
      </c>
      <c r="G6789" s="124" t="s">
        <v>75</v>
      </c>
      <c r="H6789" s="124"/>
      <c r="I6789" s="125" t="s">
        <v>74</v>
      </c>
      <c r="J6789" s="113"/>
    </row>
    <row r="6790" spans="2:10" ht="13.5" thickTop="1" x14ac:dyDescent="0.2">
      <c r="B6790" s="111"/>
      <c r="C6790" s="126"/>
      <c r="D6790" s="127" t="s">
        <v>201</v>
      </c>
      <c r="E6790" s="958" t="s">
        <v>117</v>
      </c>
      <c r="F6790" s="129"/>
      <c r="G6790" s="112"/>
      <c r="H6790" s="112"/>
      <c r="I6790" s="130"/>
      <c r="J6790" s="113"/>
    </row>
    <row r="6791" spans="2:10" x14ac:dyDescent="0.2">
      <c r="B6791" s="111"/>
      <c r="C6791" s="127" t="s">
        <v>40</v>
      </c>
      <c r="D6791" s="127"/>
      <c r="E6791" s="127"/>
      <c r="F6791" s="131">
        <f>'Total display'!E350</f>
        <v>0</v>
      </c>
      <c r="G6791" s="1056" t="s">
        <v>2094</v>
      </c>
      <c r="H6791" s="1056"/>
      <c r="I6791" s="131">
        <f>'Total display'!R350</f>
        <v>0</v>
      </c>
      <c r="J6791" s="113"/>
    </row>
    <row r="6792" spans="2:10" x14ac:dyDescent="0.2">
      <c r="B6792" s="111"/>
      <c r="C6792" s="127" t="s">
        <v>67</v>
      </c>
      <c r="D6792" s="127"/>
      <c r="E6792" s="127"/>
      <c r="F6792" s="131">
        <f>'Total display'!H350</f>
        <v>0</v>
      </c>
      <c r="G6792" s="1056" t="s">
        <v>76</v>
      </c>
      <c r="H6792" s="1056"/>
      <c r="I6792" s="131">
        <f>'Total display'!T350</f>
        <v>0</v>
      </c>
      <c r="J6792" s="113"/>
    </row>
    <row r="6793" spans="2:10" x14ac:dyDescent="0.2">
      <c r="B6793" s="111"/>
      <c r="C6793" s="127" t="s">
        <v>478</v>
      </c>
      <c r="D6793" s="958">
        <f>'Ac Dtls'!D5092</f>
        <v>0</v>
      </c>
      <c r="E6793" s="131">
        <f>'Ac Dtls'!E5092</f>
        <v>0</v>
      </c>
      <c r="F6793" s="131">
        <f>'Total display'!O350</f>
        <v>0</v>
      </c>
      <c r="G6793" s="127"/>
      <c r="H6793" s="127"/>
      <c r="I6793" s="131"/>
      <c r="J6793" s="113"/>
    </row>
    <row r="6794" spans="2:10" x14ac:dyDescent="0.2">
      <c r="B6794" s="111"/>
      <c r="C6794" s="127" t="s">
        <v>43</v>
      </c>
      <c r="D6794" s="958">
        <f>'Ac Dtls'!G5092</f>
        <v>0</v>
      </c>
      <c r="E6794" s="131">
        <f>'Ac Dtls'!H5092</f>
        <v>0</v>
      </c>
      <c r="F6794" s="131">
        <f>'Total display'!N350</f>
        <v>0</v>
      </c>
      <c r="G6794" s="127"/>
      <c r="H6794" s="127"/>
      <c r="I6794" s="131"/>
      <c r="J6794" s="113"/>
    </row>
    <row r="6795" spans="2:10" x14ac:dyDescent="0.2">
      <c r="B6795" s="111"/>
      <c r="C6795" s="127" t="s">
        <v>71</v>
      </c>
      <c r="D6795" s="127"/>
      <c r="E6795" s="127"/>
      <c r="F6795" s="131">
        <f>'Total display'!P350</f>
        <v>0</v>
      </c>
      <c r="G6795" s="127"/>
      <c r="H6795" s="127"/>
      <c r="I6795" s="131"/>
      <c r="J6795" s="113"/>
    </row>
    <row r="6796" spans="2:10" x14ac:dyDescent="0.2">
      <c r="B6796" s="111"/>
      <c r="C6796" s="127" t="s">
        <v>450</v>
      </c>
      <c r="D6796" s="144"/>
      <c r="E6796" s="144"/>
      <c r="F6796" s="183">
        <f>'Total display'!J350</f>
        <v>0</v>
      </c>
      <c r="G6796" s="127"/>
      <c r="H6796" s="127"/>
      <c r="I6796" s="131"/>
      <c r="J6796" s="113"/>
    </row>
    <row r="6797" spans="2:10" x14ac:dyDescent="0.2">
      <c r="B6797" s="111"/>
      <c r="C6797" s="127" t="s">
        <v>426</v>
      </c>
      <c r="D6797" s="144"/>
      <c r="E6797" s="144"/>
      <c r="F6797" s="131">
        <f>'Total display'!I350</f>
        <v>0</v>
      </c>
      <c r="G6797" s="127"/>
      <c r="H6797" s="127"/>
      <c r="I6797" s="131"/>
      <c r="J6797" s="113"/>
    </row>
    <row r="6798" spans="2:10" x14ac:dyDescent="0.2">
      <c r="B6798" s="111"/>
      <c r="C6798" s="127" t="s">
        <v>2095</v>
      </c>
      <c r="D6798" s="127"/>
      <c r="E6798" s="127"/>
      <c r="F6798" s="131">
        <v>4.3140000000000001</v>
      </c>
      <c r="G6798" s="127"/>
      <c r="H6798" s="127"/>
      <c r="I6798" s="131"/>
      <c r="J6798" s="113"/>
    </row>
    <row r="6799" spans="2:10" x14ac:dyDescent="0.2">
      <c r="B6799" s="111"/>
      <c r="C6799" s="382"/>
      <c r="D6799" s="127"/>
      <c r="E6799" s="127"/>
      <c r="F6799" s="131"/>
      <c r="G6799" s="135"/>
      <c r="H6799" s="135"/>
      <c r="I6799" s="133"/>
      <c r="J6799" s="113"/>
    </row>
    <row r="6800" spans="2:10" x14ac:dyDescent="0.2">
      <c r="B6800" s="111"/>
      <c r="C6800" s="1050" t="s">
        <v>83</v>
      </c>
      <c r="D6800" s="1051"/>
      <c r="E6800" s="1051"/>
      <c r="F6800" s="132">
        <f>SUM(F6791:F6799)</f>
        <v>4.3140000000000001</v>
      </c>
      <c r="G6800" s="1052" t="s">
        <v>84</v>
      </c>
      <c r="H6800" s="1052"/>
      <c r="I6800" s="133">
        <f>SUM(I6791:I6798)</f>
        <v>0</v>
      </c>
      <c r="J6800" s="113"/>
    </row>
    <row r="6801" spans="2:10" x14ac:dyDescent="0.2">
      <c r="B6801" s="134"/>
      <c r="C6801" s="135"/>
      <c r="D6801" s="135"/>
      <c r="E6801" s="135"/>
      <c r="F6801" s="135"/>
      <c r="G6801" s="1057" t="s">
        <v>85</v>
      </c>
      <c r="H6801" s="1057"/>
      <c r="I6801" s="136">
        <f>F6800-I6800</f>
        <v>4.3140000000000001</v>
      </c>
      <c r="J6801" s="137"/>
    </row>
    <row r="6802" spans="2:10" x14ac:dyDescent="0.2">
      <c r="B6802" s="111"/>
      <c r="C6802" s="112" t="s">
        <v>86</v>
      </c>
      <c r="D6802" s="112"/>
      <c r="E6802" s="112" t="s">
        <v>88</v>
      </c>
      <c r="F6802" s="112"/>
      <c r="G6802" s="112"/>
      <c r="H6802" s="112"/>
      <c r="I6802" s="112"/>
      <c r="J6802" s="113"/>
    </row>
    <row r="6803" spans="2:10" x14ac:dyDescent="0.2">
      <c r="B6803" s="111"/>
      <c r="C6803" s="112"/>
      <c r="D6803" s="112"/>
      <c r="E6803" s="112"/>
      <c r="F6803" s="112"/>
      <c r="G6803" s="112"/>
      <c r="H6803" s="112"/>
      <c r="I6803" s="112"/>
      <c r="J6803" s="113"/>
    </row>
    <row r="6804" spans="2:10" ht="13.5" thickBot="1" x14ac:dyDescent="0.25">
      <c r="B6804" s="139"/>
      <c r="C6804" s="140"/>
      <c r="D6804" s="140"/>
      <c r="E6804" s="140"/>
      <c r="F6804" s="140"/>
      <c r="G6804" s="140"/>
      <c r="H6804" s="140"/>
      <c r="I6804" s="140"/>
      <c r="J6804" s="141"/>
    </row>
    <row r="6807" spans="2:10" ht="13.5" thickBot="1" x14ac:dyDescent="0.25"/>
    <row r="6808" spans="2:10" x14ac:dyDescent="0.2">
      <c r="B6808" s="108" t="s">
        <v>143</v>
      </c>
      <c r="C6808" s="109"/>
      <c r="D6808" s="109"/>
      <c r="E6808" s="109"/>
      <c r="F6808" s="109"/>
      <c r="G6808" s="109"/>
      <c r="H6808" s="109"/>
      <c r="I6808" s="109"/>
      <c r="J6808" s="110"/>
    </row>
    <row r="6809" spans="2:10" x14ac:dyDescent="0.2">
      <c r="B6809" s="111"/>
      <c r="C6809" s="112"/>
      <c r="D6809" s="112"/>
      <c r="E6809" s="112"/>
      <c r="F6809" s="112"/>
      <c r="G6809" s="112"/>
      <c r="H6809" s="112"/>
      <c r="I6809" s="112"/>
      <c r="J6809" s="113"/>
    </row>
    <row r="6810" spans="2:10" ht="15.75" x14ac:dyDescent="0.25">
      <c r="B6810" s="111"/>
      <c r="C6810" s="1053" t="s">
        <v>77</v>
      </c>
      <c r="D6810" s="1053"/>
      <c r="E6810" s="1053"/>
      <c r="F6810" s="1053"/>
      <c r="G6810" s="1053"/>
      <c r="H6810" s="1053"/>
      <c r="I6810" s="1053"/>
      <c r="J6810" s="113"/>
    </row>
    <row r="6811" spans="2:10" x14ac:dyDescent="0.2">
      <c r="B6811" s="111"/>
      <c r="C6811" s="1054" t="s">
        <v>1991</v>
      </c>
      <c r="D6811" s="1054"/>
      <c r="E6811" s="1054"/>
      <c r="F6811" s="1054"/>
      <c r="G6811" s="1054"/>
      <c r="H6811" s="1054"/>
      <c r="I6811" s="1054"/>
      <c r="J6811" s="113"/>
    </row>
    <row r="6812" spans="2:10" x14ac:dyDescent="0.2">
      <c r="B6812" s="111"/>
      <c r="C6812" s="957"/>
      <c r="D6812" s="957"/>
      <c r="E6812" s="957"/>
      <c r="F6812" s="957"/>
      <c r="G6812" s="957"/>
      <c r="H6812" s="957"/>
      <c r="I6812" s="959"/>
      <c r="J6812" s="113"/>
    </row>
    <row r="6813" spans="2:10" x14ac:dyDescent="0.2">
      <c r="B6813" s="111"/>
      <c r="C6813" s="960" t="s">
        <v>82</v>
      </c>
      <c r="D6813" s="1055">
        <f>'Total display'!B351</f>
        <v>0</v>
      </c>
      <c r="E6813" s="1055"/>
      <c r="F6813" s="1055"/>
      <c r="G6813" s="1055"/>
      <c r="H6813" s="960" t="s">
        <v>81</v>
      </c>
      <c r="I6813" s="176">
        <f>'Total display'!C351</f>
        <v>0</v>
      </c>
      <c r="J6813" s="113"/>
    </row>
    <row r="6814" spans="2:10" x14ac:dyDescent="0.2">
      <c r="B6814" s="111"/>
      <c r="C6814" s="118" t="s">
        <v>78</v>
      </c>
      <c r="D6814" s="1055" t="s">
        <v>89</v>
      </c>
      <c r="E6814" s="1055"/>
      <c r="F6814" s="1055"/>
      <c r="G6814" s="112"/>
      <c r="H6814" s="246" t="s">
        <v>479</v>
      </c>
      <c r="I6814" s="246" t="s">
        <v>330</v>
      </c>
      <c r="J6814" s="113"/>
    </row>
    <row r="6815" spans="2:10" ht="13.5" thickBot="1" x14ac:dyDescent="0.25">
      <c r="B6815" s="111"/>
      <c r="C6815" s="120" t="s">
        <v>79</v>
      </c>
      <c r="D6815" s="120">
        <f>'Total display'!A351</f>
        <v>0</v>
      </c>
      <c r="E6815" s="169"/>
      <c r="F6815" s="149"/>
      <c r="G6815" s="112"/>
      <c r="H6815" s="120" t="s">
        <v>80</v>
      </c>
      <c r="I6815" s="232">
        <f>'Total display'!D351</f>
        <v>0</v>
      </c>
      <c r="J6815" s="113"/>
    </row>
    <row r="6816" spans="2:10" ht="14.25" thickTop="1" thickBot="1" x14ac:dyDescent="0.25">
      <c r="B6816" s="111"/>
      <c r="C6816" s="123" t="s">
        <v>73</v>
      </c>
      <c r="D6816" s="124"/>
      <c r="E6816" s="124"/>
      <c r="F6816" s="125" t="s">
        <v>74</v>
      </c>
      <c r="G6816" s="124" t="s">
        <v>75</v>
      </c>
      <c r="H6816" s="124"/>
      <c r="I6816" s="125" t="s">
        <v>74</v>
      </c>
      <c r="J6816" s="113"/>
    </row>
    <row r="6817" spans="2:10" ht="13.5" thickTop="1" x14ac:dyDescent="0.2">
      <c r="B6817" s="111"/>
      <c r="C6817" s="126"/>
      <c r="D6817" s="127" t="s">
        <v>201</v>
      </c>
      <c r="E6817" s="958" t="s">
        <v>117</v>
      </c>
      <c r="F6817" s="129"/>
      <c r="G6817" s="112"/>
      <c r="H6817" s="112"/>
      <c r="I6817" s="130"/>
      <c r="J6817" s="113"/>
    </row>
    <row r="6818" spans="2:10" x14ac:dyDescent="0.2">
      <c r="B6818" s="111"/>
      <c r="C6818" s="127" t="s">
        <v>40</v>
      </c>
      <c r="D6818" s="127"/>
      <c r="E6818" s="127"/>
      <c r="F6818" s="131">
        <f>'Total display'!E351</f>
        <v>0</v>
      </c>
      <c r="G6818" s="1056"/>
      <c r="H6818" s="1056"/>
      <c r="I6818" s="131">
        <f>'Total display'!R351</f>
        <v>0</v>
      </c>
      <c r="J6818" s="113"/>
    </row>
    <row r="6819" spans="2:10" x14ac:dyDescent="0.2">
      <c r="B6819" s="111"/>
      <c r="C6819" s="127" t="s">
        <v>67</v>
      </c>
      <c r="D6819" s="127"/>
      <c r="E6819" s="127"/>
      <c r="F6819" s="131">
        <f>'Total display'!H351</f>
        <v>0</v>
      </c>
      <c r="G6819" s="1056" t="s">
        <v>76</v>
      </c>
      <c r="H6819" s="1056"/>
      <c r="I6819" s="131">
        <f>'Total display'!T351</f>
        <v>0</v>
      </c>
      <c r="J6819" s="113"/>
    </row>
    <row r="6820" spans="2:10" x14ac:dyDescent="0.2">
      <c r="B6820" s="111"/>
      <c r="C6820" s="127" t="s">
        <v>478</v>
      </c>
      <c r="D6820" s="958">
        <f>'Ac Dtls'!D5119</f>
        <v>0</v>
      </c>
      <c r="E6820" s="131">
        <f>'Ac Dtls'!E5119</f>
        <v>0</v>
      </c>
      <c r="F6820" s="131">
        <f>'Total display'!O351</f>
        <v>0</v>
      </c>
      <c r="G6820" s="127"/>
      <c r="H6820" s="127"/>
      <c r="I6820" s="131"/>
      <c r="J6820" s="113"/>
    </row>
    <row r="6821" spans="2:10" x14ac:dyDescent="0.2">
      <c r="B6821" s="111"/>
      <c r="C6821" s="127" t="s">
        <v>43</v>
      </c>
      <c r="D6821" s="958">
        <f>'Ac Dtls'!G5119</f>
        <v>0</v>
      </c>
      <c r="E6821" s="131">
        <f>'Ac Dtls'!H5119</f>
        <v>0</v>
      </c>
      <c r="F6821" s="131">
        <f>'Total display'!N351</f>
        <v>0</v>
      </c>
      <c r="G6821" s="127"/>
      <c r="H6821" s="127"/>
      <c r="I6821" s="131"/>
      <c r="J6821" s="113"/>
    </row>
    <row r="6822" spans="2:10" x14ac:dyDescent="0.2">
      <c r="B6822" s="111"/>
      <c r="C6822" s="127" t="s">
        <v>71</v>
      </c>
      <c r="D6822" s="127"/>
      <c r="E6822" s="127"/>
      <c r="F6822" s="131">
        <f>'Total display'!P351</f>
        <v>0</v>
      </c>
      <c r="G6822" s="127"/>
      <c r="H6822" s="127"/>
      <c r="I6822" s="131"/>
      <c r="J6822" s="113"/>
    </row>
    <row r="6823" spans="2:10" x14ac:dyDescent="0.2">
      <c r="B6823" s="111"/>
      <c r="C6823" s="127" t="s">
        <v>450</v>
      </c>
      <c r="D6823" s="144"/>
      <c r="E6823" s="144"/>
      <c r="F6823" s="183">
        <f>'Total display'!J351</f>
        <v>0</v>
      </c>
      <c r="G6823" s="127"/>
      <c r="H6823" s="127"/>
      <c r="I6823" s="131"/>
      <c r="J6823" s="113"/>
    </row>
    <row r="6824" spans="2:10" x14ac:dyDescent="0.2">
      <c r="B6824" s="111"/>
      <c r="C6824" s="127" t="s">
        <v>426</v>
      </c>
      <c r="D6824" s="144"/>
      <c r="E6824" s="144"/>
      <c r="F6824" s="131">
        <f>'Total display'!I351</f>
        <v>0</v>
      </c>
      <c r="G6824" s="127"/>
      <c r="H6824" s="127"/>
      <c r="I6824" s="131"/>
      <c r="J6824" s="113"/>
    </row>
    <row r="6825" spans="2:10" x14ac:dyDescent="0.2">
      <c r="B6825" s="111"/>
      <c r="C6825" s="127"/>
      <c r="D6825" s="127"/>
      <c r="E6825" s="127"/>
      <c r="F6825" s="131"/>
      <c r="G6825" s="127"/>
      <c r="H6825" s="127"/>
      <c r="I6825" s="131"/>
      <c r="J6825" s="113"/>
    </row>
    <row r="6826" spans="2:10" x14ac:dyDescent="0.2">
      <c r="B6826" s="111"/>
      <c r="C6826" s="382"/>
      <c r="D6826" s="127"/>
      <c r="E6826" s="127"/>
      <c r="F6826" s="131"/>
      <c r="G6826" s="135"/>
      <c r="H6826" s="135"/>
      <c r="I6826" s="133"/>
      <c r="J6826" s="113"/>
    </row>
    <row r="6827" spans="2:10" x14ac:dyDescent="0.2">
      <c r="B6827" s="111"/>
      <c r="C6827" s="1050" t="s">
        <v>83</v>
      </c>
      <c r="D6827" s="1051"/>
      <c r="E6827" s="1051"/>
      <c r="F6827" s="132">
        <f>SUM(F6818:F6826)</f>
        <v>0</v>
      </c>
      <c r="G6827" s="1052" t="s">
        <v>84</v>
      </c>
      <c r="H6827" s="1052"/>
      <c r="I6827" s="133">
        <f>SUM(I6818:I6825)</f>
        <v>0</v>
      </c>
      <c r="J6827" s="113"/>
    </row>
    <row r="6828" spans="2:10" x14ac:dyDescent="0.2">
      <c r="B6828" s="134"/>
      <c r="C6828" s="135"/>
      <c r="D6828" s="135"/>
      <c r="E6828" s="135"/>
      <c r="F6828" s="135"/>
      <c r="G6828" s="1057" t="s">
        <v>85</v>
      </c>
      <c r="H6828" s="1057"/>
      <c r="I6828" s="136">
        <f>F6827-I6827</f>
        <v>0</v>
      </c>
      <c r="J6828" s="137"/>
    </row>
    <row r="6829" spans="2:10" x14ac:dyDescent="0.2">
      <c r="B6829" s="111"/>
      <c r="C6829" s="112" t="s">
        <v>86</v>
      </c>
      <c r="D6829" s="112"/>
      <c r="E6829" s="112" t="s">
        <v>88</v>
      </c>
      <c r="F6829" s="112"/>
      <c r="G6829" s="112"/>
      <c r="H6829" s="112"/>
      <c r="I6829" s="112"/>
      <c r="J6829" s="113"/>
    </row>
    <row r="6830" spans="2:10" x14ac:dyDescent="0.2">
      <c r="B6830" s="111"/>
      <c r="C6830" s="112"/>
      <c r="D6830" s="112"/>
      <c r="E6830" s="112"/>
      <c r="F6830" s="112"/>
      <c r="G6830" s="112"/>
      <c r="H6830" s="112"/>
      <c r="I6830" s="112"/>
      <c r="J6830" s="113"/>
    </row>
    <row r="6831" spans="2:10" ht="13.5" thickBot="1" x14ac:dyDescent="0.25">
      <c r="B6831" s="139"/>
      <c r="C6831" s="140"/>
      <c r="D6831" s="140"/>
      <c r="E6831" s="140"/>
      <c r="F6831" s="140"/>
      <c r="G6831" s="140"/>
      <c r="H6831" s="140"/>
      <c r="I6831" s="140"/>
      <c r="J6831" s="141"/>
    </row>
    <row r="6838" spans="2:10" ht="13.5" thickBot="1" x14ac:dyDescent="0.25"/>
    <row r="6839" spans="2:10" x14ac:dyDescent="0.2">
      <c r="B6839" s="108" t="s">
        <v>143</v>
      </c>
      <c r="C6839" s="109"/>
      <c r="D6839" s="109"/>
      <c r="E6839" s="109"/>
      <c r="F6839" s="109"/>
      <c r="G6839" s="109"/>
      <c r="H6839" s="109"/>
      <c r="I6839" s="109"/>
      <c r="J6839" s="110"/>
    </row>
    <row r="6840" spans="2:10" x14ac:dyDescent="0.2">
      <c r="B6840" s="111"/>
      <c r="C6840" s="112"/>
      <c r="D6840" s="112"/>
      <c r="E6840" s="112"/>
      <c r="F6840" s="112"/>
      <c r="G6840" s="112"/>
      <c r="H6840" s="112"/>
      <c r="I6840" s="112"/>
      <c r="J6840" s="113"/>
    </row>
    <row r="6841" spans="2:10" ht="15.75" x14ac:dyDescent="0.25">
      <c r="B6841" s="111"/>
      <c r="C6841" s="1053" t="s">
        <v>77</v>
      </c>
      <c r="D6841" s="1053"/>
      <c r="E6841" s="1053"/>
      <c r="F6841" s="1053"/>
      <c r="G6841" s="1053"/>
      <c r="H6841" s="1053"/>
      <c r="I6841" s="1053"/>
      <c r="J6841" s="113"/>
    </row>
    <row r="6842" spans="2:10" x14ac:dyDescent="0.2">
      <c r="B6842" s="111"/>
      <c r="C6842" s="1054" t="s">
        <v>1991</v>
      </c>
      <c r="D6842" s="1054"/>
      <c r="E6842" s="1054"/>
      <c r="F6842" s="1054"/>
      <c r="G6842" s="1054"/>
      <c r="H6842" s="1054"/>
      <c r="I6842" s="1054"/>
      <c r="J6842" s="113"/>
    </row>
    <row r="6843" spans="2:10" x14ac:dyDescent="0.2">
      <c r="B6843" s="111"/>
      <c r="C6843" s="957"/>
      <c r="D6843" s="957"/>
      <c r="E6843" s="957"/>
      <c r="F6843" s="957"/>
      <c r="G6843" s="957"/>
      <c r="H6843" s="957"/>
      <c r="I6843" s="959"/>
      <c r="J6843" s="113"/>
    </row>
    <row r="6844" spans="2:10" x14ac:dyDescent="0.2">
      <c r="B6844" s="111"/>
      <c r="C6844" s="960" t="s">
        <v>82</v>
      </c>
      <c r="D6844" s="1055">
        <f>'Total display'!B352</f>
        <v>0</v>
      </c>
      <c r="E6844" s="1055"/>
      <c r="F6844" s="1055"/>
      <c r="G6844" s="1055"/>
      <c r="H6844" s="960" t="s">
        <v>81</v>
      </c>
      <c r="I6844" s="176">
        <f>'Total display'!C352</f>
        <v>0</v>
      </c>
      <c r="J6844" s="113"/>
    </row>
    <row r="6845" spans="2:10" x14ac:dyDescent="0.2">
      <c r="B6845" s="111"/>
      <c r="C6845" s="118" t="s">
        <v>78</v>
      </c>
      <c r="D6845" s="1055" t="s">
        <v>89</v>
      </c>
      <c r="E6845" s="1055"/>
      <c r="F6845" s="1055"/>
      <c r="G6845" s="112"/>
      <c r="H6845" s="314" t="s">
        <v>479</v>
      </c>
      <c r="I6845" s="314" t="s">
        <v>616</v>
      </c>
      <c r="J6845" s="113"/>
    </row>
    <row r="6846" spans="2:10" ht="13.5" thickBot="1" x14ac:dyDescent="0.25">
      <c r="B6846" s="111"/>
      <c r="C6846" s="120" t="s">
        <v>79</v>
      </c>
      <c r="D6846" s="120">
        <f>'Total display'!A352</f>
        <v>0</v>
      </c>
      <c r="E6846" s="169"/>
      <c r="F6846" s="149"/>
      <c r="G6846" s="112"/>
      <c r="H6846" s="120" t="s">
        <v>80</v>
      </c>
      <c r="I6846" s="232">
        <f>'Total display'!D352</f>
        <v>0</v>
      </c>
      <c r="J6846" s="113"/>
    </row>
    <row r="6847" spans="2:10" ht="14.25" thickTop="1" thickBot="1" x14ac:dyDescent="0.25">
      <c r="B6847" s="111"/>
      <c r="C6847" s="123" t="s">
        <v>73</v>
      </c>
      <c r="D6847" s="124"/>
      <c r="E6847" s="124"/>
      <c r="F6847" s="125" t="s">
        <v>74</v>
      </c>
      <c r="G6847" s="124" t="s">
        <v>75</v>
      </c>
      <c r="H6847" s="124"/>
      <c r="I6847" s="125" t="s">
        <v>74</v>
      </c>
      <c r="J6847" s="113"/>
    </row>
    <row r="6848" spans="2:10" ht="13.5" thickTop="1" x14ac:dyDescent="0.2">
      <c r="B6848" s="111"/>
      <c r="C6848" s="126"/>
      <c r="D6848" s="127" t="s">
        <v>201</v>
      </c>
      <c r="E6848" s="958" t="s">
        <v>117</v>
      </c>
      <c r="F6848" s="129"/>
      <c r="G6848" s="112"/>
      <c r="H6848" s="112"/>
      <c r="I6848" s="130"/>
      <c r="J6848" s="113"/>
    </row>
    <row r="6849" spans="2:10" x14ac:dyDescent="0.2">
      <c r="B6849" s="111"/>
      <c r="C6849" s="127" t="s">
        <v>40</v>
      </c>
      <c r="D6849" s="127"/>
      <c r="E6849" s="127"/>
      <c r="F6849" s="131">
        <f>'Total display'!E352</f>
        <v>0</v>
      </c>
      <c r="G6849" s="1056"/>
      <c r="H6849" s="1056"/>
      <c r="I6849" s="131">
        <f>'Total display'!R352</f>
        <v>0</v>
      </c>
      <c r="J6849" s="113"/>
    </row>
    <row r="6850" spans="2:10" x14ac:dyDescent="0.2">
      <c r="B6850" s="111"/>
      <c r="C6850" s="127" t="s">
        <v>67</v>
      </c>
      <c r="D6850" s="127"/>
      <c r="E6850" s="127"/>
      <c r="F6850" s="131">
        <f>'Total display'!H352</f>
        <v>0</v>
      </c>
      <c r="G6850" s="1056" t="s">
        <v>76</v>
      </c>
      <c r="H6850" s="1056"/>
      <c r="I6850" s="131">
        <f>'Total display'!T352</f>
        <v>0</v>
      </c>
      <c r="J6850" s="113"/>
    </row>
    <row r="6851" spans="2:10" x14ac:dyDescent="0.2">
      <c r="B6851" s="111"/>
      <c r="C6851" s="127" t="s">
        <v>478</v>
      </c>
      <c r="D6851" s="958">
        <f>'Ac Dtls'!D5176</f>
        <v>0</v>
      </c>
      <c r="E6851" s="131">
        <f>'Ac Dtls'!E5176</f>
        <v>0</v>
      </c>
      <c r="F6851" s="131">
        <f>'Total display'!F352</f>
        <v>0</v>
      </c>
      <c r="G6851" s="127"/>
      <c r="H6851" s="127"/>
      <c r="I6851" s="131"/>
      <c r="J6851" s="113"/>
    </row>
    <row r="6852" spans="2:10" x14ac:dyDescent="0.2">
      <c r="B6852" s="111"/>
      <c r="C6852" s="127" t="s">
        <v>43</v>
      </c>
      <c r="D6852" s="958">
        <f>'Ac Dtls'!G5176</f>
        <v>0</v>
      </c>
      <c r="E6852" s="131">
        <f>'Ac Dtls'!H5176</f>
        <v>0</v>
      </c>
      <c r="F6852" s="131">
        <f>'Total display'!N352</f>
        <v>0</v>
      </c>
      <c r="G6852" s="127"/>
      <c r="H6852" s="127"/>
      <c r="I6852" s="131"/>
      <c r="J6852" s="113"/>
    </row>
    <row r="6853" spans="2:10" x14ac:dyDescent="0.2">
      <c r="B6853" s="111"/>
      <c r="C6853" s="127" t="s">
        <v>42</v>
      </c>
      <c r="D6853" s="127">
        <f>'Ac Dtls'!D263</f>
        <v>0</v>
      </c>
      <c r="E6853" s="131">
        <f>'Ac Dtls'!E263</f>
        <v>1.387</v>
      </c>
      <c r="F6853" s="131">
        <f>'Total display'!M352</f>
        <v>0</v>
      </c>
      <c r="G6853" s="127"/>
      <c r="H6853" s="127"/>
      <c r="I6853" s="131"/>
      <c r="J6853" s="113"/>
    </row>
    <row r="6854" spans="2:10" x14ac:dyDescent="0.2">
      <c r="B6854" s="111"/>
      <c r="C6854" s="127" t="s">
        <v>450</v>
      </c>
      <c r="D6854" s="144"/>
      <c r="E6854" s="144"/>
      <c r="F6854" s="183">
        <f>'Total display'!J352</f>
        <v>0</v>
      </c>
      <c r="G6854" s="127"/>
      <c r="H6854" s="127"/>
      <c r="I6854" s="131"/>
      <c r="J6854" s="113"/>
    </row>
    <row r="6855" spans="2:10" x14ac:dyDescent="0.2">
      <c r="B6855" s="111"/>
      <c r="C6855" s="127" t="s">
        <v>426</v>
      </c>
      <c r="D6855" s="144"/>
      <c r="E6855" s="144"/>
      <c r="F6855" s="131">
        <f>'Total display'!I352</f>
        <v>0</v>
      </c>
      <c r="G6855" s="127"/>
      <c r="H6855" s="127"/>
      <c r="I6855" s="131"/>
      <c r="J6855" s="113"/>
    </row>
    <row r="6856" spans="2:10" x14ac:dyDescent="0.2">
      <c r="B6856" s="111"/>
      <c r="C6856" s="127"/>
      <c r="D6856" s="127"/>
      <c r="E6856" s="127"/>
      <c r="F6856" s="131"/>
      <c r="G6856" s="127"/>
      <c r="H6856" s="127"/>
      <c r="I6856" s="131"/>
      <c r="J6856" s="113"/>
    </row>
    <row r="6857" spans="2:10" x14ac:dyDescent="0.2">
      <c r="B6857" s="111"/>
      <c r="C6857" s="382"/>
      <c r="D6857" s="127"/>
      <c r="E6857" s="127"/>
      <c r="F6857" s="131"/>
      <c r="G6857" s="135"/>
      <c r="H6857" s="135"/>
      <c r="I6857" s="133"/>
      <c r="J6857" s="113"/>
    </row>
    <row r="6858" spans="2:10" x14ac:dyDescent="0.2">
      <c r="B6858" s="111"/>
      <c r="C6858" s="1050" t="s">
        <v>83</v>
      </c>
      <c r="D6858" s="1051"/>
      <c r="E6858" s="1051"/>
      <c r="F6858" s="132">
        <f>SUM(F6849:F6857)</f>
        <v>0</v>
      </c>
      <c r="G6858" s="1052" t="s">
        <v>84</v>
      </c>
      <c r="H6858" s="1052"/>
      <c r="I6858" s="133">
        <f>SUM(I6849:I6856)</f>
        <v>0</v>
      </c>
      <c r="J6858" s="113"/>
    </row>
    <row r="6859" spans="2:10" x14ac:dyDescent="0.2">
      <c r="B6859" s="134"/>
      <c r="C6859" s="135"/>
      <c r="D6859" s="135"/>
      <c r="E6859" s="135"/>
      <c r="F6859" s="135"/>
      <c r="G6859" s="1057" t="s">
        <v>85</v>
      </c>
      <c r="H6859" s="1057"/>
      <c r="I6859" s="136">
        <f>F6858-I6858</f>
        <v>0</v>
      </c>
      <c r="J6859" s="137"/>
    </row>
    <row r="6860" spans="2:10" x14ac:dyDescent="0.2">
      <c r="B6860" s="111"/>
      <c r="C6860" s="112" t="s">
        <v>86</v>
      </c>
      <c r="D6860" s="112"/>
      <c r="E6860" s="112" t="s">
        <v>88</v>
      </c>
      <c r="F6860" s="112"/>
      <c r="G6860" s="112"/>
      <c r="H6860" s="112"/>
      <c r="I6860" s="112"/>
      <c r="J6860" s="113"/>
    </row>
    <row r="6861" spans="2:10" x14ac:dyDescent="0.2">
      <c r="B6861" s="111"/>
      <c r="C6861" s="112"/>
      <c r="D6861" s="112"/>
      <c r="E6861" s="112"/>
      <c r="F6861" s="112"/>
      <c r="G6861" s="112"/>
      <c r="H6861" s="112"/>
      <c r="I6861" s="112"/>
      <c r="J6861" s="113"/>
    </row>
    <row r="6862" spans="2:10" ht="13.5" thickBot="1" x14ac:dyDescent="0.25">
      <c r="B6862" s="139"/>
      <c r="C6862" s="140"/>
      <c r="D6862" s="140"/>
      <c r="E6862" s="140"/>
      <c r="F6862" s="140"/>
      <c r="G6862" s="140"/>
      <c r="H6862" s="140"/>
      <c r="I6862" s="140"/>
      <c r="J6862" s="141"/>
    </row>
    <row r="6865" spans="2:10" ht="13.5" thickBot="1" x14ac:dyDescent="0.25"/>
    <row r="6866" spans="2:10" x14ac:dyDescent="0.2">
      <c r="B6866" s="108" t="s">
        <v>143</v>
      </c>
      <c r="C6866" s="109"/>
      <c r="D6866" s="109"/>
      <c r="E6866" s="109"/>
      <c r="F6866" s="109"/>
      <c r="G6866" s="109"/>
      <c r="H6866" s="109"/>
      <c r="I6866" s="109"/>
      <c r="J6866" s="110"/>
    </row>
    <row r="6867" spans="2:10" x14ac:dyDescent="0.2">
      <c r="B6867" s="111"/>
      <c r="C6867" s="112"/>
      <c r="D6867" s="112"/>
      <c r="E6867" s="112"/>
      <c r="F6867" s="112"/>
      <c r="G6867" s="112"/>
      <c r="H6867" s="112"/>
      <c r="I6867" s="112"/>
      <c r="J6867" s="113"/>
    </row>
    <row r="6868" spans="2:10" ht="15.75" x14ac:dyDescent="0.25">
      <c r="B6868" s="111"/>
      <c r="C6868" s="1053" t="s">
        <v>77</v>
      </c>
      <c r="D6868" s="1053"/>
      <c r="E6868" s="1053"/>
      <c r="F6868" s="1053"/>
      <c r="G6868" s="1053"/>
      <c r="H6868" s="1053"/>
      <c r="I6868" s="1053"/>
      <c r="J6868" s="113"/>
    </row>
    <row r="6869" spans="2:10" x14ac:dyDescent="0.2">
      <c r="B6869" s="111"/>
      <c r="C6869" s="1054" t="s">
        <v>2091</v>
      </c>
      <c r="D6869" s="1054"/>
      <c r="E6869" s="1054"/>
      <c r="F6869" s="1054"/>
      <c r="G6869" s="1054"/>
      <c r="H6869" s="1054"/>
      <c r="I6869" s="1054"/>
      <c r="J6869" s="113"/>
    </row>
    <row r="6870" spans="2:10" x14ac:dyDescent="0.2">
      <c r="B6870" s="111"/>
      <c r="C6870" s="957"/>
      <c r="D6870" s="957"/>
      <c r="E6870" s="957"/>
      <c r="F6870" s="957"/>
      <c r="G6870" s="957"/>
      <c r="H6870" s="957"/>
      <c r="I6870" s="959"/>
      <c r="J6870" s="113"/>
    </row>
    <row r="6871" spans="2:10" x14ac:dyDescent="0.2">
      <c r="B6871" s="111"/>
      <c r="C6871" s="960" t="s">
        <v>82</v>
      </c>
      <c r="D6871" s="1055">
        <f>'Total display'!B353</f>
        <v>0</v>
      </c>
      <c r="E6871" s="1055"/>
      <c r="F6871" s="1055"/>
      <c r="G6871" s="1055"/>
      <c r="H6871" s="960" t="s">
        <v>81</v>
      </c>
      <c r="I6871" s="176">
        <f>'Total display'!C353</f>
        <v>0</v>
      </c>
      <c r="J6871" s="113"/>
    </row>
    <row r="6872" spans="2:10" x14ac:dyDescent="0.2">
      <c r="B6872" s="111"/>
      <c r="C6872" s="118" t="s">
        <v>78</v>
      </c>
      <c r="D6872" s="1055" t="s">
        <v>89</v>
      </c>
      <c r="E6872" s="1055"/>
      <c r="F6872" s="1055"/>
      <c r="G6872" s="112"/>
      <c r="H6872" s="246" t="s">
        <v>479</v>
      </c>
      <c r="I6872" s="246" t="s">
        <v>330</v>
      </c>
      <c r="J6872" s="113"/>
    </row>
    <row r="6873" spans="2:10" ht="13.5" thickBot="1" x14ac:dyDescent="0.25">
      <c r="B6873" s="111"/>
      <c r="C6873" s="120" t="s">
        <v>79</v>
      </c>
      <c r="D6873" s="120">
        <f>'Total display'!A353</f>
        <v>0</v>
      </c>
      <c r="E6873" s="169"/>
      <c r="F6873" s="149"/>
      <c r="G6873" s="112"/>
      <c r="H6873" s="120" t="s">
        <v>80</v>
      </c>
      <c r="I6873" s="232">
        <f>'Total display'!D353</f>
        <v>0</v>
      </c>
      <c r="J6873" s="113"/>
    </row>
    <row r="6874" spans="2:10" ht="14.25" thickTop="1" thickBot="1" x14ac:dyDescent="0.25">
      <c r="B6874" s="111"/>
      <c r="C6874" s="123" t="s">
        <v>73</v>
      </c>
      <c r="D6874" s="124"/>
      <c r="E6874" s="124"/>
      <c r="F6874" s="125" t="s">
        <v>74</v>
      </c>
      <c r="G6874" s="124" t="s">
        <v>75</v>
      </c>
      <c r="H6874" s="124"/>
      <c r="I6874" s="125" t="s">
        <v>74</v>
      </c>
      <c r="J6874" s="113"/>
    </row>
    <row r="6875" spans="2:10" ht="13.5" thickTop="1" x14ac:dyDescent="0.2">
      <c r="B6875" s="111"/>
      <c r="C6875" s="126"/>
      <c r="D6875" s="127" t="s">
        <v>201</v>
      </c>
      <c r="E6875" s="958" t="s">
        <v>117</v>
      </c>
      <c r="F6875" s="129"/>
      <c r="G6875" s="112"/>
      <c r="H6875" s="112"/>
      <c r="I6875" s="130"/>
      <c r="J6875" s="113"/>
    </row>
    <row r="6876" spans="2:10" x14ac:dyDescent="0.2">
      <c r="B6876" s="111"/>
      <c r="C6876" s="127" t="s">
        <v>40</v>
      </c>
      <c r="D6876" s="127"/>
      <c r="E6876" s="127"/>
      <c r="F6876" s="131">
        <f>'Total display'!E353</f>
        <v>0</v>
      </c>
      <c r="G6876" s="1078" t="s">
        <v>2090</v>
      </c>
      <c r="H6876" s="1078"/>
      <c r="I6876" s="131">
        <f>'Total display'!R353</f>
        <v>0</v>
      </c>
      <c r="J6876" s="113"/>
    </row>
    <row r="6877" spans="2:10" x14ac:dyDescent="0.2">
      <c r="B6877" s="111"/>
      <c r="C6877" s="127" t="s">
        <v>67</v>
      </c>
      <c r="D6877" s="127"/>
      <c r="E6877" s="127"/>
      <c r="F6877" s="131">
        <f>'Total display'!H353</f>
        <v>0</v>
      </c>
      <c r="G6877" s="1056" t="s">
        <v>76</v>
      </c>
      <c r="H6877" s="1056"/>
      <c r="I6877" s="131">
        <f>'Total display'!T353</f>
        <v>0</v>
      </c>
      <c r="J6877" s="113"/>
    </row>
    <row r="6878" spans="2:10" x14ac:dyDescent="0.2">
      <c r="B6878" s="111"/>
      <c r="C6878" s="127" t="s">
        <v>478</v>
      </c>
      <c r="D6878" s="958">
        <f>'Ac Dtls'!D5203</f>
        <v>0</v>
      </c>
      <c r="E6878" s="131">
        <f>'Ac Dtls'!E5203</f>
        <v>0</v>
      </c>
      <c r="F6878" s="131">
        <f>'Total display'!F353</f>
        <v>0</v>
      </c>
      <c r="G6878" s="127"/>
      <c r="H6878" s="127"/>
      <c r="I6878" s="131"/>
      <c r="J6878" s="113"/>
    </row>
    <row r="6879" spans="2:10" x14ac:dyDescent="0.2">
      <c r="B6879" s="111"/>
      <c r="C6879" s="127" t="s">
        <v>43</v>
      </c>
      <c r="D6879" s="958">
        <f>'Ac Dtls'!G5203</f>
        <v>0</v>
      </c>
      <c r="E6879" s="131">
        <f>'Ac Dtls'!H5203</f>
        <v>0</v>
      </c>
      <c r="F6879" s="131">
        <f>'Total display'!N353</f>
        <v>0</v>
      </c>
      <c r="G6879" s="127"/>
      <c r="H6879" s="127"/>
      <c r="I6879" s="131"/>
      <c r="J6879" s="113"/>
    </row>
    <row r="6880" spans="2:10" x14ac:dyDescent="0.2">
      <c r="B6880" s="111"/>
      <c r="C6880" s="127" t="s">
        <v>71</v>
      </c>
      <c r="D6880" s="127"/>
      <c r="E6880" s="127"/>
      <c r="F6880" s="131">
        <f>'Total display'!P353</f>
        <v>0</v>
      </c>
      <c r="G6880" s="127"/>
      <c r="H6880" s="127"/>
      <c r="I6880" s="131"/>
      <c r="J6880" s="113"/>
    </row>
    <row r="6881" spans="2:10" x14ac:dyDescent="0.2">
      <c r="B6881" s="111"/>
      <c r="C6881" s="127" t="s">
        <v>450</v>
      </c>
      <c r="D6881" s="144"/>
      <c r="E6881" s="144"/>
      <c r="F6881" s="183">
        <f>'Total display'!J353</f>
        <v>0</v>
      </c>
      <c r="G6881" s="127"/>
      <c r="H6881" s="127"/>
      <c r="I6881" s="131"/>
      <c r="J6881" s="113"/>
    </row>
    <row r="6882" spans="2:10" x14ac:dyDescent="0.2">
      <c r="B6882" s="111"/>
      <c r="C6882" s="127" t="s">
        <v>426</v>
      </c>
      <c r="D6882" s="144"/>
      <c r="E6882" s="144"/>
      <c r="F6882" s="131">
        <f>'Total display'!I353</f>
        <v>0</v>
      </c>
      <c r="G6882" s="127"/>
      <c r="H6882" s="127"/>
      <c r="I6882" s="131"/>
      <c r="J6882" s="113"/>
    </row>
    <row r="6883" spans="2:10" x14ac:dyDescent="0.2">
      <c r="B6883" s="111"/>
      <c r="C6883" s="127"/>
      <c r="D6883" s="127"/>
      <c r="E6883" s="127"/>
      <c r="F6883" s="131"/>
      <c r="G6883" s="127"/>
      <c r="H6883" s="127"/>
      <c r="I6883" s="131"/>
      <c r="J6883" s="113"/>
    </row>
    <row r="6884" spans="2:10" x14ac:dyDescent="0.2">
      <c r="B6884" s="111"/>
      <c r="C6884" s="382"/>
      <c r="D6884" s="127"/>
      <c r="E6884" s="127"/>
      <c r="F6884" s="131"/>
      <c r="G6884" s="135"/>
      <c r="H6884" s="135"/>
      <c r="I6884" s="133"/>
      <c r="J6884" s="113"/>
    </row>
    <row r="6885" spans="2:10" x14ac:dyDescent="0.2">
      <c r="B6885" s="111"/>
      <c r="C6885" s="1050" t="s">
        <v>83</v>
      </c>
      <c r="D6885" s="1051"/>
      <c r="E6885" s="1051"/>
      <c r="F6885" s="132">
        <f>SUM(F6876:F6884)</f>
        <v>0</v>
      </c>
      <c r="G6885" s="1052" t="s">
        <v>84</v>
      </c>
      <c r="H6885" s="1052"/>
      <c r="I6885" s="133">
        <f>SUM(I6876:I6883)</f>
        <v>0</v>
      </c>
      <c r="J6885" s="113"/>
    </row>
    <row r="6886" spans="2:10" x14ac:dyDescent="0.2">
      <c r="B6886" s="134"/>
      <c r="C6886" s="135"/>
      <c r="D6886" s="135"/>
      <c r="E6886" s="135"/>
      <c r="F6886" s="135"/>
      <c r="G6886" s="1057" t="s">
        <v>85</v>
      </c>
      <c r="H6886" s="1057"/>
      <c r="I6886" s="136">
        <f>F6885-I6885</f>
        <v>0</v>
      </c>
      <c r="J6886" s="137"/>
    </row>
    <row r="6887" spans="2:10" x14ac:dyDescent="0.2">
      <c r="B6887" s="111"/>
      <c r="C6887" s="112" t="s">
        <v>86</v>
      </c>
      <c r="D6887" s="112"/>
      <c r="E6887" s="112" t="s">
        <v>88</v>
      </c>
      <c r="F6887" s="112"/>
      <c r="G6887" s="112"/>
      <c r="H6887" s="112"/>
      <c r="I6887" s="112"/>
      <c r="J6887" s="113"/>
    </row>
    <row r="6888" spans="2:10" x14ac:dyDescent="0.2">
      <c r="B6888" s="111"/>
      <c r="C6888" s="112"/>
      <c r="D6888" s="112"/>
      <c r="E6888" s="112"/>
      <c r="F6888" s="112"/>
      <c r="G6888" s="112"/>
      <c r="H6888" s="112"/>
      <c r="I6888" s="112"/>
      <c r="J6888" s="113"/>
    </row>
    <row r="6889" spans="2:10" ht="13.5" thickBot="1" x14ac:dyDescent="0.25">
      <c r="B6889" s="139"/>
      <c r="C6889" s="140"/>
      <c r="D6889" s="140"/>
      <c r="E6889" s="140"/>
      <c r="F6889" s="140"/>
      <c r="G6889" s="140"/>
      <c r="H6889" s="140"/>
      <c r="I6889" s="140"/>
      <c r="J6889" s="141"/>
    </row>
    <row r="6893" spans="2:10" ht="13.5" thickBot="1" x14ac:dyDescent="0.25"/>
    <row r="6894" spans="2:10" x14ac:dyDescent="0.2">
      <c r="B6894" s="108" t="s">
        <v>143</v>
      </c>
      <c r="C6894" s="109"/>
      <c r="D6894" s="109"/>
      <c r="E6894" s="109"/>
      <c r="F6894" s="109"/>
      <c r="G6894" s="109"/>
      <c r="H6894" s="109"/>
      <c r="I6894" s="109"/>
      <c r="J6894" s="110"/>
    </row>
    <row r="6895" spans="2:10" x14ac:dyDescent="0.2">
      <c r="B6895" s="111"/>
      <c r="C6895" s="112"/>
      <c r="D6895" s="112"/>
      <c r="E6895" s="112"/>
      <c r="F6895" s="112"/>
      <c r="G6895" s="112"/>
      <c r="H6895" s="112"/>
      <c r="I6895" s="112"/>
      <c r="J6895" s="113"/>
    </row>
    <row r="6896" spans="2:10" ht="15.75" x14ac:dyDescent="0.25">
      <c r="B6896" s="111"/>
      <c r="C6896" s="1053" t="s">
        <v>77</v>
      </c>
      <c r="D6896" s="1053"/>
      <c r="E6896" s="1053"/>
      <c r="F6896" s="1053"/>
      <c r="G6896" s="1053"/>
      <c r="H6896" s="1053"/>
      <c r="I6896" s="1053"/>
      <c r="J6896" s="113"/>
    </row>
    <row r="6897" spans="2:10" x14ac:dyDescent="0.2">
      <c r="B6897" s="111"/>
      <c r="C6897" s="1054" t="s">
        <v>1991</v>
      </c>
      <c r="D6897" s="1054"/>
      <c r="E6897" s="1054"/>
      <c r="F6897" s="1054"/>
      <c r="G6897" s="1054"/>
      <c r="H6897" s="1054"/>
      <c r="I6897" s="1054"/>
      <c r="J6897" s="113"/>
    </row>
    <row r="6898" spans="2:10" x14ac:dyDescent="0.2">
      <c r="B6898" s="111"/>
      <c r="C6898" s="962"/>
      <c r="D6898" s="962"/>
      <c r="E6898" s="962"/>
      <c r="F6898" s="962"/>
      <c r="G6898" s="962"/>
      <c r="H6898" s="962"/>
      <c r="I6898" s="964"/>
      <c r="J6898" s="113"/>
    </row>
    <row r="6899" spans="2:10" x14ac:dyDescent="0.2">
      <c r="B6899" s="111"/>
      <c r="C6899" s="965" t="s">
        <v>82</v>
      </c>
      <c r="D6899" s="1055">
        <f>'Total display'!B320</f>
        <v>0</v>
      </c>
      <c r="E6899" s="1055"/>
      <c r="F6899" s="1055"/>
      <c r="G6899" s="1055"/>
      <c r="H6899" s="965" t="s">
        <v>81</v>
      </c>
      <c r="I6899" s="176">
        <f>'Total display'!C320</f>
        <v>0</v>
      </c>
      <c r="J6899" s="113"/>
    </row>
    <row r="6900" spans="2:10" x14ac:dyDescent="0.2">
      <c r="B6900" s="111"/>
      <c r="C6900" s="118" t="s">
        <v>78</v>
      </c>
      <c r="D6900" s="1055" t="s">
        <v>89</v>
      </c>
      <c r="E6900" s="1055"/>
      <c r="F6900" s="1055"/>
      <c r="G6900" s="112"/>
      <c r="H6900" s="314" t="s">
        <v>479</v>
      </c>
      <c r="I6900" s="314" t="s">
        <v>616</v>
      </c>
      <c r="J6900" s="113"/>
    </row>
    <row r="6901" spans="2:10" ht="13.5" thickBot="1" x14ac:dyDescent="0.25">
      <c r="B6901" s="111"/>
      <c r="C6901" s="120" t="s">
        <v>79</v>
      </c>
      <c r="D6901" s="120">
        <f>'Total display'!A320</f>
        <v>0</v>
      </c>
      <c r="E6901" s="169"/>
      <c r="F6901" s="149"/>
      <c r="G6901" s="112"/>
      <c r="H6901" s="120" t="s">
        <v>80</v>
      </c>
      <c r="I6901" s="232">
        <f>'Total display'!D320</f>
        <v>0</v>
      </c>
      <c r="J6901" s="113"/>
    </row>
    <row r="6902" spans="2:10" ht="14.25" thickTop="1" thickBot="1" x14ac:dyDescent="0.25">
      <c r="B6902" s="111"/>
      <c r="C6902" s="123" t="s">
        <v>73</v>
      </c>
      <c r="D6902" s="124"/>
      <c r="E6902" s="124"/>
      <c r="F6902" s="125" t="s">
        <v>74</v>
      </c>
      <c r="G6902" s="124" t="s">
        <v>75</v>
      </c>
      <c r="H6902" s="124"/>
      <c r="I6902" s="125" t="s">
        <v>74</v>
      </c>
      <c r="J6902" s="113"/>
    </row>
    <row r="6903" spans="2:10" ht="13.5" thickTop="1" x14ac:dyDescent="0.2">
      <c r="B6903" s="111"/>
      <c r="C6903" s="126"/>
      <c r="D6903" s="127" t="s">
        <v>201</v>
      </c>
      <c r="E6903" s="963" t="s">
        <v>117</v>
      </c>
      <c r="F6903" s="129"/>
      <c r="G6903" s="112"/>
      <c r="H6903" s="112"/>
      <c r="I6903" s="130"/>
      <c r="J6903" s="113"/>
    </row>
    <row r="6904" spans="2:10" x14ac:dyDescent="0.2">
      <c r="B6904" s="111"/>
      <c r="C6904" s="127" t="s">
        <v>40</v>
      </c>
      <c r="D6904" s="127"/>
      <c r="E6904" s="127"/>
      <c r="F6904" s="131">
        <f>'Total display'!E320</f>
        <v>0</v>
      </c>
      <c r="G6904" s="1056"/>
      <c r="H6904" s="1056"/>
      <c r="I6904" s="131">
        <f>'Total display'!R320</f>
        <v>0</v>
      </c>
      <c r="J6904" s="113"/>
    </row>
    <row r="6905" spans="2:10" x14ac:dyDescent="0.2">
      <c r="B6905" s="111"/>
      <c r="C6905" s="127" t="s">
        <v>67</v>
      </c>
      <c r="D6905" s="127"/>
      <c r="E6905" s="127"/>
      <c r="F6905" s="131">
        <f>'Total display'!H320</f>
        <v>0</v>
      </c>
      <c r="G6905" s="1056" t="s">
        <v>76</v>
      </c>
      <c r="H6905" s="1056"/>
      <c r="I6905" s="131">
        <f>'Total display'!T320</f>
        <v>0</v>
      </c>
      <c r="J6905" s="113"/>
    </row>
    <row r="6906" spans="2:10" x14ac:dyDescent="0.2">
      <c r="B6906" s="111"/>
      <c r="C6906" s="127" t="s">
        <v>478</v>
      </c>
      <c r="D6906" s="963">
        <f>'Ac Dtls'!D5202</f>
        <v>0</v>
      </c>
      <c r="E6906" s="131">
        <f>'Ac Dtls'!E5202</f>
        <v>0</v>
      </c>
      <c r="F6906" s="131">
        <f>'Total display'!F320</f>
        <v>0</v>
      </c>
      <c r="G6906" s="127"/>
      <c r="H6906" s="127"/>
      <c r="I6906" s="131"/>
      <c r="J6906" s="113"/>
    </row>
    <row r="6907" spans="2:10" x14ac:dyDescent="0.2">
      <c r="B6907" s="111"/>
      <c r="C6907" s="127" t="s">
        <v>43</v>
      </c>
      <c r="D6907" s="963">
        <f>'Ac Dtls'!G5202</f>
        <v>0</v>
      </c>
      <c r="E6907" s="131">
        <f>'Ac Dtls'!H5202</f>
        <v>0</v>
      </c>
      <c r="F6907" s="131">
        <f>'Total display'!N320</f>
        <v>0</v>
      </c>
      <c r="G6907" s="127"/>
      <c r="H6907" s="127"/>
      <c r="I6907" s="131"/>
      <c r="J6907" s="113"/>
    </row>
    <row r="6908" spans="2:10" x14ac:dyDescent="0.2">
      <c r="B6908" s="111"/>
      <c r="C6908" s="127" t="s">
        <v>71</v>
      </c>
      <c r="D6908" s="127"/>
      <c r="E6908" s="127"/>
      <c r="F6908" s="131">
        <f>'Total display'!P320</f>
        <v>0</v>
      </c>
      <c r="G6908" s="127"/>
      <c r="H6908" s="127"/>
      <c r="I6908" s="131"/>
      <c r="J6908" s="113"/>
    </row>
    <row r="6909" spans="2:10" x14ac:dyDescent="0.2">
      <c r="B6909" s="111"/>
      <c r="C6909" s="127" t="s">
        <v>450</v>
      </c>
      <c r="D6909" s="144"/>
      <c r="E6909" s="144"/>
      <c r="F6909" s="183">
        <f>'Total display'!J320</f>
        <v>0</v>
      </c>
      <c r="G6909" s="127"/>
      <c r="H6909" s="127"/>
      <c r="I6909" s="131"/>
      <c r="J6909" s="113"/>
    </row>
    <row r="6910" spans="2:10" x14ac:dyDescent="0.2">
      <c r="B6910" s="111"/>
      <c r="C6910" s="127" t="s">
        <v>426</v>
      </c>
      <c r="D6910" s="144"/>
      <c r="E6910" s="144"/>
      <c r="F6910" s="131">
        <f>'Total display'!I320</f>
        <v>0</v>
      </c>
      <c r="G6910" s="127"/>
      <c r="H6910" s="127"/>
      <c r="I6910" s="131"/>
      <c r="J6910" s="113"/>
    </row>
    <row r="6911" spans="2:10" x14ac:dyDescent="0.2">
      <c r="B6911" s="111"/>
      <c r="C6911" s="127"/>
      <c r="D6911" s="127"/>
      <c r="E6911" s="127"/>
      <c r="F6911" s="131"/>
      <c r="G6911" s="127"/>
      <c r="H6911" s="127"/>
      <c r="I6911" s="131"/>
      <c r="J6911" s="113"/>
    </row>
    <row r="6912" spans="2:10" x14ac:dyDescent="0.2">
      <c r="B6912" s="111"/>
      <c r="C6912" s="382"/>
      <c r="D6912" s="127"/>
      <c r="E6912" s="127"/>
      <c r="F6912" s="131"/>
      <c r="G6912" s="135"/>
      <c r="H6912" s="135"/>
      <c r="I6912" s="133"/>
      <c r="J6912" s="113"/>
    </row>
    <row r="6913" spans="2:10" x14ac:dyDescent="0.2">
      <c r="B6913" s="111"/>
      <c r="C6913" s="1050" t="s">
        <v>83</v>
      </c>
      <c r="D6913" s="1051"/>
      <c r="E6913" s="1051"/>
      <c r="F6913" s="132">
        <f>SUM(F6904:F6912)</f>
        <v>0</v>
      </c>
      <c r="G6913" s="1052" t="s">
        <v>84</v>
      </c>
      <c r="H6913" s="1052"/>
      <c r="I6913" s="133">
        <f>SUM(I6904:I6911)</f>
        <v>0</v>
      </c>
      <c r="J6913" s="113"/>
    </row>
    <row r="6914" spans="2:10" x14ac:dyDescent="0.2">
      <c r="B6914" s="134"/>
      <c r="C6914" s="135"/>
      <c r="D6914" s="135"/>
      <c r="E6914" s="135"/>
      <c r="F6914" s="135"/>
      <c r="G6914" s="1057" t="s">
        <v>85</v>
      </c>
      <c r="H6914" s="1057"/>
      <c r="I6914" s="136">
        <f>F6913-I6913</f>
        <v>0</v>
      </c>
      <c r="J6914" s="137"/>
    </row>
    <row r="6915" spans="2:10" x14ac:dyDescent="0.2">
      <c r="B6915" s="111"/>
      <c r="C6915" s="112" t="s">
        <v>86</v>
      </c>
      <c r="D6915" s="112"/>
      <c r="E6915" s="112" t="s">
        <v>88</v>
      </c>
      <c r="F6915" s="112"/>
      <c r="G6915" s="112"/>
      <c r="H6915" s="112"/>
      <c r="I6915" s="112"/>
      <c r="J6915" s="113"/>
    </row>
    <row r="6916" spans="2:10" x14ac:dyDescent="0.2">
      <c r="B6916" s="111"/>
      <c r="C6916" s="112"/>
      <c r="D6916" s="112"/>
      <c r="E6916" s="112"/>
      <c r="F6916" s="112"/>
      <c r="G6916" s="112"/>
      <c r="H6916" s="112"/>
      <c r="I6916" s="112"/>
      <c r="J6916" s="113"/>
    </row>
    <row r="6917" spans="2:10" ht="13.5" thickBot="1" x14ac:dyDescent="0.25">
      <c r="B6917" s="139"/>
      <c r="C6917" s="140"/>
      <c r="D6917" s="140"/>
      <c r="E6917" s="140"/>
      <c r="F6917" s="140"/>
      <c r="G6917" s="140"/>
      <c r="H6917" s="140"/>
      <c r="I6917" s="140"/>
      <c r="J6917" s="141"/>
    </row>
    <row r="6922" spans="2:10" ht="13.5" thickBot="1" x14ac:dyDescent="0.25"/>
    <row r="6923" spans="2:10" x14ac:dyDescent="0.2">
      <c r="B6923" s="108" t="s">
        <v>143</v>
      </c>
      <c r="C6923" s="109"/>
      <c r="D6923" s="109"/>
      <c r="E6923" s="109"/>
      <c r="F6923" s="109"/>
      <c r="G6923" s="109"/>
      <c r="H6923" s="109"/>
      <c r="I6923" s="109"/>
      <c r="J6923" s="110"/>
    </row>
    <row r="6924" spans="2:10" x14ac:dyDescent="0.2">
      <c r="B6924" s="111"/>
      <c r="C6924" s="112"/>
      <c r="D6924" s="112"/>
      <c r="E6924" s="112"/>
      <c r="F6924" s="112"/>
      <c r="G6924" s="112"/>
      <c r="H6924" s="112"/>
      <c r="I6924" s="112"/>
      <c r="J6924" s="113"/>
    </row>
    <row r="6925" spans="2:10" ht="15.75" x14ac:dyDescent="0.25">
      <c r="B6925" s="111"/>
      <c r="C6925" s="1053" t="s">
        <v>77</v>
      </c>
      <c r="D6925" s="1053"/>
      <c r="E6925" s="1053"/>
      <c r="F6925" s="1053"/>
      <c r="G6925" s="1053"/>
      <c r="H6925" s="1053"/>
      <c r="I6925" s="1053"/>
      <c r="J6925" s="113"/>
    </row>
    <row r="6926" spans="2:10" x14ac:dyDescent="0.2">
      <c r="B6926" s="111"/>
      <c r="C6926" s="1054" t="s">
        <v>1991</v>
      </c>
      <c r="D6926" s="1054"/>
      <c r="E6926" s="1054"/>
      <c r="F6926" s="1054"/>
      <c r="G6926" s="1054"/>
      <c r="H6926" s="1054"/>
      <c r="I6926" s="1054"/>
      <c r="J6926" s="113"/>
    </row>
    <row r="6927" spans="2:10" x14ac:dyDescent="0.2">
      <c r="B6927" s="111"/>
      <c r="C6927" s="962"/>
      <c r="D6927" s="962"/>
      <c r="E6927" s="962"/>
      <c r="F6927" s="962"/>
      <c r="G6927" s="962"/>
      <c r="H6927" s="962"/>
      <c r="I6927" s="964"/>
      <c r="J6927" s="113"/>
    </row>
    <row r="6928" spans="2:10" x14ac:dyDescent="0.2">
      <c r="B6928" s="111"/>
      <c r="C6928" s="965" t="s">
        <v>82</v>
      </c>
      <c r="D6928" s="1055">
        <f>'Total display'!B317</f>
        <v>0</v>
      </c>
      <c r="E6928" s="1055"/>
      <c r="F6928" s="1055"/>
      <c r="G6928" s="1055"/>
      <c r="H6928" s="965" t="s">
        <v>81</v>
      </c>
      <c r="I6928" s="176">
        <f>'Total display'!C317</f>
        <v>0</v>
      </c>
      <c r="J6928" s="113"/>
    </row>
    <row r="6929" spans="2:10" x14ac:dyDescent="0.2">
      <c r="B6929" s="111"/>
      <c r="C6929" s="118" t="s">
        <v>78</v>
      </c>
      <c r="D6929" s="1055" t="s">
        <v>89</v>
      </c>
      <c r="E6929" s="1055"/>
      <c r="F6929" s="1055"/>
      <c r="G6929" s="112"/>
      <c r="H6929" s="314" t="s">
        <v>479</v>
      </c>
      <c r="I6929" s="314" t="s">
        <v>616</v>
      </c>
      <c r="J6929" s="113"/>
    </row>
    <row r="6930" spans="2:10" ht="13.5" thickBot="1" x14ac:dyDescent="0.25">
      <c r="B6930" s="111"/>
      <c r="C6930" s="120" t="s">
        <v>79</v>
      </c>
      <c r="D6930" s="120">
        <f>'Total display'!A317</f>
        <v>0</v>
      </c>
      <c r="E6930" s="169"/>
      <c r="F6930" s="149"/>
      <c r="G6930" s="112"/>
      <c r="H6930" s="120" t="s">
        <v>80</v>
      </c>
      <c r="I6930" s="232">
        <f>'Total display'!D317</f>
        <v>0</v>
      </c>
      <c r="J6930" s="113"/>
    </row>
    <row r="6931" spans="2:10" ht="14.25" thickTop="1" thickBot="1" x14ac:dyDescent="0.25">
      <c r="B6931" s="111"/>
      <c r="C6931" s="123" t="s">
        <v>73</v>
      </c>
      <c r="D6931" s="124"/>
      <c r="E6931" s="124"/>
      <c r="F6931" s="125" t="s">
        <v>74</v>
      </c>
      <c r="G6931" s="124" t="s">
        <v>75</v>
      </c>
      <c r="H6931" s="124"/>
      <c r="I6931" s="125" t="s">
        <v>74</v>
      </c>
      <c r="J6931" s="113"/>
    </row>
    <row r="6932" spans="2:10" ht="13.5" thickTop="1" x14ac:dyDescent="0.2">
      <c r="B6932" s="111"/>
      <c r="C6932" s="126"/>
      <c r="D6932" s="127" t="s">
        <v>201</v>
      </c>
      <c r="E6932" s="963" t="s">
        <v>117</v>
      </c>
      <c r="F6932" s="129"/>
      <c r="G6932" s="112"/>
      <c r="H6932" s="112"/>
      <c r="I6932" s="130"/>
      <c r="J6932" s="113"/>
    </row>
    <row r="6933" spans="2:10" x14ac:dyDescent="0.2">
      <c r="B6933" s="111"/>
      <c r="C6933" s="127" t="s">
        <v>40</v>
      </c>
      <c r="D6933" s="127"/>
      <c r="E6933" s="127"/>
      <c r="F6933" s="131">
        <f>'Total display'!E317</f>
        <v>0</v>
      </c>
      <c r="G6933" s="1056"/>
      <c r="H6933" s="1056"/>
      <c r="I6933" s="131">
        <f>'Total display'!R317</f>
        <v>0</v>
      </c>
      <c r="J6933" s="113"/>
    </row>
    <row r="6934" spans="2:10" x14ac:dyDescent="0.2">
      <c r="B6934" s="111"/>
      <c r="C6934" s="127" t="s">
        <v>67</v>
      </c>
      <c r="D6934" s="127"/>
      <c r="E6934" s="127"/>
      <c r="F6934" s="131">
        <f>'Total display'!H317</f>
        <v>0</v>
      </c>
      <c r="G6934" s="1056" t="s">
        <v>76</v>
      </c>
      <c r="H6934" s="1056"/>
      <c r="I6934" s="131">
        <f>'Total display'!T317</f>
        <v>0</v>
      </c>
      <c r="J6934" s="113"/>
    </row>
    <row r="6935" spans="2:10" x14ac:dyDescent="0.2">
      <c r="B6935" s="111"/>
      <c r="C6935" s="127" t="s">
        <v>478</v>
      </c>
      <c r="D6935" s="963">
        <f>'Ac Dtls'!D5231</f>
        <v>0</v>
      </c>
      <c r="E6935" s="131">
        <f>'Ac Dtls'!E5231</f>
        <v>0</v>
      </c>
      <c r="F6935" s="131">
        <f>'Total display'!F317</f>
        <v>0</v>
      </c>
      <c r="G6935" s="127"/>
      <c r="H6935" s="127"/>
      <c r="I6935" s="131"/>
      <c r="J6935" s="113"/>
    </row>
    <row r="6936" spans="2:10" x14ac:dyDescent="0.2">
      <c r="B6936" s="111"/>
      <c r="C6936" s="127" t="s">
        <v>43</v>
      </c>
      <c r="D6936" s="963">
        <f>'Ac Dtls'!G5231</f>
        <v>0</v>
      </c>
      <c r="E6936" s="131">
        <f>'Ac Dtls'!H5231</f>
        <v>0</v>
      </c>
      <c r="F6936" s="131">
        <f>'Total display'!N317</f>
        <v>0</v>
      </c>
      <c r="G6936" s="127"/>
      <c r="H6936" s="127"/>
      <c r="I6936" s="131"/>
      <c r="J6936" s="113"/>
    </row>
    <row r="6937" spans="2:10" x14ac:dyDescent="0.2">
      <c r="B6937" s="111"/>
      <c r="C6937" s="127" t="s">
        <v>71</v>
      </c>
      <c r="D6937" s="127"/>
      <c r="E6937" s="127"/>
      <c r="F6937" s="131">
        <f>'Total display'!P317</f>
        <v>0</v>
      </c>
      <c r="G6937" s="127"/>
      <c r="H6937" s="127"/>
      <c r="I6937" s="131"/>
      <c r="J6937" s="113"/>
    </row>
    <row r="6938" spans="2:10" x14ac:dyDescent="0.2">
      <c r="B6938" s="111"/>
      <c r="C6938" s="127" t="s">
        <v>450</v>
      </c>
      <c r="D6938" s="144"/>
      <c r="E6938" s="144"/>
      <c r="F6938" s="183">
        <f>'Total display'!J317</f>
        <v>0</v>
      </c>
      <c r="G6938" s="127"/>
      <c r="H6938" s="127"/>
      <c r="I6938" s="131"/>
      <c r="J6938" s="113"/>
    </row>
    <row r="6939" spans="2:10" x14ac:dyDescent="0.2">
      <c r="B6939" s="111"/>
      <c r="C6939" s="127" t="s">
        <v>426</v>
      </c>
      <c r="D6939" s="144"/>
      <c r="E6939" s="144"/>
      <c r="F6939" s="131">
        <f>'Total display'!I317</f>
        <v>0</v>
      </c>
      <c r="G6939" s="127"/>
      <c r="H6939" s="127"/>
      <c r="I6939" s="131"/>
      <c r="J6939" s="113"/>
    </row>
    <row r="6940" spans="2:10" x14ac:dyDescent="0.2">
      <c r="B6940" s="111"/>
      <c r="C6940" s="127"/>
      <c r="D6940" s="127"/>
      <c r="E6940" s="127"/>
      <c r="F6940" s="131"/>
      <c r="G6940" s="127"/>
      <c r="H6940" s="127"/>
      <c r="I6940" s="131"/>
      <c r="J6940" s="113"/>
    </row>
    <row r="6941" spans="2:10" x14ac:dyDescent="0.2">
      <c r="B6941" s="111"/>
      <c r="C6941" s="382"/>
      <c r="D6941" s="127"/>
      <c r="E6941" s="127"/>
      <c r="F6941" s="131"/>
      <c r="G6941" s="135"/>
      <c r="H6941" s="135"/>
      <c r="I6941" s="133"/>
      <c r="J6941" s="113"/>
    </row>
    <row r="6942" spans="2:10" x14ac:dyDescent="0.2">
      <c r="B6942" s="111"/>
      <c r="C6942" s="1050" t="s">
        <v>83</v>
      </c>
      <c r="D6942" s="1051"/>
      <c r="E6942" s="1051"/>
      <c r="F6942" s="132">
        <f>SUM(F6933:F6941)</f>
        <v>0</v>
      </c>
      <c r="G6942" s="1052" t="s">
        <v>84</v>
      </c>
      <c r="H6942" s="1052"/>
      <c r="I6942" s="133">
        <f>SUM(I6933:I6940)</f>
        <v>0</v>
      </c>
      <c r="J6942" s="113"/>
    </row>
    <row r="6943" spans="2:10" x14ac:dyDescent="0.2">
      <c r="B6943" s="134"/>
      <c r="C6943" s="135"/>
      <c r="D6943" s="135"/>
      <c r="E6943" s="135"/>
      <c r="F6943" s="135"/>
      <c r="G6943" s="1057" t="s">
        <v>85</v>
      </c>
      <c r="H6943" s="1057"/>
      <c r="I6943" s="136">
        <f>F6942-I6942</f>
        <v>0</v>
      </c>
      <c r="J6943" s="137"/>
    </row>
    <row r="6944" spans="2:10" x14ac:dyDescent="0.2">
      <c r="B6944" s="111"/>
      <c r="C6944" s="112" t="s">
        <v>86</v>
      </c>
      <c r="D6944" s="112"/>
      <c r="E6944" s="112" t="s">
        <v>88</v>
      </c>
      <c r="F6944" s="112"/>
      <c r="G6944" s="112"/>
      <c r="H6944" s="112"/>
      <c r="I6944" s="112"/>
      <c r="J6944" s="113"/>
    </row>
    <row r="6945" spans="2:10" x14ac:dyDescent="0.2">
      <c r="B6945" s="111"/>
      <c r="C6945" s="112"/>
      <c r="D6945" s="112"/>
      <c r="E6945" s="112"/>
      <c r="F6945" s="112"/>
      <c r="G6945" s="112"/>
      <c r="H6945" s="112"/>
      <c r="I6945" s="112"/>
      <c r="J6945" s="113"/>
    </row>
    <row r="6946" spans="2:10" ht="13.5" thickBot="1" x14ac:dyDescent="0.25">
      <c r="B6946" s="139"/>
      <c r="C6946" s="140"/>
      <c r="D6946" s="140"/>
      <c r="E6946" s="140"/>
      <c r="F6946" s="140"/>
      <c r="G6946" s="140"/>
      <c r="H6946" s="140"/>
      <c r="I6946" s="140"/>
      <c r="J6946" s="141"/>
    </row>
    <row r="6954" spans="2:10" ht="13.5" thickBot="1" x14ac:dyDescent="0.25"/>
    <row r="6955" spans="2:10" x14ac:dyDescent="0.2">
      <c r="B6955" s="108" t="s">
        <v>143</v>
      </c>
      <c r="C6955" s="109"/>
      <c r="D6955" s="109"/>
      <c r="E6955" s="109"/>
      <c r="F6955" s="109"/>
      <c r="G6955" s="109"/>
      <c r="H6955" s="109"/>
      <c r="I6955" s="109"/>
      <c r="J6955" s="110"/>
    </row>
    <row r="6956" spans="2:10" x14ac:dyDescent="0.2">
      <c r="B6956" s="111"/>
      <c r="C6956" s="112"/>
      <c r="D6956" s="112"/>
      <c r="E6956" s="112"/>
      <c r="F6956" s="112"/>
      <c r="G6956" s="112"/>
      <c r="H6956" s="112"/>
      <c r="I6956" s="112"/>
      <c r="J6956" s="113"/>
    </row>
    <row r="6957" spans="2:10" ht="15.75" x14ac:dyDescent="0.25">
      <c r="B6957" s="111"/>
      <c r="C6957" s="1053" t="s">
        <v>77</v>
      </c>
      <c r="D6957" s="1053"/>
      <c r="E6957" s="1053"/>
      <c r="F6957" s="1053"/>
      <c r="G6957" s="1053"/>
      <c r="H6957" s="1053"/>
      <c r="I6957" s="1053"/>
      <c r="J6957" s="113"/>
    </row>
    <row r="6958" spans="2:10" x14ac:dyDescent="0.2">
      <c r="B6958" s="111"/>
      <c r="C6958" s="1054" t="s">
        <v>2091</v>
      </c>
      <c r="D6958" s="1054"/>
      <c r="E6958" s="1054"/>
      <c r="F6958" s="1054"/>
      <c r="G6958" s="1054"/>
      <c r="H6958" s="1054"/>
      <c r="I6958" s="1054"/>
      <c r="J6958" s="113"/>
    </row>
    <row r="6959" spans="2:10" x14ac:dyDescent="0.2">
      <c r="B6959" s="111"/>
      <c r="C6959" s="973"/>
      <c r="D6959" s="973"/>
      <c r="E6959" s="973"/>
      <c r="F6959" s="973"/>
      <c r="G6959" s="973"/>
      <c r="H6959" s="973"/>
      <c r="I6959" s="975"/>
      <c r="J6959" s="113"/>
    </row>
    <row r="6960" spans="2:10" x14ac:dyDescent="0.2">
      <c r="B6960" s="111"/>
      <c r="C6960" s="976" t="s">
        <v>82</v>
      </c>
      <c r="D6960" s="1055">
        <f>'Total display'!B262</f>
        <v>0</v>
      </c>
      <c r="E6960" s="1055"/>
      <c r="F6960" s="1055"/>
      <c r="G6960" s="1055"/>
      <c r="H6960" s="976" t="s">
        <v>81</v>
      </c>
      <c r="I6960" s="176">
        <f>'Total display'!C262</f>
        <v>0</v>
      </c>
      <c r="J6960" s="113"/>
    </row>
    <row r="6961" spans="2:10" x14ac:dyDescent="0.2">
      <c r="B6961" s="111"/>
      <c r="C6961" s="118" t="s">
        <v>78</v>
      </c>
      <c r="D6961" s="1055" t="s">
        <v>94</v>
      </c>
      <c r="E6961" s="1055"/>
      <c r="F6961" s="1055"/>
      <c r="G6961" s="112"/>
      <c r="H6961" s="246" t="s">
        <v>479</v>
      </c>
      <c r="I6961" s="246" t="s">
        <v>330</v>
      </c>
      <c r="J6961" s="113"/>
    </row>
    <row r="6962" spans="2:10" ht="13.5" thickBot="1" x14ac:dyDescent="0.25">
      <c r="B6962" s="111"/>
      <c r="C6962" s="120" t="s">
        <v>79</v>
      </c>
      <c r="D6962" s="120">
        <f>'Total display'!A262</f>
        <v>0</v>
      </c>
      <c r="E6962" s="169"/>
      <c r="F6962" s="149"/>
      <c r="G6962" s="112"/>
      <c r="H6962" s="120" t="s">
        <v>80</v>
      </c>
      <c r="I6962" s="232">
        <f>'Total display'!D262</f>
        <v>0</v>
      </c>
      <c r="J6962" s="113"/>
    </row>
    <row r="6963" spans="2:10" ht="14.25" thickTop="1" thickBot="1" x14ac:dyDescent="0.25">
      <c r="B6963" s="111"/>
      <c r="C6963" s="123" t="s">
        <v>73</v>
      </c>
      <c r="D6963" s="124"/>
      <c r="E6963" s="124"/>
      <c r="F6963" s="125" t="s">
        <v>74</v>
      </c>
      <c r="G6963" s="124" t="s">
        <v>75</v>
      </c>
      <c r="H6963" s="124"/>
      <c r="I6963" s="125" t="s">
        <v>74</v>
      </c>
      <c r="J6963" s="113"/>
    </row>
    <row r="6964" spans="2:10" ht="13.5" thickTop="1" x14ac:dyDescent="0.2">
      <c r="B6964" s="111"/>
      <c r="C6964" s="126"/>
      <c r="D6964" s="127" t="s">
        <v>201</v>
      </c>
      <c r="E6964" s="974" t="s">
        <v>117</v>
      </c>
      <c r="F6964" s="129"/>
      <c r="G6964" s="112"/>
      <c r="H6964" s="112"/>
      <c r="I6964" s="130"/>
      <c r="J6964" s="113"/>
    </row>
    <row r="6965" spans="2:10" x14ac:dyDescent="0.2">
      <c r="B6965" s="111"/>
      <c r="C6965" s="127" t="s">
        <v>40</v>
      </c>
      <c r="D6965" s="127"/>
      <c r="E6965" s="127"/>
      <c r="F6965" s="131">
        <f>'Total display'!E262</f>
        <v>0</v>
      </c>
      <c r="G6965" s="1078"/>
      <c r="H6965" s="1078"/>
      <c r="I6965" s="131">
        <f>'Total display'!R262</f>
        <v>0</v>
      </c>
      <c r="J6965" s="113"/>
    </row>
    <row r="6966" spans="2:10" x14ac:dyDescent="0.2">
      <c r="B6966" s="111"/>
      <c r="C6966" s="127" t="s">
        <v>67</v>
      </c>
      <c r="D6966" s="127"/>
      <c r="E6966" s="127"/>
      <c r="F6966" s="131">
        <f>'Total display'!H262</f>
        <v>0</v>
      </c>
      <c r="G6966" s="1056" t="s">
        <v>76</v>
      </c>
      <c r="H6966" s="1056"/>
      <c r="I6966" s="131">
        <f>'Total display'!T262</f>
        <v>0</v>
      </c>
      <c r="J6966" s="113"/>
    </row>
    <row r="6967" spans="2:10" x14ac:dyDescent="0.2">
      <c r="B6967" s="111"/>
      <c r="C6967" s="127" t="s">
        <v>478</v>
      </c>
      <c r="D6967" s="974">
        <f>'Ac Dtls'!D5292</f>
        <v>0</v>
      </c>
      <c r="E6967" s="131">
        <f>'Ac Dtls'!E5292</f>
        <v>0</v>
      </c>
      <c r="F6967" s="131">
        <f>'Total display'!O262</f>
        <v>0</v>
      </c>
      <c r="G6967" s="127"/>
      <c r="H6967" s="127"/>
      <c r="I6967" s="131"/>
      <c r="J6967" s="113"/>
    </row>
    <row r="6968" spans="2:10" x14ac:dyDescent="0.2">
      <c r="B6968" s="111"/>
      <c r="C6968" s="127" t="s">
        <v>2092</v>
      </c>
      <c r="D6968" s="974">
        <f>'Ac Dtls'!G5292</f>
        <v>0</v>
      </c>
      <c r="E6968" s="131">
        <f>'Ac Dtls'!H5292</f>
        <v>0</v>
      </c>
      <c r="F6968" s="131">
        <f>'Total display'!M262</f>
        <v>0</v>
      </c>
      <c r="G6968" s="127"/>
      <c r="H6968" s="127"/>
      <c r="I6968" s="131"/>
      <c r="J6968" s="113"/>
    </row>
    <row r="6969" spans="2:10" x14ac:dyDescent="0.2">
      <c r="B6969" s="111"/>
      <c r="C6969" s="127"/>
      <c r="D6969" s="127"/>
      <c r="E6969" s="127"/>
      <c r="F6969" s="131"/>
      <c r="G6969" s="127"/>
      <c r="H6969" s="127"/>
      <c r="I6969" s="131"/>
      <c r="J6969" s="113"/>
    </row>
    <row r="6970" spans="2:10" x14ac:dyDescent="0.2">
      <c r="B6970" s="111"/>
      <c r="C6970" s="127"/>
      <c r="D6970" s="144"/>
      <c r="E6970" s="144"/>
      <c r="F6970" s="183"/>
      <c r="G6970" s="127"/>
      <c r="H6970" s="127"/>
      <c r="I6970" s="131"/>
      <c r="J6970" s="113"/>
    </row>
    <row r="6971" spans="2:10" x14ac:dyDescent="0.2">
      <c r="B6971" s="111"/>
      <c r="C6971" s="127"/>
      <c r="D6971" s="144"/>
      <c r="E6971" s="144"/>
      <c r="F6971" s="131"/>
      <c r="G6971" s="127"/>
      <c r="H6971" s="127"/>
      <c r="I6971" s="131"/>
      <c r="J6971" s="113"/>
    </row>
    <row r="6972" spans="2:10" x14ac:dyDescent="0.2">
      <c r="B6972" s="111"/>
      <c r="C6972" s="127"/>
      <c r="D6972" s="127"/>
      <c r="E6972" s="127"/>
      <c r="F6972" s="131"/>
      <c r="G6972" s="127"/>
      <c r="H6972" s="127"/>
      <c r="I6972" s="131"/>
      <c r="J6972" s="113"/>
    </row>
    <row r="6973" spans="2:10" x14ac:dyDescent="0.2">
      <c r="B6973" s="111"/>
      <c r="C6973" s="382"/>
      <c r="D6973" s="127"/>
      <c r="E6973" s="127"/>
      <c r="F6973" s="131"/>
      <c r="G6973" s="135"/>
      <c r="H6973" s="135"/>
      <c r="I6973" s="133"/>
      <c r="J6973" s="113"/>
    </row>
    <row r="6974" spans="2:10" x14ac:dyDescent="0.2">
      <c r="B6974" s="111"/>
      <c r="C6974" s="1050" t="s">
        <v>83</v>
      </c>
      <c r="D6974" s="1051"/>
      <c r="E6974" s="1051"/>
      <c r="F6974" s="132">
        <f>SUM(F6965:F6973)</f>
        <v>0</v>
      </c>
      <c r="G6974" s="1052" t="s">
        <v>84</v>
      </c>
      <c r="H6974" s="1052"/>
      <c r="I6974" s="133">
        <f>SUM(I6965:I6972)</f>
        <v>0</v>
      </c>
      <c r="J6974" s="113"/>
    </row>
    <row r="6975" spans="2:10" x14ac:dyDescent="0.2">
      <c r="B6975" s="134"/>
      <c r="C6975" s="135"/>
      <c r="D6975" s="135"/>
      <c r="E6975" s="135"/>
      <c r="F6975" s="135"/>
      <c r="G6975" s="1057" t="s">
        <v>85</v>
      </c>
      <c r="H6975" s="1057"/>
      <c r="I6975" s="136">
        <f>F6974-I6974</f>
        <v>0</v>
      </c>
      <c r="J6975" s="137"/>
    </row>
    <row r="6976" spans="2:10" x14ac:dyDescent="0.2">
      <c r="B6976" s="111"/>
      <c r="C6976" s="112" t="s">
        <v>86</v>
      </c>
      <c r="D6976" s="112"/>
      <c r="E6976" s="112" t="s">
        <v>88</v>
      </c>
      <c r="F6976" s="112"/>
      <c r="G6976" s="112"/>
      <c r="H6976" s="112"/>
      <c r="I6976" s="112"/>
      <c r="J6976" s="113"/>
    </row>
    <row r="6977" spans="2:10" x14ac:dyDescent="0.2">
      <c r="B6977" s="111"/>
      <c r="C6977" s="112"/>
      <c r="D6977" s="112"/>
      <c r="E6977" s="112"/>
      <c r="F6977" s="112"/>
      <c r="G6977" s="112"/>
      <c r="H6977" s="112"/>
      <c r="I6977" s="112"/>
      <c r="J6977" s="113"/>
    </row>
    <row r="6978" spans="2:10" ht="13.5" thickBot="1" x14ac:dyDescent="0.25">
      <c r="B6978" s="139"/>
      <c r="C6978" s="140"/>
      <c r="D6978" s="140"/>
      <c r="E6978" s="140"/>
      <c r="F6978" s="140"/>
      <c r="G6978" s="140"/>
      <c r="H6978" s="140"/>
      <c r="I6978" s="140"/>
      <c r="J6978" s="141"/>
    </row>
  </sheetData>
  <customSheetViews>
    <customSheetView guid="{E5E10A00-1272-11D5-B02A-843FD35AC179}" showRuler="0" topLeftCell="A1459">
      <selection activeCell="C1478" sqref="C1478"/>
      <pageMargins left="0.4" right="0.68" top="0.72" bottom="0.6" header="0.76" footer="0.6"/>
      <pageSetup paperSize="9" orientation="portrait" horizontalDpi="300" verticalDpi="300" r:id="rId1"/>
      <headerFooter alignWithMargins="0"/>
    </customSheetView>
  </customSheetViews>
  <mergeCells count="2226">
    <mergeCell ref="C6957:I6957"/>
    <mergeCell ref="C6958:I6958"/>
    <mergeCell ref="D6960:G6960"/>
    <mergeCell ref="D6961:F6961"/>
    <mergeCell ref="G6965:H6965"/>
    <mergeCell ref="G6966:H6966"/>
    <mergeCell ref="C6974:E6974"/>
    <mergeCell ref="G6974:H6974"/>
    <mergeCell ref="G6975:H6975"/>
    <mergeCell ref="G6886:H6886"/>
    <mergeCell ref="C6841:I6841"/>
    <mergeCell ref="C6842:I6842"/>
    <mergeCell ref="D6844:G6844"/>
    <mergeCell ref="D6845:F6845"/>
    <mergeCell ref="G6849:H6849"/>
    <mergeCell ref="G6850:H6850"/>
    <mergeCell ref="C6858:E6858"/>
    <mergeCell ref="G6858:H6858"/>
    <mergeCell ref="G6859:H6859"/>
    <mergeCell ref="C6868:I6868"/>
    <mergeCell ref="C6869:I6869"/>
    <mergeCell ref="D6871:G6871"/>
    <mergeCell ref="D6872:F6872"/>
    <mergeCell ref="G6876:H6876"/>
    <mergeCell ref="G6877:H6877"/>
    <mergeCell ref="C6885:E6885"/>
    <mergeCell ref="G6885:H6885"/>
    <mergeCell ref="C6925:I6925"/>
    <mergeCell ref="C6926:I6926"/>
    <mergeCell ref="D6928:G6928"/>
    <mergeCell ref="D6929:F6929"/>
    <mergeCell ref="G6828:H6828"/>
    <mergeCell ref="G6574:H6574"/>
    <mergeCell ref="G6244:H6244"/>
    <mergeCell ref="C6252:I6252"/>
    <mergeCell ref="G6260:H6260"/>
    <mergeCell ref="G6261:H6261"/>
    <mergeCell ref="C6279:I6279"/>
    <mergeCell ref="C6556:I6556"/>
    <mergeCell ref="C6557:I6557"/>
    <mergeCell ref="D6559:G6559"/>
    <mergeCell ref="D6560:F6560"/>
    <mergeCell ref="G6564:H6564"/>
    <mergeCell ref="G6565:H6565"/>
    <mergeCell ref="C6573:E6573"/>
    <mergeCell ref="G6573:H6573"/>
    <mergeCell ref="C6306:I6306"/>
    <mergeCell ref="C6307:I6307"/>
    <mergeCell ref="D6309:G6309"/>
    <mergeCell ref="D6310:F6310"/>
    <mergeCell ref="G6288:H6288"/>
    <mergeCell ref="C6280:I6280"/>
    <mergeCell ref="C6350:E6350"/>
    <mergeCell ref="G6350:H6350"/>
    <mergeCell ref="G6351:H6351"/>
    <mergeCell ref="C6360:I6360"/>
    <mergeCell ref="C6361:I6361"/>
    <mergeCell ref="D6363:G6363"/>
    <mergeCell ref="D6364:F6364"/>
    <mergeCell ref="G6368:H6368"/>
    <mergeCell ref="G6369:H6369"/>
    <mergeCell ref="C6378:E6378"/>
    <mergeCell ref="G6378:H6378"/>
    <mergeCell ref="G6791:H6791"/>
    <mergeCell ref="G6792:H6792"/>
    <mergeCell ref="C6800:E6800"/>
    <mergeCell ref="G6800:H6800"/>
    <mergeCell ref="G6801:H6801"/>
    <mergeCell ref="C6810:I6810"/>
    <mergeCell ref="C6811:I6811"/>
    <mergeCell ref="D6813:G6813"/>
    <mergeCell ref="D6814:F6814"/>
    <mergeCell ref="G6818:H6818"/>
    <mergeCell ref="G6819:H6819"/>
    <mergeCell ref="C6827:E6827"/>
    <mergeCell ref="G6827:H6827"/>
    <mergeCell ref="C6198:I6198"/>
    <mergeCell ref="C6199:I6199"/>
    <mergeCell ref="D6201:G6201"/>
    <mergeCell ref="D6202:F6202"/>
    <mergeCell ref="G6206:H6206"/>
    <mergeCell ref="G6314:H6314"/>
    <mergeCell ref="G6315:H6315"/>
    <mergeCell ref="C6323:E6323"/>
    <mergeCell ref="G6323:H6323"/>
    <mergeCell ref="G6324:H6324"/>
    <mergeCell ref="C6333:I6333"/>
    <mergeCell ref="C6334:I6334"/>
    <mergeCell ref="D6336:G6336"/>
    <mergeCell ref="D6337:F6337"/>
    <mergeCell ref="G6341:H6341"/>
    <mergeCell ref="G6342:H6342"/>
    <mergeCell ref="G6379:H6379"/>
    <mergeCell ref="C6387:I6387"/>
    <mergeCell ref="C6388:I6388"/>
    <mergeCell ref="G6107:H6107"/>
    <mergeCell ref="C6117:I6117"/>
    <mergeCell ref="C6118:I6118"/>
    <mergeCell ref="D6120:G6120"/>
    <mergeCell ref="D6121:F6121"/>
    <mergeCell ref="G6125:H6125"/>
    <mergeCell ref="G6126:H6126"/>
    <mergeCell ref="C6134:E6134"/>
    <mergeCell ref="G6134:H6134"/>
    <mergeCell ref="G6297:H6297"/>
    <mergeCell ref="C6253:I6253"/>
    <mergeCell ref="D6255:G6255"/>
    <mergeCell ref="D6256:F6256"/>
    <mergeCell ref="C6269:E6269"/>
    <mergeCell ref="G6269:H6269"/>
    <mergeCell ref="G6270:H6270"/>
    <mergeCell ref="C6296:E6296"/>
    <mergeCell ref="G6296:H6296"/>
    <mergeCell ref="G6207:H6207"/>
    <mergeCell ref="C6215:E6215"/>
    <mergeCell ref="G6215:H6215"/>
    <mergeCell ref="G6216:H6216"/>
    <mergeCell ref="G6188:H6188"/>
    <mergeCell ref="G6189:H6189"/>
    <mergeCell ref="D6282:G6282"/>
    <mergeCell ref="D6283:F6283"/>
    <mergeCell ref="G6287:H6287"/>
    <mergeCell ref="G6234:H6234"/>
    <mergeCell ref="G6235:H6235"/>
    <mergeCell ref="C6243:E6243"/>
    <mergeCell ref="G5023:H5023"/>
    <mergeCell ref="G5024:H5024"/>
    <mergeCell ref="C5046:I5046"/>
    <mergeCell ref="C5047:I5047"/>
    <mergeCell ref="C5031:E5031"/>
    <mergeCell ref="G5031:H5031"/>
    <mergeCell ref="G5063:H5063"/>
    <mergeCell ref="G5032:H5032"/>
    <mergeCell ref="G5124:H5124"/>
    <mergeCell ref="C5077:I5077"/>
    <mergeCell ref="C5078:I5078"/>
    <mergeCell ref="G6243:H6243"/>
    <mergeCell ref="G6051:H6051"/>
    <mergeCell ref="G6052:H6052"/>
    <mergeCell ref="C6061:I6061"/>
    <mergeCell ref="C6062:I6062"/>
    <mergeCell ref="D6064:G6064"/>
    <mergeCell ref="D6065:F6065"/>
    <mergeCell ref="G6069:H6069"/>
    <mergeCell ref="G6070:H6070"/>
    <mergeCell ref="C6078:E6078"/>
    <mergeCell ref="G6078:H6078"/>
    <mergeCell ref="C6089:I6089"/>
    <mergeCell ref="C6090:I6090"/>
    <mergeCell ref="D6092:G6092"/>
    <mergeCell ref="D6093:F6093"/>
    <mergeCell ref="G6097:H6097"/>
    <mergeCell ref="G6098:H6098"/>
    <mergeCell ref="C6106:E6106"/>
    <mergeCell ref="G6106:H6106"/>
    <mergeCell ref="G6179:H6179"/>
    <mergeCell ref="G6180:H6180"/>
    <mergeCell ref="D5049:G5049"/>
    <mergeCell ref="D5050:F5050"/>
    <mergeCell ref="G5054:H5054"/>
    <mergeCell ref="D6147:G6147"/>
    <mergeCell ref="D6148:F6148"/>
    <mergeCell ref="G6152:H6152"/>
    <mergeCell ref="G6153:H6153"/>
    <mergeCell ref="C6161:E6161"/>
    <mergeCell ref="G6161:H6161"/>
    <mergeCell ref="G6162:H6162"/>
    <mergeCell ref="C5999:I5999"/>
    <mergeCell ref="C6000:I6000"/>
    <mergeCell ref="D6002:G6002"/>
    <mergeCell ref="D6003:F6003"/>
    <mergeCell ref="G6007:H6007"/>
    <mergeCell ref="G6008:H6008"/>
    <mergeCell ref="C6016:E6016"/>
    <mergeCell ref="G5055:H5055"/>
    <mergeCell ref="C5062:E5062"/>
    <mergeCell ref="G5062:H5062"/>
    <mergeCell ref="G5372:H5372"/>
    <mergeCell ref="C5380:I5380"/>
    <mergeCell ref="C5381:I5381"/>
    <mergeCell ref="D5383:G5383"/>
    <mergeCell ref="D5384:F5384"/>
    <mergeCell ref="D5330:F5330"/>
    <mergeCell ref="G5334:H5334"/>
    <mergeCell ref="G5335:H5335"/>
    <mergeCell ref="C5343:E5343"/>
    <mergeCell ref="G5343:H5343"/>
    <mergeCell ref="G5344:H5344"/>
    <mergeCell ref="D5109:G5109"/>
    <mergeCell ref="D4558:G4558"/>
    <mergeCell ref="D4559:F4559"/>
    <mergeCell ref="G4563:H4563"/>
    <mergeCell ref="G4826:H4826"/>
    <mergeCell ref="C4835:E4835"/>
    <mergeCell ref="G4835:H4835"/>
    <mergeCell ref="G4836:H4836"/>
    <mergeCell ref="C4845:I4845"/>
    <mergeCell ref="C4846:I4846"/>
    <mergeCell ref="D4848:G4848"/>
    <mergeCell ref="G4601:H4601"/>
    <mergeCell ref="C4584:I4584"/>
    <mergeCell ref="C4585:I4585"/>
    <mergeCell ref="D4587:G4587"/>
    <mergeCell ref="D4588:F4588"/>
    <mergeCell ref="G4592:H4592"/>
    <mergeCell ref="G4593:H4593"/>
    <mergeCell ref="G4627:H4627"/>
    <mergeCell ref="C4635:E4635"/>
    <mergeCell ref="G4666:H4666"/>
    <mergeCell ref="C4750:E4750"/>
    <mergeCell ref="G4750:H4750"/>
    <mergeCell ref="G4665:H4665"/>
    <mergeCell ref="G4636:H4636"/>
    <mergeCell ref="C4618:I4618"/>
    <mergeCell ref="C4619:I4619"/>
    <mergeCell ref="G4807:H4807"/>
    <mergeCell ref="C4817:I4817"/>
    <mergeCell ref="C4818:I4818"/>
    <mergeCell ref="D4820:G4820"/>
    <mergeCell ref="D4821:F4821"/>
    <mergeCell ref="D4708:F4708"/>
    <mergeCell ref="C4600:E4600"/>
    <mergeCell ref="G4600:H4600"/>
    <mergeCell ref="C4790:I4790"/>
    <mergeCell ref="G4976:H4976"/>
    <mergeCell ref="C4988:I4988"/>
    <mergeCell ref="D4763:G4763"/>
    <mergeCell ref="D4764:F4764"/>
    <mergeCell ref="G4768:H4768"/>
    <mergeCell ref="G4769:H4769"/>
    <mergeCell ref="C4776:E4776"/>
    <mergeCell ref="G4776:H4776"/>
    <mergeCell ref="G4777:H4777"/>
    <mergeCell ref="G4825:H4825"/>
    <mergeCell ref="C4791:I4791"/>
    <mergeCell ref="D4793:G4793"/>
    <mergeCell ref="D4794:F4794"/>
    <mergeCell ref="G4798:H4798"/>
    <mergeCell ref="G4942:H4942"/>
    <mergeCell ref="G4895:H4895"/>
    <mergeCell ref="C4905:I4905"/>
    <mergeCell ref="C4906:I4906"/>
    <mergeCell ref="D4908:G4908"/>
    <mergeCell ref="D4909:F4909"/>
    <mergeCell ref="G4913:H4913"/>
    <mergeCell ref="G4914:H4914"/>
    <mergeCell ref="C4921:E4921"/>
    <mergeCell ref="G4921:H4921"/>
    <mergeCell ref="G4977:H4977"/>
    <mergeCell ref="G4922:H4922"/>
    <mergeCell ref="C4932:I4932"/>
    <mergeCell ref="G4712:H4712"/>
    <mergeCell ref="G4713:H4713"/>
    <mergeCell ref="G4487:H4487"/>
    <mergeCell ref="G4488:H4488"/>
    <mergeCell ref="C4879:I4879"/>
    <mergeCell ref="D4881:G4881"/>
    <mergeCell ref="G4751:H4751"/>
    <mergeCell ref="C4733:I4733"/>
    <mergeCell ref="G4722:H4722"/>
    <mergeCell ref="C4760:I4760"/>
    <mergeCell ref="C4761:I4761"/>
    <mergeCell ref="D4652:F4652"/>
    <mergeCell ref="G4656:H4656"/>
    <mergeCell ref="G4693:H4693"/>
    <mergeCell ref="G4694:H4694"/>
    <mergeCell ref="C4704:I4704"/>
    <mergeCell ref="C4705:I4705"/>
    <mergeCell ref="D4707:G4707"/>
    <mergeCell ref="G4863:H4863"/>
    <mergeCell ref="G4864:H4864"/>
    <mergeCell ref="G4564:H4564"/>
    <mergeCell ref="C4572:E4572"/>
    <mergeCell ref="G4572:H4572"/>
    <mergeCell ref="G4573:H4573"/>
    <mergeCell ref="C4648:I4648"/>
    <mergeCell ref="C4649:I4649"/>
    <mergeCell ref="D4651:G4651"/>
    <mergeCell ref="G4635:H4635"/>
    <mergeCell ref="G4657:H4657"/>
    <mergeCell ref="C4665:E4665"/>
    <mergeCell ref="C4525:I4525"/>
    <mergeCell ref="C4526:I4526"/>
    <mergeCell ref="C4555:I4555"/>
    <mergeCell ref="C4556:I4556"/>
    <mergeCell ref="D4528:G4528"/>
    <mergeCell ref="D4529:F4529"/>
    <mergeCell ref="G4533:H4533"/>
    <mergeCell ref="G4534:H4534"/>
    <mergeCell ref="C4541:E4541"/>
    <mergeCell ref="G4541:H4541"/>
    <mergeCell ref="G4542:H4542"/>
    <mergeCell ref="C4444:I4444"/>
    <mergeCell ref="C4445:I4445"/>
    <mergeCell ref="D4447:G4447"/>
    <mergeCell ref="D4448:F4448"/>
    <mergeCell ref="G4452:H4452"/>
    <mergeCell ref="G4453:H4453"/>
    <mergeCell ref="C4460:E4460"/>
    <mergeCell ref="G4460:H4460"/>
    <mergeCell ref="C4499:I4499"/>
    <mergeCell ref="C4500:I4500"/>
    <mergeCell ref="D4502:G4502"/>
    <mergeCell ref="D4503:F4503"/>
    <mergeCell ref="G4507:H4507"/>
    <mergeCell ref="G4508:H4508"/>
    <mergeCell ref="C4515:E4515"/>
    <mergeCell ref="G4515:H4515"/>
    <mergeCell ref="G4516:H4516"/>
    <mergeCell ref="G4461:H4461"/>
    <mergeCell ref="C4471:I4471"/>
    <mergeCell ref="C4472:I4472"/>
    <mergeCell ref="D4474:G4474"/>
    <mergeCell ref="D4475:F4475"/>
    <mergeCell ref="G4479:H4479"/>
    <mergeCell ref="G4480:H4480"/>
    <mergeCell ref="C4487:E4487"/>
    <mergeCell ref="C4413:I4413"/>
    <mergeCell ref="C4414:I4414"/>
    <mergeCell ref="D4416:G4416"/>
    <mergeCell ref="D4417:F4417"/>
    <mergeCell ref="G4421:H4421"/>
    <mergeCell ref="G4422:H4422"/>
    <mergeCell ref="C4429:E4429"/>
    <mergeCell ref="G4429:H4429"/>
    <mergeCell ref="G4430:H4430"/>
    <mergeCell ref="G4311:H4311"/>
    <mergeCell ref="C4318:E4318"/>
    <mergeCell ref="G4318:H4318"/>
    <mergeCell ref="G4404:H4404"/>
    <mergeCell ref="G4348:H4348"/>
    <mergeCell ref="G4319:H4319"/>
    <mergeCell ref="C4331:I4331"/>
    <mergeCell ref="C4332:I4332"/>
    <mergeCell ref="D4334:G4334"/>
    <mergeCell ref="D4335:F4335"/>
    <mergeCell ref="G4339:H4339"/>
    <mergeCell ref="G4340:H4340"/>
    <mergeCell ref="C4347:E4347"/>
    <mergeCell ref="G4347:H4347"/>
    <mergeCell ref="C4360:I4360"/>
    <mergeCell ref="C4361:I4361"/>
    <mergeCell ref="D4363:G4363"/>
    <mergeCell ref="D4364:F4364"/>
    <mergeCell ref="G4368:H4368"/>
    <mergeCell ref="G4369:H4369"/>
    <mergeCell ref="C4376:E4376"/>
    <mergeCell ref="G4376:H4376"/>
    <mergeCell ref="G4377:H4377"/>
    <mergeCell ref="G4013:H4013"/>
    <mergeCell ref="C4023:I4023"/>
    <mergeCell ref="C4024:I4024"/>
    <mergeCell ref="D4026:G4026"/>
    <mergeCell ref="D4027:F4027"/>
    <mergeCell ref="G4031:H4031"/>
    <mergeCell ref="G4032:H4032"/>
    <mergeCell ref="C4039:E4039"/>
    <mergeCell ref="G4039:H4039"/>
    <mergeCell ref="G4094:H4094"/>
    <mergeCell ref="G4040:H4040"/>
    <mergeCell ref="C4050:I4050"/>
    <mergeCell ref="C4051:I4051"/>
    <mergeCell ref="D4053:G4053"/>
    <mergeCell ref="D4054:F4054"/>
    <mergeCell ref="G4058:H4058"/>
    <mergeCell ref="G4059:H4059"/>
    <mergeCell ref="C4066:E4066"/>
    <mergeCell ref="G4066:H4066"/>
    <mergeCell ref="G4067:H4067"/>
    <mergeCell ref="C4077:I4077"/>
    <mergeCell ref="C4078:I4078"/>
    <mergeCell ref="D4080:G4080"/>
    <mergeCell ref="D4081:F4081"/>
    <mergeCell ref="G4085:H4085"/>
    <mergeCell ref="G4086:H4086"/>
    <mergeCell ref="C4093:E4093"/>
    <mergeCell ref="G4093:H4093"/>
    <mergeCell ref="G3806:H3806"/>
    <mergeCell ref="C3815:E3815"/>
    <mergeCell ref="G3815:H3815"/>
    <mergeCell ref="G3751:H3751"/>
    <mergeCell ref="G3752:H3752"/>
    <mergeCell ref="C3759:E3759"/>
    <mergeCell ref="G3759:H3759"/>
    <mergeCell ref="G3873:H3873"/>
    <mergeCell ref="C3855:I3855"/>
    <mergeCell ref="C3856:I3856"/>
    <mergeCell ref="C3984:E3984"/>
    <mergeCell ref="G3984:H3984"/>
    <mergeCell ref="G3985:H3985"/>
    <mergeCell ref="C3996:I3996"/>
    <mergeCell ref="C3997:I3997"/>
    <mergeCell ref="C4012:E4012"/>
    <mergeCell ref="G4012:H4012"/>
    <mergeCell ref="D4000:F4000"/>
    <mergeCell ref="G4004:H4004"/>
    <mergeCell ref="G4005:H4005"/>
    <mergeCell ref="D3829:F3829"/>
    <mergeCell ref="G3833:H3833"/>
    <mergeCell ref="D3999:G3999"/>
    <mergeCell ref="G3977:H3977"/>
    <mergeCell ref="D3945:F3945"/>
    <mergeCell ref="G3949:H3949"/>
    <mergeCell ref="D3746:G3746"/>
    <mergeCell ref="D3747:F3747"/>
    <mergeCell ref="G3902:H3902"/>
    <mergeCell ref="C3913:I3913"/>
    <mergeCell ref="C3914:I3914"/>
    <mergeCell ref="D3916:G3916"/>
    <mergeCell ref="D3917:F3917"/>
    <mergeCell ref="G3921:H3921"/>
    <mergeCell ref="G3922:H3922"/>
    <mergeCell ref="C3930:E3930"/>
    <mergeCell ref="G3930:H3930"/>
    <mergeCell ref="G3931:H3931"/>
    <mergeCell ref="C3941:I3941"/>
    <mergeCell ref="C3942:I3942"/>
    <mergeCell ref="D3944:G3944"/>
    <mergeCell ref="G3788:H3788"/>
    <mergeCell ref="C3797:I3797"/>
    <mergeCell ref="C3798:I3798"/>
    <mergeCell ref="D3800:G3800"/>
    <mergeCell ref="D3801:F3801"/>
    <mergeCell ref="G3805:H3805"/>
    <mergeCell ref="D3858:G3858"/>
    <mergeCell ref="D3859:F3859"/>
    <mergeCell ref="G3863:H3863"/>
    <mergeCell ref="G3864:H3864"/>
    <mergeCell ref="C3872:E3872"/>
    <mergeCell ref="G3872:H3872"/>
    <mergeCell ref="G3760:H3760"/>
    <mergeCell ref="G3834:H3834"/>
    <mergeCell ref="C3842:E3842"/>
    <mergeCell ref="G3842:H3842"/>
    <mergeCell ref="G3843:H3843"/>
    <mergeCell ref="C3716:I3716"/>
    <mergeCell ref="C3717:I3717"/>
    <mergeCell ref="D3719:G3719"/>
    <mergeCell ref="D3720:F3720"/>
    <mergeCell ref="G3724:H3724"/>
    <mergeCell ref="G3725:H3725"/>
    <mergeCell ref="C3733:E3733"/>
    <mergeCell ref="G3733:H3733"/>
    <mergeCell ref="G3734:H3734"/>
    <mergeCell ref="G3619:H3619"/>
    <mergeCell ref="C3659:I3659"/>
    <mergeCell ref="C3660:I3660"/>
    <mergeCell ref="D3662:G3662"/>
    <mergeCell ref="D3663:F3663"/>
    <mergeCell ref="G3667:H3667"/>
    <mergeCell ref="G3668:H3668"/>
    <mergeCell ref="C3676:E3676"/>
    <mergeCell ref="G3676:H3676"/>
    <mergeCell ref="G3677:H3677"/>
    <mergeCell ref="C3688:I3688"/>
    <mergeCell ref="C3689:I3689"/>
    <mergeCell ref="D3691:G3691"/>
    <mergeCell ref="D3692:F3692"/>
    <mergeCell ref="G3696:H3696"/>
    <mergeCell ref="G3697:H3697"/>
    <mergeCell ref="C3705:E3705"/>
    <mergeCell ref="G3705:H3705"/>
    <mergeCell ref="C3627:I3627"/>
    <mergeCell ref="C3628:I3628"/>
    <mergeCell ref="D3630:G3630"/>
    <mergeCell ref="D3631:F3631"/>
    <mergeCell ref="G3635:H3635"/>
    <mergeCell ref="C3618:E3618"/>
    <mergeCell ref="G3618:H3618"/>
    <mergeCell ref="G3322:H3322"/>
    <mergeCell ref="D3226:G3226"/>
    <mergeCell ref="D3604:G3604"/>
    <mergeCell ref="G3241:H3241"/>
    <mergeCell ref="C3250:I3250"/>
    <mergeCell ref="C3224:I3224"/>
    <mergeCell ref="D3170:F3170"/>
    <mergeCell ref="G3174:H3174"/>
    <mergeCell ref="D3227:F3227"/>
    <mergeCell ref="G3231:H3231"/>
    <mergeCell ref="G3232:H3232"/>
    <mergeCell ref="C3240:E3240"/>
    <mergeCell ref="G3240:H3240"/>
    <mergeCell ref="G3268:H3268"/>
    <mergeCell ref="G3706:H3706"/>
    <mergeCell ref="G3636:H3636"/>
    <mergeCell ref="C3644:E3644"/>
    <mergeCell ref="G3644:H3644"/>
    <mergeCell ref="G3645:H3645"/>
    <mergeCell ref="C3422:I3422"/>
    <mergeCell ref="D3424:G3424"/>
    <mergeCell ref="C3394:I3394"/>
    <mergeCell ref="D3396:G3396"/>
    <mergeCell ref="G3401:H3401"/>
    <mergeCell ref="G3402:H3402"/>
    <mergeCell ref="C3409:E3409"/>
    <mergeCell ref="G3409:H3409"/>
    <mergeCell ref="G3410:H3410"/>
    <mergeCell ref="C3421:I3421"/>
    <mergeCell ref="C3471:E3471"/>
    <mergeCell ref="G3610:H3610"/>
    <mergeCell ref="C3571:I3571"/>
    <mergeCell ref="C3572:I3572"/>
    <mergeCell ref="D3574:G3574"/>
    <mergeCell ref="D3575:F3575"/>
    <mergeCell ref="G3579:H3579"/>
    <mergeCell ref="G3552:H3552"/>
    <mergeCell ref="C3560:E3560"/>
    <mergeCell ref="G3560:H3560"/>
    <mergeCell ref="G3580:H3580"/>
    <mergeCell ref="C3589:E3589"/>
    <mergeCell ref="C3166:I3166"/>
    <mergeCell ref="C3167:I3167"/>
    <mergeCell ref="D3169:G3169"/>
    <mergeCell ref="C3195:I3195"/>
    <mergeCell ref="D3197:G3197"/>
    <mergeCell ref="G3313:H3313"/>
    <mergeCell ref="G3314:H3314"/>
    <mergeCell ref="C3321:E3321"/>
    <mergeCell ref="G3321:H3321"/>
    <mergeCell ref="C3251:I3251"/>
    <mergeCell ref="D3253:G3253"/>
    <mergeCell ref="C3333:I3333"/>
    <mergeCell ref="C3334:I3334"/>
    <mergeCell ref="D3336:G3336"/>
    <mergeCell ref="C3437:E3437"/>
    <mergeCell ref="G3437:H3437"/>
    <mergeCell ref="C3267:E3267"/>
    <mergeCell ref="G3267:H3267"/>
    <mergeCell ref="G3502:H3502"/>
    <mergeCell ref="G3609:H3609"/>
    <mergeCell ref="G3589:H3589"/>
    <mergeCell ref="D3605:F3605"/>
    <mergeCell ref="C3361:I3361"/>
    <mergeCell ref="D3363:G3363"/>
    <mergeCell ref="D3364:F3364"/>
    <mergeCell ref="G3368:H3368"/>
    <mergeCell ref="G3369:H3369"/>
    <mergeCell ref="G3183:H3183"/>
    <mergeCell ref="G3341:H3341"/>
    <mergeCell ref="G3351:H3351"/>
    <mergeCell ref="D3140:F3140"/>
    <mergeCell ref="G3144:H3144"/>
    <mergeCell ref="G3145:H3145"/>
    <mergeCell ref="C3516:I3516"/>
    <mergeCell ref="C3517:I3517"/>
    <mergeCell ref="D3519:G3519"/>
    <mergeCell ref="D3520:F3520"/>
    <mergeCell ref="G3524:H3524"/>
    <mergeCell ref="G3525:H3525"/>
    <mergeCell ref="C3532:E3532"/>
    <mergeCell ref="G3532:H3532"/>
    <mergeCell ref="G3533:H3533"/>
    <mergeCell ref="C3543:I3543"/>
    <mergeCell ref="C3544:I3544"/>
    <mergeCell ref="D3425:F3425"/>
    <mergeCell ref="G3429:H3429"/>
    <mergeCell ref="D3546:G3546"/>
    <mergeCell ref="D3547:F3547"/>
    <mergeCell ref="G3551:H3551"/>
    <mergeCell ref="C3455:I3455"/>
    <mergeCell ref="C3456:I3456"/>
    <mergeCell ref="D3458:G3458"/>
    <mergeCell ref="G3503:H3503"/>
    <mergeCell ref="G3590:H3590"/>
    <mergeCell ref="C3601:I3601"/>
    <mergeCell ref="C3602:I3602"/>
    <mergeCell ref="G3184:H3184"/>
    <mergeCell ref="C3194:I3194"/>
    <mergeCell ref="D3139:G3139"/>
    <mergeCell ref="D3198:F3198"/>
    <mergeCell ref="G3202:H3202"/>
    <mergeCell ref="G3203:H3203"/>
    <mergeCell ref="C3212:E3212"/>
    <mergeCell ref="G3212:H3212"/>
    <mergeCell ref="G3155:H3155"/>
    <mergeCell ref="G3213:H3213"/>
    <mergeCell ref="C3223:I3223"/>
    <mergeCell ref="G2666:H2666"/>
    <mergeCell ref="C2931:I2931"/>
    <mergeCell ref="D3080:F3080"/>
    <mergeCell ref="G3084:H3084"/>
    <mergeCell ref="G3085:H3085"/>
    <mergeCell ref="D3110:F3110"/>
    <mergeCell ref="G3114:H3114"/>
    <mergeCell ref="G3115:H3115"/>
    <mergeCell ref="C3106:I3106"/>
    <mergeCell ref="D2794:F2794"/>
    <mergeCell ref="C2837:E2837"/>
    <mergeCell ref="G2837:H2837"/>
    <mergeCell ref="C2849:I2849"/>
    <mergeCell ref="C2850:I2850"/>
    <mergeCell ref="D2852:G2852"/>
    <mergeCell ref="D2823:G2823"/>
    <mergeCell ref="D2824:F2824"/>
    <mergeCell ref="C3107:I3107"/>
    <mergeCell ref="G2655:H2655"/>
    <mergeCell ref="G2656:H2656"/>
    <mergeCell ref="C2665:E2665"/>
    <mergeCell ref="G2665:H2665"/>
    <mergeCell ref="C2732:I2732"/>
    <mergeCell ref="D2963:G2963"/>
    <mergeCell ref="D2593:F2593"/>
    <mergeCell ref="G2597:H2597"/>
    <mergeCell ref="G3095:H3095"/>
    <mergeCell ref="G2692:H2692"/>
    <mergeCell ref="G2640:H2640"/>
    <mergeCell ref="C2647:I2647"/>
    <mergeCell ref="C2648:I2648"/>
    <mergeCell ref="D2650:G2650"/>
    <mergeCell ref="D2625:F2625"/>
    <mergeCell ref="D2537:F2537"/>
    <mergeCell ref="C2673:I2673"/>
    <mergeCell ref="C2705:I2705"/>
    <mergeCell ref="C2706:I2706"/>
    <mergeCell ref="G2741:H2741"/>
    <mergeCell ref="C2750:E2750"/>
    <mergeCell ref="G2750:H2750"/>
    <mergeCell ref="D2735:G2735"/>
    <mergeCell ref="C2733:I2733"/>
    <mergeCell ref="G2572:H2572"/>
    <mergeCell ref="C2580:E2580"/>
    <mergeCell ref="G2580:H2580"/>
    <mergeCell ref="D2566:G2566"/>
    <mergeCell ref="C2563:I2563"/>
    <mergeCell ref="G2551:H2551"/>
    <mergeCell ref="G2714:H2714"/>
    <mergeCell ref="C2722:E2722"/>
    <mergeCell ref="D3109:G3109"/>
    <mergeCell ref="G3037:H3037"/>
    <mergeCell ref="C3125:E3125"/>
    <mergeCell ref="G3125:H3125"/>
    <mergeCell ref="G2940:H2940"/>
    <mergeCell ref="C2987:I2987"/>
    <mergeCell ref="C2949:E2949"/>
    <mergeCell ref="G2949:H2949"/>
    <mergeCell ref="G2950:H2950"/>
    <mergeCell ref="C2960:I2960"/>
    <mergeCell ref="C2961:I2961"/>
    <mergeCell ref="G3065:H3065"/>
    <mergeCell ref="D3051:F3051"/>
    <mergeCell ref="C2760:I2760"/>
    <mergeCell ref="G2921:H2921"/>
    <mergeCell ref="D2908:F2908"/>
    <mergeCell ref="G2912:H2912"/>
    <mergeCell ref="G2798:H2798"/>
    <mergeCell ref="G2799:H2799"/>
    <mergeCell ref="G2779:H2779"/>
    <mergeCell ref="G2768:H2768"/>
    <mergeCell ref="D2907:G2907"/>
    <mergeCell ref="G2809:H2809"/>
    <mergeCell ref="G2769:H2769"/>
    <mergeCell ref="G2838:H2838"/>
    <mergeCell ref="D2853:F2853"/>
    <mergeCell ref="G2857:H2857"/>
    <mergeCell ref="G2858:H2858"/>
    <mergeCell ref="G2939:H2939"/>
    <mergeCell ref="C3005:E3005"/>
    <mergeCell ref="G3005:H3005"/>
    <mergeCell ref="G3006:H3006"/>
    <mergeCell ref="D2255:G2255"/>
    <mergeCell ref="D2194:G2194"/>
    <mergeCell ref="D1965:G1965"/>
    <mergeCell ref="G1980:H1980"/>
    <mergeCell ref="D1966:F1966"/>
    <mergeCell ref="G2150:H2150"/>
    <mergeCell ref="C1953:E1953"/>
    <mergeCell ref="G1954:H1954"/>
    <mergeCell ref="G3126:H3126"/>
    <mergeCell ref="G2087:H2087"/>
    <mergeCell ref="G2151:H2151"/>
    <mergeCell ref="D2137:F2137"/>
    <mergeCell ref="G2063:H2063"/>
    <mergeCell ref="C2071:E2071"/>
    <mergeCell ref="G2541:H2541"/>
    <mergeCell ref="G2542:H2542"/>
    <mergeCell ref="C2551:E2551"/>
    <mergeCell ref="C2589:I2589"/>
    <mergeCell ref="C2590:I2590"/>
    <mergeCell ref="D2592:G2592"/>
    <mergeCell ref="G2609:H2609"/>
    <mergeCell ref="C2621:I2621"/>
    <mergeCell ref="C2622:I2622"/>
    <mergeCell ref="G2598:H2598"/>
    <mergeCell ref="C2608:E2608"/>
    <mergeCell ref="D2793:G2793"/>
    <mergeCell ref="G2552:H2552"/>
    <mergeCell ref="C2533:I2533"/>
    <mergeCell ref="G2682:H2682"/>
    <mergeCell ref="C2692:E2692"/>
    <mergeCell ref="C2564:I2564"/>
    <mergeCell ref="G2639:H2639"/>
    <mergeCell ref="D1797:G1797"/>
    <mergeCell ref="D1798:F1798"/>
    <mergeCell ref="D2057:G2057"/>
    <mergeCell ref="G2071:H2071"/>
    <mergeCell ref="D1853:F1853"/>
    <mergeCell ref="C2252:I2252"/>
    <mergeCell ref="D2136:G2136"/>
    <mergeCell ref="C2183:E2183"/>
    <mergeCell ref="C2079:I2079"/>
    <mergeCell ref="C2221:I2221"/>
    <mergeCell ref="C2222:I2222"/>
    <mergeCell ref="G1971:H1971"/>
    <mergeCell ref="C1979:E1979"/>
    <mergeCell ref="G1979:H1979"/>
    <mergeCell ref="C2674:I2674"/>
    <mergeCell ref="D2676:G2676"/>
    <mergeCell ref="D2651:F2651"/>
    <mergeCell ref="G1858:H1858"/>
    <mergeCell ref="C1866:E1866"/>
    <mergeCell ref="G1866:H1866"/>
    <mergeCell ref="G1896:H1896"/>
    <mergeCell ref="G2629:H2629"/>
    <mergeCell ref="G2630:H2630"/>
    <mergeCell ref="C2639:E2639"/>
    <mergeCell ref="D2256:F2256"/>
    <mergeCell ref="C2253:I2253"/>
    <mergeCell ref="G1925:H1925"/>
    <mergeCell ref="D1910:F1910"/>
    <mergeCell ref="G1914:H1914"/>
    <mergeCell ref="G1915:H1915"/>
    <mergeCell ref="G2183:H2183"/>
    <mergeCell ref="C2191:I2191"/>
    <mergeCell ref="G1782:H1782"/>
    <mergeCell ref="G1970:H1970"/>
    <mergeCell ref="G1867:H1867"/>
    <mergeCell ref="C1878:I1878"/>
    <mergeCell ref="D2112:F2112"/>
    <mergeCell ref="C2096:E2096"/>
    <mergeCell ref="C1794:I1794"/>
    <mergeCell ref="C1795:I1795"/>
    <mergeCell ref="G2239:H2239"/>
    <mergeCell ref="G1842:H1842"/>
    <mergeCell ref="G1832:H1832"/>
    <mergeCell ref="G1833:H1833"/>
    <mergeCell ref="C1841:E1841"/>
    <mergeCell ref="G2174:H2174"/>
    <mergeCell ref="G2175:H2175"/>
    <mergeCell ref="G1841:H1841"/>
    <mergeCell ref="C1879:I1879"/>
    <mergeCell ref="D1881:G1881"/>
    <mergeCell ref="G1813:H1813"/>
    <mergeCell ref="C2055:I2055"/>
    <mergeCell ref="C2040:E2040"/>
    <mergeCell ref="D1939:F1939"/>
    <mergeCell ref="G1943:H1943"/>
    <mergeCell ref="G1944:H1944"/>
    <mergeCell ref="D1909:G1909"/>
    <mergeCell ref="C1924:E1924"/>
    <mergeCell ref="G1924:H1924"/>
    <mergeCell ref="D2111:G2111"/>
    <mergeCell ref="G1802:H1802"/>
    <mergeCell ref="G1803:H1803"/>
    <mergeCell ref="C1812:E1812"/>
    <mergeCell ref="G1812:H1812"/>
    <mergeCell ref="C2166:I2166"/>
    <mergeCell ref="C2167:I2167"/>
    <mergeCell ref="D2169:G2169"/>
    <mergeCell ref="D2170:F2170"/>
    <mergeCell ref="C1935:I1935"/>
    <mergeCell ref="C1936:I1936"/>
    <mergeCell ref="D1938:G1938"/>
    <mergeCell ref="C1906:I1906"/>
    <mergeCell ref="C1907:I1907"/>
    <mergeCell ref="D1827:G1827"/>
    <mergeCell ref="D1828:F1828"/>
    <mergeCell ref="C1825:I1825"/>
    <mergeCell ref="C1824:I1824"/>
    <mergeCell ref="D2195:F2195"/>
    <mergeCell ref="G2199:H2199"/>
    <mergeCell ref="C1962:I1962"/>
    <mergeCell ref="C1963:I1963"/>
    <mergeCell ref="G1953:H1953"/>
    <mergeCell ref="D1882:F1882"/>
    <mergeCell ref="G1886:H1886"/>
    <mergeCell ref="G1887:H1887"/>
    <mergeCell ref="C1895:E1895"/>
    <mergeCell ref="G1895:H1895"/>
    <mergeCell ref="C1849:I1849"/>
    <mergeCell ref="C1850:I1850"/>
    <mergeCell ref="D1852:G1852"/>
    <mergeCell ref="C2192:I2192"/>
    <mergeCell ref="G2097:H2097"/>
    <mergeCell ref="G2141:H2141"/>
    <mergeCell ref="G2142:H2142"/>
    <mergeCell ref="C2150:E2150"/>
    <mergeCell ref="G1857:H1857"/>
    <mergeCell ref="D1570:F1570"/>
    <mergeCell ref="G1574:H1574"/>
    <mergeCell ref="D1540:F1540"/>
    <mergeCell ref="C1482:I1482"/>
    <mergeCell ref="G1490:H1490"/>
    <mergeCell ref="G1491:H1491"/>
    <mergeCell ref="D1485:G1485"/>
    <mergeCell ref="G1529:H1529"/>
    <mergeCell ref="C1615:E1615"/>
    <mergeCell ref="G1615:H1615"/>
    <mergeCell ref="C1566:I1566"/>
    <mergeCell ref="C1567:I1567"/>
    <mergeCell ref="D1569:G1569"/>
    <mergeCell ref="D1539:G1539"/>
    <mergeCell ref="C1597:I1597"/>
    <mergeCell ref="C1596:I1596"/>
    <mergeCell ref="D1599:G1599"/>
    <mergeCell ref="D1600:F1600"/>
    <mergeCell ref="G1604:H1604"/>
    <mergeCell ref="G1575:H1575"/>
    <mergeCell ref="G1544:H1544"/>
    <mergeCell ref="G1585:H1585"/>
    <mergeCell ref="G1586:H1586"/>
    <mergeCell ref="C1585:E1585"/>
    <mergeCell ref="G1605:H1605"/>
    <mergeCell ref="G1403:H1403"/>
    <mergeCell ref="D1398:E1398"/>
    <mergeCell ref="D1334:G1334"/>
    <mergeCell ref="C1377:E1377"/>
    <mergeCell ref="G1368:H1368"/>
    <mergeCell ref="G1367:H1367"/>
    <mergeCell ref="G1377:H1377"/>
    <mergeCell ref="G1339:H1339"/>
    <mergeCell ref="D1362:F1362"/>
    <mergeCell ref="D1335:F1335"/>
    <mergeCell ref="G1433:H1433"/>
    <mergeCell ref="G1474:H1474"/>
    <mergeCell ref="G1434:H1434"/>
    <mergeCell ref="C1457:I1457"/>
    <mergeCell ref="G1545:H1545"/>
    <mergeCell ref="G1555:H1555"/>
    <mergeCell ref="C1554:E1554"/>
    <mergeCell ref="G1554:H1554"/>
    <mergeCell ref="C1474:E1474"/>
    <mergeCell ref="G1444:H1444"/>
    <mergeCell ref="C1536:I1536"/>
    <mergeCell ref="C1537:I1537"/>
    <mergeCell ref="C1458:I1458"/>
    <mergeCell ref="D1460:G1460"/>
    <mergeCell ref="D1461:F1461"/>
    <mergeCell ref="C1483:I1483"/>
    <mergeCell ref="E1306:G1306"/>
    <mergeCell ref="C1217:I1217"/>
    <mergeCell ref="C1331:I1331"/>
    <mergeCell ref="C1292:E1292"/>
    <mergeCell ref="G1311:H1311"/>
    <mergeCell ref="C1321:E1321"/>
    <mergeCell ref="G1322:H1322"/>
    <mergeCell ref="E1307:F1307"/>
    <mergeCell ref="G1170:H1170"/>
    <mergeCell ref="G1205:H1205"/>
    <mergeCell ref="C1189:I1189"/>
    <mergeCell ref="D1191:F1191"/>
    <mergeCell ref="D1428:G1428"/>
    <mergeCell ref="D1429:E1429"/>
    <mergeCell ref="D1363:E1363"/>
    <mergeCell ref="G1312:H1312"/>
    <mergeCell ref="D1278:F1278"/>
    <mergeCell ref="G1293:H1293"/>
    <mergeCell ref="G1235:H1235"/>
    <mergeCell ref="G1264:H1264"/>
    <mergeCell ref="D1248:F1248"/>
    <mergeCell ref="C1332:I1332"/>
    <mergeCell ref="G1413:H1413"/>
    <mergeCell ref="C1348:E1348"/>
    <mergeCell ref="G1348:H1348"/>
    <mergeCell ref="C1412:E1412"/>
    <mergeCell ref="G1412:H1412"/>
    <mergeCell ref="C1263:E1263"/>
    <mergeCell ref="G1263:H1263"/>
    <mergeCell ref="C1395:I1395"/>
    <mergeCell ref="D1399:E1399"/>
    <mergeCell ref="C1396:I1396"/>
    <mergeCell ref="D1249:E1249"/>
    <mergeCell ref="G1253:H1253"/>
    <mergeCell ref="G1124:H1124"/>
    <mergeCell ref="G1254:H1254"/>
    <mergeCell ref="C1245:I1245"/>
    <mergeCell ref="C1276:I1276"/>
    <mergeCell ref="G1284:H1284"/>
    <mergeCell ref="G1171:H1171"/>
    <mergeCell ref="C1163:I1163"/>
    <mergeCell ref="C1246:I1246"/>
    <mergeCell ref="G1225:H1225"/>
    <mergeCell ref="G1226:H1226"/>
    <mergeCell ref="C1218:I1218"/>
    <mergeCell ref="D1220:F1220"/>
    <mergeCell ref="C1425:I1425"/>
    <mergeCell ref="C1426:I1426"/>
    <mergeCell ref="C1162:I1162"/>
    <mergeCell ref="C1188:I1188"/>
    <mergeCell ref="G1206:H1206"/>
    <mergeCell ref="G1340:H1340"/>
    <mergeCell ref="G1349:H1349"/>
    <mergeCell ref="G1378:H1378"/>
    <mergeCell ref="C1359:I1359"/>
    <mergeCell ref="C1360:I1360"/>
    <mergeCell ref="D1221:E1221"/>
    <mergeCell ref="C1275:I1275"/>
    <mergeCell ref="G1292:H1292"/>
    <mergeCell ref="E1279:F1279"/>
    <mergeCell ref="G1283:H1283"/>
    <mergeCell ref="C1303:I1303"/>
    <mergeCell ref="G1321:H1321"/>
    <mergeCell ref="C1304:I1304"/>
    <mergeCell ref="C1123:E1123"/>
    <mergeCell ref="E1024:G1024"/>
    <mergeCell ref="G1234:H1234"/>
    <mergeCell ref="G1029:H1029"/>
    <mergeCell ref="C1039:E1039"/>
    <mergeCell ref="C1093:E1093"/>
    <mergeCell ref="G1093:H1093"/>
    <mergeCell ref="C1205:E1205"/>
    <mergeCell ref="E1079:G1079"/>
    <mergeCell ref="G1068:H1068"/>
    <mergeCell ref="G1123:H1123"/>
    <mergeCell ref="C1106:I1106"/>
    <mergeCell ref="E1109:G1109"/>
    <mergeCell ref="G1094:H1094"/>
    <mergeCell ref="G1140:H1140"/>
    <mergeCell ref="C1234:E1234"/>
    <mergeCell ref="G1139:H1139"/>
    <mergeCell ref="E1110:F1110"/>
    <mergeCell ref="D1192:F1192"/>
    <mergeCell ref="G1196:H1196"/>
    <mergeCell ref="D1134:F1134"/>
    <mergeCell ref="D1135:F1135"/>
    <mergeCell ref="C1131:I1131"/>
    <mergeCell ref="G957:H957"/>
    <mergeCell ref="E942:F942"/>
    <mergeCell ref="C1021:I1021"/>
    <mergeCell ref="C983:E983"/>
    <mergeCell ref="E1025:F1025"/>
    <mergeCell ref="C967:I967"/>
    <mergeCell ref="G1150:H1150"/>
    <mergeCell ref="C1107:I1107"/>
    <mergeCell ref="D1166:F1166"/>
    <mergeCell ref="G1180:H1180"/>
    <mergeCell ref="G1197:H1197"/>
    <mergeCell ref="E1055:F1055"/>
    <mergeCell ref="G1040:H1040"/>
    <mergeCell ref="C1052:I1052"/>
    <mergeCell ref="G1060:H1060"/>
    <mergeCell ref="C1068:E1068"/>
    <mergeCell ref="G1030:H1030"/>
    <mergeCell ref="G1059:H1059"/>
    <mergeCell ref="G1069:H1069"/>
    <mergeCell ref="C1076:I1076"/>
    <mergeCell ref="E1080:F1080"/>
    <mergeCell ref="G1084:H1084"/>
    <mergeCell ref="C966:I966"/>
    <mergeCell ref="G983:H983"/>
    <mergeCell ref="G1013:H1013"/>
    <mergeCell ref="C1132:I1132"/>
    <mergeCell ref="G975:H975"/>
    <mergeCell ref="G984:H984"/>
    <mergeCell ref="C1022:I1022"/>
    <mergeCell ref="C1077:I1077"/>
    <mergeCell ref="G1039:H1039"/>
    <mergeCell ref="G1085:H1085"/>
    <mergeCell ref="C924:E924"/>
    <mergeCell ref="G924:H924"/>
    <mergeCell ref="G627:H627"/>
    <mergeCell ref="E537:F537"/>
    <mergeCell ref="G541:H541"/>
    <mergeCell ref="G542:H542"/>
    <mergeCell ref="C812:E812"/>
    <mergeCell ref="G812:H812"/>
    <mergeCell ref="E737:G737"/>
    <mergeCell ref="E738:F738"/>
    <mergeCell ref="C794:I794"/>
    <mergeCell ref="C795:I795"/>
    <mergeCell ref="E797:G797"/>
    <mergeCell ref="G803:H803"/>
    <mergeCell ref="G831:H831"/>
    <mergeCell ref="G841:H841"/>
    <mergeCell ref="C823:I823"/>
    <mergeCell ref="C824:I824"/>
    <mergeCell ref="E826:G826"/>
    <mergeCell ref="G813:H813"/>
    <mergeCell ref="G582:H582"/>
    <mergeCell ref="G597:H597"/>
    <mergeCell ref="E591:G591"/>
    <mergeCell ref="G609:H609"/>
    <mergeCell ref="C879:I879"/>
    <mergeCell ref="E881:G881"/>
    <mergeCell ref="G914:H914"/>
    <mergeCell ref="C907:I907"/>
    <mergeCell ref="G842:H842"/>
    <mergeCell ref="E827:F827"/>
    <mergeCell ref="C589:I589"/>
    <mergeCell ref="C588:I588"/>
    <mergeCell ref="E910:F910"/>
    <mergeCell ref="E909:G909"/>
    <mergeCell ref="G108:H108"/>
    <mergeCell ref="C101:I101"/>
    <mergeCell ref="E104:F104"/>
    <mergeCell ref="E191:G191"/>
    <mergeCell ref="E192:F192"/>
    <mergeCell ref="C206:E206"/>
    <mergeCell ref="G151:H151"/>
    <mergeCell ref="G140:H140"/>
    <mergeCell ref="C132:I132"/>
    <mergeCell ref="E134:G134"/>
    <mergeCell ref="G172:H172"/>
    <mergeCell ref="G236:H236"/>
    <mergeCell ref="G226:H226"/>
    <mergeCell ref="G209:H209"/>
    <mergeCell ref="G227:H227"/>
    <mergeCell ref="C236:E236"/>
    <mergeCell ref="C245:I245"/>
    <mergeCell ref="C180:E180"/>
    <mergeCell ref="E166:G166"/>
    <mergeCell ref="E167:F167"/>
    <mergeCell ref="G171:H171"/>
    <mergeCell ref="G368:H368"/>
    <mergeCell ref="C274:I274"/>
    <mergeCell ref="E276:G276"/>
    <mergeCell ref="C329:I329"/>
    <mergeCell ref="G253:H253"/>
    <mergeCell ref="G180:H180"/>
    <mergeCell ref="G405:H405"/>
    <mergeCell ref="G406:H406"/>
    <mergeCell ref="G408:H408"/>
    <mergeCell ref="C12:I12"/>
    <mergeCell ref="G30:H30"/>
    <mergeCell ref="E16:F16"/>
    <mergeCell ref="E45:F45"/>
    <mergeCell ref="G49:H49"/>
    <mergeCell ref="G50:H50"/>
    <mergeCell ref="C59:E59"/>
    <mergeCell ref="G59:H59"/>
    <mergeCell ref="C41:I41"/>
    <mergeCell ref="C42:I42"/>
    <mergeCell ref="E44:G44"/>
    <mergeCell ref="E15:G15"/>
    <mergeCell ref="G20:H20"/>
    <mergeCell ref="G21:H21"/>
    <mergeCell ref="C29:E29"/>
    <mergeCell ref="G29:H29"/>
    <mergeCell ref="C13:I13"/>
    <mergeCell ref="G81:H81"/>
    <mergeCell ref="C89:E89"/>
    <mergeCell ref="G181:H181"/>
    <mergeCell ref="C218:I218"/>
    <mergeCell ref="G197:H197"/>
    <mergeCell ref="E332:G332"/>
    <mergeCell ref="E333:F333"/>
    <mergeCell ref="G338:H338"/>
    <mergeCell ref="G337:H337"/>
    <mergeCell ref="C219:I219"/>
    <mergeCell ref="E221:G221"/>
    <mergeCell ref="E222:F222"/>
    <mergeCell ref="G89:H89"/>
    <mergeCell ref="G182:H182"/>
    <mergeCell ref="G196:H196"/>
    <mergeCell ref="C189:I189"/>
    <mergeCell ref="G207:H207"/>
    <mergeCell ref="G118:H118"/>
    <mergeCell ref="G119:H119"/>
    <mergeCell ref="C148:E148"/>
    <mergeCell ref="G148:H148"/>
    <mergeCell ref="G149:H149"/>
    <mergeCell ref="G139:H139"/>
    <mergeCell ref="G123:H123"/>
    <mergeCell ref="C131:I131"/>
    <mergeCell ref="G109:H109"/>
    <mergeCell ref="C117:E117"/>
    <mergeCell ref="G117:H117"/>
    <mergeCell ref="C100:I100"/>
    <mergeCell ref="E103:G103"/>
    <mergeCell ref="G313:H313"/>
    <mergeCell ref="E247:G247"/>
    <mergeCell ref="G424:H424"/>
    <mergeCell ref="C405:E405"/>
    <mergeCell ref="G452:H452"/>
    <mergeCell ref="C416:I416"/>
    <mergeCell ref="E419:G419"/>
    <mergeCell ref="C417:I417"/>
    <mergeCell ref="G436:H436"/>
    <mergeCell ref="G425:H425"/>
    <mergeCell ref="G350:H350"/>
    <mergeCell ref="G60:H60"/>
    <mergeCell ref="G62:H62"/>
    <mergeCell ref="C73:I73"/>
    <mergeCell ref="E75:G75"/>
    <mergeCell ref="G90:H90"/>
    <mergeCell ref="E135:F135"/>
    <mergeCell ref="G397:H397"/>
    <mergeCell ref="C164:I164"/>
    <mergeCell ref="C163:I163"/>
    <mergeCell ref="E307:G307"/>
    <mergeCell ref="C330:I330"/>
    <mergeCell ref="C305:I305"/>
    <mergeCell ref="G321:H321"/>
    <mergeCell ref="G206:H206"/>
    <mergeCell ref="G237:H237"/>
    <mergeCell ref="C244:I244"/>
    <mergeCell ref="C72:I72"/>
    <mergeCell ref="G92:H92"/>
    <mergeCell ref="E76:F76"/>
    <mergeCell ref="G80:H80"/>
    <mergeCell ref="G261:H261"/>
    <mergeCell ref="C261:E261"/>
    <mergeCell ref="C304:I304"/>
    <mergeCell ref="G238:H238"/>
    <mergeCell ref="E277:F277"/>
    <mergeCell ref="G281:H281"/>
    <mergeCell ref="G282:H282"/>
    <mergeCell ref="G291:H291"/>
    <mergeCell ref="C347:E347"/>
    <mergeCell ref="C376:E376"/>
    <mergeCell ref="G262:H262"/>
    <mergeCell ref="G264:H264"/>
    <mergeCell ref="E248:F248"/>
    <mergeCell ref="G252:H252"/>
    <mergeCell ref="E362:G362"/>
    <mergeCell ref="G324:H324"/>
    <mergeCell ref="C273:I273"/>
    <mergeCell ref="C291:E291"/>
    <mergeCell ref="G292:H292"/>
    <mergeCell ref="E308:F308"/>
    <mergeCell ref="G312:H312"/>
    <mergeCell ref="C188:I188"/>
    <mergeCell ref="G495:H495"/>
    <mergeCell ref="G464:H464"/>
    <mergeCell ref="C479:I479"/>
    <mergeCell ref="E391:G391"/>
    <mergeCell ref="E392:F392"/>
    <mergeCell ref="G396:H396"/>
    <mergeCell ref="C321:E321"/>
    <mergeCell ref="E363:F363"/>
    <mergeCell ref="G367:H367"/>
    <mergeCell ref="C359:I359"/>
    <mergeCell ref="C478:I478"/>
    <mergeCell ref="G433:H433"/>
    <mergeCell ref="C433:E433"/>
    <mergeCell ref="G376:H376"/>
    <mergeCell ref="C389:I389"/>
    <mergeCell ref="C388:I388"/>
    <mergeCell ref="C360:I360"/>
    <mergeCell ref="C445:I445"/>
    <mergeCell ref="G377:H377"/>
    <mergeCell ref="G379:H379"/>
    <mergeCell ref="E447:G447"/>
    <mergeCell ref="G347:H347"/>
    <mergeCell ref="G322:H322"/>
    <mergeCell ref="C495:E495"/>
    <mergeCell ref="G463:H463"/>
    <mergeCell ref="G453:H453"/>
    <mergeCell ref="G434:H434"/>
    <mergeCell ref="E420:F420"/>
    <mergeCell ref="C463:E463"/>
    <mergeCell ref="G487:H487"/>
    <mergeCell ref="G348:H348"/>
    <mergeCell ref="G486:H486"/>
    <mergeCell ref="G521:H521"/>
    <mergeCell ref="E506:G506"/>
    <mergeCell ref="E507:F507"/>
    <mergeCell ref="C703:I703"/>
    <mergeCell ref="C704:I704"/>
    <mergeCell ref="G635:H635"/>
    <mergeCell ref="G651:H651"/>
    <mergeCell ref="C618:I618"/>
    <mergeCell ref="C635:E635"/>
    <mergeCell ref="C504:I504"/>
    <mergeCell ref="E481:G481"/>
    <mergeCell ref="C444:I444"/>
    <mergeCell ref="G607:H607"/>
    <mergeCell ref="C606:E606"/>
    <mergeCell ref="G606:H606"/>
    <mergeCell ref="C579:E579"/>
    <mergeCell ref="G682:H682"/>
    <mergeCell ref="C691:E691"/>
    <mergeCell ref="G691:H691"/>
    <mergeCell ref="C673:I673"/>
    <mergeCell ref="C674:I674"/>
    <mergeCell ref="E676:G676"/>
    <mergeCell ref="E647:F647"/>
    <mergeCell ref="G681:H681"/>
    <mergeCell ref="C661:E661"/>
    <mergeCell ref="E448:F448"/>
    <mergeCell ref="G711:H711"/>
    <mergeCell ref="G661:H661"/>
    <mergeCell ref="G662:H662"/>
    <mergeCell ref="C644:I644"/>
    <mergeCell ref="E646:G646"/>
    <mergeCell ref="G752:H752"/>
    <mergeCell ref="E482:F482"/>
    <mergeCell ref="G802:H802"/>
    <mergeCell ref="G743:H743"/>
    <mergeCell ref="C752:E752"/>
    <mergeCell ref="G579:H579"/>
    <mergeCell ref="G571:H571"/>
    <mergeCell ref="C619:I619"/>
    <mergeCell ref="G496:H496"/>
    <mergeCell ref="G782:H782"/>
    <mergeCell ref="G783:H783"/>
    <mergeCell ref="E798:F798"/>
    <mergeCell ref="G742:H742"/>
    <mergeCell ref="C765:I765"/>
    <mergeCell ref="G753:H753"/>
    <mergeCell ref="G596:H596"/>
    <mergeCell ref="C533:I533"/>
    <mergeCell ref="G522:H522"/>
    <mergeCell ref="C521:E521"/>
    <mergeCell ref="G498:H498"/>
    <mergeCell ref="C782:E782"/>
    <mergeCell ref="E677:F677"/>
    <mergeCell ref="G692:H692"/>
    <mergeCell ref="E706:G706"/>
    <mergeCell ref="C734:I734"/>
    <mergeCell ref="G511:H511"/>
    <mergeCell ref="C503:I503"/>
    <mergeCell ref="C735:I735"/>
    <mergeCell ref="C721:E721"/>
    <mergeCell ref="G512:H512"/>
    <mergeCell ref="G712:H712"/>
    <mergeCell ref="C841:E841"/>
    <mergeCell ref="C938:I938"/>
    <mergeCell ref="G925:H925"/>
    <mergeCell ref="C534:I534"/>
    <mergeCell ref="E536:G536"/>
    <mergeCell ref="G636:H636"/>
    <mergeCell ref="C643:I643"/>
    <mergeCell ref="E621:G621"/>
    <mergeCell ref="E622:F622"/>
    <mergeCell ref="G652:H652"/>
    <mergeCell ref="E769:F769"/>
    <mergeCell ref="G773:H773"/>
    <mergeCell ref="G774:H774"/>
    <mergeCell ref="E768:G768"/>
    <mergeCell ref="G626:H626"/>
    <mergeCell ref="C562:I562"/>
    <mergeCell ref="C563:I563"/>
    <mergeCell ref="E592:F592"/>
    <mergeCell ref="G570:H570"/>
    <mergeCell ref="G551:H551"/>
    <mergeCell ref="G550:H550"/>
    <mergeCell ref="G580:H580"/>
    <mergeCell ref="E565:G565"/>
    <mergeCell ref="E566:F566"/>
    <mergeCell ref="G722:H722"/>
    <mergeCell ref="E707:F707"/>
    <mergeCell ref="C550:E550"/>
    <mergeCell ref="C766:I766"/>
    <mergeCell ref="G721:H721"/>
    <mergeCell ref="C853:I853"/>
    <mergeCell ref="G862:H862"/>
    <mergeCell ref="C895:E895"/>
    <mergeCell ref="G895:H895"/>
    <mergeCell ref="C870:E870"/>
    <mergeCell ref="G870:H870"/>
    <mergeCell ref="D1165:G1165"/>
    <mergeCell ref="G871:H871"/>
    <mergeCell ref="G896:H896"/>
    <mergeCell ref="E882:F882"/>
    <mergeCell ref="G886:H886"/>
    <mergeCell ref="G887:H887"/>
    <mergeCell ref="C906:I906"/>
    <mergeCell ref="C1180:E1180"/>
    <mergeCell ref="G956:H956"/>
    <mergeCell ref="C996:I996"/>
    <mergeCell ref="E999:F999"/>
    <mergeCell ref="G1014:H1014"/>
    <mergeCell ref="C995:I995"/>
    <mergeCell ref="G1003:H1003"/>
    <mergeCell ref="C939:I939"/>
    <mergeCell ref="E969:G969"/>
    <mergeCell ref="E970:F970"/>
    <mergeCell ref="G974:H974"/>
    <mergeCell ref="C878:I878"/>
    <mergeCell ref="E998:G998"/>
    <mergeCell ref="E1054:G1054"/>
    <mergeCell ref="C1051:I1051"/>
    <mergeCell ref="G1004:H1004"/>
    <mergeCell ref="C1013:E1013"/>
    <mergeCell ref="G946:H946"/>
    <mergeCell ref="G947:H947"/>
    <mergeCell ref="C956:E956"/>
    <mergeCell ref="E941:G941"/>
    <mergeCell ref="G1114:H1114"/>
    <mergeCell ref="C854:I854"/>
    <mergeCell ref="G915:H915"/>
    <mergeCell ref="G861:H861"/>
    <mergeCell ref="C1149:E1149"/>
    <mergeCell ref="G1149:H1149"/>
    <mergeCell ref="G1115:H1115"/>
    <mergeCell ref="G1181:H1181"/>
    <mergeCell ref="G832:H832"/>
    <mergeCell ref="E857:F857"/>
    <mergeCell ref="E856:G856"/>
    <mergeCell ref="G1519:H1519"/>
    <mergeCell ref="D1515:F1515"/>
    <mergeCell ref="C1528:E1528"/>
    <mergeCell ref="G1528:H1528"/>
    <mergeCell ref="C1511:I1511"/>
    <mergeCell ref="C1512:I1512"/>
    <mergeCell ref="D1486:F1486"/>
    <mergeCell ref="C1499:E1499"/>
    <mergeCell ref="G1499:H1499"/>
    <mergeCell ref="G1500:H1500"/>
    <mergeCell ref="D1514:G1514"/>
    <mergeCell ref="G1520:H1520"/>
    <mergeCell ref="G1404:H1404"/>
    <mergeCell ref="C1443:E1443"/>
    <mergeCell ref="G1443:H1443"/>
    <mergeCell ref="G1465:H1465"/>
    <mergeCell ref="G1466:H1466"/>
    <mergeCell ref="G1475:H1475"/>
    <mergeCell ref="D1626:G1626"/>
    <mergeCell ref="C1623:I1623"/>
    <mergeCell ref="C1624:I1624"/>
    <mergeCell ref="D1738:G1738"/>
    <mergeCell ref="G1671:H1671"/>
    <mergeCell ref="C1681:I1681"/>
    <mergeCell ref="D1685:F1685"/>
    <mergeCell ref="G1689:H1689"/>
    <mergeCell ref="G1690:H1690"/>
    <mergeCell ref="C1699:E1699"/>
    <mergeCell ref="C1682:I1682"/>
    <mergeCell ref="D1684:G1684"/>
    <mergeCell ref="G1700:H1700"/>
    <mergeCell ref="C1710:I1710"/>
    <mergeCell ref="G1699:H1699"/>
    <mergeCell ref="C1653:I1653"/>
    <mergeCell ref="C1709:I1709"/>
    <mergeCell ref="C1641:E1641"/>
    <mergeCell ref="G1641:H1641"/>
    <mergeCell ref="D1656:G1656"/>
    <mergeCell ref="D1657:F1657"/>
    <mergeCell ref="C1670:E1670"/>
    <mergeCell ref="G1642:H1642"/>
    <mergeCell ref="D1627:F1627"/>
    <mergeCell ref="G1631:H1631"/>
    <mergeCell ref="G1632:H1632"/>
    <mergeCell ref="G1670:H1670"/>
    <mergeCell ref="G1661:H1661"/>
    <mergeCell ref="G1662:H1662"/>
    <mergeCell ref="C1654:I1654"/>
    <mergeCell ref="G1718:H1718"/>
    <mergeCell ref="D1713:F1713"/>
    <mergeCell ref="G1717:H1717"/>
    <mergeCell ref="C1727:E1727"/>
    <mergeCell ref="G1727:H1727"/>
    <mergeCell ref="C1781:E1781"/>
    <mergeCell ref="D1712:G1712"/>
    <mergeCell ref="G1752:H1752"/>
    <mergeCell ref="C1764:I1764"/>
    <mergeCell ref="G1728:H1728"/>
    <mergeCell ref="C1765:I1765"/>
    <mergeCell ref="D1767:G1767"/>
    <mergeCell ref="D1768:F1768"/>
    <mergeCell ref="G1772:H1772"/>
    <mergeCell ref="G1773:H1773"/>
    <mergeCell ref="C1735:I1735"/>
    <mergeCell ref="C1736:I1736"/>
    <mergeCell ref="G1751:H1751"/>
    <mergeCell ref="D1739:F1739"/>
    <mergeCell ref="G1743:H1743"/>
    <mergeCell ref="G1744:H1744"/>
    <mergeCell ref="G1781:H1781"/>
    <mergeCell ref="G1616:H1616"/>
    <mergeCell ref="C1751:E1751"/>
    <mergeCell ref="G2001:H2001"/>
    <mergeCell ref="C2010:E2010"/>
    <mergeCell ref="G2010:H2010"/>
    <mergeCell ref="C1992:I1992"/>
    <mergeCell ref="C1993:I1993"/>
    <mergeCell ref="D1995:G1995"/>
    <mergeCell ref="D1996:F1996"/>
    <mergeCell ref="G2000:H2000"/>
    <mergeCell ref="G2031:H2031"/>
    <mergeCell ref="C2054:I2054"/>
    <mergeCell ref="G2184:H2184"/>
    <mergeCell ref="C2108:I2108"/>
    <mergeCell ref="C2109:I2109"/>
    <mergeCell ref="G2072:H2072"/>
    <mergeCell ref="C2022:I2022"/>
    <mergeCell ref="C2023:I2023"/>
    <mergeCell ref="D2025:G2025"/>
    <mergeCell ref="G2040:H2040"/>
    <mergeCell ref="G2041:H2041"/>
    <mergeCell ref="D2083:F2083"/>
    <mergeCell ref="D2026:F2026"/>
    <mergeCell ref="G2011:H2011"/>
    <mergeCell ref="G2030:H2030"/>
    <mergeCell ref="D2058:F2058"/>
    <mergeCell ref="G2062:H2062"/>
    <mergeCell ref="D2082:G2082"/>
    <mergeCell ref="G2088:H2088"/>
    <mergeCell ref="C2080:I2080"/>
    <mergeCell ref="D2124:E2124"/>
    <mergeCell ref="G2096:H2096"/>
    <mergeCell ref="C2282:I2282"/>
    <mergeCell ref="C2283:I2283"/>
    <mergeCell ref="D2285:G2285"/>
    <mergeCell ref="G2261:H2261"/>
    <mergeCell ref="C2269:E2269"/>
    <mergeCell ref="G2269:H2269"/>
    <mergeCell ref="G2270:H2270"/>
    <mergeCell ref="G2300:H2300"/>
    <mergeCell ref="C2307:I2307"/>
    <mergeCell ref="C2308:I2308"/>
    <mergeCell ref="D2310:G2310"/>
    <mergeCell ref="G2116:H2116"/>
    <mergeCell ref="G2125:H2125"/>
    <mergeCell ref="C2133:I2133"/>
    <mergeCell ref="C2134:I2134"/>
    <mergeCell ref="G2126:H2126"/>
    <mergeCell ref="G2117:H2117"/>
    <mergeCell ref="C2125:E2125"/>
    <mergeCell ref="C2209:E2209"/>
    <mergeCell ref="G2209:H2209"/>
    <mergeCell ref="D2224:G2224"/>
    <mergeCell ref="G2210:H2210"/>
    <mergeCell ref="D2286:F2286"/>
    <mergeCell ref="G2290:H2290"/>
    <mergeCell ref="G2291:H2291"/>
    <mergeCell ref="D2225:F2225"/>
    <mergeCell ref="G2229:H2229"/>
    <mergeCell ref="G2230:H2230"/>
    <mergeCell ref="C2238:E2238"/>
    <mergeCell ref="G2238:H2238"/>
    <mergeCell ref="G2260:H2260"/>
    <mergeCell ref="G2200:H2200"/>
    <mergeCell ref="G2403:H2403"/>
    <mergeCell ref="C2411:E2411"/>
    <mergeCell ref="G2411:H2411"/>
    <mergeCell ref="G2412:H2412"/>
    <mergeCell ref="D2398:F2398"/>
    <mergeCell ref="C2521:E2521"/>
    <mergeCell ref="G2521:H2521"/>
    <mergeCell ref="C2299:E2299"/>
    <mergeCell ref="G2299:H2299"/>
    <mergeCell ref="G2326:H2326"/>
    <mergeCell ref="C2338:I2338"/>
    <mergeCell ref="C2339:I2339"/>
    <mergeCell ref="D2341:G2341"/>
    <mergeCell ref="D2311:F2311"/>
    <mergeCell ref="G2315:H2315"/>
    <mergeCell ref="G2316:H2316"/>
    <mergeCell ref="C2325:E2325"/>
    <mergeCell ref="G2325:H2325"/>
    <mergeCell ref="C2503:I2503"/>
    <mergeCell ref="D2342:F2342"/>
    <mergeCell ref="G2346:H2346"/>
    <mergeCell ref="G2347:H2347"/>
    <mergeCell ref="C2356:E2356"/>
    <mergeCell ref="G2356:H2356"/>
    <mergeCell ref="C2364:I2364"/>
    <mergeCell ref="G2512:H2512"/>
    <mergeCell ref="G2466:H2466"/>
    <mergeCell ref="G2467:H2467"/>
    <mergeCell ref="C2474:I2474"/>
    <mergeCell ref="G2357:H2357"/>
    <mergeCell ref="C2475:I2475"/>
    <mergeCell ref="G2437:H2437"/>
    <mergeCell ref="D2536:G2536"/>
    <mergeCell ref="D2477:G2477"/>
    <mergeCell ref="G2492:H2492"/>
    <mergeCell ref="D2478:F2478"/>
    <mergeCell ref="G2402:H2402"/>
    <mergeCell ref="C2365:I2365"/>
    <mergeCell ref="G2482:H2482"/>
    <mergeCell ref="D2367:G2367"/>
    <mergeCell ref="D2368:F2368"/>
    <mergeCell ref="G2372:H2372"/>
    <mergeCell ref="G2373:H2373"/>
    <mergeCell ref="C2381:E2381"/>
    <mergeCell ref="C2436:E2436"/>
    <mergeCell ref="G2436:H2436"/>
    <mergeCell ref="G2381:H2381"/>
    <mergeCell ref="D2423:F2423"/>
    <mergeCell ref="G2427:H2427"/>
    <mergeCell ref="C2534:I2534"/>
    <mergeCell ref="C2394:I2394"/>
    <mergeCell ref="C2395:I2395"/>
    <mergeCell ref="D2397:G2397"/>
    <mergeCell ref="G2483:H2483"/>
    <mergeCell ref="C2491:E2491"/>
    <mergeCell ref="G2491:H2491"/>
    <mergeCell ref="C2504:I2504"/>
    <mergeCell ref="D2506:G2506"/>
    <mergeCell ref="G2511:H2511"/>
    <mergeCell ref="C2419:I2419"/>
    <mergeCell ref="C2420:I2420"/>
    <mergeCell ref="G2382:H2382"/>
    <mergeCell ref="D2507:F2507"/>
    <mergeCell ref="G2522:H2522"/>
    <mergeCell ref="C2449:I2449"/>
    <mergeCell ref="C2450:I2450"/>
    <mergeCell ref="G2428:H2428"/>
    <mergeCell ref="D2452:G2452"/>
    <mergeCell ref="D2453:F2453"/>
    <mergeCell ref="G2457:H2457"/>
    <mergeCell ref="D2422:G2422"/>
    <mergeCell ref="G2458:H2458"/>
    <mergeCell ref="G2581:H2581"/>
    <mergeCell ref="D2567:F2567"/>
    <mergeCell ref="G2571:H2571"/>
    <mergeCell ref="C2466:E2466"/>
    <mergeCell ref="G2829:H2829"/>
    <mergeCell ref="G2608:H2608"/>
    <mergeCell ref="G2693:H2693"/>
    <mergeCell ref="D2677:F2677"/>
    <mergeCell ref="G2681:H2681"/>
    <mergeCell ref="D2624:G2624"/>
    <mergeCell ref="C2778:E2778"/>
    <mergeCell ref="G2778:H2778"/>
    <mergeCell ref="C2820:I2820"/>
    <mergeCell ref="C2821:I2821"/>
    <mergeCell ref="G2828:H2828"/>
    <mergeCell ref="C2790:I2790"/>
    <mergeCell ref="C2791:I2791"/>
    <mergeCell ref="C2808:E2808"/>
    <mergeCell ref="G2808:H2808"/>
    <mergeCell ref="D2736:F2736"/>
    <mergeCell ref="D2708:G2708"/>
    <mergeCell ref="D2709:F2709"/>
    <mergeCell ref="G2723:H2723"/>
    <mergeCell ref="G2713:H2713"/>
    <mergeCell ref="G2722:H2722"/>
    <mergeCell ref="C2761:I2761"/>
    <mergeCell ref="D2763:G2763"/>
    <mergeCell ref="D2764:F2764"/>
    <mergeCell ref="G2751:H2751"/>
    <mergeCell ref="G2740:H2740"/>
    <mergeCell ref="G2913:H2913"/>
    <mergeCell ref="C2920:E2920"/>
    <mergeCell ref="G2920:H2920"/>
    <mergeCell ref="D2934:G2934"/>
    <mergeCell ref="C2932:I2932"/>
    <mergeCell ref="C2894:E2894"/>
    <mergeCell ref="G2894:H2894"/>
    <mergeCell ref="G2895:H2895"/>
    <mergeCell ref="C2904:I2904"/>
    <mergeCell ref="C2905:I2905"/>
    <mergeCell ref="D2935:F2935"/>
    <mergeCell ref="G2884:H2884"/>
    <mergeCell ref="C2875:I2875"/>
    <mergeCell ref="D2879:F2879"/>
    <mergeCell ref="G2883:H2883"/>
    <mergeCell ref="C2865:E2865"/>
    <mergeCell ref="G2865:H2865"/>
    <mergeCell ref="G2866:H2866"/>
    <mergeCell ref="D2878:G2878"/>
    <mergeCell ref="C2876:I2876"/>
    <mergeCell ref="C3018:I3018"/>
    <mergeCell ref="C3019:I3019"/>
    <mergeCell ref="G2976:H2976"/>
    <mergeCell ref="D3022:F3022"/>
    <mergeCell ref="C3064:E3064"/>
    <mergeCell ref="G3064:H3064"/>
    <mergeCell ref="D2990:G2990"/>
    <mergeCell ref="D2991:F2991"/>
    <mergeCell ref="G2995:H2995"/>
    <mergeCell ref="G2996:H2996"/>
    <mergeCell ref="C3047:I3047"/>
    <mergeCell ref="C3048:I3048"/>
    <mergeCell ref="D3050:G3050"/>
    <mergeCell ref="D2964:F2964"/>
    <mergeCell ref="G2968:H2968"/>
    <mergeCell ref="D3021:G3021"/>
    <mergeCell ref="C2976:E2976"/>
    <mergeCell ref="G2969:H2969"/>
    <mergeCell ref="G2977:H2977"/>
    <mergeCell ref="C2988:I2988"/>
    <mergeCell ref="G3027:H3027"/>
    <mergeCell ref="G3026:H3026"/>
    <mergeCell ref="C3036:E3036"/>
    <mergeCell ref="G3036:H3036"/>
    <mergeCell ref="C3094:E3094"/>
    <mergeCell ref="G3094:H3094"/>
    <mergeCell ref="G3175:H3175"/>
    <mergeCell ref="C3183:E3183"/>
    <mergeCell ref="G3055:H3055"/>
    <mergeCell ref="G3056:H3056"/>
    <mergeCell ref="C3360:I3360"/>
    <mergeCell ref="G3352:H3352"/>
    <mergeCell ref="G3342:H3342"/>
    <mergeCell ref="C3351:E3351"/>
    <mergeCell ref="C3305:I3305"/>
    <mergeCell ref="C3306:I3306"/>
    <mergeCell ref="D3308:G3308"/>
    <mergeCell ref="D3309:F3309"/>
    <mergeCell ref="C3378:E3378"/>
    <mergeCell ref="G3378:H3378"/>
    <mergeCell ref="G3379:H3379"/>
    <mergeCell ref="C3154:E3154"/>
    <mergeCell ref="G3154:H3154"/>
    <mergeCell ref="C3136:I3136"/>
    <mergeCell ref="C3137:I3137"/>
    <mergeCell ref="C3076:I3076"/>
    <mergeCell ref="C3077:I3077"/>
    <mergeCell ref="D3079:G3079"/>
    <mergeCell ref="G3295:H3295"/>
    <mergeCell ref="D3281:F3281"/>
    <mergeCell ref="G3285:H3285"/>
    <mergeCell ref="G3286:H3286"/>
    <mergeCell ref="C3294:E3294"/>
    <mergeCell ref="G3294:H3294"/>
    <mergeCell ref="G3258:H3258"/>
    <mergeCell ref="G3259:H3259"/>
    <mergeCell ref="D3489:F3489"/>
    <mergeCell ref="G3493:H3493"/>
    <mergeCell ref="G3494:H3494"/>
    <mergeCell ref="C3502:E3502"/>
    <mergeCell ref="C3743:I3743"/>
    <mergeCell ref="C3277:I3277"/>
    <mergeCell ref="C3278:I3278"/>
    <mergeCell ref="D3280:G3280"/>
    <mergeCell ref="D3254:F3254"/>
    <mergeCell ref="C3393:I3393"/>
    <mergeCell ref="D3397:F3397"/>
    <mergeCell ref="G3438:H3438"/>
    <mergeCell ref="C3744:I3744"/>
    <mergeCell ref="C3825:I3825"/>
    <mergeCell ref="C3826:I3826"/>
    <mergeCell ref="D3828:G3828"/>
    <mergeCell ref="G3816:H3816"/>
    <mergeCell ref="C3770:I3770"/>
    <mergeCell ref="C3771:I3771"/>
    <mergeCell ref="D3773:G3773"/>
    <mergeCell ref="D3774:F3774"/>
    <mergeCell ref="G3778:H3778"/>
    <mergeCell ref="G3779:H3779"/>
    <mergeCell ref="C3787:E3787"/>
    <mergeCell ref="G3787:H3787"/>
    <mergeCell ref="G3430:H3430"/>
    <mergeCell ref="D3459:F3459"/>
    <mergeCell ref="G3463:H3463"/>
    <mergeCell ref="G3464:H3464"/>
    <mergeCell ref="C3485:I3485"/>
    <mergeCell ref="C3486:I3486"/>
    <mergeCell ref="D3488:G3488"/>
    <mergeCell ref="G3471:H3471"/>
    <mergeCell ref="G3472:H3472"/>
    <mergeCell ref="D3337:F3337"/>
    <mergeCell ref="G3561:H3561"/>
    <mergeCell ref="C4190:I4190"/>
    <mergeCell ref="C4191:I4191"/>
    <mergeCell ref="D4193:G4193"/>
    <mergeCell ref="C4103:I4103"/>
    <mergeCell ref="C4104:I4104"/>
    <mergeCell ref="D4106:G4106"/>
    <mergeCell ref="D4107:F4107"/>
    <mergeCell ref="G4111:H4111"/>
    <mergeCell ref="G4112:H4112"/>
    <mergeCell ref="C4119:E4119"/>
    <mergeCell ref="G4119:H4119"/>
    <mergeCell ref="C3885:I3885"/>
    <mergeCell ref="C3886:I3886"/>
    <mergeCell ref="D3888:G3888"/>
    <mergeCell ref="D3889:F3889"/>
    <mergeCell ref="G3893:H3893"/>
    <mergeCell ref="G3894:H3894"/>
    <mergeCell ref="C3901:E3901"/>
    <mergeCell ref="G3901:H3901"/>
    <mergeCell ref="G3950:H3950"/>
    <mergeCell ref="C3957:E3957"/>
    <mergeCell ref="G3957:H3957"/>
    <mergeCell ref="G3958:H3958"/>
    <mergeCell ref="C3968:I3968"/>
    <mergeCell ref="C3969:I3969"/>
    <mergeCell ref="D3971:G3971"/>
    <mergeCell ref="D3972:F3972"/>
    <mergeCell ref="G3976:H3976"/>
    <mergeCell ref="G4120:H4120"/>
    <mergeCell ref="G4178:H4178"/>
    <mergeCell ref="C4161:I4161"/>
    <mergeCell ref="C4162:I4162"/>
    <mergeCell ref="D4164:G4164"/>
    <mergeCell ref="D4165:F4165"/>
    <mergeCell ref="G4169:H4169"/>
    <mergeCell ref="G4170:H4170"/>
    <mergeCell ref="C4177:E4177"/>
    <mergeCell ref="G4177:H4177"/>
    <mergeCell ref="C4131:I4131"/>
    <mergeCell ref="C4132:I4132"/>
    <mergeCell ref="D4134:G4134"/>
    <mergeCell ref="D4135:F4135"/>
    <mergeCell ref="G4139:H4139"/>
    <mergeCell ref="G4140:H4140"/>
    <mergeCell ref="C4148:E4148"/>
    <mergeCell ref="G4148:H4148"/>
    <mergeCell ref="G4149:H4149"/>
    <mergeCell ref="G4171:H4171"/>
    <mergeCell ref="G5150:H5150"/>
    <mergeCell ref="C5158:I5158"/>
    <mergeCell ref="D4194:F4194"/>
    <mergeCell ref="G4198:H4198"/>
    <mergeCell ref="G4199:H4199"/>
    <mergeCell ref="C4206:E4206"/>
    <mergeCell ref="G4206:H4206"/>
    <mergeCell ref="G4207:H4207"/>
    <mergeCell ref="C4218:I4218"/>
    <mergeCell ref="C4219:I4219"/>
    <mergeCell ref="D4221:G4221"/>
    <mergeCell ref="D4222:F4222"/>
    <mergeCell ref="G4226:H4226"/>
    <mergeCell ref="G4741:H4741"/>
    <mergeCell ref="G4742:H4742"/>
    <mergeCell ref="C4677:I4677"/>
    <mergeCell ref="C4678:I4678"/>
    <mergeCell ref="D4680:G4680"/>
    <mergeCell ref="D4681:F4681"/>
    <mergeCell ref="G4685:H4685"/>
    <mergeCell ref="G4686:H4686"/>
    <mergeCell ref="C4693:E4693"/>
    <mergeCell ref="C4387:I4387"/>
    <mergeCell ref="C4388:I4388"/>
    <mergeCell ref="D4390:G4390"/>
    <mergeCell ref="D4391:F4391"/>
    <mergeCell ref="G4395:H4395"/>
    <mergeCell ref="G4396:H4396"/>
    <mergeCell ref="C4403:E4403"/>
    <mergeCell ref="G4403:H4403"/>
    <mergeCell ref="C4263:E4263"/>
    <mergeCell ref="G4263:H4263"/>
    <mergeCell ref="D4963:F4963"/>
    <mergeCell ref="D4991:G4991"/>
    <mergeCell ref="D4992:F4992"/>
    <mergeCell ref="G4996:H4996"/>
    <mergeCell ref="C4989:I4989"/>
    <mergeCell ref="C4948:E4948"/>
    <mergeCell ref="G4997:H4997"/>
    <mergeCell ref="G4227:H4227"/>
    <mergeCell ref="C4234:E4234"/>
    <mergeCell ref="G4234:H4234"/>
    <mergeCell ref="G4235:H4235"/>
    <mergeCell ref="C4247:I4247"/>
    <mergeCell ref="C4248:I4248"/>
    <mergeCell ref="D4250:G4250"/>
    <mergeCell ref="D4251:F4251"/>
    <mergeCell ref="G4255:H4255"/>
    <mergeCell ref="G4256:H4256"/>
    <mergeCell ref="G4264:H4264"/>
    <mergeCell ref="C4274:I4274"/>
    <mergeCell ref="C4275:I4275"/>
    <mergeCell ref="D4277:G4277"/>
    <mergeCell ref="D4278:F4278"/>
    <mergeCell ref="G4282:H4282"/>
    <mergeCell ref="G4283:H4283"/>
    <mergeCell ref="C4290:E4290"/>
    <mergeCell ref="G4290:H4290"/>
    <mergeCell ref="G4291:H4291"/>
    <mergeCell ref="C4302:I4302"/>
    <mergeCell ref="C4303:I4303"/>
    <mergeCell ref="D4305:G4305"/>
    <mergeCell ref="D4306:F4306"/>
    <mergeCell ref="G4310:H4310"/>
    <mergeCell ref="C4960:I4960"/>
    <mergeCell ref="D4962:G4962"/>
    <mergeCell ref="C5132:I5132"/>
    <mergeCell ref="C5133:I5133"/>
    <mergeCell ref="D5135:G5135"/>
    <mergeCell ref="D5136:F5136"/>
    <mergeCell ref="G5140:H5140"/>
    <mergeCell ref="G4888:H4888"/>
    <mergeCell ref="C4933:I4933"/>
    <mergeCell ref="D4935:G4935"/>
    <mergeCell ref="D4936:F4936"/>
    <mergeCell ref="G4940:H4940"/>
    <mergeCell ref="G4941:H4941"/>
    <mergeCell ref="D5080:G5080"/>
    <mergeCell ref="C4721:E4721"/>
    <mergeCell ref="G4721:H4721"/>
    <mergeCell ref="C4734:I4734"/>
    <mergeCell ref="D4736:G4736"/>
    <mergeCell ref="D4737:F4737"/>
    <mergeCell ref="G4967:H4967"/>
    <mergeCell ref="G4968:H4968"/>
    <mergeCell ref="G4799:H4799"/>
    <mergeCell ref="C4806:E4806"/>
    <mergeCell ref="G4806:H4806"/>
    <mergeCell ref="C4878:I4878"/>
    <mergeCell ref="D5018:G5018"/>
    <mergeCell ref="D5019:F5019"/>
    <mergeCell ref="C4976:E4976"/>
    <mergeCell ref="D4849:F4849"/>
    <mergeCell ref="G4853:H4853"/>
    <mergeCell ref="G4854:H4854"/>
    <mergeCell ref="C4863:E4863"/>
    <mergeCell ref="D5161:G5161"/>
    <mergeCell ref="D5162:F5162"/>
    <mergeCell ref="G5141:H5141"/>
    <mergeCell ref="C5316:E5316"/>
    <mergeCell ref="G5316:H5316"/>
    <mergeCell ref="G5317:H5317"/>
    <mergeCell ref="C5326:I5326"/>
    <mergeCell ref="C5327:I5327"/>
    <mergeCell ref="D5329:G5329"/>
    <mergeCell ref="D5081:F5081"/>
    <mergeCell ref="G5085:H5085"/>
    <mergeCell ref="G5115:H5115"/>
    <mergeCell ref="C5123:E5123"/>
    <mergeCell ref="G5123:H5123"/>
    <mergeCell ref="D4621:G4621"/>
    <mergeCell ref="D4622:F4622"/>
    <mergeCell ref="G4626:H4626"/>
    <mergeCell ref="C5149:E5149"/>
    <mergeCell ref="G5149:H5149"/>
    <mergeCell ref="C5004:E5004"/>
    <mergeCell ref="G5004:H5004"/>
    <mergeCell ref="G5005:H5005"/>
    <mergeCell ref="C5015:I5015"/>
    <mergeCell ref="C5016:I5016"/>
    <mergeCell ref="D4882:F4882"/>
    <mergeCell ref="G4886:H4886"/>
    <mergeCell ref="G4887:H4887"/>
    <mergeCell ref="C4894:E4894"/>
    <mergeCell ref="G4894:H4894"/>
    <mergeCell ref="G4948:H4948"/>
    <mergeCell ref="G4949:H4949"/>
    <mergeCell ref="C4959:I4959"/>
    <mergeCell ref="D5356:G5356"/>
    <mergeCell ref="D5357:F5357"/>
    <mergeCell ref="G5361:H5361"/>
    <mergeCell ref="G5362:H5362"/>
    <mergeCell ref="C5371:E5371"/>
    <mergeCell ref="G5371:H5371"/>
    <mergeCell ref="G5086:H5086"/>
    <mergeCell ref="C5093:E5093"/>
    <mergeCell ref="G5093:H5093"/>
    <mergeCell ref="G5094:H5094"/>
    <mergeCell ref="C5106:I5106"/>
    <mergeCell ref="C5107:I5107"/>
    <mergeCell ref="D5499:F5499"/>
    <mergeCell ref="G5503:H5503"/>
    <mergeCell ref="G5425:H5425"/>
    <mergeCell ref="G5426:H5426"/>
    <mergeCell ref="C5434:I5434"/>
    <mergeCell ref="C5435:I5435"/>
    <mergeCell ref="C5397:E5397"/>
    <mergeCell ref="G5397:H5397"/>
    <mergeCell ref="G5398:H5398"/>
    <mergeCell ref="C5407:I5407"/>
    <mergeCell ref="C5408:I5408"/>
    <mergeCell ref="D5410:G5410"/>
    <mergeCell ref="D5411:F5411"/>
    <mergeCell ref="G5415:H5415"/>
    <mergeCell ref="C5495:I5495"/>
    <mergeCell ref="C5496:I5496"/>
    <mergeCell ref="D5498:G5498"/>
    <mergeCell ref="D5110:F5110"/>
    <mergeCell ref="G5114:H5114"/>
    <mergeCell ref="C5159:I5159"/>
    <mergeCell ref="G5504:H5504"/>
    <mergeCell ref="C5512:E5512"/>
    <mergeCell ref="G5512:H5512"/>
    <mergeCell ref="G5513:H5513"/>
    <mergeCell ref="G5388:H5388"/>
    <mergeCell ref="G5389:H5389"/>
    <mergeCell ref="G5203:H5203"/>
    <mergeCell ref="C5213:I5213"/>
    <mergeCell ref="C5214:I5214"/>
    <mergeCell ref="D5216:G5216"/>
    <mergeCell ref="D5217:F5217"/>
    <mergeCell ref="G5221:H5221"/>
    <mergeCell ref="G5222:H5222"/>
    <mergeCell ref="C5353:I5353"/>
    <mergeCell ref="C5354:I5354"/>
    <mergeCell ref="C5271:I5271"/>
    <mergeCell ref="C5272:I5272"/>
    <mergeCell ref="D5274:G5274"/>
    <mergeCell ref="D5275:F5275"/>
    <mergeCell ref="G5279:H5279"/>
    <mergeCell ref="G5280:H5280"/>
    <mergeCell ref="C5288:E5288"/>
    <mergeCell ref="G5288:H5288"/>
    <mergeCell ref="G5289:H5289"/>
    <mergeCell ref="C5299:I5299"/>
    <mergeCell ref="C5300:I5300"/>
    <mergeCell ref="D5302:G5302"/>
    <mergeCell ref="D5303:F5303"/>
    <mergeCell ref="G5307:H5307"/>
    <mergeCell ref="G5308:H5308"/>
    <mergeCell ref="G5416:H5416"/>
    <mergeCell ref="C5425:E5425"/>
    <mergeCell ref="G5561:H5561"/>
    <mergeCell ref="C5569:E5569"/>
    <mergeCell ref="G5569:H5569"/>
    <mergeCell ref="G5570:H5570"/>
    <mergeCell ref="C5581:I5581"/>
    <mergeCell ref="C5582:I5582"/>
    <mergeCell ref="D5584:G5584"/>
    <mergeCell ref="D5585:F5585"/>
    <mergeCell ref="G5589:H5589"/>
    <mergeCell ref="G5590:H5590"/>
    <mergeCell ref="C5598:E5598"/>
    <mergeCell ref="G5598:H5598"/>
    <mergeCell ref="C5523:I5523"/>
    <mergeCell ref="C5524:I5524"/>
    <mergeCell ref="D5526:G5526"/>
    <mergeCell ref="D5527:F5527"/>
    <mergeCell ref="G5531:H5531"/>
    <mergeCell ref="G5532:H5532"/>
    <mergeCell ref="C5540:E5540"/>
    <mergeCell ref="G5540:H5540"/>
    <mergeCell ref="G5541:H5541"/>
    <mergeCell ref="G5731:H5731"/>
    <mergeCell ref="G5732:H5732"/>
    <mergeCell ref="C5740:E5740"/>
    <mergeCell ref="G5740:H5740"/>
    <mergeCell ref="G5741:H5741"/>
    <mergeCell ref="C5751:I5751"/>
    <mergeCell ref="C5752:I5752"/>
    <mergeCell ref="D5754:G5754"/>
    <mergeCell ref="G5599:H5599"/>
    <mergeCell ref="C5609:I5609"/>
    <mergeCell ref="C5610:I5610"/>
    <mergeCell ref="D5612:G5612"/>
    <mergeCell ref="D5613:F5613"/>
    <mergeCell ref="G5617:H5617"/>
    <mergeCell ref="G5618:H5618"/>
    <mergeCell ref="C5626:E5626"/>
    <mergeCell ref="G5626:H5626"/>
    <mergeCell ref="G5627:H5627"/>
    <mergeCell ref="C5638:I5638"/>
    <mergeCell ref="C5639:I5639"/>
    <mergeCell ref="D5641:G5641"/>
    <mergeCell ref="D5642:F5642"/>
    <mergeCell ref="G5646:H5646"/>
    <mergeCell ref="G5647:H5647"/>
    <mergeCell ref="C5655:E5655"/>
    <mergeCell ref="G5655:H5655"/>
    <mergeCell ref="C5724:I5724"/>
    <mergeCell ref="D5726:G5726"/>
    <mergeCell ref="G5684:H5684"/>
    <mergeCell ref="C5695:I5695"/>
    <mergeCell ref="C5696:I5696"/>
    <mergeCell ref="D5698:G5698"/>
    <mergeCell ref="D5699:F5699"/>
    <mergeCell ref="G5703:H5703"/>
    <mergeCell ref="G5704:H5704"/>
    <mergeCell ref="C5712:E5712"/>
    <mergeCell ref="G5712:H5712"/>
    <mergeCell ref="G5713:H5713"/>
    <mergeCell ref="D5437:G5437"/>
    <mergeCell ref="D5438:F5438"/>
    <mergeCell ref="G5442:H5442"/>
    <mergeCell ref="C5462:I5462"/>
    <mergeCell ref="C5463:I5463"/>
    <mergeCell ref="D5465:G5465"/>
    <mergeCell ref="D5466:F5466"/>
    <mergeCell ref="G5470:H5470"/>
    <mergeCell ref="G5471:H5471"/>
    <mergeCell ref="C5479:E5479"/>
    <mergeCell ref="G5479:H5479"/>
    <mergeCell ref="G5480:H5480"/>
    <mergeCell ref="G5656:H5656"/>
    <mergeCell ref="C5666:I5666"/>
    <mergeCell ref="C5667:I5667"/>
    <mergeCell ref="D5669:G5669"/>
    <mergeCell ref="D5670:F5670"/>
    <mergeCell ref="G5674:H5674"/>
    <mergeCell ref="G5675:H5675"/>
    <mergeCell ref="C5683:E5683"/>
    <mergeCell ref="G5683:H5683"/>
    <mergeCell ref="C5552:I5552"/>
    <mergeCell ref="C5553:I5553"/>
    <mergeCell ref="D5555:G5555"/>
    <mergeCell ref="D5556:F5556"/>
    <mergeCell ref="G5560:H5560"/>
    <mergeCell ref="G5851:H5851"/>
    <mergeCell ref="G5443:H5443"/>
    <mergeCell ref="C5451:E5451"/>
    <mergeCell ref="G5451:H5451"/>
    <mergeCell ref="G5452:H5452"/>
    <mergeCell ref="C5806:I5806"/>
    <mergeCell ref="C5807:I5807"/>
    <mergeCell ref="D5809:G5809"/>
    <mergeCell ref="D5810:F5810"/>
    <mergeCell ref="G5814:H5814"/>
    <mergeCell ref="G5815:H5815"/>
    <mergeCell ref="C5823:E5823"/>
    <mergeCell ref="G5823:H5823"/>
    <mergeCell ref="G5824:H5824"/>
    <mergeCell ref="C5833:I5833"/>
    <mergeCell ref="C5834:I5834"/>
    <mergeCell ref="D5836:G5836"/>
    <mergeCell ref="D5837:F5837"/>
    <mergeCell ref="G5769:H5769"/>
    <mergeCell ref="C5779:I5779"/>
    <mergeCell ref="C5780:I5780"/>
    <mergeCell ref="D5782:G5782"/>
    <mergeCell ref="D5783:F5783"/>
    <mergeCell ref="G5787:H5787"/>
    <mergeCell ref="G5788:H5788"/>
    <mergeCell ref="C5796:E5796"/>
    <mergeCell ref="G5796:H5796"/>
    <mergeCell ref="G5797:H5797"/>
    <mergeCell ref="C5723:I5723"/>
    <mergeCell ref="D5727:F5727"/>
    <mergeCell ref="G5841:H5841"/>
    <mergeCell ref="G5842:H5842"/>
    <mergeCell ref="G5906:H5906"/>
    <mergeCell ref="C5915:I5915"/>
    <mergeCell ref="C5916:I5916"/>
    <mergeCell ref="D5918:G5918"/>
    <mergeCell ref="D5919:F5919"/>
    <mergeCell ref="G5923:H5923"/>
    <mergeCell ref="G5924:H5924"/>
    <mergeCell ref="C5932:E5932"/>
    <mergeCell ref="G5932:H5932"/>
    <mergeCell ref="G5933:H5933"/>
    <mergeCell ref="C5943:I5943"/>
    <mergeCell ref="C5944:I5944"/>
    <mergeCell ref="D5946:G5946"/>
    <mergeCell ref="D5947:F5947"/>
    <mergeCell ref="G5951:H5951"/>
    <mergeCell ref="G5952:H5952"/>
    <mergeCell ref="C5960:E5960"/>
    <mergeCell ref="G5960:H5960"/>
    <mergeCell ref="C5850:E5850"/>
    <mergeCell ref="G5166:H5166"/>
    <mergeCell ref="G5167:H5167"/>
    <mergeCell ref="C5175:E5175"/>
    <mergeCell ref="G5175:H5175"/>
    <mergeCell ref="C5230:E5230"/>
    <mergeCell ref="G5230:H5230"/>
    <mergeCell ref="G5231:H5231"/>
    <mergeCell ref="C5241:I5241"/>
    <mergeCell ref="C5242:I5242"/>
    <mergeCell ref="D5244:G5244"/>
    <mergeCell ref="D5245:F5245"/>
    <mergeCell ref="G5249:H5249"/>
    <mergeCell ref="G5250:H5250"/>
    <mergeCell ref="C5258:E5258"/>
    <mergeCell ref="G5258:H5258"/>
    <mergeCell ref="G5259:H5259"/>
    <mergeCell ref="G5204:H5204"/>
    <mergeCell ref="C5186:I5186"/>
    <mergeCell ref="C5187:I5187"/>
    <mergeCell ref="D5189:G5189"/>
    <mergeCell ref="D5190:F5190"/>
    <mergeCell ref="G5194:H5194"/>
    <mergeCell ref="G5195:H5195"/>
    <mergeCell ref="C5203:E5203"/>
    <mergeCell ref="G5176:H5176"/>
    <mergeCell ref="G5850:H5850"/>
    <mergeCell ref="D5755:F5755"/>
    <mergeCell ref="G5759:H5759"/>
    <mergeCell ref="G5760:H5760"/>
    <mergeCell ref="C5768:E5768"/>
    <mergeCell ref="G5768:H5768"/>
    <mergeCell ref="C5861:I5861"/>
    <mergeCell ref="C5862:I5862"/>
    <mergeCell ref="D5864:G5864"/>
    <mergeCell ref="D5865:F5865"/>
    <mergeCell ref="G5869:H5869"/>
    <mergeCell ref="G5870:H5870"/>
    <mergeCell ref="C5878:E5878"/>
    <mergeCell ref="G5878:H5878"/>
    <mergeCell ref="G5879:H5879"/>
    <mergeCell ref="C5888:I5888"/>
    <mergeCell ref="C5889:I5889"/>
    <mergeCell ref="D5891:G5891"/>
    <mergeCell ref="D5892:F5892"/>
    <mergeCell ref="G5896:H5896"/>
    <mergeCell ref="G5897:H5897"/>
    <mergeCell ref="C5905:E5905"/>
    <mergeCell ref="G5905:H5905"/>
    <mergeCell ref="G6016:H6016"/>
    <mergeCell ref="G6017:H6017"/>
    <mergeCell ref="G5961:H5961"/>
    <mergeCell ref="C5971:I5971"/>
    <mergeCell ref="C5972:I5972"/>
    <mergeCell ref="D5974:G5974"/>
    <mergeCell ref="D5975:F5975"/>
    <mergeCell ref="G5979:H5979"/>
    <mergeCell ref="G5980:H5980"/>
    <mergeCell ref="C5988:E5988"/>
    <mergeCell ref="G5988:H5988"/>
    <mergeCell ref="G5989:H5989"/>
    <mergeCell ref="C6226:I6226"/>
    <mergeCell ref="C6227:I6227"/>
    <mergeCell ref="D6229:G6229"/>
    <mergeCell ref="D6230:F6230"/>
    <mergeCell ref="G6135:H6135"/>
    <mergeCell ref="C6144:I6144"/>
    <mergeCell ref="C6145:I6145"/>
    <mergeCell ref="C6171:I6171"/>
    <mergeCell ref="C6172:I6172"/>
    <mergeCell ref="D6174:G6174"/>
    <mergeCell ref="D6175:F6175"/>
    <mergeCell ref="G6079:H6079"/>
    <mergeCell ref="C6034:I6034"/>
    <mergeCell ref="C6035:I6035"/>
    <mergeCell ref="D6037:G6037"/>
    <mergeCell ref="D6038:F6038"/>
    <mergeCell ref="G6042:H6042"/>
    <mergeCell ref="G6043:H6043"/>
    <mergeCell ref="C6051:E6051"/>
    <mergeCell ref="C6188:E6188"/>
    <mergeCell ref="D6390:G6390"/>
    <mergeCell ref="D6391:F6391"/>
    <mergeCell ref="G6395:H6395"/>
    <mergeCell ref="G6396:H6396"/>
    <mergeCell ref="C6405:E6405"/>
    <mergeCell ref="G6405:H6405"/>
    <mergeCell ref="C6471:I6471"/>
    <mergeCell ref="C6472:I6472"/>
    <mergeCell ref="D6474:G6474"/>
    <mergeCell ref="D6475:F6475"/>
    <mergeCell ref="G6479:H6479"/>
    <mergeCell ref="G6480:H6480"/>
    <mergeCell ref="C6486:E6486"/>
    <mergeCell ref="G6486:H6486"/>
    <mergeCell ref="G6487:H6487"/>
    <mergeCell ref="G6462:H6462"/>
    <mergeCell ref="G6406:H6406"/>
    <mergeCell ref="C6416:I6416"/>
    <mergeCell ref="C6417:I6417"/>
    <mergeCell ref="D6419:G6419"/>
    <mergeCell ref="D6420:F6420"/>
    <mergeCell ref="G6424:H6424"/>
    <mergeCell ref="G6425:H6425"/>
    <mergeCell ref="C6434:E6434"/>
    <mergeCell ref="G6434:H6434"/>
    <mergeCell ref="G6435:H6435"/>
    <mergeCell ref="C6446:I6446"/>
    <mergeCell ref="C6447:I6447"/>
    <mergeCell ref="D6449:G6449"/>
    <mergeCell ref="D6450:F6450"/>
    <mergeCell ref="G6454:H6454"/>
    <mergeCell ref="G6455:H6455"/>
    <mergeCell ref="C6461:E6461"/>
    <mergeCell ref="G6461:H6461"/>
    <mergeCell ref="C6527:I6527"/>
    <mergeCell ref="C6528:I6528"/>
    <mergeCell ref="D6530:G6530"/>
    <mergeCell ref="D6531:F6531"/>
    <mergeCell ref="G6535:H6535"/>
    <mergeCell ref="G6536:H6536"/>
    <mergeCell ref="C6544:E6544"/>
    <mergeCell ref="G6544:H6544"/>
    <mergeCell ref="G6545:H6545"/>
    <mergeCell ref="C6497:I6497"/>
    <mergeCell ref="C6498:I6498"/>
    <mergeCell ref="D6500:G6500"/>
    <mergeCell ref="D6501:F6501"/>
    <mergeCell ref="G6505:H6505"/>
    <mergeCell ref="G6506:H6506"/>
    <mergeCell ref="C6514:E6514"/>
    <mergeCell ref="G6514:H6514"/>
    <mergeCell ref="G6515:H6515"/>
    <mergeCell ref="C6669:I6669"/>
    <mergeCell ref="C6670:I6670"/>
    <mergeCell ref="D6672:G6672"/>
    <mergeCell ref="D6673:F6673"/>
    <mergeCell ref="G6677:H6677"/>
    <mergeCell ref="G6678:H6678"/>
    <mergeCell ref="C6686:E6686"/>
    <mergeCell ref="G6686:H6686"/>
    <mergeCell ref="G6687:H6687"/>
    <mergeCell ref="C6697:I6697"/>
    <mergeCell ref="C6698:I6698"/>
    <mergeCell ref="D6700:G6700"/>
    <mergeCell ref="D6701:F6701"/>
    <mergeCell ref="G6705:H6705"/>
    <mergeCell ref="G6706:H6706"/>
    <mergeCell ref="C6714:E6714"/>
    <mergeCell ref="G6714:H6714"/>
    <mergeCell ref="D6729:G6729"/>
    <mergeCell ref="D6730:F6730"/>
    <mergeCell ref="G6734:H6734"/>
    <mergeCell ref="G6735:H6735"/>
    <mergeCell ref="G6933:H6933"/>
    <mergeCell ref="G6934:H6934"/>
    <mergeCell ref="C6942:E6942"/>
    <mergeCell ref="G6942:H6942"/>
    <mergeCell ref="G6943:H6943"/>
    <mergeCell ref="C6896:I6896"/>
    <mergeCell ref="C6897:I6897"/>
    <mergeCell ref="D6899:G6899"/>
    <mergeCell ref="D6900:F6900"/>
    <mergeCell ref="G6904:H6904"/>
    <mergeCell ref="G6905:H6905"/>
    <mergeCell ref="C6913:E6913"/>
    <mergeCell ref="G6913:H6913"/>
    <mergeCell ref="G6914:H6914"/>
    <mergeCell ref="G6744:H6744"/>
    <mergeCell ref="C6754:I6754"/>
    <mergeCell ref="C6755:I6755"/>
    <mergeCell ref="D6757:G6757"/>
    <mergeCell ref="D6758:F6758"/>
    <mergeCell ref="G6762:H6762"/>
    <mergeCell ref="G6763:H6763"/>
    <mergeCell ref="C6771:E6771"/>
    <mergeCell ref="G6771:H6771"/>
    <mergeCell ref="G6772:H6772"/>
    <mergeCell ref="C6783:I6783"/>
    <mergeCell ref="C6784:I6784"/>
    <mergeCell ref="D6786:G6786"/>
    <mergeCell ref="D6787:F6787"/>
    <mergeCell ref="C6743:E6743"/>
    <mergeCell ref="G6743:H6743"/>
    <mergeCell ref="C6583:I6583"/>
    <mergeCell ref="C6584:I6584"/>
    <mergeCell ref="D6586:G6586"/>
    <mergeCell ref="D6587:F6587"/>
    <mergeCell ref="G6591:H6591"/>
    <mergeCell ref="G6592:H6592"/>
    <mergeCell ref="C6600:E6600"/>
    <mergeCell ref="G6600:H6600"/>
    <mergeCell ref="G6601:H6601"/>
    <mergeCell ref="C6643:I6643"/>
    <mergeCell ref="C6644:I6644"/>
    <mergeCell ref="D6646:G6646"/>
    <mergeCell ref="D6647:F6647"/>
    <mergeCell ref="G6651:H6651"/>
    <mergeCell ref="G6652:H6652"/>
    <mergeCell ref="C6660:E6660"/>
    <mergeCell ref="G6660:H6660"/>
    <mergeCell ref="G6715:H6715"/>
    <mergeCell ref="G6661:H6661"/>
    <mergeCell ref="C6617:I6617"/>
    <mergeCell ref="C6618:I6618"/>
    <mergeCell ref="D6620:G6620"/>
    <mergeCell ref="D6621:F6621"/>
    <mergeCell ref="G6625:H6625"/>
    <mergeCell ref="G6626:H6626"/>
    <mergeCell ref="C6634:E6634"/>
    <mergeCell ref="G6634:H6634"/>
    <mergeCell ref="G6635:H6635"/>
    <mergeCell ref="C6726:I6726"/>
    <mergeCell ref="C6727:I6727"/>
  </mergeCells>
  <phoneticPr fontId="23" type="noConversion"/>
  <pageMargins left="0.51" right="0.25" top="0.6" bottom="0.16" header="0.57999999999999996" footer="0"/>
  <pageSetup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I430"/>
  <sheetViews>
    <sheetView zoomScaleSheetLayoutView="100" workbookViewId="0">
      <pane ySplit="4" topLeftCell="A5" activePane="bottomLeft" state="frozen"/>
      <selection activeCell="AA21" sqref="AA21"/>
      <selection pane="bottomLeft" activeCell="D16" sqref="D16"/>
    </sheetView>
  </sheetViews>
  <sheetFormatPr defaultRowHeight="12.75" x14ac:dyDescent="0.2"/>
  <cols>
    <col min="1" max="1" width="4" customWidth="1"/>
    <col min="2" max="2" width="30.42578125" style="338" customWidth="1"/>
    <col min="3" max="3" width="4.7109375" style="684" customWidth="1"/>
    <col min="4" max="4" width="5" style="4" customWidth="1"/>
    <col min="5" max="5" width="8.140625" customWidth="1"/>
    <col min="6" max="6" width="7.42578125" customWidth="1"/>
    <col min="7" max="7" width="9.140625" customWidth="1"/>
    <col min="8" max="8" width="8.28515625" customWidth="1"/>
    <col min="9" max="9" width="10.7109375" style="338" customWidth="1"/>
    <col min="10" max="10" width="8.28515625" style="338" customWidth="1"/>
    <col min="11" max="11" width="2.7109375" customWidth="1"/>
    <col min="12" max="12" width="8.42578125" customWidth="1"/>
    <col min="13" max="13" width="8.140625" customWidth="1"/>
    <col min="14" max="14" width="8.42578125" customWidth="1"/>
    <col min="15" max="15" width="9" style="4" customWidth="1"/>
    <col min="16" max="16" width="8.140625" customWidth="1"/>
    <col min="17" max="17" width="10.7109375" customWidth="1"/>
    <col min="18" max="18" width="9" customWidth="1"/>
    <col min="19" max="19" width="1.5703125" customWidth="1"/>
    <col min="20" max="20" width="8.140625" customWidth="1"/>
    <col min="21" max="21" width="9.42578125" customWidth="1"/>
    <col min="22" max="23" width="4.140625" style="4" customWidth="1"/>
    <col min="24" max="24" width="5.42578125" style="4" customWidth="1"/>
    <col min="25" max="26" width="4.140625" style="4" customWidth="1"/>
    <col min="27" max="27" width="8" style="4" customWidth="1"/>
    <col min="28" max="28" width="9.7109375" style="4" customWidth="1"/>
    <col min="29" max="29" width="11.42578125" customWidth="1"/>
    <col min="30" max="30" width="12.85546875" customWidth="1"/>
    <col min="31" max="34" width="9.140625" customWidth="1"/>
    <col min="35" max="35" width="10" customWidth="1"/>
    <col min="36" max="39" width="9.140625" customWidth="1"/>
  </cols>
  <sheetData>
    <row r="1" spans="1:61" ht="15.75" x14ac:dyDescent="0.25">
      <c r="B1" s="325"/>
      <c r="C1" s="857"/>
      <c r="D1" s="40"/>
      <c r="E1" s="39"/>
      <c r="F1" s="39"/>
      <c r="G1" s="39"/>
      <c r="H1" s="29" t="s">
        <v>46</v>
      </c>
      <c r="I1" s="325"/>
      <c r="J1" s="325"/>
      <c r="K1" s="29"/>
      <c r="L1" s="1082" t="s">
        <v>2112</v>
      </c>
      <c r="M1" s="1082"/>
      <c r="N1" s="429">
        <v>2020</v>
      </c>
      <c r="O1" s="1081"/>
      <c r="P1" s="1081"/>
      <c r="Q1" s="1081"/>
      <c r="R1" s="35"/>
      <c r="S1" s="33"/>
      <c r="T1" s="31"/>
      <c r="U1" s="31"/>
      <c r="V1"/>
      <c r="W1"/>
      <c r="X1"/>
      <c r="Y1"/>
      <c r="Z1"/>
      <c r="AA1"/>
      <c r="AB1"/>
    </row>
    <row r="2" spans="1:61" ht="15.75" x14ac:dyDescent="0.25">
      <c r="B2" s="326"/>
      <c r="C2" s="858"/>
      <c r="D2" s="21"/>
      <c r="E2" s="20"/>
      <c r="F2" s="20"/>
      <c r="G2" s="20"/>
      <c r="H2" s="20"/>
      <c r="I2" s="326"/>
      <c r="J2" s="326"/>
      <c r="K2" s="20"/>
      <c r="L2" s="55"/>
      <c r="M2" s="31"/>
      <c r="N2" s="20"/>
      <c r="O2" s="21"/>
      <c r="P2" s="20"/>
      <c r="Q2" s="22"/>
      <c r="R2" s="22"/>
      <c r="S2" s="22"/>
      <c r="T2" s="22"/>
      <c r="U2" s="22"/>
      <c r="V2"/>
      <c r="W2"/>
      <c r="X2"/>
      <c r="Y2"/>
      <c r="Z2"/>
      <c r="AA2"/>
      <c r="AB2"/>
      <c r="AC2" s="14"/>
      <c r="AD2" s="14"/>
      <c r="AE2" s="14"/>
      <c r="AF2" s="14"/>
      <c r="AG2" s="14"/>
      <c r="AH2" s="14"/>
      <c r="AI2" s="14"/>
      <c r="AJ2" s="14"/>
      <c r="AK2" s="14"/>
      <c r="AL2" s="14" t="s">
        <v>426</v>
      </c>
      <c r="AM2" s="14"/>
      <c r="AN2" s="14" t="s">
        <v>1130</v>
      </c>
      <c r="AO2" s="14" t="s">
        <v>1131</v>
      </c>
      <c r="AP2" s="14"/>
      <c r="AQ2" s="14"/>
      <c r="AR2" s="14"/>
      <c r="AS2" s="14"/>
      <c r="AT2" s="14"/>
      <c r="AU2" s="14"/>
      <c r="AV2" s="14"/>
      <c r="AW2" s="14"/>
      <c r="AX2" s="14"/>
      <c r="AY2" s="14"/>
      <c r="AZ2" s="14"/>
      <c r="BA2" s="14"/>
      <c r="BB2" s="14"/>
      <c r="BC2" s="14"/>
      <c r="BD2" s="14"/>
      <c r="BE2" s="14"/>
      <c r="BF2" s="14"/>
      <c r="BG2" s="14"/>
      <c r="BH2" s="14"/>
      <c r="BI2" s="14"/>
    </row>
    <row r="3" spans="1:61" s="100" customFormat="1" ht="34.5" customHeight="1" x14ac:dyDescent="0.2">
      <c r="B3" s="327" t="s">
        <v>38</v>
      </c>
      <c r="C3" s="327" t="s">
        <v>39</v>
      </c>
      <c r="D3" s="101" t="s">
        <v>65</v>
      </c>
      <c r="E3" s="101" t="s">
        <v>40</v>
      </c>
      <c r="F3" s="101" t="s">
        <v>500</v>
      </c>
      <c r="G3" s="101" t="s">
        <v>419</v>
      </c>
      <c r="H3" s="101" t="s">
        <v>41</v>
      </c>
      <c r="I3" s="327" t="s">
        <v>449</v>
      </c>
      <c r="J3" s="327" t="s">
        <v>450</v>
      </c>
      <c r="K3" s="101"/>
      <c r="L3" s="101" t="s">
        <v>172</v>
      </c>
      <c r="M3" s="101" t="s">
        <v>42</v>
      </c>
      <c r="N3" s="101" t="s">
        <v>43</v>
      </c>
      <c r="O3" s="101" t="s">
        <v>151</v>
      </c>
      <c r="P3" s="101" t="s">
        <v>294</v>
      </c>
      <c r="Q3" s="101" t="s">
        <v>44</v>
      </c>
      <c r="R3" s="101" t="s">
        <v>171</v>
      </c>
      <c r="S3" s="101" t="s">
        <v>440</v>
      </c>
      <c r="T3" s="101" t="s">
        <v>327</v>
      </c>
      <c r="U3" s="101" t="s">
        <v>45</v>
      </c>
      <c r="AC3" s="102"/>
      <c r="AD3" s="102"/>
      <c r="AE3" s="102"/>
      <c r="AF3" s="102"/>
      <c r="AG3" s="102"/>
      <c r="AH3" s="102"/>
      <c r="AI3" s="102"/>
      <c r="AJ3" s="102"/>
      <c r="AK3" s="102"/>
      <c r="AL3" s="327" t="s">
        <v>449</v>
      </c>
      <c r="AM3" s="102"/>
      <c r="AN3" s="102"/>
      <c r="AO3" s="102"/>
      <c r="AP3" s="102"/>
      <c r="AQ3" s="102"/>
      <c r="AR3" s="102"/>
      <c r="AS3" s="102"/>
      <c r="AT3" s="102"/>
      <c r="AU3" s="102"/>
      <c r="AV3" s="102"/>
      <c r="AW3" s="102"/>
      <c r="AX3" s="102"/>
      <c r="AY3" s="102"/>
      <c r="AZ3" s="102"/>
      <c r="BA3" s="102"/>
      <c r="BB3" s="102"/>
      <c r="BC3" s="102"/>
      <c r="BD3" s="102"/>
      <c r="BE3" s="102"/>
      <c r="BF3" s="102"/>
      <c r="BG3" s="102"/>
      <c r="BH3" s="102"/>
      <c r="BI3" s="102"/>
    </row>
    <row r="4" spans="1:61" s="100" customFormat="1" ht="17.25" customHeight="1" x14ac:dyDescent="0.2">
      <c r="B4" s="327"/>
      <c r="C4" s="327"/>
      <c r="D4" s="101"/>
      <c r="E4" s="101"/>
      <c r="F4" s="101"/>
      <c r="G4" s="101"/>
      <c r="H4" s="101"/>
      <c r="I4" s="327"/>
      <c r="J4" s="327"/>
      <c r="K4" s="101"/>
      <c r="L4" s="101"/>
      <c r="M4" s="101"/>
      <c r="N4" s="101"/>
      <c r="O4" s="101"/>
      <c r="P4" s="101"/>
      <c r="Q4" s="101"/>
      <c r="R4" s="1029"/>
      <c r="S4" s="101"/>
      <c r="T4" s="101"/>
      <c r="U4" s="101"/>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row>
    <row r="5" spans="1:61" ht="15.6" customHeight="1" x14ac:dyDescent="0.2">
      <c r="A5" s="4">
        <v>29</v>
      </c>
      <c r="B5" s="589" t="s">
        <v>47</v>
      </c>
      <c r="C5" s="603">
        <v>100</v>
      </c>
      <c r="D5" s="188">
        <v>15</v>
      </c>
      <c r="E5" s="189">
        <f>506.474/A5*D5</f>
        <v>261.96931034482753</v>
      </c>
      <c r="F5" s="189"/>
      <c r="G5" s="189">
        <f t="shared" ref="G5:G23" si="0">E5+F5</f>
        <v>261.96931034482753</v>
      </c>
      <c r="H5" s="189">
        <f>IF(D5=0,0,20)</f>
        <v>20</v>
      </c>
      <c r="I5" s="328">
        <f t="shared" ref="I5:I15" si="1">50/A5*D5</f>
        <v>25.862068965517238</v>
      </c>
      <c r="J5" s="328">
        <f>105/A5*D5</f>
        <v>54.310344827586206</v>
      </c>
      <c r="K5" s="189"/>
      <c r="L5" s="191"/>
      <c r="M5" s="189">
        <v>0</v>
      </c>
      <c r="N5" s="462">
        <f>260/A5*D5</f>
        <v>134.48275862068965</v>
      </c>
      <c r="O5" s="255">
        <f>1874/A5*D5</f>
        <v>969.31034482758616</v>
      </c>
      <c r="P5" s="190"/>
      <c r="Q5" s="189">
        <f t="shared" ref="Q5:Q53" si="2">G5+H5+I5+J5+L5+M5+N5+O5+P5+K5</f>
        <v>1465.9348275862069</v>
      </c>
      <c r="R5" s="424"/>
      <c r="S5" s="189"/>
      <c r="T5" s="189">
        <v>140</v>
      </c>
      <c r="U5" s="995">
        <f>Q5-R5-S5-T5</f>
        <v>1325.9348275862069</v>
      </c>
      <c r="V5" s="85">
        <v>1</v>
      </c>
      <c r="W5" s="85">
        <v>1</v>
      </c>
      <c r="X5" s="85"/>
      <c r="Y5" s="85"/>
      <c r="Z5" s="85">
        <v>1</v>
      </c>
      <c r="AA5" s="85"/>
      <c r="AB5" s="85"/>
      <c r="AC5" s="57">
        <f t="shared" ref="AC5:AC53" si="3">E5*6.5/100</f>
        <v>17.028005172413788</v>
      </c>
      <c r="AD5" s="57">
        <f>T5-AC5</f>
        <v>122.97199482758622</v>
      </c>
      <c r="AE5" s="14"/>
      <c r="AF5" s="189">
        <v>29.25</v>
      </c>
      <c r="AG5" s="57">
        <f>T5-AF5</f>
        <v>110.75</v>
      </c>
      <c r="AH5" s="57">
        <v>922.6</v>
      </c>
      <c r="AI5" s="57">
        <f t="shared" ref="AI5:AI53" si="4">AH5*7/100/2</f>
        <v>32.290999999999997</v>
      </c>
      <c r="AJ5" s="14" t="s">
        <v>786</v>
      </c>
      <c r="AK5" s="14"/>
      <c r="AL5" s="14"/>
      <c r="AM5" s="189">
        <v>99.68</v>
      </c>
      <c r="AN5" s="14"/>
      <c r="AO5" s="14"/>
      <c r="AP5" s="14"/>
      <c r="AQ5" s="14"/>
      <c r="AR5" s="14"/>
      <c r="AS5" s="14"/>
      <c r="AT5" s="14"/>
      <c r="AU5" s="14"/>
      <c r="AV5" s="14"/>
      <c r="AW5" s="14"/>
      <c r="AX5" s="14"/>
      <c r="AY5" s="14"/>
      <c r="AZ5" s="14"/>
      <c r="BA5" s="14"/>
      <c r="BB5" s="14"/>
      <c r="BC5" s="14"/>
      <c r="BD5" s="14"/>
      <c r="BE5" s="14"/>
      <c r="BF5" s="14"/>
      <c r="BG5" s="14"/>
      <c r="BH5" s="14"/>
      <c r="BI5" s="14"/>
    </row>
    <row r="6" spans="1:61" ht="15.6" customHeight="1" x14ac:dyDescent="0.2">
      <c r="A6" s="4">
        <v>29</v>
      </c>
      <c r="B6" s="589" t="s">
        <v>48</v>
      </c>
      <c r="C6" s="603">
        <v>113</v>
      </c>
      <c r="D6" s="188">
        <v>28</v>
      </c>
      <c r="E6" s="189">
        <f>382.561/A6*D6</f>
        <v>369.36924137931032</v>
      </c>
      <c r="F6" s="189">
        <f>75/A6*D6</f>
        <v>72.413793103448285</v>
      </c>
      <c r="G6" s="189">
        <f t="shared" si="0"/>
        <v>441.78303448275858</v>
      </c>
      <c r="H6" s="189">
        <f>IF(D6&gt;0,VLOOKUP(C6,'Ac Dtls'!$C$3:$L$4765,9),0)</f>
        <v>20</v>
      </c>
      <c r="I6" s="328">
        <f t="shared" si="1"/>
        <v>48.275862068965516</v>
      </c>
      <c r="J6" s="328">
        <f>50/A6*D6</f>
        <v>48.275862068965516</v>
      </c>
      <c r="K6" s="189"/>
      <c r="L6" s="191"/>
      <c r="M6" s="189">
        <f>'Ac Dtls'!F3</f>
        <v>38.159383561643835</v>
      </c>
      <c r="N6" s="189">
        <f>'Ac Dtls'!I3</f>
        <v>56</v>
      </c>
      <c r="O6" s="255"/>
      <c r="P6" s="189"/>
      <c r="Q6" s="189">
        <f t="shared" si="2"/>
        <v>652.49414218233346</v>
      </c>
      <c r="R6" s="424"/>
      <c r="S6" s="189"/>
      <c r="T6" s="189">
        <f>IF(E6&gt;0,VLOOKUP(C6,'Ac Dtls'!$C$3:$L$4765,10,FALSE),0)</f>
        <v>43.569000000000003</v>
      </c>
      <c r="U6" s="995">
        <f t="shared" ref="U6:U69" si="5">Q6-R6-S6-T6</f>
        <v>608.9251421823335</v>
      </c>
      <c r="V6" s="85">
        <v>2</v>
      </c>
      <c r="W6" s="85">
        <v>2</v>
      </c>
      <c r="X6" s="85"/>
      <c r="Y6" s="85"/>
      <c r="Z6" s="85">
        <v>2</v>
      </c>
      <c r="AA6" s="563">
        <f>G6+H6+I6+J6+56</f>
        <v>614.33475862068963</v>
      </c>
      <c r="AB6" s="563">
        <f t="shared" ref="AB6:AB58" si="6">AA6*7%</f>
        <v>43.00343310344828</v>
      </c>
      <c r="AC6" s="57">
        <f t="shared" si="3"/>
        <v>24.009000689655171</v>
      </c>
      <c r="AD6" s="57">
        <f t="shared" ref="AD6:AD26" si="7">T6-AC6</f>
        <v>19.559999310344832</v>
      </c>
      <c r="AE6" s="14"/>
      <c r="AF6" s="238">
        <v>0</v>
      </c>
      <c r="AG6" s="57">
        <f t="shared" ref="AG6:AG53" si="8">T6-AF6</f>
        <v>43.569000000000003</v>
      </c>
      <c r="AH6" s="57"/>
      <c r="AI6" s="57">
        <f t="shared" si="4"/>
        <v>0</v>
      </c>
      <c r="AJ6" s="14" t="s">
        <v>786</v>
      </c>
      <c r="AK6" s="14"/>
      <c r="AL6" s="14"/>
      <c r="AM6" s="189">
        <v>42.076790000000003</v>
      </c>
      <c r="AN6" s="14">
        <f t="shared" ref="AN6:AN14" si="9">IF(O6&gt;1,(50),(0))</f>
        <v>0</v>
      </c>
      <c r="AO6" s="14">
        <f>IF(U6&lt;0,(50),(0))</f>
        <v>0</v>
      </c>
      <c r="AP6" s="14"/>
      <c r="AQ6" s="14"/>
      <c r="AR6" s="14"/>
      <c r="AS6" s="14"/>
      <c r="AT6" s="14"/>
      <c r="AU6" s="14"/>
      <c r="AV6" s="14"/>
      <c r="AW6" s="14"/>
      <c r="AX6" s="14"/>
      <c r="AY6" s="14"/>
      <c r="AZ6" s="14"/>
      <c r="BA6" s="14"/>
      <c r="BB6" s="14"/>
      <c r="BC6" s="14"/>
      <c r="BD6" s="14"/>
      <c r="BE6" s="14"/>
      <c r="BF6" s="14"/>
      <c r="BG6" s="14"/>
      <c r="BH6" s="14"/>
      <c r="BI6" s="14"/>
    </row>
    <row r="7" spans="1:61" ht="15.6" customHeight="1" x14ac:dyDescent="0.2">
      <c r="A7" s="4">
        <v>29</v>
      </c>
      <c r="B7" s="589" t="s">
        <v>50</v>
      </c>
      <c r="C7" s="603">
        <v>120</v>
      </c>
      <c r="D7" s="188">
        <v>29</v>
      </c>
      <c r="E7" s="189">
        <f>382.561/A7*D7</f>
        <v>382.56099999999998</v>
      </c>
      <c r="F7" s="189">
        <f>75/A7*D7</f>
        <v>75</v>
      </c>
      <c r="G7" s="189">
        <f t="shared" si="0"/>
        <v>457.56099999999998</v>
      </c>
      <c r="H7" s="189">
        <f>IF(D7&gt;0,VLOOKUP(C7,'Ac Dtls'!$C$3:$L$4765,9),0)</f>
        <v>20</v>
      </c>
      <c r="I7" s="328">
        <f t="shared" si="1"/>
        <v>50</v>
      </c>
      <c r="J7" s="328">
        <f>50/A7*D7</f>
        <v>50</v>
      </c>
      <c r="K7" s="189"/>
      <c r="L7" s="191"/>
      <c r="M7" s="189">
        <f>'Ac Dtls'!F5</f>
        <v>0</v>
      </c>
      <c r="N7" s="189">
        <f>'Ac Dtls'!I5</f>
        <v>0</v>
      </c>
      <c r="O7" s="255"/>
      <c r="P7" s="189"/>
      <c r="Q7" s="189">
        <f t="shared" si="2"/>
        <v>577.56099999999992</v>
      </c>
      <c r="R7" s="424"/>
      <c r="S7" s="189"/>
      <c r="T7" s="189">
        <f>IF(E7&gt;0,VLOOKUP(C7,'Ac Dtls'!$C$3:$L$4765,10,FALSE),0)</f>
        <v>43.57</v>
      </c>
      <c r="U7" s="995">
        <f t="shared" si="5"/>
        <v>533.99099999999987</v>
      </c>
      <c r="V7" s="85">
        <v>4</v>
      </c>
      <c r="W7" s="85">
        <v>4</v>
      </c>
      <c r="X7" s="85"/>
      <c r="Y7" s="85"/>
      <c r="Z7" s="85">
        <v>4</v>
      </c>
      <c r="AA7" s="563">
        <f>G7+H7+I7+J7+56</f>
        <v>633.56099999999992</v>
      </c>
      <c r="AB7" s="563">
        <f t="shared" si="6"/>
        <v>44.349269999999997</v>
      </c>
      <c r="AC7" s="57">
        <f t="shared" si="3"/>
        <v>24.866464999999998</v>
      </c>
      <c r="AD7" s="57">
        <f t="shared" si="7"/>
        <v>18.703535000000002</v>
      </c>
      <c r="AE7" s="14"/>
      <c r="AF7" s="239">
        <v>20.824999999999999</v>
      </c>
      <c r="AG7" s="57">
        <f t="shared" si="8"/>
        <v>22.745000000000001</v>
      </c>
      <c r="AH7" s="57">
        <v>251</v>
      </c>
      <c r="AI7" s="57">
        <f t="shared" si="4"/>
        <v>8.7850000000000001</v>
      </c>
      <c r="AJ7" s="14" t="s">
        <v>786</v>
      </c>
      <c r="AK7" s="14"/>
      <c r="AL7" s="14"/>
      <c r="AM7" s="189">
        <v>42.076790000000003</v>
      </c>
      <c r="AN7" s="14">
        <f t="shared" si="9"/>
        <v>0</v>
      </c>
      <c r="AO7" s="14">
        <f t="shared" ref="AO7:AO64" si="10">IF(U7&lt;0,(50),(0))</f>
        <v>0</v>
      </c>
      <c r="AP7" s="14"/>
      <c r="AQ7" s="14"/>
      <c r="AR7" s="14"/>
      <c r="AS7" s="14"/>
      <c r="AT7" s="14"/>
      <c r="AU7" s="14"/>
      <c r="AV7" s="14"/>
      <c r="AW7" s="14"/>
      <c r="AX7" s="14"/>
      <c r="AY7" s="14"/>
      <c r="AZ7" s="14"/>
      <c r="BA7" s="14"/>
      <c r="BB7" s="14"/>
      <c r="BC7" s="14"/>
      <c r="BD7" s="14"/>
      <c r="BE7" s="14"/>
      <c r="BF7" s="14"/>
      <c r="BG7" s="14"/>
      <c r="BH7" s="14"/>
      <c r="BI7" s="14"/>
    </row>
    <row r="8" spans="1:61" ht="15.6" customHeight="1" x14ac:dyDescent="0.2">
      <c r="A8" s="4">
        <v>29</v>
      </c>
      <c r="B8" s="589" t="s">
        <v>51</v>
      </c>
      <c r="C8" s="603">
        <v>125</v>
      </c>
      <c r="D8" s="188">
        <v>16</v>
      </c>
      <c r="E8" s="189">
        <f>371.209/A8*D8</f>
        <v>204.80496551724138</v>
      </c>
      <c r="F8" s="189">
        <f>80/A8*D8</f>
        <v>44.137931034482762</v>
      </c>
      <c r="G8" s="189">
        <f t="shared" si="0"/>
        <v>248.94289655172415</v>
      </c>
      <c r="H8" s="189">
        <f>IF(D8&gt;0,VLOOKUP(C8,'Ac Dtls'!$C$3:$L$4765,9),0)</f>
        <v>20</v>
      </c>
      <c r="I8" s="328">
        <f t="shared" si="1"/>
        <v>27.586206896551722</v>
      </c>
      <c r="J8" s="328">
        <f>50/A8*D8</f>
        <v>27.586206896551722</v>
      </c>
      <c r="K8" s="189"/>
      <c r="L8" s="191"/>
      <c r="M8" s="189">
        <f>'Ac Dtls'!F7</f>
        <v>140.70293835616437</v>
      </c>
      <c r="N8" s="189">
        <f>'Ac Dtls'!I7</f>
        <v>0</v>
      </c>
      <c r="O8" s="255"/>
      <c r="P8" s="189"/>
      <c r="Q8" s="189">
        <f t="shared" si="2"/>
        <v>464.81824870099206</v>
      </c>
      <c r="R8" s="424"/>
      <c r="S8" s="189"/>
      <c r="T8" s="189">
        <f>IF(E8&gt;0,VLOOKUP(C8,'Ac Dtls'!$C$3:$L$4765,10,FALSE),0)</f>
        <v>43.148000000000003</v>
      </c>
      <c r="U8" s="995">
        <f t="shared" si="5"/>
        <v>421.67024870099203</v>
      </c>
      <c r="V8" s="85">
        <v>6</v>
      </c>
      <c r="W8" s="85">
        <v>6</v>
      </c>
      <c r="X8" s="85"/>
      <c r="Y8" s="85"/>
      <c r="Z8" s="85">
        <v>6</v>
      </c>
      <c r="AA8" s="563">
        <f>G8+H8+I8+J8+56</f>
        <v>380.11531034482766</v>
      </c>
      <c r="AB8" s="563">
        <f t="shared" si="6"/>
        <v>26.60807172413794</v>
      </c>
      <c r="AC8" s="57">
        <f t="shared" si="3"/>
        <v>13.31232275862069</v>
      </c>
      <c r="AD8" s="57">
        <f t="shared" si="7"/>
        <v>29.835677241379315</v>
      </c>
      <c r="AE8" s="14"/>
      <c r="AF8" s="189">
        <v>20.204999999999998</v>
      </c>
      <c r="AG8" s="57">
        <f t="shared" si="8"/>
        <v>22.943000000000005</v>
      </c>
      <c r="AH8" s="57">
        <v>256</v>
      </c>
      <c r="AI8" s="57">
        <f t="shared" si="4"/>
        <v>8.9600000000000009</v>
      </c>
      <c r="AJ8" s="14" t="s">
        <v>787</v>
      </c>
      <c r="AK8" s="14"/>
      <c r="AL8" s="14"/>
      <c r="AM8" s="189">
        <v>41.69858</v>
      </c>
      <c r="AN8" s="14">
        <f t="shared" si="9"/>
        <v>0</v>
      </c>
      <c r="AO8" s="14">
        <f t="shared" si="10"/>
        <v>0</v>
      </c>
      <c r="AP8" s="14"/>
      <c r="AQ8" s="14"/>
      <c r="AR8" s="14"/>
      <c r="AS8" s="14"/>
      <c r="AT8" s="14"/>
      <c r="AU8" s="14"/>
      <c r="AV8" s="14"/>
      <c r="AW8" s="14"/>
      <c r="AX8" s="14"/>
      <c r="AY8" s="14"/>
      <c r="AZ8" s="14"/>
      <c r="BA8" s="14"/>
      <c r="BB8" s="14"/>
      <c r="BC8" s="14"/>
      <c r="BD8" s="14"/>
      <c r="BE8" s="14"/>
      <c r="BF8" s="14"/>
      <c r="BG8" s="14"/>
      <c r="BH8" s="14"/>
      <c r="BI8" s="14"/>
    </row>
    <row r="9" spans="1:61" ht="15.6" customHeight="1" x14ac:dyDescent="0.2">
      <c r="A9" s="4">
        <v>29</v>
      </c>
      <c r="B9" s="589" t="s">
        <v>397</v>
      </c>
      <c r="C9" s="603">
        <v>132</v>
      </c>
      <c r="D9" s="188">
        <v>18</v>
      </c>
      <c r="E9" s="189">
        <f>371.209/A9*D9</f>
        <v>230.40558620689654</v>
      </c>
      <c r="F9" s="189">
        <f>75/A9*D9</f>
        <v>46.551724137931032</v>
      </c>
      <c r="G9" s="189">
        <f t="shared" si="0"/>
        <v>276.95731034482759</v>
      </c>
      <c r="H9" s="189">
        <f>IF(D9&gt;0,VLOOKUP(C9,'Ac Dtls'!$C$3:$L$4765,9),0)</f>
        <v>20</v>
      </c>
      <c r="I9" s="328">
        <f t="shared" si="1"/>
        <v>31.034482758620687</v>
      </c>
      <c r="J9" s="328">
        <f>50/A9*D9</f>
        <v>31.034482758620687</v>
      </c>
      <c r="K9" s="189"/>
      <c r="L9" s="191"/>
      <c r="M9" s="189">
        <f>'Ac Dtls'!F8</f>
        <v>9.2567722602739728</v>
      </c>
      <c r="N9" s="189">
        <f>'Ac Dtls'!I8</f>
        <v>0</v>
      </c>
      <c r="O9" s="255"/>
      <c r="P9" s="189"/>
      <c r="Q9" s="189">
        <f t="shared" si="2"/>
        <v>368.28304812234296</v>
      </c>
      <c r="R9" s="425"/>
      <c r="S9" s="189"/>
      <c r="T9" s="189">
        <f>IF(E9&gt;0,VLOOKUP(C9,'Ac Dtls'!$C$3:$L$4765,10,FALSE),0)</f>
        <v>42.795999999999999</v>
      </c>
      <c r="U9" s="995">
        <f t="shared" si="5"/>
        <v>325.48704812234297</v>
      </c>
      <c r="V9" s="85">
        <v>8</v>
      </c>
      <c r="W9" s="85">
        <v>8</v>
      </c>
      <c r="X9" s="85"/>
      <c r="Y9" s="85"/>
      <c r="Z9" s="85">
        <v>8</v>
      </c>
      <c r="AA9" s="563">
        <f>G9+H9+I9+J9+56</f>
        <v>415.02627586206899</v>
      </c>
      <c r="AB9" s="563">
        <f t="shared" si="6"/>
        <v>29.051839310344832</v>
      </c>
      <c r="AC9" s="57">
        <f t="shared" si="3"/>
        <v>14.976363103448275</v>
      </c>
      <c r="AD9" s="57">
        <f t="shared" si="7"/>
        <v>27.819636896551724</v>
      </c>
      <c r="AE9" s="14"/>
      <c r="AF9" s="189">
        <v>20.204999999999998</v>
      </c>
      <c r="AG9" s="57">
        <f t="shared" si="8"/>
        <v>22.591000000000001</v>
      </c>
      <c r="AH9" s="57">
        <v>251</v>
      </c>
      <c r="AI9" s="57">
        <f t="shared" si="4"/>
        <v>8.7850000000000001</v>
      </c>
      <c r="AJ9" s="14"/>
      <c r="AK9" s="14"/>
      <c r="AL9" s="14"/>
      <c r="AM9" s="189">
        <v>41.348579999999998</v>
      </c>
      <c r="AN9" s="14">
        <f t="shared" si="9"/>
        <v>0</v>
      </c>
      <c r="AO9" s="14">
        <f t="shared" si="10"/>
        <v>0</v>
      </c>
      <c r="AP9" s="14"/>
      <c r="AQ9" s="14"/>
      <c r="AR9" s="14"/>
      <c r="AS9" s="14"/>
      <c r="AT9" s="14"/>
      <c r="AU9" s="14"/>
      <c r="AV9" s="14"/>
      <c r="AW9" s="14"/>
      <c r="AX9" s="14"/>
      <c r="AY9" s="14"/>
      <c r="AZ9" s="14"/>
      <c r="BA9" s="14"/>
      <c r="BB9" s="14"/>
      <c r="BC9" s="14"/>
      <c r="BD9" s="14"/>
      <c r="BE9" s="14"/>
      <c r="BF9" s="14"/>
      <c r="BG9" s="14"/>
      <c r="BH9" s="14"/>
      <c r="BI9" s="14"/>
    </row>
    <row r="10" spans="1:61" ht="15.6" customHeight="1" x14ac:dyDescent="0.2">
      <c r="A10" s="4">
        <v>29</v>
      </c>
      <c r="B10" s="652" t="s">
        <v>53</v>
      </c>
      <c r="C10" s="603">
        <v>136</v>
      </c>
      <c r="D10" s="188">
        <v>29</v>
      </c>
      <c r="E10" s="189">
        <f>341.044/A10*D10</f>
        <v>341.04399999999998</v>
      </c>
      <c r="F10" s="189">
        <f>5/A10*D10</f>
        <v>5</v>
      </c>
      <c r="G10" s="189">
        <f t="shared" si="0"/>
        <v>346.04399999999998</v>
      </c>
      <c r="H10" s="189">
        <f>IF(D10&gt;0,VLOOKUP(C10,'Ac Dtls'!$C$3:$L$4765,9),0)</f>
        <v>20</v>
      </c>
      <c r="I10" s="328">
        <f t="shared" si="1"/>
        <v>50</v>
      </c>
      <c r="J10" s="328">
        <f>25/A10*D10</f>
        <v>25</v>
      </c>
      <c r="K10" s="189"/>
      <c r="L10" s="191"/>
      <c r="M10" s="189">
        <f>'Ac Dtls'!F9</f>
        <v>0</v>
      </c>
      <c r="N10" s="189">
        <f>'Ac Dtls'!I9</f>
        <v>0</v>
      </c>
      <c r="O10" s="255"/>
      <c r="P10" s="189"/>
      <c r="Q10" s="189">
        <f t="shared" si="2"/>
        <v>441.04399999999998</v>
      </c>
      <c r="R10" s="425"/>
      <c r="S10" s="189"/>
      <c r="T10" s="189">
        <f>IF(E10&gt;0,VLOOKUP(C10,'Ac Dtls'!$C$3:$L$4765,10,FALSE),0)</f>
        <v>32.345999999999997</v>
      </c>
      <c r="U10" s="995">
        <f t="shared" si="5"/>
        <v>408.69799999999998</v>
      </c>
      <c r="V10" s="85">
        <v>10</v>
      </c>
      <c r="W10" s="85">
        <v>10</v>
      </c>
      <c r="X10" s="85"/>
      <c r="Y10" s="85"/>
      <c r="Z10" s="85">
        <v>10</v>
      </c>
      <c r="AA10" s="563">
        <f>G10+H10+I10+J10+30</f>
        <v>471.04399999999998</v>
      </c>
      <c r="AB10" s="563">
        <f t="shared" si="6"/>
        <v>32.973080000000003</v>
      </c>
      <c r="AC10" s="57">
        <f t="shared" si="3"/>
        <v>22.167860000000001</v>
      </c>
      <c r="AD10" s="57">
        <f t="shared" si="7"/>
        <v>10.178139999999996</v>
      </c>
      <c r="AE10" s="14"/>
      <c r="AF10" s="189">
        <v>18.62</v>
      </c>
      <c r="AG10" s="57">
        <f t="shared" si="8"/>
        <v>13.725999999999996</v>
      </c>
      <c r="AH10" s="57">
        <v>130</v>
      </c>
      <c r="AI10" s="57">
        <f t="shared" si="4"/>
        <v>4.55</v>
      </c>
      <c r="AJ10" s="14"/>
      <c r="AK10" s="14"/>
      <c r="AL10" s="14"/>
      <c r="AM10" s="189">
        <v>29.611190000000004</v>
      </c>
      <c r="AN10" s="14">
        <f t="shared" si="9"/>
        <v>0</v>
      </c>
      <c r="AO10" s="14">
        <f t="shared" si="10"/>
        <v>0</v>
      </c>
      <c r="AP10" s="14"/>
      <c r="AQ10" s="14"/>
      <c r="AR10" s="14"/>
      <c r="AS10" s="14"/>
      <c r="AT10" s="14"/>
      <c r="AU10" s="14"/>
      <c r="AV10" s="14"/>
      <c r="AW10" s="14"/>
      <c r="AX10" s="14"/>
      <c r="AY10" s="14"/>
      <c r="AZ10" s="14"/>
      <c r="BA10" s="14"/>
      <c r="BB10" s="14"/>
      <c r="BC10" s="14"/>
      <c r="BD10" s="14"/>
      <c r="BE10" s="14"/>
      <c r="BF10" s="14"/>
      <c r="BG10" s="14"/>
      <c r="BH10" s="14"/>
      <c r="BI10" s="14"/>
    </row>
    <row r="11" spans="1:61" ht="15.6" customHeight="1" x14ac:dyDescent="0.2">
      <c r="A11" s="4">
        <v>29</v>
      </c>
      <c r="B11" s="589" t="s">
        <v>52</v>
      </c>
      <c r="C11" s="603">
        <v>138</v>
      </c>
      <c r="D11" s="188">
        <v>10</v>
      </c>
      <c r="E11" s="189">
        <f>377.522/A11*D11</f>
        <v>130.17999999999998</v>
      </c>
      <c r="F11" s="189">
        <f>75/A11*D11</f>
        <v>25.862068965517242</v>
      </c>
      <c r="G11" s="189">
        <f t="shared" si="0"/>
        <v>156.04206896551722</v>
      </c>
      <c r="H11" s="189">
        <f>IF(D11&gt;0,VLOOKUP(C11,'Ac Dtls'!$C$3:$L$4765,9),0)</f>
        <v>20</v>
      </c>
      <c r="I11" s="328">
        <f t="shared" si="1"/>
        <v>17.241379310344826</v>
      </c>
      <c r="J11" s="328">
        <f t="shared" ref="J11:J15" si="11">50/A11*D11</f>
        <v>17.241379310344826</v>
      </c>
      <c r="K11" s="189"/>
      <c r="L11" s="191"/>
      <c r="M11" s="189">
        <f>'Ac Dtls'!F10</f>
        <v>13.179873287671233</v>
      </c>
      <c r="N11" s="189">
        <f>'Ac Dtls'!I10</f>
        <v>0</v>
      </c>
      <c r="O11" s="255"/>
      <c r="P11" s="189"/>
      <c r="Q11" s="189">
        <f t="shared" si="2"/>
        <v>223.7047008738781</v>
      </c>
      <c r="R11" s="424"/>
      <c r="S11" s="189"/>
      <c r="T11" s="189">
        <f>IF(E11&gt;0,VLOOKUP(C11,'Ac Dtls'!$C$3:$L$4765,10,FALSE),0)</f>
        <v>43.226999999999997</v>
      </c>
      <c r="U11" s="995">
        <f t="shared" si="5"/>
        <v>180.47770087387809</v>
      </c>
      <c r="V11" s="85">
        <v>11</v>
      </c>
      <c r="W11" s="85">
        <v>11</v>
      </c>
      <c r="X11" s="85"/>
      <c r="Y11" s="85"/>
      <c r="Z11" s="85">
        <v>11</v>
      </c>
      <c r="AA11" s="563">
        <f>G11+H11+I11+J11+56</f>
        <v>266.52482758620687</v>
      </c>
      <c r="AB11" s="563">
        <f t="shared" si="6"/>
        <v>18.656737931034481</v>
      </c>
      <c r="AC11" s="57">
        <f t="shared" si="3"/>
        <v>8.4616999999999987</v>
      </c>
      <c r="AD11" s="57">
        <f t="shared" si="7"/>
        <v>34.765299999999996</v>
      </c>
      <c r="AE11" s="14"/>
      <c r="AF11" s="189">
        <v>20.55</v>
      </c>
      <c r="AG11" s="57">
        <f t="shared" si="8"/>
        <v>22.676999999999996</v>
      </c>
      <c r="AH11" s="57">
        <v>251</v>
      </c>
      <c r="AI11" s="57">
        <f t="shared" si="4"/>
        <v>8.7850000000000001</v>
      </c>
      <c r="AJ11" s="14"/>
      <c r="AK11" s="14"/>
      <c r="AL11" s="14"/>
      <c r="AM11" s="189">
        <v>41.752340000000004</v>
      </c>
      <c r="AN11" s="14">
        <f t="shared" si="9"/>
        <v>0</v>
      </c>
      <c r="AO11" s="14">
        <f t="shared" si="10"/>
        <v>0</v>
      </c>
      <c r="AP11" s="14"/>
      <c r="AQ11" s="14"/>
      <c r="AR11" s="14"/>
      <c r="AS11" s="14"/>
      <c r="AT11" s="14"/>
      <c r="AU11" s="14"/>
      <c r="AV11" s="14"/>
      <c r="AW11" s="14"/>
      <c r="AX11" s="14"/>
      <c r="AY11" s="14"/>
      <c r="AZ11" s="14"/>
      <c r="BA11" s="14"/>
      <c r="BB11" s="14"/>
      <c r="BC11" s="14"/>
      <c r="BD11" s="14"/>
      <c r="BE11" s="14"/>
      <c r="BF11" s="14"/>
      <c r="BG11" s="14"/>
      <c r="BH11" s="14"/>
      <c r="BI11" s="14"/>
    </row>
    <row r="12" spans="1:61" ht="15.6" customHeight="1" x14ac:dyDescent="0.2">
      <c r="A12" s="4">
        <v>29</v>
      </c>
      <c r="B12" s="589" t="s">
        <v>54</v>
      </c>
      <c r="C12" s="603">
        <v>139</v>
      </c>
      <c r="D12" s="188">
        <v>19</v>
      </c>
      <c r="E12" s="189">
        <f>371.209/A12*D12</f>
        <v>243.20589655172415</v>
      </c>
      <c r="F12" s="189">
        <f>65/A12*D12</f>
        <v>42.586206896551722</v>
      </c>
      <c r="G12" s="189">
        <f t="shared" si="0"/>
        <v>285.7921034482759</v>
      </c>
      <c r="H12" s="189">
        <f>IF(D12&gt;0,VLOOKUP(C12,'Ac Dtls'!$C$3:$L$4765,9),0)</f>
        <v>20</v>
      </c>
      <c r="I12" s="328">
        <f t="shared" si="1"/>
        <v>32.758620689655167</v>
      </c>
      <c r="J12" s="328">
        <f t="shared" si="11"/>
        <v>32.758620689655167</v>
      </c>
      <c r="K12" s="189"/>
      <c r="L12" s="191"/>
      <c r="M12" s="189">
        <f>'Ac Dtls'!F11</f>
        <v>3.7027089041095889</v>
      </c>
      <c r="N12" s="189">
        <f>'Ac Dtls'!I11</f>
        <v>0</v>
      </c>
      <c r="O12" s="255"/>
      <c r="P12" s="189"/>
      <c r="Q12" s="189">
        <f t="shared" si="2"/>
        <v>375.01205373169586</v>
      </c>
      <c r="R12" s="424"/>
      <c r="S12" s="189"/>
      <c r="T12" s="189">
        <f>IF(E12&gt;0,VLOOKUP(C12,'Ac Dtls'!$C$3:$L$4765,10,FALSE),0)</f>
        <v>42.097999999999999</v>
      </c>
      <c r="U12" s="995">
        <f t="shared" si="5"/>
        <v>332.91405373169584</v>
      </c>
      <c r="V12" s="85">
        <v>12</v>
      </c>
      <c r="W12" s="85">
        <v>12</v>
      </c>
      <c r="X12" s="85"/>
      <c r="Y12" s="85"/>
      <c r="Z12" s="85">
        <v>12</v>
      </c>
      <c r="AA12" s="563">
        <f>G12+H12+I12+J12+56</f>
        <v>427.30934482758624</v>
      </c>
      <c r="AB12" s="563">
        <f t="shared" si="6"/>
        <v>29.911654137931041</v>
      </c>
      <c r="AC12" s="57">
        <f t="shared" si="3"/>
        <v>15.80838327586207</v>
      </c>
      <c r="AD12" s="57">
        <f t="shared" si="7"/>
        <v>26.289616724137929</v>
      </c>
      <c r="AE12" s="14"/>
      <c r="AF12" s="189">
        <v>20.204999999999998</v>
      </c>
      <c r="AG12" s="57">
        <f t="shared" si="8"/>
        <v>21.893000000000001</v>
      </c>
      <c r="AH12" s="57">
        <v>241</v>
      </c>
      <c r="AI12" s="57">
        <f t="shared" si="4"/>
        <v>8.4350000000000005</v>
      </c>
      <c r="AJ12" s="14"/>
      <c r="AK12" s="14"/>
      <c r="AL12" s="14"/>
      <c r="AM12" s="189">
        <v>40.648580000000003</v>
      </c>
      <c r="AN12" s="14">
        <f t="shared" si="9"/>
        <v>0</v>
      </c>
      <c r="AO12" s="14">
        <f t="shared" si="10"/>
        <v>0</v>
      </c>
      <c r="AP12" s="14"/>
      <c r="AQ12" s="14"/>
      <c r="AR12" s="14"/>
      <c r="AS12" s="14"/>
      <c r="AT12" s="14"/>
      <c r="AU12" s="14"/>
      <c r="AV12" s="14"/>
      <c r="AW12" s="14"/>
      <c r="AX12" s="14"/>
      <c r="AY12" s="14"/>
      <c r="AZ12" s="14"/>
      <c r="BA12" s="14"/>
      <c r="BB12" s="14"/>
      <c r="BC12" s="14"/>
      <c r="BD12" s="14"/>
      <c r="BE12" s="14"/>
      <c r="BF12" s="14"/>
      <c r="BG12" s="14"/>
      <c r="BH12" s="14"/>
      <c r="BI12" s="14"/>
    </row>
    <row r="13" spans="1:61" ht="15.6" customHeight="1" x14ac:dyDescent="0.2">
      <c r="A13" s="4">
        <v>29</v>
      </c>
      <c r="B13" s="589" t="s">
        <v>55</v>
      </c>
      <c r="C13" s="603">
        <v>140</v>
      </c>
      <c r="D13" s="188">
        <v>20</v>
      </c>
      <c r="E13" s="189">
        <f>371.209/A13*D13</f>
        <v>256.0062068965517</v>
      </c>
      <c r="F13" s="189">
        <f>70/A13*D13</f>
        <v>48.275862068965516</v>
      </c>
      <c r="G13" s="189">
        <f t="shared" si="0"/>
        <v>304.28206896551723</v>
      </c>
      <c r="H13" s="189">
        <f>IF(D13&gt;0,VLOOKUP(C13,'Ac Dtls'!$C$3:$L$4765,9),0)</f>
        <v>20</v>
      </c>
      <c r="I13" s="328">
        <f t="shared" si="1"/>
        <v>34.482758620689651</v>
      </c>
      <c r="J13" s="328">
        <f t="shared" si="11"/>
        <v>34.482758620689651</v>
      </c>
      <c r="K13" s="189"/>
      <c r="L13" s="191"/>
      <c r="M13" s="189">
        <f>'Ac Dtls'!F12</f>
        <v>9.2567722602739728</v>
      </c>
      <c r="N13" s="189">
        <f>'Ac Dtls'!I12</f>
        <v>0</v>
      </c>
      <c r="O13" s="255"/>
      <c r="P13" s="189"/>
      <c r="Q13" s="189">
        <f t="shared" si="2"/>
        <v>402.5043584671705</v>
      </c>
      <c r="R13" s="424"/>
      <c r="S13" s="189"/>
      <c r="T13" s="189">
        <f>IF(E13&gt;0,VLOOKUP(C13,'Ac Dtls'!$C$3:$L$4765,10,FALSE),0)</f>
        <v>42.448</v>
      </c>
      <c r="U13" s="995">
        <f t="shared" si="5"/>
        <v>360.05635846717053</v>
      </c>
      <c r="V13" s="85">
        <v>13</v>
      </c>
      <c r="W13" s="85">
        <v>13</v>
      </c>
      <c r="X13" s="85"/>
      <c r="Y13" s="85"/>
      <c r="Z13" s="85">
        <v>13</v>
      </c>
      <c r="AA13" s="563">
        <f>G13+H13+I13+J13+56</f>
        <v>449.24758620689653</v>
      </c>
      <c r="AB13" s="563">
        <f t="shared" si="6"/>
        <v>31.447331034482762</v>
      </c>
      <c r="AC13" s="57">
        <f t="shared" si="3"/>
        <v>16.640403448275862</v>
      </c>
      <c r="AD13" s="57">
        <f t="shared" si="7"/>
        <v>25.807596551724139</v>
      </c>
      <c r="AE13" s="14"/>
      <c r="AF13" s="189">
        <v>20.204999999999998</v>
      </c>
      <c r="AG13" s="57">
        <f t="shared" si="8"/>
        <v>22.243000000000002</v>
      </c>
      <c r="AH13" s="57">
        <v>246</v>
      </c>
      <c r="AI13" s="57">
        <f t="shared" si="4"/>
        <v>8.61</v>
      </c>
      <c r="AJ13" s="14"/>
      <c r="AK13" s="14"/>
      <c r="AL13" s="14"/>
      <c r="AM13" s="189">
        <v>40.998580000000004</v>
      </c>
      <c r="AN13" s="14">
        <f t="shared" si="9"/>
        <v>0</v>
      </c>
      <c r="AO13" s="14">
        <f t="shared" si="10"/>
        <v>0</v>
      </c>
      <c r="AP13" s="14"/>
      <c r="AQ13" s="14"/>
      <c r="AR13" s="14"/>
      <c r="AS13" s="14"/>
      <c r="AT13" s="14"/>
      <c r="AU13" s="14"/>
      <c r="AV13" s="14"/>
      <c r="AW13" s="14"/>
      <c r="AX13" s="14"/>
      <c r="AY13" s="14"/>
      <c r="AZ13" s="14"/>
      <c r="BA13" s="14"/>
      <c r="BB13" s="14"/>
      <c r="BC13" s="14"/>
      <c r="BD13" s="14"/>
      <c r="BE13" s="14"/>
      <c r="BF13" s="14"/>
      <c r="BG13" s="14"/>
      <c r="BH13" s="14"/>
      <c r="BI13" s="14"/>
    </row>
    <row r="14" spans="1:61" ht="15.6" customHeight="1" x14ac:dyDescent="0.2">
      <c r="A14" s="4">
        <v>29</v>
      </c>
      <c r="B14" s="589" t="s">
        <v>107</v>
      </c>
      <c r="C14" s="603">
        <v>141</v>
      </c>
      <c r="D14" s="188">
        <v>16</v>
      </c>
      <c r="E14" s="189">
        <f>367.368/A14*D14</f>
        <v>202.68579310344828</v>
      </c>
      <c r="F14" s="189">
        <f>70/A14*D14</f>
        <v>38.620689655172413</v>
      </c>
      <c r="G14" s="189">
        <f t="shared" si="0"/>
        <v>241.30648275862069</v>
      </c>
      <c r="H14" s="189">
        <f>IF(D14&gt;0,VLOOKUP(C14,'Ac Dtls'!$C$3:$L$4765,9),0)</f>
        <v>20</v>
      </c>
      <c r="I14" s="328">
        <f t="shared" si="1"/>
        <v>27.586206896551722</v>
      </c>
      <c r="J14" s="328">
        <f t="shared" si="11"/>
        <v>27.586206896551722</v>
      </c>
      <c r="K14" s="189"/>
      <c r="L14" s="191"/>
      <c r="M14" s="189">
        <f>'Ac Dtls'!F13</f>
        <v>0</v>
      </c>
      <c r="N14" s="189">
        <f>'Ac Dtls'!I13</f>
        <v>0</v>
      </c>
      <c r="O14" s="255"/>
      <c r="P14" s="189"/>
      <c r="Q14" s="189">
        <f t="shared" si="2"/>
        <v>316.47889655172418</v>
      </c>
      <c r="R14" s="424"/>
      <c r="S14" s="189"/>
      <c r="T14" s="189">
        <f>IF(E14&gt;0,VLOOKUP(C14,'Ac Dtls'!$C$3:$L$4765,10,FALSE),0)</f>
        <v>42.186999999999998</v>
      </c>
      <c r="U14" s="995">
        <f t="shared" si="5"/>
        <v>274.29189655172416</v>
      </c>
      <c r="V14" s="85">
        <v>14</v>
      </c>
      <c r="W14" s="85">
        <v>14</v>
      </c>
      <c r="X14" s="85"/>
      <c r="Y14" s="85"/>
      <c r="Z14" s="85">
        <v>14</v>
      </c>
      <c r="AA14" s="563">
        <f>G14+H14+I14+J14+56</f>
        <v>372.47889655172418</v>
      </c>
      <c r="AB14" s="563">
        <f t="shared" si="6"/>
        <v>26.073522758620694</v>
      </c>
      <c r="AC14" s="57">
        <f t="shared" si="3"/>
        <v>13.174576551724137</v>
      </c>
      <c r="AD14" s="57">
        <f t="shared" si="7"/>
        <v>29.012423448275861</v>
      </c>
      <c r="AE14" s="14"/>
      <c r="AF14" s="189">
        <v>20</v>
      </c>
      <c r="AG14" s="57">
        <f t="shared" si="8"/>
        <v>22.186999999999998</v>
      </c>
      <c r="AH14" s="57">
        <v>246</v>
      </c>
      <c r="AI14" s="57">
        <f t="shared" si="4"/>
        <v>8.61</v>
      </c>
      <c r="AJ14" s="14"/>
      <c r="AK14" s="14"/>
      <c r="AL14" s="14"/>
      <c r="AM14" s="189">
        <v>40.753440000000005</v>
      </c>
      <c r="AN14" s="14">
        <f t="shared" si="9"/>
        <v>0</v>
      </c>
      <c r="AO14" s="14">
        <f t="shared" si="10"/>
        <v>0</v>
      </c>
      <c r="AP14" s="14"/>
      <c r="AQ14" s="14"/>
      <c r="AR14" s="14"/>
      <c r="AS14" s="14"/>
      <c r="AT14" s="14"/>
      <c r="AU14" s="14"/>
      <c r="AV14" s="14"/>
      <c r="AW14" s="14"/>
      <c r="AX14" s="14"/>
      <c r="AY14" s="14"/>
      <c r="AZ14" s="14"/>
      <c r="BA14" s="14"/>
      <c r="BB14" s="14"/>
      <c r="BC14" s="14"/>
      <c r="BD14" s="14"/>
      <c r="BE14" s="14"/>
      <c r="BF14" s="14"/>
      <c r="BG14" s="14"/>
      <c r="BH14" s="14"/>
      <c r="BI14" s="14"/>
    </row>
    <row r="15" spans="1:61" ht="15.6" customHeight="1" x14ac:dyDescent="0.2">
      <c r="A15" s="4">
        <v>29</v>
      </c>
      <c r="B15" s="589" t="s">
        <v>57</v>
      </c>
      <c r="C15" s="603">
        <v>145</v>
      </c>
      <c r="D15" s="188">
        <v>15</v>
      </c>
      <c r="E15" s="189">
        <f>386.96/A15*D15</f>
        <v>200.15172413793101</v>
      </c>
      <c r="F15" s="189">
        <f>40/A15*D15</f>
        <v>20.689655172413794</v>
      </c>
      <c r="G15" s="189">
        <f t="shared" si="0"/>
        <v>220.84137931034479</v>
      </c>
      <c r="H15" s="189">
        <f>IF(D15&gt;0,VLOOKUP(C15,'Ac Dtls'!$C$3:$L$4765,9),0)</f>
        <v>20</v>
      </c>
      <c r="I15" s="328">
        <f t="shared" si="1"/>
        <v>25.862068965517238</v>
      </c>
      <c r="J15" s="328">
        <f t="shared" si="11"/>
        <v>25.862068965517238</v>
      </c>
      <c r="K15" s="189"/>
      <c r="L15" s="191"/>
      <c r="M15" s="189">
        <f>'Ac Dtls'!F14</f>
        <v>0</v>
      </c>
      <c r="N15" s="462">
        <f>45/A15*D15</f>
        <v>23.275862068965516</v>
      </c>
      <c r="O15" s="255">
        <f>130/A15*D15</f>
        <v>67.241379310344826</v>
      </c>
      <c r="P15" s="189"/>
      <c r="Q15" s="189">
        <f t="shared" si="2"/>
        <v>383.08275862068956</v>
      </c>
      <c r="R15" s="424"/>
      <c r="S15" s="189"/>
      <c r="T15" s="189">
        <f>IF(E15&gt;0,VLOOKUP(C15,'Ac Dtls'!$C$3:$L$4765,10,FALSE),0)</f>
        <v>48.347999999999999</v>
      </c>
      <c r="U15" s="995">
        <f t="shared" si="5"/>
        <v>334.73475862068955</v>
      </c>
      <c r="V15" s="85">
        <v>15</v>
      </c>
      <c r="W15" s="85">
        <v>15</v>
      </c>
      <c r="X15" s="85"/>
      <c r="Y15" s="85"/>
      <c r="Z15" s="85">
        <v>15</v>
      </c>
      <c r="AA15" s="563">
        <f>G15+H15+I15+J15+56</f>
        <v>348.56551724137921</v>
      </c>
      <c r="AB15" s="563">
        <f t="shared" si="6"/>
        <v>24.399586206896547</v>
      </c>
      <c r="AC15" s="57">
        <f t="shared" si="3"/>
        <v>13.009862068965514</v>
      </c>
      <c r="AD15" s="57">
        <f t="shared" si="7"/>
        <v>35.338137931034481</v>
      </c>
      <c r="AE15" s="14"/>
      <c r="AF15" s="189">
        <v>20</v>
      </c>
      <c r="AG15" s="57">
        <f t="shared" si="8"/>
        <v>28.347999999999999</v>
      </c>
      <c r="AH15" s="57">
        <v>207.41499999999999</v>
      </c>
      <c r="AI15" s="57">
        <f t="shared" si="4"/>
        <v>7.259525</v>
      </c>
      <c r="AJ15" s="14"/>
      <c r="AK15" s="14"/>
      <c r="AL15" s="14"/>
      <c r="AM15" s="189">
        <v>38.653440000000003</v>
      </c>
      <c r="AN15" s="14"/>
      <c r="AO15" s="14">
        <f t="shared" si="10"/>
        <v>0</v>
      </c>
      <c r="AP15" s="14"/>
      <c r="AQ15" s="14"/>
      <c r="AR15" s="14"/>
      <c r="AS15" s="14"/>
      <c r="AT15" s="14"/>
      <c r="AU15" s="14"/>
      <c r="AV15" s="14"/>
      <c r="AW15" s="14"/>
      <c r="AX15" s="14"/>
      <c r="AY15" s="14"/>
      <c r="AZ15" s="14"/>
      <c r="BA15" s="14"/>
      <c r="BB15" s="14"/>
      <c r="BC15" s="14"/>
      <c r="BD15" s="14"/>
      <c r="BE15" s="14"/>
      <c r="BF15" s="14"/>
      <c r="BG15" s="14"/>
      <c r="BH15" s="14"/>
      <c r="BI15" s="14"/>
    </row>
    <row r="16" spans="1:61" ht="15.6" customHeight="1" x14ac:dyDescent="0.2">
      <c r="A16" s="4"/>
      <c r="B16" s="589"/>
      <c r="C16" s="824"/>
      <c r="D16" s="188"/>
      <c r="E16" s="189"/>
      <c r="F16" s="189"/>
      <c r="G16" s="189"/>
      <c r="H16" s="1028"/>
      <c r="I16" s="1028"/>
      <c r="J16" s="1028"/>
      <c r="K16" s="189"/>
      <c r="L16" s="191"/>
      <c r="M16" s="189"/>
      <c r="N16" s="189"/>
      <c r="O16" s="255"/>
      <c r="P16" s="189"/>
      <c r="Q16" s="189"/>
      <c r="R16" s="426"/>
      <c r="S16" s="189"/>
      <c r="T16" s="189"/>
      <c r="U16" s="995"/>
      <c r="V16" s="467"/>
      <c r="W16" s="499"/>
      <c r="X16" s="499"/>
      <c r="Y16" s="85"/>
      <c r="Z16" s="85"/>
      <c r="AA16" s="85"/>
      <c r="AB16" s="563"/>
      <c r="AC16" s="57"/>
      <c r="AD16" s="57"/>
      <c r="AE16" s="14"/>
      <c r="AF16" s="14"/>
      <c r="AG16" s="57"/>
      <c r="AH16" s="57"/>
      <c r="AI16" s="57"/>
      <c r="AJ16" s="14"/>
      <c r="AK16" s="14"/>
      <c r="AL16" s="14"/>
      <c r="AM16" s="189"/>
      <c r="AN16" s="14"/>
      <c r="AO16" s="14"/>
      <c r="AP16" s="14"/>
      <c r="AQ16" s="14"/>
      <c r="AR16" s="14"/>
      <c r="AS16" s="14"/>
      <c r="AT16" s="14"/>
      <c r="AU16" s="14"/>
      <c r="AV16" s="14"/>
      <c r="AW16" s="14"/>
      <c r="AX16" s="14"/>
      <c r="AY16" s="14"/>
      <c r="AZ16" s="14"/>
      <c r="BA16" s="14"/>
      <c r="BB16" s="14"/>
      <c r="BC16" s="14"/>
      <c r="BD16" s="14"/>
      <c r="BE16" s="14"/>
      <c r="BF16" s="14"/>
      <c r="BG16" s="14"/>
      <c r="BH16" s="14"/>
      <c r="BI16" s="14"/>
    </row>
    <row r="17" spans="1:61" ht="15.6" customHeight="1" x14ac:dyDescent="0.2">
      <c r="A17" s="4"/>
      <c r="B17" s="589"/>
      <c r="C17" s="824"/>
      <c r="D17" s="188"/>
      <c r="E17" s="189"/>
      <c r="F17" s="189"/>
      <c r="G17" s="189"/>
      <c r="H17" s="1028"/>
      <c r="I17" s="1028"/>
      <c r="J17" s="1028"/>
      <c r="K17" s="189"/>
      <c r="L17" s="191"/>
      <c r="M17" s="189"/>
      <c r="N17" s="189"/>
      <c r="O17" s="255"/>
      <c r="P17" s="189"/>
      <c r="Q17" s="189"/>
      <c r="R17" s="424"/>
      <c r="S17" s="189"/>
      <c r="T17" s="189"/>
      <c r="U17" s="995"/>
      <c r="V17" s="467"/>
      <c r="W17" s="499"/>
      <c r="X17" s="499"/>
      <c r="Y17" s="85"/>
      <c r="Z17" s="85"/>
      <c r="AA17" s="85"/>
      <c r="AB17" s="563"/>
      <c r="AC17" s="57"/>
      <c r="AD17" s="57"/>
      <c r="AE17" s="14"/>
      <c r="AF17" s="14"/>
      <c r="AG17" s="57"/>
      <c r="AH17" s="57"/>
      <c r="AI17" s="57"/>
      <c r="AJ17" s="14"/>
      <c r="AK17" s="14"/>
      <c r="AL17" s="14"/>
      <c r="AM17" s="189"/>
      <c r="AN17" s="14"/>
      <c r="AO17" s="14"/>
      <c r="AP17" s="14"/>
      <c r="AQ17" s="14"/>
      <c r="AR17" s="14"/>
      <c r="AS17" s="14"/>
      <c r="AT17" s="14"/>
      <c r="AU17" s="14"/>
      <c r="AV17" s="14"/>
      <c r="AW17" s="14"/>
      <c r="AX17" s="14"/>
      <c r="AY17" s="14"/>
      <c r="AZ17" s="14"/>
      <c r="BA17" s="14"/>
      <c r="BB17" s="14"/>
      <c r="BC17" s="14"/>
      <c r="BD17" s="14"/>
      <c r="BE17" s="14"/>
      <c r="BF17" s="14"/>
      <c r="BG17" s="14"/>
      <c r="BH17" s="14"/>
      <c r="BI17" s="14"/>
    </row>
    <row r="18" spans="1:61" ht="15.6" customHeight="1" x14ac:dyDescent="0.2">
      <c r="A18" s="4"/>
      <c r="B18" s="589"/>
      <c r="C18" s="603"/>
      <c r="D18" s="188"/>
      <c r="E18" s="189"/>
      <c r="F18" s="189"/>
      <c r="G18" s="189"/>
      <c r="H18" s="189"/>
      <c r="I18" s="328"/>
      <c r="J18" s="328"/>
      <c r="K18" s="189"/>
      <c r="L18" s="191"/>
      <c r="M18" s="189"/>
      <c r="N18" s="189"/>
      <c r="O18" s="255"/>
      <c r="P18" s="189"/>
      <c r="Q18" s="189"/>
      <c r="R18" s="424"/>
      <c r="S18" s="189"/>
      <c r="T18" s="189"/>
      <c r="U18" s="995"/>
      <c r="V18" s="85"/>
      <c r="W18" s="85"/>
      <c r="X18" s="85"/>
      <c r="Y18" s="85"/>
      <c r="Z18" s="85"/>
      <c r="AA18" s="563"/>
      <c r="AB18" s="563"/>
      <c r="AC18" s="57"/>
      <c r="AD18" s="57"/>
      <c r="AE18" s="14"/>
      <c r="AF18" s="189"/>
      <c r="AG18" s="57"/>
      <c r="AH18" s="57"/>
      <c r="AI18" s="57"/>
      <c r="AJ18" s="14"/>
      <c r="AK18" s="14"/>
      <c r="AL18" s="14"/>
      <c r="AM18" s="565"/>
      <c r="AN18" s="14"/>
      <c r="AO18" s="14"/>
      <c r="AP18" s="14"/>
      <c r="AQ18" s="14"/>
      <c r="AR18" s="14"/>
      <c r="AS18" s="14"/>
      <c r="AT18" s="14"/>
      <c r="AU18" s="14"/>
      <c r="AV18" s="14"/>
      <c r="AW18" s="14"/>
      <c r="AX18" s="14"/>
      <c r="AY18" s="14"/>
      <c r="AZ18" s="14"/>
      <c r="BA18" s="14"/>
      <c r="BB18" s="14"/>
      <c r="BC18" s="14"/>
      <c r="BD18" s="14"/>
      <c r="BE18" s="14"/>
      <c r="BF18" s="14"/>
      <c r="BG18" s="14"/>
      <c r="BH18" s="14"/>
      <c r="BI18" s="14"/>
    </row>
    <row r="19" spans="1:61" ht="15.6" customHeight="1" x14ac:dyDescent="0.2">
      <c r="A19" s="4"/>
      <c r="B19" s="589"/>
      <c r="C19" s="824"/>
      <c r="D19" s="188"/>
      <c r="E19" s="189"/>
      <c r="F19" s="189"/>
      <c r="G19" s="189"/>
      <c r="H19" s="1028"/>
      <c r="I19" s="1028"/>
      <c r="J19" s="1028"/>
      <c r="K19" s="189"/>
      <c r="L19" s="191"/>
      <c r="M19" s="189"/>
      <c r="N19" s="189"/>
      <c r="O19" s="255"/>
      <c r="P19" s="189"/>
      <c r="Q19" s="189"/>
      <c r="R19" s="426"/>
      <c r="S19" s="189"/>
      <c r="T19" s="189"/>
      <c r="U19" s="995"/>
      <c r="V19" s="467"/>
      <c r="W19" s="499"/>
      <c r="X19" s="499"/>
      <c r="Y19" s="85"/>
      <c r="Z19" s="85"/>
      <c r="AA19" s="85"/>
      <c r="AB19" s="563"/>
      <c r="AC19" s="57"/>
      <c r="AD19" s="57"/>
      <c r="AE19" s="359"/>
      <c r="AF19" s="14"/>
      <c r="AG19" s="57"/>
      <c r="AH19" s="57"/>
      <c r="AI19" s="57"/>
      <c r="AJ19" s="14"/>
      <c r="AK19" s="14"/>
      <c r="AL19" s="14"/>
      <c r="AM19" s="189"/>
      <c r="AN19" s="14"/>
      <c r="AO19" s="14"/>
      <c r="AP19" s="14"/>
      <c r="AQ19" s="14"/>
      <c r="AR19" s="14"/>
      <c r="AS19" s="14"/>
      <c r="AT19" s="14"/>
      <c r="AU19" s="14"/>
      <c r="AV19" s="14"/>
      <c r="AW19" s="14"/>
      <c r="AX19" s="14"/>
      <c r="AY19" s="14"/>
      <c r="AZ19" s="14"/>
      <c r="BA19" s="14"/>
      <c r="BB19" s="14"/>
      <c r="BC19" s="14"/>
      <c r="BD19" s="14"/>
      <c r="BE19" s="14"/>
      <c r="BF19" s="14"/>
      <c r="BG19" s="14"/>
      <c r="BH19" s="14"/>
      <c r="BI19" s="14"/>
    </row>
    <row r="20" spans="1:61" ht="15.6" customHeight="1" x14ac:dyDescent="0.2">
      <c r="A20" s="4"/>
      <c r="B20" s="589"/>
      <c r="C20" s="603"/>
      <c r="D20" s="188"/>
      <c r="E20" s="189"/>
      <c r="F20" s="189"/>
      <c r="G20" s="189"/>
      <c r="H20" s="189"/>
      <c r="I20" s="328"/>
      <c r="J20" s="328"/>
      <c r="K20" s="189"/>
      <c r="L20" s="191"/>
      <c r="M20" s="189"/>
      <c r="N20" s="189"/>
      <c r="O20" s="255"/>
      <c r="P20" s="189"/>
      <c r="Q20" s="189"/>
      <c r="R20" s="424"/>
      <c r="S20" s="189"/>
      <c r="T20" s="189"/>
      <c r="U20" s="995"/>
      <c r="V20" s="85"/>
      <c r="W20" s="85"/>
      <c r="X20" s="85"/>
      <c r="Y20" s="85"/>
      <c r="Z20" s="85"/>
      <c r="AA20" s="563"/>
      <c r="AB20" s="563"/>
      <c r="AC20" s="57"/>
      <c r="AD20" s="57"/>
      <c r="AE20" s="359"/>
      <c r="AF20" s="353"/>
      <c r="AG20" s="57"/>
      <c r="AH20" s="57"/>
      <c r="AI20" s="57"/>
      <c r="AJ20" s="14"/>
      <c r="AK20" s="14"/>
      <c r="AL20" s="14"/>
      <c r="AM20" s="565"/>
      <c r="AN20" s="14"/>
      <c r="AO20" s="14"/>
      <c r="AP20" s="14"/>
      <c r="AQ20" s="14"/>
      <c r="AR20" s="14"/>
      <c r="AS20" s="14"/>
      <c r="AT20" s="14"/>
      <c r="AU20" s="14"/>
      <c r="AV20" s="14"/>
      <c r="AW20" s="14"/>
      <c r="AX20" s="14"/>
      <c r="AY20" s="14"/>
      <c r="AZ20" s="14"/>
      <c r="BA20" s="14"/>
      <c r="BB20" s="14"/>
      <c r="BC20" s="14"/>
      <c r="BD20" s="14"/>
      <c r="BE20" s="14"/>
      <c r="BF20" s="14"/>
      <c r="BG20" s="14"/>
      <c r="BH20" s="14"/>
      <c r="BI20" s="14"/>
    </row>
    <row r="21" spans="1:61" ht="15.6" customHeight="1" x14ac:dyDescent="0.2">
      <c r="A21" s="4"/>
      <c r="B21" s="589"/>
      <c r="C21" s="824"/>
      <c r="D21" s="188"/>
      <c r="E21" s="189"/>
      <c r="F21" s="189"/>
      <c r="G21" s="189"/>
      <c r="H21" s="1028"/>
      <c r="I21" s="1028"/>
      <c r="J21" s="1028"/>
      <c r="K21" s="189"/>
      <c r="L21" s="191"/>
      <c r="M21" s="189"/>
      <c r="N21" s="189"/>
      <c r="O21" s="255"/>
      <c r="P21" s="189"/>
      <c r="Q21" s="189"/>
      <c r="R21" s="424"/>
      <c r="S21" s="189"/>
      <c r="T21" s="189"/>
      <c r="U21" s="995"/>
      <c r="V21" s="467"/>
      <c r="W21" s="499"/>
      <c r="X21" s="499"/>
      <c r="Y21" s="85"/>
      <c r="Z21" s="85"/>
      <c r="AA21" s="85"/>
      <c r="AB21" s="563"/>
      <c r="AC21" s="57"/>
      <c r="AD21" s="57"/>
      <c r="AE21" s="359"/>
      <c r="AF21" s="14"/>
      <c r="AG21" s="57"/>
      <c r="AH21" s="57"/>
      <c r="AI21" s="57"/>
      <c r="AJ21" s="14"/>
      <c r="AK21" s="14"/>
      <c r="AL21" s="14"/>
      <c r="AM21" s="464"/>
      <c r="AN21" s="14"/>
      <c r="AO21" s="14"/>
      <c r="AP21" s="14"/>
      <c r="AQ21" s="14"/>
      <c r="AR21" s="14"/>
      <c r="AS21" s="14"/>
      <c r="AT21" s="14"/>
      <c r="AU21" s="14"/>
      <c r="AV21" s="14"/>
      <c r="AW21" s="14"/>
      <c r="AX21" s="14"/>
      <c r="AY21" s="14"/>
      <c r="AZ21" s="14"/>
      <c r="BA21" s="14"/>
      <c r="BB21" s="14"/>
      <c r="BC21" s="14"/>
      <c r="BD21" s="14"/>
      <c r="BE21" s="14"/>
      <c r="BF21" s="14"/>
      <c r="BG21" s="14"/>
      <c r="BH21" s="14"/>
      <c r="BI21" s="14"/>
    </row>
    <row r="22" spans="1:61" ht="15.6" customHeight="1" x14ac:dyDescent="0.2">
      <c r="A22" s="4"/>
      <c r="B22" s="589"/>
      <c r="C22" s="603"/>
      <c r="D22" s="188"/>
      <c r="E22" s="189"/>
      <c r="F22" s="189"/>
      <c r="G22" s="189"/>
      <c r="H22" s="189"/>
      <c r="I22" s="328"/>
      <c r="J22" s="328"/>
      <c r="K22" s="189"/>
      <c r="L22" s="191"/>
      <c r="M22" s="189"/>
      <c r="N22" s="189"/>
      <c r="O22" s="255"/>
      <c r="P22" s="189"/>
      <c r="Q22" s="189"/>
      <c r="R22" s="424"/>
      <c r="S22" s="189"/>
      <c r="T22" s="189"/>
      <c r="U22" s="995"/>
      <c r="V22" s="85"/>
      <c r="W22" s="85"/>
      <c r="X22" s="85"/>
      <c r="Y22" s="85"/>
      <c r="Z22" s="85"/>
      <c r="AA22" s="563"/>
      <c r="AB22" s="563"/>
      <c r="AC22" s="57"/>
      <c r="AD22" s="57"/>
      <c r="AE22" s="359"/>
      <c r="AF22" s="353"/>
      <c r="AG22" s="57"/>
      <c r="AH22" s="57"/>
      <c r="AI22" s="57"/>
      <c r="AJ22" s="14"/>
      <c r="AK22" s="14"/>
      <c r="AL22" s="14"/>
      <c r="AM22" s="464"/>
      <c r="AN22" s="14"/>
      <c r="AO22" s="14"/>
      <c r="AP22" s="14"/>
      <c r="AQ22" s="14"/>
      <c r="AR22" s="14"/>
      <c r="AS22" s="14"/>
      <c r="AT22" s="14"/>
      <c r="AU22" s="14"/>
      <c r="AV22" s="14"/>
      <c r="AW22" s="14"/>
      <c r="AX22" s="14"/>
      <c r="AY22" s="14"/>
      <c r="AZ22" s="14"/>
      <c r="BA22" s="14"/>
      <c r="BB22" s="14"/>
      <c r="BC22" s="14"/>
      <c r="BD22" s="14"/>
      <c r="BE22" s="14"/>
      <c r="BF22" s="14"/>
      <c r="BG22" s="14"/>
      <c r="BH22" s="14"/>
      <c r="BI22" s="14"/>
    </row>
    <row r="23" spans="1:61" ht="15.6" customHeight="1" x14ac:dyDescent="0.2">
      <c r="A23" s="4"/>
      <c r="B23" s="589"/>
      <c r="C23" s="824"/>
      <c r="D23" s="188"/>
      <c r="E23" s="189"/>
      <c r="F23" s="189"/>
      <c r="G23" s="189"/>
      <c r="H23" s="1028"/>
      <c r="I23" s="1028"/>
      <c r="J23" s="1028"/>
      <c r="K23" s="189"/>
      <c r="L23" s="191"/>
      <c r="M23" s="189"/>
      <c r="N23" s="189"/>
      <c r="O23" s="255"/>
      <c r="P23" s="189"/>
      <c r="Q23" s="189"/>
      <c r="R23" s="424"/>
      <c r="S23" s="189"/>
      <c r="T23" s="189"/>
      <c r="U23" s="995"/>
      <c r="V23" s="467"/>
      <c r="W23" s="499"/>
      <c r="X23" s="499"/>
      <c r="Y23" s="563"/>
      <c r="Z23" s="85"/>
      <c r="AA23" s="85"/>
      <c r="AB23" s="563"/>
      <c r="AC23" s="57"/>
      <c r="AD23" s="57"/>
      <c r="AE23" s="359"/>
      <c r="AF23" s="14"/>
      <c r="AG23" s="57"/>
      <c r="AH23" s="57"/>
      <c r="AI23" s="57"/>
      <c r="AJ23" s="14"/>
      <c r="AK23" s="14"/>
      <c r="AL23" s="14"/>
      <c r="AM23" s="464"/>
      <c r="AN23" s="14"/>
      <c r="AO23" s="14"/>
      <c r="AP23" s="14"/>
      <c r="AQ23" s="14"/>
      <c r="AR23" s="14"/>
      <c r="AS23" s="14"/>
      <c r="AT23" s="14"/>
      <c r="AU23" s="14"/>
      <c r="AV23" s="14"/>
      <c r="AW23" s="14"/>
      <c r="AX23" s="14"/>
      <c r="AY23" s="14"/>
      <c r="AZ23" s="14"/>
      <c r="BA23" s="14"/>
      <c r="BB23" s="14"/>
      <c r="BC23" s="14"/>
      <c r="BD23" s="14"/>
      <c r="BE23" s="14"/>
      <c r="BF23" s="14"/>
      <c r="BG23" s="14"/>
      <c r="BH23" s="14"/>
      <c r="BI23" s="14"/>
    </row>
    <row r="24" spans="1:61" ht="15.6" customHeight="1" x14ac:dyDescent="0.2">
      <c r="A24" s="4"/>
      <c r="B24" s="589"/>
      <c r="C24" s="603"/>
      <c r="D24" s="188"/>
      <c r="E24" s="189"/>
      <c r="F24" s="189"/>
      <c r="G24" s="189"/>
      <c r="H24" s="189"/>
      <c r="I24" s="328"/>
      <c r="J24" s="328"/>
      <c r="K24" s="189"/>
      <c r="L24" s="191"/>
      <c r="M24" s="189"/>
      <c r="N24" s="462"/>
      <c r="O24" s="255"/>
      <c r="P24" s="189"/>
      <c r="Q24" s="189"/>
      <c r="R24" s="424"/>
      <c r="S24" s="189"/>
      <c r="T24" s="189"/>
      <c r="U24" s="995"/>
      <c r="V24" s="85"/>
      <c r="W24" s="85"/>
      <c r="X24" s="85"/>
      <c r="Y24" s="85"/>
      <c r="Z24" s="85"/>
      <c r="AA24" s="563"/>
      <c r="AB24" s="563"/>
      <c r="AC24" s="57"/>
      <c r="AD24" s="57"/>
      <c r="AE24" s="359"/>
      <c r="AF24" s="14"/>
      <c r="AG24" s="57"/>
      <c r="AH24" s="57"/>
      <c r="AI24" s="57"/>
      <c r="AJ24" s="14"/>
      <c r="AK24" s="14"/>
      <c r="AL24" s="14"/>
      <c r="AM24" s="565"/>
      <c r="AN24" s="14"/>
      <c r="AO24" s="14"/>
      <c r="AP24" s="14"/>
      <c r="AQ24" s="14"/>
      <c r="AR24" s="14"/>
      <c r="AS24" s="14"/>
      <c r="AT24" s="14"/>
      <c r="AU24" s="14"/>
      <c r="AV24" s="14"/>
      <c r="AW24" s="14"/>
      <c r="AX24" s="14"/>
      <c r="AY24" s="14"/>
      <c r="AZ24" s="14"/>
      <c r="BA24" s="14"/>
      <c r="BB24" s="14"/>
      <c r="BC24" s="14"/>
      <c r="BD24" s="14"/>
      <c r="BE24" s="14"/>
      <c r="BF24" s="14"/>
      <c r="BG24" s="14"/>
      <c r="BH24" s="14"/>
      <c r="BI24" s="14"/>
    </row>
    <row r="25" spans="1:61" ht="15.6" customHeight="1" x14ac:dyDescent="0.2">
      <c r="A25" s="4"/>
      <c r="B25" s="589"/>
      <c r="C25" s="603"/>
      <c r="D25" s="188"/>
      <c r="E25" s="189"/>
      <c r="F25" s="189"/>
      <c r="G25" s="189"/>
      <c r="H25" s="189"/>
      <c r="I25" s="328"/>
      <c r="J25" s="328"/>
      <c r="K25" s="189"/>
      <c r="L25" s="191"/>
      <c r="M25" s="189"/>
      <c r="N25" s="189"/>
      <c r="O25" s="255"/>
      <c r="P25" s="189"/>
      <c r="Q25" s="189"/>
      <c r="R25" s="424"/>
      <c r="S25" s="189"/>
      <c r="T25" s="189"/>
      <c r="U25" s="995"/>
      <c r="V25" s="85"/>
      <c r="W25" s="85"/>
      <c r="X25" s="85"/>
      <c r="Y25" s="85"/>
      <c r="Z25" s="85"/>
      <c r="AA25" s="563"/>
      <c r="AB25" s="563"/>
      <c r="AC25" s="57"/>
      <c r="AD25" s="57"/>
      <c r="AE25" s="359"/>
      <c r="AF25" s="14"/>
      <c r="AG25" s="57"/>
      <c r="AH25" s="57"/>
      <c r="AI25" s="57"/>
      <c r="AJ25" s="14"/>
      <c r="AK25" s="14"/>
      <c r="AL25" s="14"/>
      <c r="AM25" s="565"/>
      <c r="AN25" s="14"/>
      <c r="AO25" s="14"/>
      <c r="AP25" s="14"/>
      <c r="AQ25" s="14"/>
      <c r="AR25" s="14"/>
      <c r="AS25" s="14"/>
      <c r="AT25" s="14"/>
      <c r="AU25" s="14"/>
      <c r="AV25" s="14"/>
      <c r="AW25" s="14"/>
      <c r="AX25" s="14"/>
      <c r="AY25" s="14"/>
      <c r="AZ25" s="14"/>
      <c r="BA25" s="14"/>
      <c r="BB25" s="14"/>
      <c r="BC25" s="14"/>
      <c r="BD25" s="14"/>
      <c r="BE25" s="14"/>
      <c r="BF25" s="14"/>
      <c r="BG25" s="14"/>
      <c r="BH25" s="14"/>
      <c r="BI25" s="14"/>
    </row>
    <row r="26" spans="1:61" ht="15.6" customHeight="1" x14ac:dyDescent="0.2">
      <c r="A26" s="4"/>
      <c r="B26" s="589"/>
      <c r="C26" s="603"/>
      <c r="D26" s="188"/>
      <c r="E26" s="189"/>
      <c r="F26" s="189"/>
      <c r="G26" s="189"/>
      <c r="H26" s="189"/>
      <c r="I26" s="328"/>
      <c r="J26" s="328"/>
      <c r="K26" s="189"/>
      <c r="L26" s="191"/>
      <c r="M26" s="189"/>
      <c r="N26" s="189"/>
      <c r="O26" s="255"/>
      <c r="P26" s="189"/>
      <c r="Q26" s="189"/>
      <c r="R26" s="424"/>
      <c r="S26" s="189"/>
      <c r="T26" s="189"/>
      <c r="U26" s="995"/>
      <c r="V26" s="85"/>
      <c r="W26" s="85"/>
      <c r="X26" s="85"/>
      <c r="Y26" s="85"/>
      <c r="Z26" s="85"/>
      <c r="AA26" s="563"/>
      <c r="AB26" s="563"/>
      <c r="AC26" s="57"/>
      <c r="AD26" s="57"/>
      <c r="AE26" s="359"/>
      <c r="AF26" s="14"/>
      <c r="AG26" s="57"/>
      <c r="AH26" s="57"/>
      <c r="AI26" s="57"/>
      <c r="AJ26" s="14"/>
      <c r="AK26" s="14"/>
      <c r="AL26" s="14"/>
      <c r="AM26" s="565"/>
      <c r="AN26" s="14"/>
      <c r="AO26" s="14"/>
      <c r="AP26" s="14"/>
      <c r="AQ26" s="14"/>
      <c r="AR26" s="14"/>
      <c r="AS26" s="14"/>
      <c r="AT26" s="14"/>
      <c r="AU26" s="14"/>
      <c r="AV26" s="14"/>
      <c r="AW26" s="14"/>
      <c r="AX26" s="14"/>
      <c r="AY26" s="14"/>
      <c r="AZ26" s="14"/>
      <c r="BA26" s="14"/>
      <c r="BB26" s="14"/>
      <c r="BC26" s="14"/>
      <c r="BD26" s="14"/>
      <c r="BE26" s="14"/>
      <c r="BF26" s="14"/>
      <c r="BG26" s="14"/>
      <c r="BH26" s="14"/>
      <c r="BI26" s="14"/>
    </row>
    <row r="27" spans="1:61" ht="15.6" customHeight="1" x14ac:dyDescent="0.25">
      <c r="A27" s="4"/>
      <c r="B27" s="589"/>
      <c r="C27" s="824"/>
      <c r="D27" s="188"/>
      <c r="E27" s="189"/>
      <c r="F27" s="189"/>
      <c r="G27" s="189"/>
      <c r="H27" s="1028"/>
      <c r="I27" s="1027"/>
      <c r="J27" s="1028"/>
      <c r="K27" s="189"/>
      <c r="L27" s="191"/>
      <c r="M27" s="189"/>
      <c r="N27" s="189"/>
      <c r="O27" s="255"/>
      <c r="P27" s="189"/>
      <c r="Q27" s="189"/>
      <c r="R27" s="424"/>
      <c r="S27" s="189"/>
      <c r="T27" s="189"/>
      <c r="U27" s="995"/>
      <c r="V27" s="467"/>
      <c r="W27" s="499"/>
      <c r="X27" s="499"/>
      <c r="Y27" s="85"/>
      <c r="Z27" s="85"/>
      <c r="AA27" s="85"/>
      <c r="AB27" s="563"/>
      <c r="AC27" s="57"/>
      <c r="AD27" s="57"/>
      <c r="AE27" s="359"/>
      <c r="AF27" s="14"/>
      <c r="AG27" s="57"/>
      <c r="AH27" s="57"/>
      <c r="AI27" s="57"/>
      <c r="AJ27" s="14"/>
      <c r="AK27" s="14"/>
      <c r="AL27" s="14"/>
      <c r="AM27" s="239"/>
      <c r="AN27" s="14"/>
      <c r="AO27" s="14"/>
      <c r="AP27" s="14"/>
      <c r="AQ27" s="14"/>
      <c r="AR27" s="14"/>
      <c r="AS27" s="14"/>
      <c r="AT27" s="14"/>
      <c r="AU27" s="14"/>
      <c r="AV27" s="14"/>
      <c r="AW27" s="14"/>
      <c r="AX27" s="14"/>
      <c r="AY27" s="14"/>
      <c r="AZ27" s="14"/>
      <c r="BA27" s="14"/>
      <c r="BB27" s="14"/>
      <c r="BC27" s="14"/>
      <c r="BD27" s="14"/>
      <c r="BE27" s="14"/>
      <c r="BF27" s="14"/>
      <c r="BG27" s="14"/>
      <c r="BH27" s="14"/>
      <c r="BI27" s="14"/>
    </row>
    <row r="28" spans="1:61" ht="15.6" customHeight="1" x14ac:dyDescent="0.2">
      <c r="A28" s="4"/>
      <c r="B28" s="589"/>
      <c r="C28" s="824"/>
      <c r="D28" s="188"/>
      <c r="E28" s="189"/>
      <c r="F28" s="189"/>
      <c r="G28" s="189"/>
      <c r="H28" s="1028"/>
      <c r="I28" s="1028"/>
      <c r="J28" s="1028"/>
      <c r="K28" s="189"/>
      <c r="L28" s="191"/>
      <c r="M28" s="190"/>
      <c r="N28" s="189"/>
      <c r="O28" s="255"/>
      <c r="P28" s="189"/>
      <c r="Q28" s="189"/>
      <c r="R28" s="425"/>
      <c r="S28" s="189"/>
      <c r="T28" s="189"/>
      <c r="U28" s="995"/>
      <c r="V28" s="467"/>
      <c r="W28" s="499"/>
      <c r="X28" s="499"/>
      <c r="Y28" s="85"/>
      <c r="Z28" s="85"/>
      <c r="AA28" s="85"/>
      <c r="AB28" s="563"/>
      <c r="AC28" s="57"/>
      <c r="AD28" s="57"/>
      <c r="AE28" s="359"/>
      <c r="AF28" s="14"/>
      <c r="AG28" s="57"/>
      <c r="AH28" s="57"/>
      <c r="AI28" s="57"/>
      <c r="AJ28" s="14"/>
      <c r="AK28" s="14"/>
      <c r="AL28" s="14"/>
      <c r="AM28" s="239"/>
      <c r="AN28" s="14"/>
      <c r="AO28" s="14"/>
      <c r="AP28" s="14"/>
      <c r="AQ28" s="14"/>
      <c r="AR28" s="14"/>
      <c r="AS28" s="14"/>
      <c r="AT28" s="14"/>
      <c r="AU28" s="14"/>
      <c r="AV28" s="14"/>
      <c r="AW28" s="14"/>
      <c r="AX28" s="14"/>
      <c r="AY28" s="14"/>
      <c r="AZ28" s="14"/>
      <c r="BA28" s="14"/>
      <c r="BB28" s="14"/>
      <c r="BC28" s="14"/>
      <c r="BD28" s="14"/>
      <c r="BE28" s="14"/>
      <c r="BF28" s="14"/>
      <c r="BG28" s="14"/>
      <c r="BH28" s="14"/>
      <c r="BI28" s="14"/>
    </row>
    <row r="29" spans="1:61" ht="15.6" customHeight="1" x14ac:dyDescent="0.2">
      <c r="A29" s="4"/>
      <c r="B29" s="826"/>
      <c r="C29" s="603"/>
      <c r="D29" s="188"/>
      <c r="E29" s="189"/>
      <c r="F29" s="189"/>
      <c r="G29" s="189"/>
      <c r="H29" s="189"/>
      <c r="I29" s="328"/>
      <c r="J29" s="328"/>
      <c r="K29" s="189"/>
      <c r="L29" s="415"/>
      <c r="M29" s="189"/>
      <c r="N29" s="189"/>
      <c r="O29" s="255"/>
      <c r="P29" s="189"/>
      <c r="Q29" s="189"/>
      <c r="R29" s="424"/>
      <c r="S29" s="189"/>
      <c r="T29" s="189"/>
      <c r="U29" s="995"/>
      <c r="V29" s="85"/>
      <c r="W29" s="85"/>
      <c r="X29" s="85"/>
      <c r="Y29" s="85"/>
      <c r="Z29" s="85"/>
      <c r="AA29" s="563"/>
      <c r="AB29" s="563"/>
      <c r="AC29" s="57"/>
      <c r="AD29" s="57"/>
      <c r="AE29" s="359"/>
      <c r="AF29" s="354"/>
      <c r="AG29" s="57"/>
      <c r="AH29" s="57"/>
      <c r="AI29" s="57"/>
      <c r="AJ29" s="14"/>
      <c r="AK29" s="14"/>
      <c r="AL29" s="14"/>
      <c r="AM29" s="239"/>
      <c r="AN29" s="14"/>
      <c r="AO29" s="14"/>
      <c r="AP29" s="14"/>
      <c r="AQ29" s="14"/>
      <c r="AR29" s="14"/>
      <c r="AS29" s="14"/>
      <c r="AT29" s="14"/>
      <c r="AU29" s="14"/>
      <c r="AV29" s="14"/>
      <c r="AW29" s="14"/>
      <c r="AX29" s="14"/>
      <c r="AY29" s="14"/>
      <c r="AZ29" s="14"/>
      <c r="BA29" s="14"/>
      <c r="BB29" s="14"/>
      <c r="BC29" s="14"/>
      <c r="BD29" s="14"/>
      <c r="BE29" s="14"/>
      <c r="BF29" s="14"/>
      <c r="BG29" s="14"/>
      <c r="BH29" s="14"/>
      <c r="BI29" s="14"/>
    </row>
    <row r="30" spans="1:61" ht="15.6" customHeight="1" x14ac:dyDescent="0.2">
      <c r="A30" s="4"/>
      <c r="B30" s="589"/>
      <c r="C30" s="824"/>
      <c r="D30" s="188"/>
      <c r="E30" s="189"/>
      <c r="F30" s="189"/>
      <c r="G30" s="189"/>
      <c r="H30" s="1028"/>
      <c r="I30" s="1028"/>
      <c r="J30" s="1028"/>
      <c r="K30" s="189"/>
      <c r="L30" s="191"/>
      <c r="M30" s="189"/>
      <c r="N30" s="189"/>
      <c r="O30" s="255"/>
      <c r="P30" s="189"/>
      <c r="Q30" s="189"/>
      <c r="R30" s="424"/>
      <c r="S30" s="189"/>
      <c r="T30" s="189"/>
      <c r="U30" s="995"/>
      <c r="V30" s="467"/>
      <c r="W30" s="499"/>
      <c r="X30" s="499"/>
      <c r="Y30" s="85"/>
      <c r="Z30" s="85"/>
      <c r="AA30" s="85"/>
      <c r="AB30" s="563"/>
      <c r="AC30" s="57"/>
      <c r="AD30" s="57"/>
      <c r="AE30" s="359"/>
      <c r="AF30" s="14"/>
      <c r="AG30" s="57"/>
      <c r="AH30" s="57"/>
      <c r="AI30" s="57"/>
      <c r="AJ30" s="14"/>
      <c r="AK30" s="14"/>
      <c r="AL30" s="14"/>
      <c r="AM30" s="239"/>
      <c r="AN30" s="14"/>
      <c r="AO30" s="14"/>
      <c r="AP30" s="14"/>
      <c r="AQ30" s="14"/>
      <c r="AR30" s="14"/>
      <c r="AS30" s="14"/>
      <c r="AT30" s="14"/>
      <c r="AU30" s="14"/>
      <c r="AV30" s="14"/>
      <c r="AW30" s="14"/>
      <c r="AX30" s="14"/>
      <c r="AY30" s="14"/>
      <c r="AZ30" s="14"/>
      <c r="BA30" s="14"/>
      <c r="BB30" s="14"/>
      <c r="BC30" s="14"/>
      <c r="BD30" s="14"/>
      <c r="BE30" s="14"/>
      <c r="BF30" s="14"/>
      <c r="BG30" s="14"/>
      <c r="BH30" s="14"/>
      <c r="BI30" s="14"/>
    </row>
    <row r="31" spans="1:61" ht="15.6" customHeight="1" x14ac:dyDescent="0.2">
      <c r="A31" s="4"/>
      <c r="B31" s="589"/>
      <c r="C31" s="603"/>
      <c r="D31" s="188"/>
      <c r="E31" s="189"/>
      <c r="F31" s="189"/>
      <c r="G31" s="189"/>
      <c r="H31" s="189"/>
      <c r="I31" s="328"/>
      <c r="J31" s="328"/>
      <c r="K31" s="189"/>
      <c r="L31" s="191"/>
      <c r="M31" s="189"/>
      <c r="N31" s="189"/>
      <c r="O31" s="256"/>
      <c r="P31" s="189"/>
      <c r="Q31" s="189"/>
      <c r="R31" s="424"/>
      <c r="S31" s="189"/>
      <c r="T31" s="189"/>
      <c r="U31" s="995"/>
      <c r="V31" s="85"/>
      <c r="W31" s="85"/>
      <c r="X31" s="85"/>
      <c r="Y31" s="85"/>
      <c r="Z31" s="85"/>
      <c r="AA31" s="563"/>
      <c r="AB31" s="563"/>
      <c r="AC31" s="57"/>
      <c r="AD31" s="57"/>
      <c r="AE31" s="359"/>
      <c r="AF31" s="354"/>
      <c r="AG31" s="57"/>
      <c r="AH31" s="57"/>
      <c r="AI31" s="57"/>
      <c r="AJ31" s="14"/>
      <c r="AK31" s="14"/>
      <c r="AL31" s="14"/>
      <c r="AM31" s="564"/>
      <c r="AN31" s="14"/>
      <c r="AO31" s="14"/>
      <c r="AP31" s="14"/>
      <c r="AQ31" s="14"/>
      <c r="AR31" s="14"/>
      <c r="AS31" s="14"/>
      <c r="AT31" s="14"/>
      <c r="AU31" s="14"/>
      <c r="AV31" s="14"/>
      <c r="AW31" s="14"/>
      <c r="AX31" s="14"/>
      <c r="AY31" s="14"/>
      <c r="AZ31" s="14"/>
      <c r="BA31" s="14"/>
      <c r="BB31" s="14"/>
      <c r="BC31" s="14"/>
      <c r="BD31" s="14"/>
      <c r="BE31" s="14"/>
      <c r="BF31" s="14"/>
      <c r="BG31" s="14"/>
      <c r="BH31" s="14"/>
      <c r="BI31" s="14"/>
    </row>
    <row r="32" spans="1:61" ht="15.6" customHeight="1" x14ac:dyDescent="0.2">
      <c r="A32" s="4"/>
      <c r="B32" s="589"/>
      <c r="C32" s="603"/>
      <c r="D32" s="188"/>
      <c r="E32" s="189"/>
      <c r="F32" s="190"/>
      <c r="G32" s="189"/>
      <c r="H32" s="189"/>
      <c r="I32" s="328"/>
      <c r="J32" s="328"/>
      <c r="K32" s="189"/>
      <c r="L32" s="191"/>
      <c r="M32" s="189"/>
      <c r="N32" s="189"/>
      <c r="O32" s="255"/>
      <c r="P32" s="189"/>
      <c r="Q32" s="189"/>
      <c r="R32" s="424"/>
      <c r="S32" s="189"/>
      <c r="T32" s="189"/>
      <c r="U32" s="995"/>
      <c r="V32" s="85"/>
      <c r="W32" s="85"/>
      <c r="X32" s="85"/>
      <c r="Y32" s="85"/>
      <c r="Z32" s="85"/>
      <c r="AA32" s="563"/>
      <c r="AB32" s="563"/>
      <c r="AC32" s="57"/>
      <c r="AD32" s="57"/>
      <c r="AE32" s="359"/>
      <c r="AF32" s="354"/>
      <c r="AG32" s="57"/>
      <c r="AH32" s="57"/>
      <c r="AI32" s="57"/>
      <c r="AJ32" s="14"/>
      <c r="AK32" s="14"/>
      <c r="AL32" s="14"/>
      <c r="AM32" s="564"/>
      <c r="AN32" s="14"/>
      <c r="AO32" s="14"/>
      <c r="AP32" s="14"/>
      <c r="AQ32" s="14"/>
      <c r="AR32" s="14"/>
      <c r="AS32" s="14"/>
      <c r="AT32" s="14"/>
      <c r="AU32" s="14"/>
      <c r="AV32" s="14"/>
      <c r="AW32" s="14"/>
      <c r="AX32" s="14"/>
      <c r="AY32" s="14"/>
      <c r="AZ32" s="14"/>
      <c r="BA32" s="14"/>
      <c r="BB32" s="14"/>
      <c r="BC32" s="14"/>
      <c r="BD32" s="14"/>
      <c r="BE32" s="14"/>
      <c r="BF32" s="14"/>
      <c r="BG32" s="14"/>
      <c r="BH32" s="14"/>
      <c r="BI32" s="14"/>
    </row>
    <row r="33" spans="1:61" ht="15.6" customHeight="1" x14ac:dyDescent="0.2">
      <c r="A33" s="4"/>
      <c r="B33" s="589"/>
      <c r="C33" s="603"/>
      <c r="D33" s="188"/>
      <c r="E33" s="189"/>
      <c r="F33" s="189"/>
      <c r="G33" s="189"/>
      <c r="H33" s="189"/>
      <c r="I33" s="328"/>
      <c r="J33" s="328"/>
      <c r="K33" s="189"/>
      <c r="L33" s="514"/>
      <c r="M33" s="189"/>
      <c r="N33" s="462"/>
      <c r="O33" s="255"/>
      <c r="P33" s="189"/>
      <c r="Q33" s="189"/>
      <c r="R33" s="424"/>
      <c r="S33" s="189"/>
      <c r="T33" s="189"/>
      <c r="U33" s="995"/>
      <c r="V33" s="85"/>
      <c r="W33" s="85"/>
      <c r="X33" s="85"/>
      <c r="Y33" s="85"/>
      <c r="Z33" s="85"/>
      <c r="AA33" s="85"/>
      <c r="AB33" s="563"/>
      <c r="AC33" s="57"/>
      <c r="AD33" s="57"/>
      <c r="AE33" s="359"/>
      <c r="AF33" s="355"/>
      <c r="AG33" s="57"/>
      <c r="AH33" s="57"/>
      <c r="AI33" s="57"/>
      <c r="AJ33" s="14"/>
      <c r="AK33" s="14"/>
      <c r="AL33" s="14"/>
      <c r="AM33" s="566"/>
      <c r="AN33" s="14"/>
      <c r="AO33" s="14"/>
      <c r="AP33" s="14"/>
      <c r="AQ33" s="14"/>
      <c r="AR33" s="14"/>
      <c r="AS33" s="14"/>
      <c r="AT33" s="14"/>
      <c r="AU33" s="14"/>
      <c r="AV33" s="14"/>
      <c r="AW33" s="14"/>
      <c r="AX33" s="14"/>
      <c r="AY33" s="14"/>
      <c r="AZ33" s="14"/>
      <c r="BA33" s="14"/>
      <c r="BB33" s="14"/>
      <c r="BC33" s="14"/>
      <c r="BD33" s="14"/>
      <c r="BE33" s="14"/>
      <c r="BF33" s="14"/>
      <c r="BG33" s="14"/>
      <c r="BH33" s="14"/>
      <c r="BI33" s="14"/>
    </row>
    <row r="34" spans="1:61" ht="15.6" customHeight="1" x14ac:dyDescent="0.2">
      <c r="A34" s="4"/>
      <c r="B34" s="589"/>
      <c r="C34" s="603"/>
      <c r="D34" s="188"/>
      <c r="E34" s="189"/>
      <c r="F34" s="189"/>
      <c r="G34" s="189"/>
      <c r="H34" s="189"/>
      <c r="I34" s="328"/>
      <c r="J34" s="328"/>
      <c r="K34" s="189"/>
      <c r="L34" s="191"/>
      <c r="M34" s="189"/>
      <c r="N34" s="189"/>
      <c r="O34" s="255"/>
      <c r="P34" s="189"/>
      <c r="Q34" s="189"/>
      <c r="R34" s="424"/>
      <c r="S34" s="189"/>
      <c r="T34" s="189"/>
      <c r="U34" s="995"/>
      <c r="V34" s="85"/>
      <c r="W34" s="85"/>
      <c r="X34" s="85"/>
      <c r="Y34" s="85"/>
      <c r="Z34" s="85"/>
      <c r="AA34" s="563"/>
      <c r="AB34" s="563"/>
      <c r="AC34" s="57"/>
      <c r="AD34" s="57"/>
      <c r="AE34" s="359"/>
      <c r="AF34" s="354"/>
      <c r="AG34" s="57"/>
      <c r="AH34" s="57"/>
      <c r="AI34" s="57"/>
      <c r="AJ34" s="14"/>
      <c r="AK34" s="14"/>
      <c r="AL34" s="14"/>
      <c r="AM34" s="459"/>
      <c r="AN34" s="14"/>
      <c r="AO34" s="14"/>
      <c r="AP34" s="14"/>
      <c r="AQ34" s="14"/>
      <c r="AR34" s="14"/>
      <c r="AS34" s="14"/>
      <c r="AT34" s="14"/>
      <c r="AU34" s="14"/>
      <c r="AV34" s="14"/>
      <c r="AW34" s="14"/>
      <c r="AX34" s="14"/>
      <c r="AY34" s="14"/>
      <c r="AZ34" s="14"/>
      <c r="BA34" s="14"/>
      <c r="BB34" s="14"/>
      <c r="BC34" s="14"/>
      <c r="BD34" s="14"/>
      <c r="BE34" s="14"/>
      <c r="BF34" s="14"/>
      <c r="BG34" s="14"/>
      <c r="BH34" s="14"/>
      <c r="BI34" s="14"/>
    </row>
    <row r="35" spans="1:61" ht="15.6" customHeight="1" x14ac:dyDescent="0.2">
      <c r="A35" s="4"/>
      <c r="B35" s="589"/>
      <c r="C35" s="603"/>
      <c r="D35" s="188"/>
      <c r="E35" s="189"/>
      <c r="F35" s="189"/>
      <c r="G35" s="189"/>
      <c r="H35" s="189"/>
      <c r="I35" s="328"/>
      <c r="J35" s="328"/>
      <c r="K35" s="189"/>
      <c r="L35" s="191"/>
      <c r="M35" s="189"/>
      <c r="N35" s="189"/>
      <c r="O35" s="255"/>
      <c r="P35" s="189"/>
      <c r="Q35" s="189"/>
      <c r="R35" s="424"/>
      <c r="S35" s="189"/>
      <c r="T35" s="189"/>
      <c r="U35" s="995"/>
      <c r="V35" s="85"/>
      <c r="W35" s="85"/>
      <c r="X35" s="85"/>
      <c r="Y35" s="85"/>
      <c r="Z35" s="85"/>
      <c r="AA35" s="563"/>
      <c r="AB35" s="563"/>
      <c r="AC35" s="57"/>
      <c r="AD35" s="57"/>
      <c r="AE35" s="359"/>
      <c r="AF35" s="354"/>
      <c r="AG35" s="57"/>
      <c r="AH35" s="57"/>
      <c r="AI35" s="57"/>
      <c r="AJ35" s="14"/>
      <c r="AK35" s="14"/>
      <c r="AL35" s="14"/>
      <c r="AM35" s="488"/>
      <c r="AN35" s="14"/>
      <c r="AO35" s="14"/>
      <c r="AP35" s="14"/>
      <c r="AQ35" s="14"/>
      <c r="AR35" s="14"/>
      <c r="AS35" s="14"/>
      <c r="AT35" s="14"/>
      <c r="AU35" s="14"/>
      <c r="AV35" s="14"/>
      <c r="AW35" s="14"/>
      <c r="AX35" s="14"/>
      <c r="AY35" s="14"/>
      <c r="AZ35" s="14"/>
      <c r="BA35" s="14"/>
      <c r="BB35" s="14"/>
      <c r="BC35" s="14"/>
      <c r="BD35" s="14"/>
      <c r="BE35" s="14"/>
      <c r="BF35" s="14"/>
      <c r="BG35" s="14"/>
      <c r="BH35" s="14"/>
      <c r="BI35" s="14"/>
    </row>
    <row r="36" spans="1:61" ht="15.6" customHeight="1" x14ac:dyDescent="0.2">
      <c r="A36" s="4"/>
      <c r="B36" s="589"/>
      <c r="C36" s="603"/>
      <c r="D36" s="188"/>
      <c r="E36" s="189"/>
      <c r="F36" s="189"/>
      <c r="G36" s="189"/>
      <c r="H36" s="189"/>
      <c r="I36" s="328"/>
      <c r="J36" s="328"/>
      <c r="K36" s="189"/>
      <c r="L36" s="191"/>
      <c r="M36" s="189"/>
      <c r="N36" s="189"/>
      <c r="O36" s="255"/>
      <c r="P36" s="189"/>
      <c r="Q36" s="189"/>
      <c r="R36" s="424"/>
      <c r="S36" s="191"/>
      <c r="T36" s="189"/>
      <c r="U36" s="995"/>
      <c r="V36" s="85"/>
      <c r="W36" s="85"/>
      <c r="X36" s="85"/>
      <c r="Y36" s="85"/>
      <c r="Z36" s="85"/>
      <c r="AA36" s="563"/>
      <c r="AB36" s="563"/>
      <c r="AC36" s="57"/>
      <c r="AD36" s="99"/>
      <c r="AE36" s="360"/>
      <c r="AF36" s="356"/>
      <c r="AG36" s="57"/>
      <c r="AH36" s="99"/>
      <c r="AI36" s="57"/>
      <c r="AJ36" s="98"/>
      <c r="AK36" s="98"/>
      <c r="AL36" s="14"/>
      <c r="AM36" s="240"/>
      <c r="AN36" s="14"/>
      <c r="AO36" s="14"/>
      <c r="AP36" s="98"/>
      <c r="AQ36" s="98"/>
      <c r="AR36" s="98"/>
      <c r="AS36" s="98"/>
      <c r="AT36" s="98"/>
      <c r="AU36" s="98"/>
      <c r="AV36" s="98"/>
      <c r="AW36" s="98"/>
      <c r="AX36" s="98"/>
      <c r="AY36" s="98"/>
      <c r="AZ36" s="98"/>
      <c r="BA36" s="98"/>
      <c r="BB36" s="98"/>
      <c r="BC36" s="98"/>
      <c r="BD36" s="98"/>
      <c r="BE36" s="98"/>
      <c r="BF36" s="98"/>
      <c r="BG36" s="98"/>
      <c r="BH36" s="14"/>
      <c r="BI36" s="14"/>
    </row>
    <row r="37" spans="1:61" ht="15.6" customHeight="1" x14ac:dyDescent="0.2">
      <c r="A37" s="4"/>
      <c r="B37" s="589"/>
      <c r="C37" s="603"/>
      <c r="D37" s="188"/>
      <c r="E37" s="189"/>
      <c r="F37" s="189"/>
      <c r="G37" s="189"/>
      <c r="H37" s="189"/>
      <c r="I37" s="328"/>
      <c r="J37" s="328"/>
      <c r="K37" s="189"/>
      <c r="L37" s="191"/>
      <c r="M37" s="189"/>
      <c r="N37" s="189"/>
      <c r="O37" s="255"/>
      <c r="P37" s="189"/>
      <c r="Q37" s="189"/>
      <c r="R37" s="424"/>
      <c r="S37" s="189"/>
      <c r="T37" s="189"/>
      <c r="U37" s="995"/>
      <c r="V37" s="85"/>
      <c r="W37" s="85"/>
      <c r="X37" s="85"/>
      <c r="Y37" s="85"/>
      <c r="Z37" s="85"/>
      <c r="AA37" s="563"/>
      <c r="AB37" s="563"/>
      <c r="AC37" s="57"/>
      <c r="AD37" s="57"/>
      <c r="AE37" s="359"/>
      <c r="AF37" s="354"/>
      <c r="AG37" s="57"/>
      <c r="AH37" s="57"/>
      <c r="AI37" s="57"/>
      <c r="AJ37" s="14"/>
      <c r="AK37" s="14"/>
      <c r="AL37" s="14"/>
      <c r="AM37" s="239"/>
      <c r="AN37" s="14"/>
      <c r="AO37" s="14"/>
      <c r="AP37" s="14"/>
      <c r="AQ37" s="14"/>
      <c r="AR37" s="14"/>
      <c r="AS37" s="14"/>
      <c r="AT37" s="14"/>
      <c r="AU37" s="14"/>
      <c r="AV37" s="14"/>
      <c r="AW37" s="14"/>
      <c r="AX37" s="14"/>
      <c r="AY37" s="14"/>
      <c r="AZ37" s="14"/>
      <c r="BA37" s="14"/>
      <c r="BB37" s="14"/>
      <c r="BC37" s="14"/>
      <c r="BD37" s="14"/>
      <c r="BE37" s="14"/>
      <c r="BF37" s="14"/>
      <c r="BG37" s="14"/>
      <c r="BH37" s="14"/>
      <c r="BI37" s="14"/>
    </row>
    <row r="38" spans="1:61" ht="15.6" customHeight="1" x14ac:dyDescent="0.2">
      <c r="A38" s="4"/>
      <c r="B38" s="589"/>
      <c r="C38" s="603"/>
      <c r="D38" s="188"/>
      <c r="E38" s="189"/>
      <c r="F38" s="189"/>
      <c r="G38" s="189"/>
      <c r="H38" s="189"/>
      <c r="I38" s="328"/>
      <c r="J38" s="328"/>
      <c r="K38" s="189"/>
      <c r="L38" s="191"/>
      <c r="M38" s="189"/>
      <c r="N38" s="189"/>
      <c r="O38" s="255"/>
      <c r="P38" s="189"/>
      <c r="Q38" s="189"/>
      <c r="R38" s="424"/>
      <c r="S38" s="189"/>
      <c r="T38" s="189"/>
      <c r="U38" s="995"/>
      <c r="V38" s="85"/>
      <c r="W38" s="85"/>
      <c r="X38" s="85"/>
      <c r="Y38" s="85"/>
      <c r="Z38" s="85"/>
      <c r="AA38" s="563"/>
      <c r="AB38" s="563"/>
      <c r="AC38" s="57"/>
      <c r="AD38" s="57"/>
      <c r="AE38" s="359"/>
      <c r="AF38" s="354"/>
      <c r="AG38" s="57"/>
      <c r="AH38" s="57"/>
      <c r="AI38" s="57"/>
      <c r="AJ38" s="14"/>
      <c r="AK38" s="14"/>
      <c r="AL38" s="14"/>
      <c r="AM38" s="239"/>
      <c r="AN38" s="14"/>
      <c r="AO38" s="14"/>
      <c r="AP38" s="14"/>
      <c r="AQ38" s="14"/>
      <c r="AR38" s="14"/>
      <c r="AS38" s="14"/>
      <c r="AT38" s="14"/>
      <c r="AU38" s="14"/>
      <c r="AV38" s="14"/>
      <c r="AW38" s="14"/>
      <c r="AX38" s="14"/>
      <c r="AY38" s="14"/>
      <c r="AZ38" s="14"/>
      <c r="BA38" s="14"/>
      <c r="BB38" s="14"/>
      <c r="BC38" s="14"/>
      <c r="BD38" s="14"/>
      <c r="BE38" s="14"/>
      <c r="BF38" s="14"/>
      <c r="BG38" s="14"/>
      <c r="BH38" s="14"/>
      <c r="BI38" s="14"/>
    </row>
    <row r="39" spans="1:61" ht="15.6" customHeight="1" x14ac:dyDescent="0.2">
      <c r="A39" s="4"/>
      <c r="B39" s="589"/>
      <c r="C39" s="603"/>
      <c r="D39" s="188"/>
      <c r="E39" s="189"/>
      <c r="F39" s="189"/>
      <c r="G39" s="189"/>
      <c r="H39" s="189"/>
      <c r="I39" s="328"/>
      <c r="J39" s="328"/>
      <c r="K39" s="189"/>
      <c r="L39" s="191"/>
      <c r="M39" s="189"/>
      <c r="N39" s="189"/>
      <c r="O39" s="255"/>
      <c r="P39" s="189"/>
      <c r="Q39" s="189"/>
      <c r="R39" s="424"/>
      <c r="S39" s="189"/>
      <c r="T39" s="189"/>
      <c r="U39" s="995"/>
      <c r="V39" s="85"/>
      <c r="W39" s="85"/>
      <c r="X39" s="85"/>
      <c r="Y39" s="85"/>
      <c r="Z39" s="85"/>
      <c r="AA39" s="563"/>
      <c r="AB39" s="563"/>
      <c r="AC39" s="57"/>
      <c r="AD39" s="57"/>
      <c r="AE39" s="359"/>
      <c r="AF39" s="354"/>
      <c r="AG39" s="57"/>
      <c r="AH39" s="57"/>
      <c r="AI39" s="57"/>
      <c r="AJ39" s="14"/>
      <c r="AK39" s="14"/>
      <c r="AL39" s="14"/>
      <c r="AM39" s="239"/>
      <c r="AN39" s="14"/>
      <c r="AO39" s="14"/>
      <c r="AP39" s="14"/>
      <c r="AQ39" s="14"/>
      <c r="AR39" s="14"/>
      <c r="AS39" s="14"/>
      <c r="AT39" s="14"/>
      <c r="AU39" s="14"/>
      <c r="AV39" s="14"/>
      <c r="AW39" s="14"/>
      <c r="AX39" s="14"/>
      <c r="AY39" s="14"/>
      <c r="AZ39" s="14"/>
      <c r="BA39" s="14"/>
      <c r="BB39" s="14"/>
      <c r="BC39" s="14"/>
      <c r="BD39" s="14"/>
      <c r="BE39" s="14"/>
      <c r="BF39" s="14"/>
      <c r="BG39" s="14"/>
      <c r="BH39" s="14"/>
      <c r="BI39" s="14"/>
    </row>
    <row r="40" spans="1:61" ht="15.6" customHeight="1" x14ac:dyDescent="0.2">
      <c r="A40" s="4"/>
      <c r="B40" s="589"/>
      <c r="C40" s="603"/>
      <c r="D40" s="188"/>
      <c r="E40" s="189"/>
      <c r="F40" s="189"/>
      <c r="G40" s="189"/>
      <c r="H40" s="189"/>
      <c r="I40" s="328"/>
      <c r="J40" s="328"/>
      <c r="K40" s="189"/>
      <c r="L40" s="193"/>
      <c r="M40" s="189"/>
      <c r="N40" s="189"/>
      <c r="O40" s="255"/>
      <c r="P40" s="189"/>
      <c r="Q40" s="189"/>
      <c r="R40" s="424"/>
      <c r="S40" s="189"/>
      <c r="T40" s="189"/>
      <c r="U40" s="995"/>
      <c r="V40" s="85"/>
      <c r="W40" s="85"/>
      <c r="X40" s="85"/>
      <c r="Y40" s="85"/>
      <c r="Z40" s="85"/>
      <c r="AA40" s="563"/>
      <c r="AB40" s="563"/>
      <c r="AC40" s="57"/>
      <c r="AD40" s="57"/>
      <c r="AE40" s="359"/>
      <c r="AF40" s="354"/>
      <c r="AG40" s="57"/>
      <c r="AH40" s="57"/>
      <c r="AI40" s="57"/>
      <c r="AJ40" s="14"/>
      <c r="AK40" s="14"/>
      <c r="AL40" s="14"/>
      <c r="AM40" s="239"/>
      <c r="AN40" s="14"/>
      <c r="AO40" s="14"/>
      <c r="AP40" s="14"/>
      <c r="AQ40" s="14"/>
      <c r="AR40" s="14"/>
      <c r="AS40" s="14"/>
      <c r="AT40" s="14"/>
      <c r="AU40" s="14"/>
      <c r="AV40" s="14"/>
      <c r="AW40" s="14"/>
      <c r="AX40" s="14"/>
      <c r="AY40" s="14"/>
      <c r="AZ40" s="14"/>
      <c r="BA40" s="14"/>
      <c r="BB40" s="14"/>
      <c r="BC40" s="14"/>
      <c r="BD40" s="14"/>
      <c r="BE40" s="14"/>
      <c r="BF40" s="14"/>
      <c r="BG40" s="14"/>
      <c r="BH40" s="14"/>
      <c r="BI40" s="14"/>
    </row>
    <row r="41" spans="1:61" ht="15.6" customHeight="1" x14ac:dyDescent="0.2">
      <c r="A41" s="4"/>
      <c r="B41" s="589"/>
      <c r="C41" s="603"/>
      <c r="D41" s="188"/>
      <c r="E41" s="189"/>
      <c r="F41" s="189"/>
      <c r="G41" s="189"/>
      <c r="H41" s="189"/>
      <c r="I41" s="328"/>
      <c r="J41" s="328"/>
      <c r="K41" s="189"/>
      <c r="L41" s="193"/>
      <c r="M41" s="189"/>
      <c r="N41" s="189"/>
      <c r="O41" s="255"/>
      <c r="P41" s="189"/>
      <c r="Q41" s="189"/>
      <c r="R41" s="424"/>
      <c r="S41" s="189"/>
      <c r="T41" s="189"/>
      <c r="U41" s="995"/>
      <c r="V41" s="85"/>
      <c r="W41" s="85"/>
      <c r="X41" s="85"/>
      <c r="Y41" s="85"/>
      <c r="Z41" s="85"/>
      <c r="AA41" s="563"/>
      <c r="AB41" s="563"/>
      <c r="AC41" s="57"/>
      <c r="AD41" s="57"/>
      <c r="AE41" s="359"/>
      <c r="AF41" s="355"/>
      <c r="AG41" s="57"/>
      <c r="AH41" s="57"/>
      <c r="AI41" s="57"/>
      <c r="AJ41" s="14"/>
      <c r="AK41" s="14"/>
      <c r="AL41" s="14"/>
      <c r="AM41" s="273"/>
      <c r="AN41" s="14"/>
      <c r="AO41" s="14"/>
      <c r="AP41" s="14"/>
      <c r="AQ41" s="14"/>
      <c r="AR41" s="14"/>
      <c r="AS41" s="14"/>
      <c r="AT41" s="14"/>
      <c r="AU41" s="14"/>
      <c r="AV41" s="14"/>
      <c r="AW41" s="14"/>
      <c r="AX41" s="14"/>
      <c r="AY41" s="14"/>
      <c r="AZ41" s="14"/>
      <c r="BA41" s="14"/>
      <c r="BB41" s="14"/>
      <c r="BC41" s="14"/>
      <c r="BD41" s="14"/>
      <c r="BE41" s="14"/>
      <c r="BF41" s="14"/>
      <c r="BG41" s="14"/>
      <c r="BH41" s="14"/>
      <c r="BI41" s="14"/>
    </row>
    <row r="42" spans="1:61" ht="15.6" customHeight="1" x14ac:dyDescent="0.2">
      <c r="A42" s="4"/>
      <c r="B42" s="589"/>
      <c r="C42" s="824"/>
      <c r="D42" s="188"/>
      <c r="E42" s="189"/>
      <c r="F42" s="189"/>
      <c r="G42" s="189"/>
      <c r="H42" s="1028"/>
      <c r="I42" s="1028"/>
      <c r="J42" s="1028"/>
      <c r="K42" s="189"/>
      <c r="L42" s="191"/>
      <c r="M42" s="189"/>
      <c r="N42" s="189"/>
      <c r="O42" s="255"/>
      <c r="P42" s="189"/>
      <c r="Q42" s="189"/>
      <c r="R42" s="424"/>
      <c r="S42" s="189"/>
      <c r="T42" s="189"/>
      <c r="U42" s="995"/>
      <c r="V42" s="467"/>
      <c r="W42" s="499"/>
      <c r="X42" s="499"/>
      <c r="Y42" s="85"/>
      <c r="Z42" s="85"/>
      <c r="AA42" s="85"/>
      <c r="AB42" s="563"/>
      <c r="AC42" s="57"/>
      <c r="AD42" s="57"/>
      <c r="AE42" s="359"/>
      <c r="AF42" s="14"/>
      <c r="AG42" s="57"/>
      <c r="AH42" s="57"/>
      <c r="AI42" s="57"/>
      <c r="AJ42" s="14"/>
      <c r="AK42" s="14"/>
      <c r="AL42" s="14"/>
      <c r="AM42" s="239"/>
      <c r="AN42" s="14"/>
      <c r="AO42" s="14"/>
      <c r="AP42" s="14"/>
      <c r="AQ42" s="14"/>
      <c r="AR42" s="14"/>
      <c r="AS42" s="14"/>
      <c r="AT42" s="14"/>
      <c r="AU42" s="14"/>
      <c r="AV42" s="14"/>
      <c r="AW42" s="14"/>
      <c r="AX42" s="14"/>
      <c r="AY42" s="14"/>
      <c r="AZ42" s="14"/>
      <c r="BA42" s="14"/>
      <c r="BB42" s="14"/>
      <c r="BC42" s="14"/>
      <c r="BD42" s="14"/>
      <c r="BE42" s="14"/>
      <c r="BF42" s="14"/>
      <c r="BG42" s="14"/>
      <c r="BH42" s="14"/>
      <c r="BI42" s="14"/>
    </row>
    <row r="43" spans="1:61" ht="15.6" customHeight="1" x14ac:dyDescent="0.2">
      <c r="A43" s="4"/>
      <c r="B43" s="589"/>
      <c r="C43" s="603"/>
      <c r="D43" s="188"/>
      <c r="E43" s="189"/>
      <c r="F43" s="189"/>
      <c r="G43" s="189"/>
      <c r="H43" s="189"/>
      <c r="I43" s="328"/>
      <c r="J43" s="328"/>
      <c r="K43" s="189"/>
      <c r="L43" s="191"/>
      <c r="M43" s="189"/>
      <c r="N43" s="189"/>
      <c r="O43" s="255"/>
      <c r="P43" s="189"/>
      <c r="Q43" s="189"/>
      <c r="R43" s="424"/>
      <c r="S43" s="189"/>
      <c r="T43" s="189"/>
      <c r="U43" s="995"/>
      <c r="V43" s="535"/>
      <c r="W43" s="85"/>
      <c r="X43" s="85"/>
      <c r="Y43" s="85"/>
      <c r="Z43" s="85"/>
      <c r="AA43" s="563"/>
      <c r="AB43" s="563"/>
      <c r="AC43" s="57"/>
      <c r="AD43" s="57"/>
      <c r="AE43" s="359"/>
      <c r="AF43" s="354"/>
      <c r="AG43" s="57"/>
      <c r="AH43" s="57"/>
      <c r="AI43" s="57"/>
      <c r="AJ43" s="14"/>
      <c r="AK43" s="14"/>
      <c r="AL43" s="14"/>
      <c r="AM43" s="239"/>
      <c r="AN43" s="14"/>
      <c r="AO43" s="14"/>
      <c r="AP43" s="14"/>
      <c r="AQ43" s="14"/>
      <c r="AR43" s="14"/>
      <c r="AS43" s="14"/>
      <c r="AT43" s="14"/>
      <c r="AU43" s="14"/>
      <c r="AV43" s="14"/>
      <c r="AW43" s="14"/>
      <c r="AX43" s="14"/>
      <c r="AY43" s="14"/>
      <c r="AZ43" s="14"/>
      <c r="BA43" s="14"/>
      <c r="BB43" s="14"/>
      <c r="BC43" s="14"/>
      <c r="BD43" s="14"/>
      <c r="BE43" s="14"/>
      <c r="BF43" s="14"/>
      <c r="BG43" s="14"/>
      <c r="BH43" s="14"/>
      <c r="BI43" s="14"/>
    </row>
    <row r="44" spans="1:61" ht="15.6" customHeight="1" x14ac:dyDescent="0.2">
      <c r="A44" s="4"/>
      <c r="B44" s="589"/>
      <c r="C44" s="603"/>
      <c r="D44" s="188"/>
      <c r="E44" s="189"/>
      <c r="F44" s="189"/>
      <c r="G44" s="189"/>
      <c r="H44" s="189"/>
      <c r="I44" s="328"/>
      <c r="J44" s="328"/>
      <c r="K44" s="189"/>
      <c r="L44" s="191"/>
      <c r="M44" s="189"/>
      <c r="N44" s="189"/>
      <c r="O44" s="255"/>
      <c r="P44" s="189"/>
      <c r="Q44" s="189"/>
      <c r="R44" s="424"/>
      <c r="S44" s="189"/>
      <c r="T44" s="189"/>
      <c r="U44" s="995"/>
      <c r="V44" s="85"/>
      <c r="W44" s="85"/>
      <c r="X44" s="85"/>
      <c r="Y44" s="85"/>
      <c r="Z44" s="85"/>
      <c r="AA44" s="563"/>
      <c r="AB44" s="563"/>
      <c r="AC44" s="57"/>
      <c r="AD44" s="57"/>
      <c r="AE44" s="359"/>
      <c r="AF44" s="354"/>
      <c r="AG44" s="57"/>
      <c r="AH44" s="57"/>
      <c r="AI44" s="57"/>
      <c r="AJ44" s="14"/>
      <c r="AK44" s="14"/>
      <c r="AL44" s="14"/>
      <c r="AM44" s="239"/>
      <c r="AN44" s="14"/>
      <c r="AO44" s="14"/>
      <c r="AP44" s="14"/>
      <c r="AQ44" s="14"/>
      <c r="AR44" s="14"/>
      <c r="AS44" s="14"/>
      <c r="AT44" s="14"/>
      <c r="AU44" s="14"/>
      <c r="AV44" s="14"/>
      <c r="AW44" s="14"/>
      <c r="AX44" s="14"/>
      <c r="AY44" s="14"/>
      <c r="AZ44" s="14"/>
      <c r="BA44" s="14"/>
      <c r="BB44" s="14"/>
      <c r="BC44" s="14"/>
      <c r="BD44" s="14"/>
      <c r="BE44" s="14"/>
      <c r="BF44" s="14"/>
      <c r="BG44" s="14"/>
      <c r="BH44" s="14"/>
      <c r="BI44" s="14"/>
    </row>
    <row r="45" spans="1:61" ht="15.6" customHeight="1" x14ac:dyDescent="0.2">
      <c r="A45" s="4"/>
      <c r="B45" s="589"/>
      <c r="C45" s="824"/>
      <c r="D45" s="188"/>
      <c r="E45" s="189"/>
      <c r="F45" s="189"/>
      <c r="G45" s="189"/>
      <c r="H45" s="1028"/>
      <c r="I45" s="1028"/>
      <c r="J45" s="1028"/>
      <c r="K45" s="189"/>
      <c r="L45" s="191"/>
      <c r="M45" s="189"/>
      <c r="N45" s="189"/>
      <c r="O45" s="255"/>
      <c r="P45" s="273"/>
      <c r="Q45" s="189"/>
      <c r="R45" s="426"/>
      <c r="S45" s="189"/>
      <c r="T45" s="189"/>
      <c r="U45" s="995"/>
      <c r="V45" s="467"/>
      <c r="W45" s="499"/>
      <c r="X45" s="499"/>
      <c r="Y45" s="85"/>
      <c r="Z45" s="85"/>
      <c r="AA45" s="85"/>
      <c r="AB45" s="563"/>
      <c r="AC45" s="57"/>
      <c r="AD45" s="57"/>
      <c r="AE45" s="359"/>
      <c r="AF45" s="14"/>
      <c r="AG45" s="57"/>
      <c r="AH45" s="57"/>
      <c r="AI45" s="57"/>
      <c r="AJ45" s="14"/>
      <c r="AK45" s="14"/>
      <c r="AL45" s="14"/>
      <c r="AM45" s="239"/>
      <c r="AN45" s="14"/>
      <c r="AO45" s="14"/>
      <c r="AP45" s="14"/>
      <c r="AQ45" s="14"/>
      <c r="AR45" s="14"/>
      <c r="AS45" s="14"/>
      <c r="AT45" s="14"/>
      <c r="AU45" s="14"/>
      <c r="AV45" s="14"/>
      <c r="AW45" s="14"/>
      <c r="AX45" s="14"/>
      <c r="AY45" s="14"/>
      <c r="AZ45" s="14"/>
      <c r="BA45" s="14"/>
      <c r="BB45" s="14"/>
      <c r="BC45" s="14"/>
      <c r="BD45" s="14"/>
      <c r="BE45" s="14"/>
      <c r="BF45" s="14"/>
      <c r="BG45" s="14"/>
      <c r="BH45" s="14"/>
      <c r="BI45" s="14"/>
    </row>
    <row r="46" spans="1:61" ht="15.6" customHeight="1" x14ac:dyDescent="0.2">
      <c r="A46" s="4"/>
      <c r="B46" s="589"/>
      <c r="C46" s="603"/>
      <c r="D46" s="188"/>
      <c r="E46" s="189"/>
      <c r="F46" s="189"/>
      <c r="G46" s="189"/>
      <c r="H46" s="189"/>
      <c r="I46" s="328"/>
      <c r="J46" s="328"/>
      <c r="K46" s="189"/>
      <c r="L46" s="191"/>
      <c r="M46" s="189"/>
      <c r="N46" s="189"/>
      <c r="O46" s="255"/>
      <c r="P46" s="189"/>
      <c r="Q46" s="189"/>
      <c r="R46" s="424"/>
      <c r="S46" s="189"/>
      <c r="T46" s="189"/>
      <c r="U46" s="995"/>
      <c r="V46" s="535"/>
      <c r="W46" s="85"/>
      <c r="X46" s="499"/>
      <c r="Y46" s="85"/>
      <c r="Z46" s="85"/>
      <c r="AA46" s="563"/>
      <c r="AB46" s="563"/>
      <c r="AC46" s="57"/>
      <c r="AD46" s="57"/>
      <c r="AE46" s="359"/>
      <c r="AF46" s="354"/>
      <c r="AG46" s="57"/>
      <c r="AH46" s="57"/>
      <c r="AI46" s="57"/>
      <c r="AJ46" s="14"/>
      <c r="AK46" s="14"/>
      <c r="AL46" s="14"/>
      <c r="AM46" s="239"/>
      <c r="AN46" s="14"/>
      <c r="AO46" s="14"/>
      <c r="AP46" s="14"/>
      <c r="AQ46" s="14"/>
      <c r="AR46" s="14"/>
      <c r="AS46" s="14"/>
      <c r="AT46" s="14"/>
      <c r="AU46" s="14"/>
      <c r="AV46" s="14"/>
      <c r="AW46" s="14"/>
      <c r="AX46" s="14"/>
      <c r="AY46" s="14"/>
      <c r="AZ46" s="14"/>
      <c r="BA46" s="14"/>
      <c r="BB46" s="14"/>
      <c r="BC46" s="14"/>
      <c r="BD46" s="14"/>
      <c r="BE46" s="14"/>
      <c r="BF46" s="14"/>
      <c r="BG46" s="14"/>
      <c r="BH46" s="14"/>
      <c r="BI46" s="14"/>
    </row>
    <row r="47" spans="1:61" ht="15.6" customHeight="1" x14ac:dyDescent="0.2">
      <c r="A47" s="4"/>
      <c r="B47" s="589"/>
      <c r="C47" s="824"/>
      <c r="D47" s="188"/>
      <c r="E47" s="239"/>
      <c r="F47" s="189"/>
      <c r="G47" s="189"/>
      <c r="H47" s="1028"/>
      <c r="I47" s="1028"/>
      <c r="J47" s="1028"/>
      <c r="K47" s="189"/>
      <c r="L47" s="191"/>
      <c r="M47" s="189"/>
      <c r="N47" s="189"/>
      <c r="O47" s="255"/>
      <c r="P47" s="189"/>
      <c r="Q47" s="189"/>
      <c r="R47" s="424"/>
      <c r="S47" s="189"/>
      <c r="T47" s="189"/>
      <c r="U47" s="995"/>
      <c r="V47" s="467"/>
      <c r="W47" s="499"/>
      <c r="X47" s="499"/>
      <c r="Y47" s="85"/>
      <c r="Z47" s="85"/>
      <c r="AA47" s="85"/>
      <c r="AB47" s="563"/>
      <c r="AC47" s="57"/>
      <c r="AD47" s="57"/>
      <c r="AE47" s="359"/>
      <c r="AF47" s="14"/>
      <c r="AG47" s="57"/>
      <c r="AH47" s="57"/>
      <c r="AI47" s="57"/>
      <c r="AJ47" s="14"/>
      <c r="AK47" s="14"/>
      <c r="AL47" s="14"/>
      <c r="AM47" s="239"/>
      <c r="AN47" s="14"/>
      <c r="AO47" s="14"/>
      <c r="AP47" s="14"/>
      <c r="AQ47" s="14"/>
      <c r="AR47" s="14"/>
      <c r="AS47" s="14"/>
      <c r="AT47" s="14"/>
      <c r="AU47" s="14"/>
      <c r="AV47" s="14"/>
      <c r="AW47" s="14"/>
      <c r="AX47" s="14"/>
      <c r="AY47" s="14"/>
      <c r="AZ47" s="14"/>
      <c r="BA47" s="14"/>
      <c r="BB47" s="14"/>
      <c r="BC47" s="14"/>
      <c r="BD47" s="14"/>
      <c r="BE47" s="14"/>
      <c r="BF47" s="14"/>
      <c r="BG47" s="14"/>
      <c r="BH47" s="14"/>
      <c r="BI47" s="14"/>
    </row>
    <row r="48" spans="1:61" ht="15.6" customHeight="1" x14ac:dyDescent="0.2">
      <c r="A48" s="4"/>
      <c r="B48" s="589"/>
      <c r="C48" s="824"/>
      <c r="D48" s="188"/>
      <c r="E48" s="189"/>
      <c r="F48" s="189"/>
      <c r="G48" s="189"/>
      <c r="H48" s="1028"/>
      <c r="I48" s="1028"/>
      <c r="J48" s="1028"/>
      <c r="K48" s="189"/>
      <c r="L48" s="191"/>
      <c r="M48" s="189"/>
      <c r="N48" s="189"/>
      <c r="O48" s="255"/>
      <c r="P48" s="189"/>
      <c r="Q48" s="189"/>
      <c r="R48" s="424"/>
      <c r="S48" s="189"/>
      <c r="T48" s="189"/>
      <c r="U48" s="995"/>
      <c r="V48" s="467"/>
      <c r="W48" s="499"/>
      <c r="X48" s="499"/>
      <c r="Y48" s="85"/>
      <c r="Z48" s="85"/>
      <c r="AA48" s="85"/>
      <c r="AB48" s="563"/>
      <c r="AC48" s="57"/>
      <c r="AD48" s="57"/>
      <c r="AE48" s="359"/>
      <c r="AF48" s="14"/>
      <c r="AG48" s="57"/>
      <c r="AH48" s="57"/>
      <c r="AI48" s="57"/>
      <c r="AJ48" s="14"/>
      <c r="AK48" s="14"/>
      <c r="AL48" s="14"/>
      <c r="AM48" s="239"/>
      <c r="AN48" s="14"/>
      <c r="AO48" s="14"/>
      <c r="AP48" s="14"/>
      <c r="AQ48" s="14"/>
      <c r="AR48" s="14"/>
      <c r="AS48" s="14"/>
      <c r="AT48" s="14"/>
      <c r="AU48" s="14"/>
      <c r="AV48" s="14"/>
      <c r="AW48" s="14"/>
      <c r="AX48" s="14"/>
      <c r="AY48" s="14"/>
      <c r="AZ48" s="14"/>
      <c r="BA48" s="14"/>
      <c r="BB48" s="14"/>
      <c r="BC48" s="14"/>
      <c r="BD48" s="14"/>
      <c r="BE48" s="14"/>
      <c r="BF48" s="14"/>
      <c r="BG48" s="14"/>
      <c r="BH48" s="14"/>
      <c r="BI48" s="14"/>
    </row>
    <row r="49" spans="1:61" ht="15.6" customHeight="1" x14ac:dyDescent="0.2">
      <c r="A49" s="4"/>
      <c r="B49" s="589"/>
      <c r="C49" s="603"/>
      <c r="D49" s="188"/>
      <c r="E49" s="189"/>
      <c r="F49" s="189"/>
      <c r="G49" s="189"/>
      <c r="H49" s="189"/>
      <c r="I49" s="328"/>
      <c r="J49" s="328"/>
      <c r="K49" s="189"/>
      <c r="L49" s="514"/>
      <c r="M49" s="189"/>
      <c r="N49" s="189"/>
      <c r="O49" s="255"/>
      <c r="P49" s="189"/>
      <c r="Q49" s="189"/>
      <c r="R49" s="424"/>
      <c r="S49" s="189"/>
      <c r="T49" s="189"/>
      <c r="U49" s="995"/>
      <c r="V49" s="535"/>
      <c r="W49" s="85"/>
      <c r="X49" s="546"/>
      <c r="Y49" s="85"/>
      <c r="Z49" s="85"/>
      <c r="AA49" s="563"/>
      <c r="AB49" s="563"/>
      <c r="AC49" s="57"/>
      <c r="AD49" s="57"/>
      <c r="AE49" s="359"/>
      <c r="AF49" s="354"/>
      <c r="AG49" s="57"/>
      <c r="AH49" s="57"/>
      <c r="AI49" s="57"/>
      <c r="AJ49" s="14"/>
      <c r="AK49" s="14"/>
      <c r="AL49" s="14"/>
      <c r="AM49" s="239"/>
      <c r="AN49" s="14"/>
      <c r="AO49" s="14"/>
      <c r="AP49" s="14"/>
      <c r="AQ49" s="14"/>
      <c r="AR49" s="14"/>
      <c r="AS49" s="14"/>
      <c r="AT49" s="14"/>
      <c r="AU49" s="14"/>
      <c r="AV49" s="14"/>
      <c r="AW49" s="14"/>
      <c r="AX49" s="14"/>
      <c r="AY49" s="14"/>
      <c r="AZ49" s="14"/>
      <c r="BA49" s="14"/>
      <c r="BB49" s="14"/>
      <c r="BC49" s="14"/>
      <c r="BD49" s="14"/>
      <c r="BE49" s="14"/>
      <c r="BF49" s="14"/>
      <c r="BG49" s="14"/>
      <c r="BH49" s="14"/>
      <c r="BI49" s="14"/>
    </row>
    <row r="50" spans="1:61" ht="15.6" customHeight="1" x14ac:dyDescent="0.2">
      <c r="A50" s="4"/>
      <c r="B50" s="589"/>
      <c r="C50" s="603"/>
      <c r="D50" s="188"/>
      <c r="E50" s="189"/>
      <c r="F50" s="189"/>
      <c r="G50" s="189"/>
      <c r="H50" s="189"/>
      <c r="I50" s="328"/>
      <c r="J50" s="328"/>
      <c r="K50" s="189"/>
      <c r="L50" s="191"/>
      <c r="M50" s="189"/>
      <c r="N50" s="189"/>
      <c r="O50" s="255"/>
      <c r="P50" s="189"/>
      <c r="Q50" s="189"/>
      <c r="R50" s="424"/>
      <c r="S50" s="189"/>
      <c r="T50" s="189"/>
      <c r="U50" s="995"/>
      <c r="V50" s="85"/>
      <c r="W50" s="85"/>
      <c r="X50" s="499"/>
      <c r="Y50" s="85"/>
      <c r="Z50" s="85"/>
      <c r="AA50" s="563"/>
      <c r="AB50" s="563"/>
      <c r="AC50" s="57"/>
      <c r="AD50" s="57"/>
      <c r="AE50" s="359"/>
      <c r="AF50" s="354"/>
      <c r="AG50" s="57"/>
      <c r="AH50" s="57"/>
      <c r="AI50" s="57"/>
      <c r="AJ50" s="14"/>
      <c r="AK50" s="14"/>
      <c r="AL50" s="14"/>
      <c r="AM50" s="239"/>
      <c r="AN50" s="14"/>
      <c r="AO50" s="14"/>
      <c r="AP50" s="14"/>
      <c r="AQ50" s="14"/>
      <c r="AR50" s="14"/>
      <c r="AS50" s="14"/>
      <c r="AT50" s="14"/>
      <c r="AU50" s="14"/>
      <c r="AV50" s="14"/>
      <c r="AW50" s="14"/>
      <c r="AX50" s="14"/>
      <c r="AY50" s="14"/>
      <c r="AZ50" s="14"/>
      <c r="BA50" s="14"/>
      <c r="BB50" s="14"/>
      <c r="BC50" s="14"/>
      <c r="BD50" s="14"/>
      <c r="BE50" s="14"/>
      <c r="BF50" s="14"/>
      <c r="BG50" s="14"/>
      <c r="BH50" s="14"/>
      <c r="BI50" s="14"/>
    </row>
    <row r="51" spans="1:61" ht="15.6" customHeight="1" x14ac:dyDescent="0.2">
      <c r="A51" s="4"/>
      <c r="B51" s="589"/>
      <c r="C51" s="603"/>
      <c r="D51" s="188"/>
      <c r="E51" s="189"/>
      <c r="F51" s="189"/>
      <c r="G51" s="189"/>
      <c r="H51" s="189"/>
      <c r="I51" s="328"/>
      <c r="J51" s="328"/>
      <c r="K51" s="189"/>
      <c r="L51" s="191"/>
      <c r="M51" s="189"/>
      <c r="N51" s="189"/>
      <c r="O51" s="255"/>
      <c r="P51" s="189"/>
      <c r="Q51" s="189"/>
      <c r="R51" s="424"/>
      <c r="S51" s="189"/>
      <c r="T51" s="189"/>
      <c r="U51" s="995"/>
      <c r="V51" s="535"/>
      <c r="W51" s="85"/>
      <c r="X51" s="499"/>
      <c r="Y51" s="85"/>
      <c r="Z51" s="85"/>
      <c r="AA51" s="563"/>
      <c r="AB51" s="563"/>
      <c r="AC51" s="57"/>
      <c r="AD51" s="57"/>
      <c r="AE51" s="359"/>
      <c r="AF51" s="354"/>
      <c r="AG51" s="57"/>
      <c r="AH51" s="57"/>
      <c r="AI51" s="57"/>
      <c r="AJ51" s="14"/>
      <c r="AK51" s="14"/>
      <c r="AL51" s="14"/>
      <c r="AM51" s="239"/>
      <c r="AN51" s="14"/>
      <c r="AO51" s="14"/>
      <c r="AP51" s="14"/>
      <c r="AQ51" s="14"/>
      <c r="AR51" s="14"/>
      <c r="AS51" s="14"/>
      <c r="AT51" s="14"/>
      <c r="AU51" s="14"/>
      <c r="AV51" s="14"/>
      <c r="AW51" s="14"/>
      <c r="AX51" s="14"/>
      <c r="AY51" s="14"/>
      <c r="AZ51" s="14"/>
      <c r="BA51" s="14"/>
      <c r="BB51" s="14"/>
      <c r="BC51" s="14"/>
      <c r="BD51" s="14"/>
      <c r="BE51" s="14"/>
      <c r="BF51" s="14"/>
      <c r="BG51" s="14"/>
      <c r="BH51" s="14"/>
      <c r="BI51" s="14"/>
    </row>
    <row r="52" spans="1:61" ht="15.6" customHeight="1" x14ac:dyDescent="0.2">
      <c r="A52" s="4"/>
      <c r="B52" s="589"/>
      <c r="C52" s="603"/>
      <c r="D52" s="188"/>
      <c r="E52" s="189"/>
      <c r="F52" s="189"/>
      <c r="G52" s="189"/>
      <c r="H52" s="189"/>
      <c r="I52" s="328"/>
      <c r="J52" s="328"/>
      <c r="K52" s="189"/>
      <c r="L52" s="193"/>
      <c r="M52" s="189"/>
      <c r="N52" s="189"/>
      <c r="O52" s="255"/>
      <c r="P52" s="189"/>
      <c r="Q52" s="189"/>
      <c r="R52" s="424"/>
      <c r="S52" s="189"/>
      <c r="T52" s="189"/>
      <c r="U52" s="995"/>
      <c r="V52" s="85"/>
      <c r="W52" s="85"/>
      <c r="X52" s="499"/>
      <c r="Y52" s="85"/>
      <c r="Z52" s="85"/>
      <c r="AA52" s="563"/>
      <c r="AB52" s="563"/>
      <c r="AC52" s="57"/>
      <c r="AD52" s="57"/>
      <c r="AE52" s="359"/>
      <c r="AF52" s="354"/>
      <c r="AG52" s="57"/>
      <c r="AH52" s="57"/>
      <c r="AI52" s="57"/>
      <c r="AJ52" s="14"/>
      <c r="AK52" s="14"/>
      <c r="AL52" s="14"/>
      <c r="AM52" s="239"/>
      <c r="AN52" s="14"/>
      <c r="AO52" s="14"/>
      <c r="AP52" s="14"/>
      <c r="AQ52" s="14"/>
      <c r="AR52" s="14"/>
      <c r="AS52" s="14"/>
      <c r="AT52" s="14"/>
      <c r="AU52" s="14"/>
      <c r="AV52" s="14"/>
      <c r="AW52" s="14"/>
      <c r="AX52" s="14"/>
      <c r="AY52" s="14"/>
      <c r="AZ52" s="14"/>
      <c r="BA52" s="14"/>
      <c r="BB52" s="14"/>
      <c r="BC52" s="14"/>
      <c r="BD52" s="14"/>
      <c r="BE52" s="14"/>
      <c r="BF52" s="14"/>
      <c r="BG52" s="14"/>
      <c r="BH52" s="14"/>
      <c r="BI52" s="14"/>
    </row>
    <row r="53" spans="1:61" ht="15.6" customHeight="1" x14ac:dyDescent="0.2">
      <c r="A53" s="4"/>
      <c r="B53" s="589"/>
      <c r="C53" s="603"/>
      <c r="D53" s="188"/>
      <c r="E53" s="189"/>
      <c r="F53" s="189"/>
      <c r="G53" s="189"/>
      <c r="H53" s="189"/>
      <c r="I53" s="328"/>
      <c r="J53" s="328"/>
      <c r="K53" s="189"/>
      <c r="L53" s="191"/>
      <c r="M53" s="189"/>
      <c r="N53" s="189"/>
      <c r="O53" s="272"/>
      <c r="P53" s="189"/>
      <c r="Q53" s="189"/>
      <c r="R53" s="424"/>
      <c r="S53" s="189"/>
      <c r="T53" s="189"/>
      <c r="U53" s="995"/>
      <c r="V53" s="535"/>
      <c r="W53" s="85"/>
      <c r="X53" s="499"/>
      <c r="Y53" s="85"/>
      <c r="Z53" s="85"/>
      <c r="AA53" s="563"/>
      <c r="AB53" s="563"/>
      <c r="AC53" s="57"/>
      <c r="AD53" s="57"/>
      <c r="AE53" s="359"/>
      <c r="AF53" s="354"/>
      <c r="AG53" s="57"/>
      <c r="AH53" s="57"/>
      <c r="AI53" s="57"/>
      <c r="AJ53" s="14"/>
      <c r="AK53" s="14"/>
      <c r="AL53" s="14"/>
      <c r="AM53" s="240"/>
      <c r="AN53" s="14"/>
      <c r="AO53" s="14"/>
      <c r="AP53" s="14"/>
      <c r="AQ53" s="14"/>
      <c r="AR53" s="14"/>
      <c r="AS53" s="14"/>
      <c r="AT53" s="14"/>
      <c r="AU53" s="14"/>
      <c r="AV53" s="14"/>
      <c r="AW53" s="14"/>
      <c r="AX53" s="14"/>
      <c r="AY53" s="14"/>
      <c r="AZ53" s="14"/>
      <c r="BA53" s="14"/>
      <c r="BB53" s="14"/>
      <c r="BC53" s="14"/>
      <c r="BD53" s="14"/>
      <c r="BE53" s="14"/>
      <c r="BF53" s="14"/>
      <c r="BG53" s="14"/>
      <c r="BH53" s="14"/>
      <c r="BI53" s="14"/>
    </row>
    <row r="54" spans="1:61" ht="15.6" customHeight="1" x14ac:dyDescent="0.2">
      <c r="A54" s="4"/>
      <c r="B54" s="589"/>
      <c r="C54" s="603"/>
      <c r="D54" s="188"/>
      <c r="E54" s="189"/>
      <c r="F54" s="189"/>
      <c r="G54" s="189"/>
      <c r="H54" s="621"/>
      <c r="I54" s="328"/>
      <c r="J54" s="328"/>
      <c r="K54" s="189"/>
      <c r="L54" s="191"/>
      <c r="M54" s="189"/>
      <c r="N54" s="189"/>
      <c r="O54" s="255"/>
      <c r="P54" s="189"/>
      <c r="Q54" s="189"/>
      <c r="R54" s="424"/>
      <c r="S54" s="189"/>
      <c r="T54" s="189"/>
      <c r="U54" s="995"/>
      <c r="V54" s="85"/>
      <c r="W54" s="85"/>
      <c r="X54" s="499"/>
      <c r="Y54" s="85"/>
      <c r="Z54" s="85"/>
      <c r="AA54" s="563"/>
      <c r="AB54" s="563"/>
      <c r="AC54" s="57"/>
      <c r="AD54" s="57"/>
      <c r="AE54" s="359"/>
      <c r="AF54" s="354"/>
      <c r="AG54" s="57"/>
      <c r="AH54" s="57"/>
      <c r="AI54" s="57"/>
      <c r="AJ54" s="14"/>
      <c r="AK54" s="14"/>
      <c r="AL54" s="14"/>
      <c r="AM54" s="239"/>
      <c r="AN54" s="14"/>
      <c r="AO54" s="14"/>
      <c r="AP54" s="14"/>
      <c r="AQ54" s="14"/>
      <c r="AR54" s="14"/>
      <c r="AS54" s="14"/>
      <c r="AT54" s="14"/>
      <c r="AU54" s="14"/>
      <c r="AV54" s="14"/>
      <c r="AW54" s="14"/>
      <c r="AX54" s="14"/>
      <c r="AY54" s="14"/>
      <c r="AZ54" s="14"/>
      <c r="BA54" s="14"/>
      <c r="BB54" s="14"/>
      <c r="BC54" s="14"/>
      <c r="BD54" s="14"/>
      <c r="BE54" s="14"/>
      <c r="BF54" s="14"/>
      <c r="BG54" s="14"/>
      <c r="BH54" s="14"/>
      <c r="BI54" s="14"/>
    </row>
    <row r="55" spans="1:61" ht="15.6" customHeight="1" x14ac:dyDescent="0.2">
      <c r="A55" s="4"/>
      <c r="B55" s="589"/>
      <c r="C55" s="824"/>
      <c r="D55" s="188"/>
      <c r="E55" s="189"/>
      <c r="F55" s="189"/>
      <c r="G55" s="189"/>
      <c r="H55" s="1028"/>
      <c r="I55" s="1028"/>
      <c r="J55" s="1028"/>
      <c r="K55" s="189"/>
      <c r="L55" s="191"/>
      <c r="M55" s="189"/>
      <c r="N55" s="189"/>
      <c r="O55" s="255"/>
      <c r="P55" s="189"/>
      <c r="Q55" s="189"/>
      <c r="R55" s="424"/>
      <c r="S55" s="189"/>
      <c r="T55" s="189"/>
      <c r="U55" s="995"/>
      <c r="V55" s="467"/>
      <c r="W55" s="499"/>
      <c r="X55" s="499"/>
      <c r="Y55" s="85"/>
      <c r="Z55" s="85"/>
      <c r="AA55" s="85"/>
      <c r="AB55" s="563"/>
      <c r="AC55" s="57"/>
      <c r="AD55" s="57"/>
      <c r="AE55" s="359"/>
      <c r="AF55" s="14"/>
      <c r="AG55" s="57"/>
      <c r="AH55" s="57"/>
      <c r="AI55" s="57"/>
      <c r="AJ55" s="14"/>
      <c r="AK55" s="14"/>
      <c r="AL55" s="14"/>
      <c r="AM55" s="239"/>
      <c r="AN55" s="14"/>
      <c r="AO55" s="14"/>
      <c r="AP55" s="14"/>
      <c r="AQ55" s="14"/>
      <c r="AR55" s="14"/>
      <c r="AS55" s="14"/>
      <c r="AT55" s="14"/>
      <c r="AU55" s="14"/>
      <c r="AV55" s="14"/>
      <c r="AW55" s="14"/>
      <c r="AX55" s="14"/>
      <c r="AY55" s="14"/>
      <c r="AZ55" s="14"/>
      <c r="BA55" s="14"/>
      <c r="BB55" s="14"/>
      <c r="BC55" s="14"/>
      <c r="BD55" s="14"/>
      <c r="BE55" s="14"/>
      <c r="BF55" s="14"/>
      <c r="BG55" s="14"/>
      <c r="BH55" s="14"/>
      <c r="BI55" s="14"/>
    </row>
    <row r="56" spans="1:61" ht="15.6" customHeight="1" x14ac:dyDescent="0.2">
      <c r="A56" s="4"/>
      <c r="B56" s="589"/>
      <c r="C56" s="603"/>
      <c r="D56" s="188"/>
      <c r="E56" s="189"/>
      <c r="F56" s="189"/>
      <c r="G56" s="189"/>
      <c r="H56" s="189"/>
      <c r="I56" s="328"/>
      <c r="J56" s="328"/>
      <c r="K56" s="189"/>
      <c r="L56" s="191"/>
      <c r="M56" s="189"/>
      <c r="N56" s="189"/>
      <c r="O56" s="255"/>
      <c r="P56" s="189"/>
      <c r="Q56" s="189"/>
      <c r="R56" s="424"/>
      <c r="S56" s="189"/>
      <c r="T56" s="189"/>
      <c r="U56" s="995"/>
      <c r="V56" s="85"/>
      <c r="W56" s="85"/>
      <c r="X56" s="499"/>
      <c r="Y56" s="85"/>
      <c r="Z56" s="85"/>
      <c r="AA56" s="563"/>
      <c r="AB56" s="563"/>
      <c r="AC56" s="57"/>
      <c r="AD56" s="57"/>
      <c r="AE56" s="359"/>
      <c r="AF56" s="354"/>
      <c r="AG56" s="57"/>
      <c r="AH56" s="57"/>
      <c r="AI56" s="57"/>
      <c r="AJ56" s="14"/>
      <c r="AK56" s="14"/>
      <c r="AL56" s="14"/>
      <c r="AM56" s="239"/>
      <c r="AN56" s="14"/>
      <c r="AO56" s="14"/>
      <c r="AP56" s="14"/>
      <c r="AQ56" s="14"/>
      <c r="AR56" s="14"/>
      <c r="AS56" s="14"/>
      <c r="AT56" s="14"/>
      <c r="AU56" s="14"/>
      <c r="AV56" s="14"/>
      <c r="AW56" s="14"/>
      <c r="AX56" s="14"/>
      <c r="AY56" s="14"/>
      <c r="AZ56" s="14"/>
      <c r="BA56" s="14"/>
      <c r="BB56" s="14"/>
      <c r="BC56" s="14"/>
      <c r="BD56" s="14"/>
      <c r="BE56" s="14"/>
      <c r="BF56" s="14"/>
      <c r="BG56" s="14"/>
      <c r="BH56" s="14"/>
      <c r="BI56" s="14"/>
    </row>
    <row r="57" spans="1:61" ht="15.6" customHeight="1" x14ac:dyDescent="0.2">
      <c r="A57" s="4"/>
      <c r="B57" s="589"/>
      <c r="C57" s="603"/>
      <c r="D57" s="188"/>
      <c r="E57" s="189"/>
      <c r="F57" s="189"/>
      <c r="G57" s="189"/>
      <c r="H57" s="189"/>
      <c r="I57" s="328"/>
      <c r="J57" s="328"/>
      <c r="K57" s="189"/>
      <c r="L57" s="191"/>
      <c r="M57" s="189"/>
      <c r="N57" s="189"/>
      <c r="O57" s="255"/>
      <c r="P57" s="189"/>
      <c r="Q57" s="189"/>
      <c r="R57" s="424"/>
      <c r="S57" s="189"/>
      <c r="T57" s="189"/>
      <c r="U57" s="995"/>
      <c r="V57" s="535"/>
      <c r="W57" s="85"/>
      <c r="X57" s="499"/>
      <c r="Y57" s="85"/>
      <c r="Z57" s="85"/>
      <c r="AA57" s="563"/>
      <c r="AB57" s="563"/>
      <c r="AC57" s="57"/>
      <c r="AD57" s="57"/>
      <c r="AE57" s="359"/>
      <c r="AF57" s="354"/>
      <c r="AG57" s="57"/>
      <c r="AH57" s="57"/>
      <c r="AI57" s="57"/>
      <c r="AJ57" s="14"/>
      <c r="AK57" s="14"/>
      <c r="AL57" s="14"/>
      <c r="AM57" s="239"/>
      <c r="AN57" s="14"/>
      <c r="AO57" s="14"/>
      <c r="AP57" s="14"/>
      <c r="AQ57" s="14"/>
      <c r="AR57" s="14"/>
      <c r="AS57" s="14"/>
      <c r="AT57" s="14"/>
      <c r="AU57" s="14"/>
      <c r="AV57" s="14"/>
      <c r="AW57" s="14"/>
      <c r="AX57" s="14"/>
      <c r="AY57" s="14"/>
      <c r="AZ57" s="14"/>
      <c r="BA57" s="14"/>
      <c r="BB57" s="14"/>
      <c r="BC57" s="14"/>
      <c r="BD57" s="14"/>
      <c r="BE57" s="14"/>
      <c r="BF57" s="14"/>
      <c r="BG57" s="14"/>
      <c r="BH57" s="14"/>
      <c r="BI57" s="14"/>
    </row>
    <row r="58" spans="1:61" ht="15.6" customHeight="1" x14ac:dyDescent="0.2">
      <c r="A58" s="4"/>
      <c r="B58" s="652"/>
      <c r="C58" s="824"/>
      <c r="D58" s="188"/>
      <c r="E58" s="189"/>
      <c r="F58" s="189"/>
      <c r="G58" s="189"/>
      <c r="H58" s="1028"/>
      <c r="I58" s="1028"/>
      <c r="J58" s="1028"/>
      <c r="K58" s="189"/>
      <c r="L58" s="191"/>
      <c r="M58" s="190"/>
      <c r="N58" s="189"/>
      <c r="O58" s="255"/>
      <c r="P58" s="189"/>
      <c r="Q58" s="189"/>
      <c r="R58" s="424"/>
      <c r="S58" s="189"/>
      <c r="T58" s="189"/>
      <c r="U58" s="995"/>
      <c r="V58" s="467"/>
      <c r="W58" s="499"/>
      <c r="X58" s="499"/>
      <c r="Y58" s="85"/>
      <c r="Z58" s="85"/>
      <c r="AA58" s="85"/>
      <c r="AB58" s="563"/>
      <c r="AC58" s="57"/>
      <c r="AD58" s="57"/>
      <c r="AE58" s="359"/>
      <c r="AF58" s="14"/>
      <c r="AG58" s="57"/>
      <c r="AH58" s="57"/>
      <c r="AI58" s="57"/>
      <c r="AJ58" s="14"/>
      <c r="AK58" s="14"/>
      <c r="AL58" s="14"/>
      <c r="AM58" s="239"/>
      <c r="AN58" s="14"/>
      <c r="AO58" s="14"/>
      <c r="AP58" s="14"/>
      <c r="AQ58" s="14"/>
      <c r="AR58" s="14"/>
      <c r="AS58" s="14"/>
      <c r="AT58" s="14"/>
      <c r="AU58" s="14"/>
      <c r="AV58" s="14"/>
      <c r="AW58" s="14"/>
      <c r="AX58" s="14"/>
      <c r="AY58" s="14"/>
      <c r="AZ58" s="14"/>
      <c r="BA58" s="14"/>
      <c r="BB58" s="14"/>
      <c r="BC58" s="14"/>
      <c r="BD58" s="14"/>
      <c r="BE58" s="14"/>
      <c r="BF58" s="14"/>
      <c r="BG58" s="14"/>
      <c r="BH58" s="14"/>
      <c r="BI58" s="14"/>
    </row>
    <row r="59" spans="1:61" ht="15.6" customHeight="1" x14ac:dyDescent="0.2">
      <c r="A59" s="4"/>
      <c r="B59" s="589"/>
      <c r="C59" s="603"/>
      <c r="D59" s="188"/>
      <c r="E59" s="189"/>
      <c r="F59" s="189"/>
      <c r="G59" s="189"/>
      <c r="H59" s="189"/>
      <c r="I59" s="328"/>
      <c r="J59" s="328"/>
      <c r="K59" s="189"/>
      <c r="L59" s="191"/>
      <c r="M59" s="189"/>
      <c r="N59" s="189"/>
      <c r="O59" s="255"/>
      <c r="P59" s="189"/>
      <c r="Q59" s="189"/>
      <c r="R59" s="424"/>
      <c r="S59" s="189"/>
      <c r="T59" s="189"/>
      <c r="U59" s="995"/>
      <c r="V59" s="535"/>
      <c r="W59" s="85"/>
      <c r="X59" s="499"/>
      <c r="Y59" s="85"/>
      <c r="Z59" s="85"/>
      <c r="AA59" s="563"/>
      <c r="AB59" s="563"/>
      <c r="AC59" s="57"/>
      <c r="AD59" s="57"/>
      <c r="AE59" s="359"/>
      <c r="AF59" s="354"/>
      <c r="AG59" s="57"/>
      <c r="AH59" s="57"/>
      <c r="AI59" s="57"/>
      <c r="AJ59" s="14"/>
      <c r="AK59" s="14"/>
      <c r="AL59" s="14"/>
      <c r="AM59" s="239"/>
      <c r="AN59" s="14"/>
      <c r="AO59" s="14"/>
      <c r="AP59" s="14"/>
      <c r="AQ59" s="14"/>
      <c r="AR59" s="14"/>
      <c r="AS59" s="14"/>
      <c r="AT59" s="14"/>
      <c r="AU59" s="14"/>
      <c r="AV59" s="14"/>
      <c r="AW59" s="14"/>
      <c r="AX59" s="14"/>
      <c r="AY59" s="14"/>
      <c r="AZ59" s="14"/>
      <c r="BA59" s="14"/>
      <c r="BB59" s="14"/>
      <c r="BC59" s="14"/>
      <c r="BD59" s="14"/>
      <c r="BE59" s="14"/>
      <c r="BF59" s="14"/>
      <c r="BG59" s="14"/>
      <c r="BH59" s="14"/>
      <c r="BI59" s="14"/>
    </row>
    <row r="60" spans="1:61" ht="15.6" customHeight="1" x14ac:dyDescent="0.2">
      <c r="A60" s="4"/>
      <c r="B60" s="589"/>
      <c r="C60" s="824"/>
      <c r="D60" s="188"/>
      <c r="E60" s="189"/>
      <c r="F60" s="189"/>
      <c r="G60" s="189"/>
      <c r="H60" s="1028"/>
      <c r="I60" s="1028"/>
      <c r="J60" s="1028"/>
      <c r="K60" s="189"/>
      <c r="L60" s="191"/>
      <c r="M60" s="189"/>
      <c r="N60" s="189"/>
      <c r="O60" s="255"/>
      <c r="P60" s="189"/>
      <c r="Q60" s="189"/>
      <c r="R60" s="424"/>
      <c r="S60" s="189"/>
      <c r="T60" s="189"/>
      <c r="U60" s="995"/>
      <c r="V60" s="467"/>
      <c r="W60" s="499"/>
      <c r="X60" s="499"/>
      <c r="Y60" s="85"/>
      <c r="Z60" s="85"/>
      <c r="AA60" s="85"/>
      <c r="AB60" s="563"/>
      <c r="AC60" s="57"/>
      <c r="AD60" s="57"/>
      <c r="AE60" s="359"/>
      <c r="AF60" s="14"/>
      <c r="AG60" s="57"/>
      <c r="AH60" s="57"/>
      <c r="AI60" s="57"/>
      <c r="AJ60" s="14"/>
      <c r="AK60" s="14"/>
      <c r="AL60" s="14"/>
      <c r="AM60" s="239"/>
      <c r="AN60" s="14"/>
      <c r="AO60" s="14"/>
      <c r="AP60" s="14"/>
      <c r="AQ60" s="14"/>
      <c r="AR60" s="14"/>
      <c r="AS60" s="14"/>
      <c r="AT60" s="14"/>
      <c r="AU60" s="14"/>
      <c r="AV60" s="14"/>
      <c r="AW60" s="14"/>
      <c r="AX60" s="14"/>
      <c r="AY60" s="14"/>
      <c r="AZ60" s="14"/>
      <c r="BA60" s="14"/>
      <c r="BB60" s="14"/>
      <c r="BC60" s="14"/>
      <c r="BD60" s="14"/>
      <c r="BE60" s="14"/>
      <c r="BF60" s="14"/>
      <c r="BG60" s="14"/>
      <c r="BH60" s="14"/>
      <c r="BI60" s="14"/>
    </row>
    <row r="61" spans="1:61" ht="15.6" customHeight="1" x14ac:dyDescent="0.2">
      <c r="A61" s="4"/>
      <c r="B61" s="589"/>
      <c r="C61" s="824"/>
      <c r="D61" s="188"/>
      <c r="E61" s="189"/>
      <c r="F61" s="189"/>
      <c r="G61" s="189"/>
      <c r="H61" s="1028"/>
      <c r="I61" s="1028"/>
      <c r="J61" s="1028"/>
      <c r="K61" s="189"/>
      <c r="L61" s="191"/>
      <c r="M61" s="189"/>
      <c r="N61" s="189"/>
      <c r="O61" s="255"/>
      <c r="P61" s="189"/>
      <c r="Q61" s="189"/>
      <c r="R61" s="424"/>
      <c r="S61" s="189"/>
      <c r="T61" s="189"/>
      <c r="U61" s="995"/>
      <c r="V61" s="467"/>
      <c r="W61" s="499"/>
      <c r="X61" s="499"/>
      <c r="Y61" s="85"/>
      <c r="Z61" s="85"/>
      <c r="AA61" s="85"/>
      <c r="AB61" s="563"/>
      <c r="AC61" s="57"/>
      <c r="AD61" s="57"/>
      <c r="AE61" s="359"/>
      <c r="AF61" s="14"/>
      <c r="AG61" s="57"/>
      <c r="AH61" s="57"/>
      <c r="AI61" s="57"/>
      <c r="AJ61" s="14"/>
      <c r="AK61" s="14"/>
      <c r="AL61" s="14"/>
      <c r="AM61" s="239"/>
      <c r="AN61" s="14"/>
      <c r="AO61" s="14"/>
      <c r="AP61" s="14"/>
      <c r="AQ61" s="14"/>
      <c r="AR61" s="14"/>
      <c r="AS61" s="14"/>
      <c r="AT61" s="14"/>
      <c r="AU61" s="14"/>
      <c r="AV61" s="14"/>
      <c r="AW61" s="14"/>
      <c r="AX61" s="14"/>
      <c r="AY61" s="14"/>
      <c r="AZ61" s="14"/>
      <c r="BA61" s="14"/>
      <c r="BB61" s="14"/>
      <c r="BC61" s="14"/>
      <c r="BD61" s="14"/>
      <c r="BE61" s="14"/>
      <c r="BF61" s="14"/>
      <c r="BG61" s="14"/>
      <c r="BH61" s="14"/>
      <c r="BI61" s="14"/>
    </row>
    <row r="62" spans="1:61" ht="15.6" customHeight="1" x14ac:dyDescent="0.2">
      <c r="A62" s="4"/>
      <c r="B62" s="589"/>
      <c r="C62" s="824"/>
      <c r="D62" s="188"/>
      <c r="E62" s="189"/>
      <c r="F62" s="189"/>
      <c r="G62" s="189"/>
      <c r="H62" s="1028"/>
      <c r="I62" s="1028"/>
      <c r="J62" s="1028"/>
      <c r="K62" s="189"/>
      <c r="L62" s="191"/>
      <c r="M62" s="189"/>
      <c r="N62" s="189"/>
      <c r="O62" s="255"/>
      <c r="P62" s="189"/>
      <c r="Q62" s="189"/>
      <c r="R62" s="424"/>
      <c r="S62" s="189"/>
      <c r="T62" s="189"/>
      <c r="U62" s="995"/>
      <c r="V62" s="467"/>
      <c r="W62" s="499"/>
      <c r="X62" s="499"/>
      <c r="Y62" s="85"/>
      <c r="Z62" s="85"/>
      <c r="AA62" s="85"/>
      <c r="AB62" s="563"/>
      <c r="AC62" s="57"/>
      <c r="AD62" s="57"/>
      <c r="AE62" s="359"/>
      <c r="AF62" s="14"/>
      <c r="AG62" s="57"/>
      <c r="AH62" s="57"/>
      <c r="AI62" s="57"/>
      <c r="AJ62" s="14"/>
      <c r="AK62" s="14"/>
      <c r="AL62" s="14"/>
      <c r="AM62" s="239"/>
      <c r="AN62" s="14"/>
      <c r="AO62" s="14"/>
      <c r="AP62" s="14"/>
      <c r="AQ62" s="14"/>
      <c r="AR62" s="14"/>
      <c r="AS62" s="14"/>
      <c r="AT62" s="14"/>
      <c r="AU62" s="14"/>
      <c r="AV62" s="14"/>
      <c r="AW62" s="14"/>
      <c r="AX62" s="14"/>
      <c r="AY62" s="14"/>
      <c r="AZ62" s="14"/>
      <c r="BA62" s="14"/>
      <c r="BB62" s="14"/>
      <c r="BC62" s="14"/>
      <c r="BD62" s="14"/>
      <c r="BE62" s="14"/>
      <c r="BF62" s="14"/>
      <c r="BG62" s="14"/>
      <c r="BH62" s="14"/>
      <c r="BI62" s="14"/>
    </row>
    <row r="63" spans="1:61" ht="15.6" customHeight="1" x14ac:dyDescent="0.2">
      <c r="A63" s="4"/>
      <c r="B63" s="589"/>
      <c r="C63" s="603"/>
      <c r="D63" s="188"/>
      <c r="E63" s="189"/>
      <c r="F63" s="189"/>
      <c r="G63" s="189"/>
      <c r="H63" s="189"/>
      <c r="I63" s="328"/>
      <c r="J63" s="328"/>
      <c r="K63" s="189"/>
      <c r="L63" s="191"/>
      <c r="M63" s="189"/>
      <c r="N63" s="189"/>
      <c r="O63" s="255"/>
      <c r="P63" s="189"/>
      <c r="Q63" s="189"/>
      <c r="R63" s="425"/>
      <c r="S63" s="189"/>
      <c r="T63" s="189"/>
      <c r="U63" s="995"/>
      <c r="V63" s="535"/>
      <c r="W63" s="85"/>
      <c r="X63" s="499"/>
      <c r="Y63" s="85"/>
      <c r="Z63" s="85"/>
      <c r="AA63" s="563"/>
      <c r="AB63" s="563"/>
      <c r="AC63" s="57"/>
      <c r="AD63" s="57"/>
      <c r="AE63" s="359"/>
      <c r="AF63" s="354"/>
      <c r="AG63" s="57"/>
      <c r="AH63" s="57"/>
      <c r="AI63" s="57"/>
      <c r="AJ63" s="14"/>
      <c r="AK63" s="14"/>
      <c r="AL63" s="14"/>
      <c r="AM63" s="239"/>
      <c r="AN63" s="14"/>
      <c r="AO63" s="14"/>
      <c r="AP63" s="14"/>
      <c r="AQ63" s="14"/>
      <c r="AR63" s="14"/>
      <c r="AS63" s="14"/>
      <c r="AT63" s="14"/>
      <c r="AU63" s="14"/>
      <c r="AV63" s="14"/>
      <c r="AW63" s="14"/>
      <c r="AX63" s="14"/>
      <c r="AY63" s="14"/>
      <c r="AZ63" s="14"/>
      <c r="BA63" s="14"/>
      <c r="BB63" s="14"/>
      <c r="BC63" s="14"/>
      <c r="BD63" s="14"/>
      <c r="BE63" s="14"/>
      <c r="BF63" s="14"/>
      <c r="BG63" s="14"/>
      <c r="BH63" s="14"/>
      <c r="BI63" s="14"/>
    </row>
    <row r="64" spans="1:61" ht="15.6" customHeight="1" x14ac:dyDescent="0.2">
      <c r="A64" s="4"/>
      <c r="B64" s="589"/>
      <c r="C64" s="824"/>
      <c r="D64" s="188"/>
      <c r="E64" s="190"/>
      <c r="F64" s="189"/>
      <c r="G64" s="189"/>
      <c r="H64" s="1028"/>
      <c r="I64" s="1028"/>
      <c r="J64" s="1028"/>
      <c r="K64" s="189"/>
      <c r="L64" s="191"/>
      <c r="M64" s="189"/>
      <c r="N64" s="189"/>
      <c r="O64" s="255"/>
      <c r="P64" s="189"/>
      <c r="Q64" s="189"/>
      <c r="R64" s="424"/>
      <c r="S64" s="189"/>
      <c r="T64" s="189"/>
      <c r="U64" s="995"/>
      <c r="V64" s="467"/>
      <c r="W64" s="499"/>
      <c r="X64" s="499"/>
      <c r="Y64" s="85"/>
      <c r="Z64" s="85"/>
      <c r="AA64" s="85"/>
      <c r="AB64" s="563"/>
      <c r="AC64" s="57"/>
      <c r="AD64" s="57"/>
      <c r="AE64" s="359"/>
      <c r="AF64" s="14"/>
      <c r="AG64" s="57"/>
      <c r="AH64" s="57"/>
      <c r="AI64" s="57"/>
      <c r="AJ64" s="14"/>
      <c r="AK64" s="14"/>
      <c r="AL64" s="14"/>
      <c r="AM64" s="239"/>
      <c r="AN64" s="14"/>
      <c r="AO64" s="14"/>
      <c r="AP64" s="14"/>
      <c r="AQ64" s="14"/>
      <c r="AR64" s="14"/>
      <c r="AS64" s="14"/>
      <c r="AT64" s="14"/>
      <c r="AU64" s="14"/>
      <c r="AV64" s="14"/>
      <c r="AW64" s="14"/>
      <c r="AX64" s="14"/>
      <c r="AY64" s="14"/>
      <c r="AZ64" s="14"/>
      <c r="BA64" s="14"/>
      <c r="BB64" s="14"/>
      <c r="BC64" s="14"/>
      <c r="BD64" s="14"/>
      <c r="BE64" s="14"/>
      <c r="BF64" s="14"/>
      <c r="BG64" s="14"/>
      <c r="BH64" s="14"/>
      <c r="BI64" s="14"/>
    </row>
    <row r="65" spans="1:61" ht="15.6" customHeight="1" x14ac:dyDescent="0.2">
      <c r="A65" s="4"/>
      <c r="B65" s="589"/>
      <c r="C65" s="603"/>
      <c r="D65" s="188"/>
      <c r="E65" s="189"/>
      <c r="F65" s="189"/>
      <c r="G65" s="189"/>
      <c r="H65" s="189"/>
      <c r="I65" s="328"/>
      <c r="J65" s="328"/>
      <c r="K65" s="189"/>
      <c r="L65" s="191"/>
      <c r="M65" s="189"/>
      <c r="N65" s="189"/>
      <c r="O65" s="255"/>
      <c r="P65" s="189"/>
      <c r="Q65" s="189"/>
      <c r="R65" s="424"/>
      <c r="S65" s="189"/>
      <c r="T65" s="189"/>
      <c r="U65" s="995"/>
      <c r="V65" s="85"/>
      <c r="W65" s="85"/>
      <c r="X65" s="499"/>
      <c r="Y65" s="85"/>
      <c r="Z65" s="85"/>
      <c r="AA65" s="563"/>
      <c r="AB65" s="563"/>
      <c r="AC65" s="57"/>
      <c r="AD65" s="57"/>
      <c r="AE65" s="359"/>
      <c r="AF65" s="354"/>
      <c r="AG65" s="57"/>
      <c r="AH65" s="57"/>
      <c r="AI65" s="57"/>
      <c r="AJ65" s="14"/>
      <c r="AK65" s="14"/>
      <c r="AL65" s="14"/>
      <c r="AM65" s="239"/>
      <c r="AN65" s="14"/>
      <c r="AO65" s="14"/>
      <c r="AP65" s="14"/>
      <c r="AQ65" s="14"/>
      <c r="AR65" s="14"/>
      <c r="AS65" s="14"/>
      <c r="AT65" s="14"/>
      <c r="AU65" s="14"/>
      <c r="AV65" s="14"/>
      <c r="AW65" s="14"/>
      <c r="AX65" s="14"/>
      <c r="AY65" s="14"/>
      <c r="AZ65" s="14"/>
      <c r="BA65" s="14"/>
      <c r="BB65" s="14"/>
      <c r="BC65" s="14"/>
      <c r="BD65" s="14"/>
      <c r="BE65" s="14"/>
      <c r="BF65" s="14"/>
      <c r="BG65" s="14"/>
      <c r="BH65" s="14"/>
      <c r="BI65" s="14"/>
    </row>
    <row r="66" spans="1:61" ht="15.6" customHeight="1" x14ac:dyDescent="0.2">
      <c r="A66" s="4"/>
      <c r="B66" s="589"/>
      <c r="C66" s="603"/>
      <c r="D66" s="188"/>
      <c r="E66" s="189"/>
      <c r="F66" s="189"/>
      <c r="G66" s="189"/>
      <c r="H66" s="189"/>
      <c r="I66" s="328"/>
      <c r="J66" s="328"/>
      <c r="K66" s="189"/>
      <c r="L66" s="193"/>
      <c r="M66" s="189"/>
      <c r="N66" s="189"/>
      <c r="O66" s="255"/>
      <c r="P66" s="189"/>
      <c r="Q66" s="189"/>
      <c r="R66" s="424"/>
      <c r="S66" s="189"/>
      <c r="T66" s="189"/>
      <c r="U66" s="995"/>
      <c r="V66" s="535"/>
      <c r="W66" s="85"/>
      <c r="X66" s="499"/>
      <c r="Y66" s="85"/>
      <c r="Z66" s="85"/>
      <c r="AA66" s="563"/>
      <c r="AB66" s="563"/>
      <c r="AC66" s="57"/>
      <c r="AD66" s="57"/>
      <c r="AE66" s="359"/>
      <c r="AF66" s="354"/>
      <c r="AG66" s="57"/>
      <c r="AH66" s="57"/>
      <c r="AI66" s="57"/>
      <c r="AJ66" s="14"/>
      <c r="AK66" s="14"/>
      <c r="AL66" s="14"/>
      <c r="AM66" s="239"/>
      <c r="AN66" s="14"/>
      <c r="AO66" s="14"/>
      <c r="AP66" s="14"/>
      <c r="AQ66" s="14"/>
      <c r="AR66" s="14"/>
      <c r="AS66" s="14"/>
      <c r="AT66" s="14"/>
      <c r="AU66" s="14"/>
      <c r="AV66" s="14"/>
      <c r="AW66" s="14"/>
      <c r="AX66" s="14"/>
      <c r="AY66" s="14"/>
      <c r="AZ66" s="14"/>
      <c r="BA66" s="14"/>
      <c r="BB66" s="14"/>
      <c r="BC66" s="14"/>
      <c r="BD66" s="14"/>
      <c r="BE66" s="14"/>
      <c r="BF66" s="14"/>
      <c r="BG66" s="14"/>
      <c r="BH66" s="14"/>
      <c r="BI66" s="14"/>
    </row>
    <row r="67" spans="1:61" ht="15.6" customHeight="1" x14ac:dyDescent="0.2">
      <c r="A67" s="4"/>
      <c r="B67" s="652"/>
      <c r="C67" s="603"/>
      <c r="D67" s="188"/>
      <c r="E67" s="189"/>
      <c r="F67" s="189"/>
      <c r="G67" s="189"/>
      <c r="H67" s="189"/>
      <c r="I67" s="328"/>
      <c r="J67" s="328"/>
      <c r="K67" s="189"/>
      <c r="L67" s="191"/>
      <c r="M67" s="189"/>
      <c r="N67" s="189"/>
      <c r="O67" s="255"/>
      <c r="P67" s="189"/>
      <c r="Q67" s="189"/>
      <c r="R67" s="424"/>
      <c r="S67" s="189"/>
      <c r="T67" s="189"/>
      <c r="U67" s="995"/>
      <c r="V67" s="85"/>
      <c r="W67" s="85"/>
      <c r="X67" s="499"/>
      <c r="Y67" s="85"/>
      <c r="Z67" s="85"/>
      <c r="AA67" s="563"/>
      <c r="AB67" s="563"/>
      <c r="AC67" s="57"/>
      <c r="AD67" s="57"/>
      <c r="AE67" s="359"/>
      <c r="AF67" s="354"/>
      <c r="AG67" s="57"/>
      <c r="AH67" s="57"/>
      <c r="AI67" s="57"/>
      <c r="AJ67" s="14"/>
      <c r="AK67" s="14"/>
      <c r="AL67" s="14"/>
      <c r="AM67" s="239"/>
      <c r="AN67" s="14"/>
      <c r="AO67" s="14"/>
      <c r="AP67" s="14"/>
      <c r="AQ67" s="14"/>
      <c r="AR67" s="14"/>
      <c r="AS67" s="14"/>
      <c r="AT67" s="14"/>
      <c r="AU67" s="14"/>
      <c r="AV67" s="14"/>
      <c r="AW67" s="14"/>
      <c r="AX67" s="14"/>
      <c r="AY67" s="14"/>
      <c r="AZ67" s="14"/>
      <c r="BA67" s="14"/>
      <c r="BB67" s="14"/>
      <c r="BC67" s="14"/>
      <c r="BD67" s="14"/>
      <c r="BE67" s="14"/>
      <c r="BF67" s="14"/>
      <c r="BG67" s="14"/>
      <c r="BH67" s="14"/>
      <c r="BI67" s="14"/>
    </row>
    <row r="68" spans="1:61" ht="15.6" customHeight="1" x14ac:dyDescent="0.2">
      <c r="A68" s="4"/>
      <c r="B68" s="652"/>
      <c r="C68" s="603"/>
      <c r="D68" s="188"/>
      <c r="E68" s="189"/>
      <c r="F68" s="189"/>
      <c r="G68" s="189"/>
      <c r="H68" s="189"/>
      <c r="I68" s="328"/>
      <c r="J68" s="328"/>
      <c r="K68" s="189"/>
      <c r="L68" s="193"/>
      <c r="M68" s="189"/>
      <c r="N68" s="189"/>
      <c r="O68" s="255"/>
      <c r="P68" s="189"/>
      <c r="Q68" s="189"/>
      <c r="R68" s="424"/>
      <c r="S68" s="189"/>
      <c r="T68" s="189"/>
      <c r="U68" s="995"/>
      <c r="V68" s="535"/>
      <c r="W68" s="85"/>
      <c r="X68" s="499"/>
      <c r="Y68" s="85"/>
      <c r="Z68" s="85"/>
      <c r="AA68" s="563"/>
      <c r="AB68" s="563"/>
      <c r="AC68" s="57"/>
      <c r="AD68" s="57"/>
      <c r="AE68" s="359"/>
      <c r="AF68" s="354"/>
      <c r="AG68" s="57"/>
      <c r="AH68" s="57"/>
      <c r="AI68" s="57"/>
      <c r="AJ68" s="14"/>
      <c r="AK68" s="14"/>
      <c r="AL68" s="14"/>
      <c r="AM68" s="239"/>
      <c r="AN68" s="14"/>
      <c r="AO68" s="14"/>
      <c r="AP68" s="14"/>
      <c r="AQ68" s="14"/>
      <c r="AR68" s="14"/>
      <c r="AS68" s="14"/>
      <c r="AT68" s="14"/>
      <c r="AU68" s="14"/>
      <c r="AV68" s="14"/>
      <c r="AW68" s="14"/>
      <c r="AX68" s="14"/>
      <c r="AY68" s="14"/>
      <c r="AZ68" s="14"/>
      <c r="BA68" s="14"/>
      <c r="BB68" s="14"/>
      <c r="BC68" s="14"/>
      <c r="BD68" s="14"/>
      <c r="BE68" s="14"/>
      <c r="BF68" s="14"/>
      <c r="BG68" s="14"/>
      <c r="BH68" s="14"/>
      <c r="BI68" s="14"/>
    </row>
    <row r="69" spans="1:61" ht="15.6" customHeight="1" x14ac:dyDescent="0.2">
      <c r="A69" s="4"/>
      <c r="B69" s="652"/>
      <c r="C69" s="603"/>
      <c r="D69" s="188"/>
      <c r="E69" s="189"/>
      <c r="F69" s="189"/>
      <c r="G69" s="189"/>
      <c r="H69" s="189"/>
      <c r="I69" s="328"/>
      <c r="J69" s="328"/>
      <c r="K69" s="189"/>
      <c r="L69" s="191"/>
      <c r="M69" s="189"/>
      <c r="N69" s="189"/>
      <c r="O69" s="255"/>
      <c r="P69" s="539"/>
      <c r="Q69" s="189"/>
      <c r="R69" s="424"/>
      <c r="S69" s="189"/>
      <c r="T69" s="189"/>
      <c r="U69" s="995"/>
      <c r="V69" s="85"/>
      <c r="W69" s="85"/>
      <c r="X69" s="499"/>
      <c r="Y69" s="85"/>
      <c r="Z69" s="85"/>
      <c r="AA69" s="563"/>
      <c r="AB69" s="563"/>
      <c r="AC69" s="57"/>
      <c r="AD69" s="57"/>
      <c r="AE69" s="359"/>
      <c r="AF69" s="354"/>
      <c r="AG69" s="57"/>
      <c r="AH69" s="57"/>
      <c r="AI69" s="57"/>
      <c r="AJ69" s="14"/>
      <c r="AK69" s="14"/>
      <c r="AL69" s="14"/>
      <c r="AM69" s="239"/>
      <c r="AN69" s="14"/>
      <c r="AO69" s="14"/>
      <c r="AP69" s="14"/>
      <c r="AQ69" s="14"/>
      <c r="AR69" s="14"/>
      <c r="AS69" s="14"/>
      <c r="AT69" s="14"/>
      <c r="AU69" s="14"/>
      <c r="AV69" s="14"/>
      <c r="AW69" s="14"/>
      <c r="AX69" s="14"/>
      <c r="AY69" s="14"/>
      <c r="AZ69" s="14"/>
      <c r="BA69" s="14"/>
      <c r="BB69" s="14"/>
      <c r="BC69" s="14"/>
      <c r="BD69" s="14"/>
      <c r="BE69" s="14"/>
      <c r="BF69" s="14"/>
      <c r="BG69" s="14"/>
      <c r="BH69" s="14"/>
      <c r="BI69" s="14"/>
    </row>
    <row r="70" spans="1:61" ht="15.6" customHeight="1" x14ac:dyDescent="0.2">
      <c r="A70" s="4"/>
      <c r="B70" s="828"/>
      <c r="C70" s="603"/>
      <c r="D70" s="188"/>
      <c r="E70" s="189"/>
      <c r="F70" s="189"/>
      <c r="G70" s="189"/>
      <c r="H70" s="189"/>
      <c r="I70" s="328"/>
      <c r="J70" s="328"/>
      <c r="K70" s="189"/>
      <c r="L70" s="193"/>
      <c r="M70" s="189"/>
      <c r="N70" s="189"/>
      <c r="O70" s="255"/>
      <c r="P70" s="189"/>
      <c r="Q70" s="189"/>
      <c r="R70" s="424"/>
      <c r="S70" s="189"/>
      <c r="T70" s="189"/>
      <c r="U70" s="995"/>
      <c r="V70" s="535"/>
      <c r="W70" s="85"/>
      <c r="X70" s="499"/>
      <c r="Y70" s="85"/>
      <c r="Z70" s="85"/>
      <c r="AA70" s="563"/>
      <c r="AB70" s="563"/>
      <c r="AC70" s="57"/>
      <c r="AD70" s="57"/>
      <c r="AE70" s="359"/>
      <c r="AF70" s="354"/>
      <c r="AG70" s="57"/>
      <c r="AH70" s="57"/>
      <c r="AI70" s="57"/>
      <c r="AJ70" s="14"/>
      <c r="AK70" s="14"/>
      <c r="AL70" s="14"/>
      <c r="AM70" s="239"/>
      <c r="AN70" s="14"/>
      <c r="AO70" s="14"/>
      <c r="AP70" s="14"/>
      <c r="AQ70" s="14"/>
      <c r="AR70" s="14"/>
      <c r="AS70" s="14"/>
      <c r="AT70" s="14"/>
      <c r="AU70" s="14"/>
      <c r="AV70" s="14"/>
      <c r="AW70" s="14"/>
      <c r="AX70" s="14"/>
      <c r="AY70" s="14"/>
      <c r="AZ70" s="14"/>
      <c r="BA70" s="14"/>
      <c r="BB70" s="14"/>
      <c r="BC70" s="14"/>
      <c r="BD70" s="14"/>
      <c r="BE70" s="14"/>
      <c r="BF70" s="14"/>
      <c r="BG70" s="14"/>
      <c r="BH70" s="14"/>
      <c r="BI70" s="14"/>
    </row>
    <row r="71" spans="1:61" ht="15.6" customHeight="1" x14ac:dyDescent="0.2">
      <c r="A71" s="4"/>
      <c r="B71" s="652"/>
      <c r="C71" s="603"/>
      <c r="D71" s="188"/>
      <c r="E71" s="189"/>
      <c r="F71" s="189"/>
      <c r="G71" s="189"/>
      <c r="H71" s="189"/>
      <c r="I71" s="328"/>
      <c r="J71" s="328"/>
      <c r="K71" s="189"/>
      <c r="L71" s="193"/>
      <c r="M71" s="189"/>
      <c r="N71" s="189"/>
      <c r="O71" s="255"/>
      <c r="P71" s="189"/>
      <c r="Q71" s="189"/>
      <c r="R71" s="424"/>
      <c r="S71" s="189"/>
      <c r="T71" s="189"/>
      <c r="U71" s="995"/>
      <c r="V71" s="85"/>
      <c r="W71" s="85"/>
      <c r="X71" s="499"/>
      <c r="Y71" s="85"/>
      <c r="Z71" s="85"/>
      <c r="AA71" s="563"/>
      <c r="AB71" s="563"/>
      <c r="AC71" s="57"/>
      <c r="AD71" s="57"/>
      <c r="AE71" s="359"/>
      <c r="AF71" s="354"/>
      <c r="AG71" s="57"/>
      <c r="AH71" s="57"/>
      <c r="AI71" s="57"/>
      <c r="AJ71" s="14"/>
      <c r="AK71" s="14"/>
      <c r="AL71" s="14"/>
      <c r="AM71" s="239"/>
      <c r="AN71" s="14"/>
      <c r="AO71" s="14"/>
      <c r="AP71" s="14"/>
      <c r="AQ71" s="14"/>
      <c r="AR71" s="14"/>
      <c r="AS71" s="14"/>
      <c r="AT71" s="14"/>
      <c r="AU71" s="14"/>
      <c r="AV71" s="14"/>
      <c r="AW71" s="14"/>
      <c r="AX71" s="14"/>
      <c r="AY71" s="14"/>
      <c r="AZ71" s="14"/>
      <c r="BA71" s="14"/>
      <c r="BB71" s="14"/>
      <c r="BC71" s="14"/>
      <c r="BD71" s="14"/>
      <c r="BE71" s="14"/>
      <c r="BF71" s="14"/>
      <c r="BG71" s="14"/>
      <c r="BH71" s="14"/>
      <c r="BI71" s="14"/>
    </row>
    <row r="72" spans="1:61" ht="15.6" customHeight="1" x14ac:dyDescent="0.2">
      <c r="A72" s="4"/>
      <c r="B72" s="652"/>
      <c r="C72" s="603"/>
      <c r="D72" s="188"/>
      <c r="E72" s="189"/>
      <c r="F72" s="189"/>
      <c r="G72" s="189"/>
      <c r="H72" s="189"/>
      <c r="I72" s="328"/>
      <c r="J72" s="328"/>
      <c r="K72" s="189"/>
      <c r="L72" s="193"/>
      <c r="M72" s="189"/>
      <c r="N72" s="189"/>
      <c r="O72" s="255"/>
      <c r="P72" s="189"/>
      <c r="Q72" s="189"/>
      <c r="R72" s="424"/>
      <c r="S72" s="189"/>
      <c r="T72" s="189"/>
      <c r="U72" s="995"/>
      <c r="V72" s="535"/>
      <c r="W72" s="85"/>
      <c r="X72" s="499"/>
      <c r="Y72" s="85"/>
      <c r="Z72" s="85"/>
      <c r="AA72" s="563"/>
      <c r="AB72" s="563"/>
      <c r="AC72" s="57"/>
      <c r="AD72" s="57"/>
      <c r="AE72" s="359"/>
      <c r="AF72" s="354"/>
      <c r="AG72" s="57"/>
      <c r="AH72" s="57"/>
      <c r="AI72" s="57"/>
      <c r="AJ72" s="14"/>
      <c r="AK72" s="14"/>
      <c r="AL72" s="14"/>
      <c r="AM72" s="239"/>
      <c r="AN72" s="14"/>
      <c r="AO72" s="14"/>
      <c r="AP72" s="14"/>
      <c r="AQ72" s="14"/>
      <c r="AR72" s="14"/>
      <c r="AS72" s="14"/>
      <c r="AT72" s="14"/>
      <c r="AU72" s="14"/>
      <c r="AV72" s="14"/>
      <c r="AW72" s="14"/>
      <c r="AX72" s="14"/>
      <c r="AY72" s="14"/>
      <c r="AZ72" s="14"/>
      <c r="BA72" s="14"/>
      <c r="BB72" s="14"/>
      <c r="BC72" s="14"/>
      <c r="BD72" s="14"/>
      <c r="BE72" s="14"/>
      <c r="BF72" s="14"/>
      <c r="BG72" s="14"/>
      <c r="BH72" s="14"/>
      <c r="BI72" s="14"/>
    </row>
    <row r="73" spans="1:61" ht="15.6" customHeight="1" x14ac:dyDescent="0.2">
      <c r="A73" s="4"/>
      <c r="B73" s="652"/>
      <c r="C73" s="603"/>
      <c r="D73" s="188"/>
      <c r="E73" s="189"/>
      <c r="F73" s="189"/>
      <c r="G73" s="189"/>
      <c r="H73" s="189"/>
      <c r="I73" s="328"/>
      <c r="J73" s="328"/>
      <c r="K73" s="189"/>
      <c r="L73" s="191"/>
      <c r="M73" s="189"/>
      <c r="N73" s="189"/>
      <c r="O73" s="255"/>
      <c r="P73" s="189"/>
      <c r="Q73" s="189"/>
      <c r="R73" s="424"/>
      <c r="S73" s="189"/>
      <c r="T73" s="189"/>
      <c r="U73" s="995"/>
      <c r="V73" s="85"/>
      <c r="W73" s="85"/>
      <c r="X73" s="499"/>
      <c r="Y73" s="85"/>
      <c r="Z73" s="85"/>
      <c r="AA73" s="563"/>
      <c r="AB73" s="563"/>
      <c r="AC73" s="57"/>
      <c r="AD73" s="57"/>
      <c r="AE73" s="359"/>
      <c r="AF73" s="354"/>
      <c r="AG73" s="57"/>
      <c r="AH73" s="57"/>
      <c r="AI73" s="57"/>
      <c r="AJ73" s="14"/>
      <c r="AK73" s="14"/>
      <c r="AL73" s="14"/>
      <c r="AM73" s="239"/>
      <c r="AN73" s="14"/>
      <c r="AO73" s="14"/>
      <c r="AP73" s="14"/>
      <c r="AQ73" s="14"/>
      <c r="AR73" s="14"/>
      <c r="AS73" s="14"/>
      <c r="AT73" s="14"/>
      <c r="AU73" s="14"/>
      <c r="AV73" s="14"/>
      <c r="AW73" s="14"/>
      <c r="AX73" s="14"/>
      <c r="AY73" s="14"/>
      <c r="AZ73" s="14"/>
      <c r="BA73" s="14"/>
      <c r="BB73" s="14"/>
      <c r="BC73" s="14"/>
      <c r="BD73" s="14"/>
      <c r="BE73" s="14"/>
      <c r="BF73" s="14"/>
      <c r="BG73" s="14"/>
      <c r="BH73" s="14"/>
      <c r="BI73" s="14"/>
    </row>
    <row r="74" spans="1:61" ht="15.6" customHeight="1" x14ac:dyDescent="0.2">
      <c r="A74" s="4"/>
      <c r="B74" s="652"/>
      <c r="C74" s="860"/>
      <c r="D74" s="188"/>
      <c r="E74" s="189"/>
      <c r="F74" s="189"/>
      <c r="G74" s="189"/>
      <c r="H74" s="189"/>
      <c r="I74" s="328"/>
      <c r="J74" s="328"/>
      <c r="K74" s="189"/>
      <c r="L74" s="191"/>
      <c r="M74" s="189"/>
      <c r="N74" s="189"/>
      <c r="O74" s="255"/>
      <c r="P74" s="189"/>
      <c r="Q74" s="189"/>
      <c r="R74" s="424"/>
      <c r="S74" s="189"/>
      <c r="T74" s="189"/>
      <c r="U74" s="995"/>
      <c r="V74" s="535"/>
      <c r="W74" s="85"/>
      <c r="X74" s="499"/>
      <c r="Y74" s="85"/>
      <c r="Z74" s="85"/>
      <c r="AA74" s="563"/>
      <c r="AB74" s="563"/>
      <c r="AC74" s="57"/>
      <c r="AD74" s="57"/>
      <c r="AE74" s="359"/>
      <c r="AF74" s="354"/>
      <c r="AG74" s="57"/>
      <c r="AH74" s="57"/>
      <c r="AI74" s="57"/>
      <c r="AJ74" s="14"/>
      <c r="AK74" s="14"/>
      <c r="AL74" s="14"/>
      <c r="AM74" s="240"/>
      <c r="AN74" s="14"/>
      <c r="AO74" s="14"/>
      <c r="AP74" s="14"/>
      <c r="AQ74" s="14"/>
      <c r="AR74" s="14"/>
      <c r="AS74" s="14"/>
      <c r="AT74" s="14"/>
      <c r="AU74" s="14"/>
      <c r="AV74" s="14"/>
      <c r="AW74" s="14"/>
      <c r="AX74" s="14"/>
      <c r="AY74" s="14"/>
      <c r="AZ74" s="14"/>
      <c r="BA74" s="14"/>
      <c r="BB74" s="14"/>
      <c r="BC74" s="14"/>
      <c r="BD74" s="14"/>
      <c r="BE74" s="14"/>
      <c r="BF74" s="14"/>
      <c r="BG74" s="14"/>
      <c r="BH74" s="14"/>
      <c r="BI74" s="14"/>
    </row>
    <row r="75" spans="1:61" ht="15.6" customHeight="1" x14ac:dyDescent="0.2">
      <c r="A75" s="4"/>
      <c r="B75" s="652"/>
      <c r="C75" s="824"/>
      <c r="D75" s="188"/>
      <c r="E75" s="189"/>
      <c r="F75" s="189"/>
      <c r="G75" s="189"/>
      <c r="H75" s="1028"/>
      <c r="I75" s="1028"/>
      <c r="J75" s="1028"/>
      <c r="K75" s="189"/>
      <c r="L75" s="191"/>
      <c r="M75" s="190"/>
      <c r="N75" s="189"/>
      <c r="O75" s="255"/>
      <c r="P75" s="189"/>
      <c r="Q75" s="189"/>
      <c r="R75" s="425"/>
      <c r="S75" s="189"/>
      <c r="T75" s="189"/>
      <c r="U75" s="995"/>
      <c r="V75" s="467"/>
      <c r="W75" s="499"/>
      <c r="X75" s="499"/>
      <c r="Y75" s="85"/>
      <c r="Z75" s="85"/>
      <c r="AA75" s="85"/>
      <c r="AB75" s="563"/>
      <c r="AC75" s="57"/>
      <c r="AD75" s="57"/>
      <c r="AE75" s="359"/>
      <c r="AF75" s="14"/>
      <c r="AG75" s="57"/>
      <c r="AH75" s="57"/>
      <c r="AI75" s="57"/>
      <c r="AJ75" s="14"/>
      <c r="AK75" s="14"/>
      <c r="AL75" s="14"/>
      <c r="AM75" s="239"/>
      <c r="AN75" s="14"/>
      <c r="AO75" s="14"/>
      <c r="AP75" s="14"/>
      <c r="AQ75" s="14"/>
      <c r="AR75" s="14"/>
      <c r="AS75" s="14"/>
      <c r="AT75" s="14"/>
      <c r="AU75" s="14"/>
      <c r="AV75" s="14"/>
      <c r="AW75" s="14"/>
      <c r="AX75" s="14"/>
      <c r="AY75" s="14"/>
      <c r="AZ75" s="14"/>
      <c r="BA75" s="14"/>
      <c r="BB75" s="14"/>
      <c r="BC75" s="14"/>
      <c r="BD75" s="14"/>
      <c r="BE75" s="14"/>
      <c r="BF75" s="14"/>
      <c r="BG75" s="14"/>
      <c r="BH75" s="14"/>
      <c r="BI75" s="14"/>
    </row>
    <row r="76" spans="1:61" ht="15.6" customHeight="1" x14ac:dyDescent="0.2">
      <c r="A76" s="4"/>
      <c r="B76" s="652"/>
      <c r="C76" s="824"/>
      <c r="D76" s="188"/>
      <c r="E76" s="189"/>
      <c r="F76" s="189"/>
      <c r="G76" s="189"/>
      <c r="H76" s="1028"/>
      <c r="I76" s="1028"/>
      <c r="J76" s="1028"/>
      <c r="K76" s="189"/>
      <c r="L76" s="191"/>
      <c r="M76" s="190"/>
      <c r="N76" s="189"/>
      <c r="O76" s="255"/>
      <c r="P76" s="189"/>
      <c r="Q76" s="189"/>
      <c r="R76" s="424"/>
      <c r="S76" s="189"/>
      <c r="T76" s="189"/>
      <c r="U76" s="995"/>
      <c r="V76" s="467"/>
      <c r="W76" s="499"/>
      <c r="X76" s="499"/>
      <c r="Y76" s="85"/>
      <c r="Z76" s="85"/>
      <c r="AA76" s="85"/>
      <c r="AB76" s="563"/>
      <c r="AC76" s="57"/>
      <c r="AD76" s="57"/>
      <c r="AE76" s="359"/>
      <c r="AF76" s="14"/>
      <c r="AG76" s="57"/>
      <c r="AH76" s="57"/>
      <c r="AI76" s="57"/>
      <c r="AJ76" s="14"/>
      <c r="AK76" s="14"/>
      <c r="AL76" s="14"/>
      <c r="AM76" s="239"/>
      <c r="AN76" s="14"/>
      <c r="AO76" s="14"/>
      <c r="AP76" s="14"/>
      <c r="AQ76" s="14"/>
      <c r="AR76" s="14"/>
      <c r="AS76" s="14"/>
      <c r="AT76" s="14"/>
      <c r="AU76" s="14"/>
      <c r="AV76" s="14"/>
      <c r="AW76" s="14"/>
      <c r="AX76" s="14"/>
      <c r="AY76" s="14"/>
      <c r="AZ76" s="14"/>
      <c r="BA76" s="14"/>
      <c r="BB76" s="14"/>
      <c r="BC76" s="14"/>
      <c r="BD76" s="14"/>
      <c r="BE76" s="14"/>
      <c r="BF76" s="14"/>
      <c r="BG76" s="14"/>
      <c r="BH76" s="14"/>
      <c r="BI76" s="14"/>
    </row>
    <row r="77" spans="1:61" ht="15.6" customHeight="1" x14ac:dyDescent="0.2">
      <c r="A77" s="4"/>
      <c r="B77" s="652"/>
      <c r="C77" s="603"/>
      <c r="D77" s="188"/>
      <c r="E77" s="189"/>
      <c r="F77" s="189"/>
      <c r="G77" s="189"/>
      <c r="H77" s="189"/>
      <c r="I77" s="328"/>
      <c r="J77" s="328"/>
      <c r="K77" s="189"/>
      <c r="L77" s="193"/>
      <c r="M77" s="189"/>
      <c r="N77" s="189"/>
      <c r="O77" s="255"/>
      <c r="P77" s="189"/>
      <c r="Q77" s="189"/>
      <c r="R77" s="424"/>
      <c r="S77" s="191"/>
      <c r="T77" s="189"/>
      <c r="U77" s="995"/>
      <c r="V77" s="535"/>
      <c r="W77" s="85"/>
      <c r="X77" s="499"/>
      <c r="Y77" s="85"/>
      <c r="Z77" s="85"/>
      <c r="AA77" s="563"/>
      <c r="AB77" s="563"/>
      <c r="AC77" s="57"/>
      <c r="AD77" s="57"/>
      <c r="AE77" s="359"/>
      <c r="AF77" s="354"/>
      <c r="AG77" s="57"/>
      <c r="AH77" s="57"/>
      <c r="AI77" s="57"/>
      <c r="AJ77" s="14"/>
      <c r="AK77" s="14"/>
      <c r="AL77" s="14"/>
      <c r="AM77" s="239"/>
      <c r="AN77" s="14"/>
      <c r="AO77" s="14"/>
      <c r="AP77" s="14"/>
      <c r="AQ77" s="14"/>
      <c r="AR77" s="14"/>
      <c r="AS77" s="14"/>
      <c r="AT77" s="14"/>
      <c r="AU77" s="14"/>
      <c r="AV77" s="14"/>
      <c r="AW77" s="14"/>
      <c r="AX77" s="14"/>
      <c r="AY77" s="14"/>
      <c r="AZ77" s="14"/>
      <c r="BA77" s="14"/>
      <c r="BB77" s="14"/>
      <c r="BC77" s="14"/>
      <c r="BD77" s="14"/>
      <c r="BE77" s="14"/>
      <c r="BF77" s="14"/>
      <c r="BG77" s="14"/>
      <c r="BH77" s="14"/>
      <c r="BI77" s="14"/>
    </row>
    <row r="78" spans="1:61" ht="15.6" customHeight="1" x14ac:dyDescent="0.2">
      <c r="A78" s="4"/>
      <c r="B78" s="1103"/>
      <c r="C78" s="343"/>
      <c r="D78" s="1102"/>
      <c r="E78" s="995"/>
      <c r="F78" s="995"/>
      <c r="G78" s="995"/>
      <c r="H78" s="995"/>
      <c r="I78" s="995"/>
      <c r="J78" s="995"/>
      <c r="K78" s="189"/>
      <c r="L78" s="191"/>
      <c r="M78" s="189"/>
      <c r="N78" s="189"/>
      <c r="O78" s="255"/>
      <c r="P78" s="189"/>
      <c r="Q78" s="189"/>
      <c r="R78" s="424"/>
      <c r="S78" s="189"/>
      <c r="T78" s="189"/>
      <c r="U78" s="995"/>
      <c r="V78" s="535"/>
      <c r="W78" s="85"/>
      <c r="X78" s="499"/>
      <c r="Y78" s="85"/>
      <c r="Z78" s="85"/>
      <c r="AA78" s="563"/>
      <c r="AB78" s="563"/>
      <c r="AC78" s="57"/>
      <c r="AD78" s="57"/>
      <c r="AE78" s="359"/>
      <c r="AF78" s="354"/>
      <c r="AG78" s="57"/>
      <c r="AH78" s="57"/>
      <c r="AI78" s="57"/>
      <c r="AJ78" s="14"/>
      <c r="AK78" s="14"/>
      <c r="AL78" s="14"/>
      <c r="AM78" s="239"/>
      <c r="AN78" s="14"/>
      <c r="AO78" s="14"/>
      <c r="AP78" s="14"/>
      <c r="AQ78" s="14"/>
      <c r="AR78" s="14"/>
      <c r="AS78" s="14"/>
      <c r="AT78" s="14"/>
      <c r="AU78" s="14"/>
      <c r="AV78" s="14"/>
      <c r="AW78" s="14"/>
      <c r="AX78" s="14"/>
      <c r="AY78" s="14"/>
      <c r="AZ78" s="14"/>
      <c r="BA78" s="14"/>
      <c r="BB78" s="14"/>
      <c r="BC78" s="14"/>
      <c r="BD78" s="14"/>
      <c r="BE78" s="14"/>
      <c r="BF78" s="14"/>
      <c r="BG78" s="14"/>
      <c r="BH78" s="14"/>
      <c r="BI78" s="14"/>
    </row>
    <row r="79" spans="1:61" ht="15.6" customHeight="1" x14ac:dyDescent="0.2">
      <c r="A79" s="4"/>
      <c r="B79" s="652"/>
      <c r="C79" s="603"/>
      <c r="D79" s="188"/>
      <c r="E79" s="189"/>
      <c r="F79" s="189"/>
      <c r="G79" s="189"/>
      <c r="H79" s="189"/>
      <c r="I79" s="328"/>
      <c r="J79" s="328"/>
      <c r="K79" s="189"/>
      <c r="L79" s="191"/>
      <c r="M79" s="189"/>
      <c r="N79" s="189"/>
      <c r="O79" s="255"/>
      <c r="P79" s="189"/>
      <c r="Q79" s="189"/>
      <c r="R79" s="424"/>
      <c r="S79" s="189"/>
      <c r="T79" s="189"/>
      <c r="U79" s="995"/>
      <c r="V79" s="535"/>
      <c r="W79" s="85"/>
      <c r="X79" s="499"/>
      <c r="Y79" s="85"/>
      <c r="Z79" s="85"/>
      <c r="AA79" s="563"/>
      <c r="AB79" s="563"/>
      <c r="AC79" s="57"/>
      <c r="AD79" s="57"/>
      <c r="AE79" s="359"/>
      <c r="AF79" s="354"/>
      <c r="AG79" s="57"/>
      <c r="AH79" s="57"/>
      <c r="AI79" s="57"/>
      <c r="AJ79" s="14"/>
      <c r="AK79" s="14"/>
      <c r="AL79" s="14"/>
      <c r="AM79" s="239"/>
      <c r="AN79" s="14"/>
      <c r="AO79" s="14"/>
      <c r="AP79" s="14"/>
      <c r="AQ79" s="14"/>
      <c r="AR79" s="14"/>
      <c r="AS79" s="14"/>
      <c r="AT79" s="14"/>
      <c r="AU79" s="14"/>
      <c r="AV79" s="14"/>
      <c r="AW79" s="14"/>
      <c r="AX79" s="14"/>
      <c r="AY79" s="14"/>
      <c r="AZ79" s="14"/>
      <c r="BA79" s="14"/>
      <c r="BB79" s="14"/>
      <c r="BC79" s="14"/>
      <c r="BD79" s="14"/>
      <c r="BE79" s="14"/>
      <c r="BF79" s="14"/>
      <c r="BG79" s="14"/>
      <c r="BH79" s="14"/>
      <c r="BI79" s="14"/>
    </row>
    <row r="80" spans="1:61" ht="15.6" customHeight="1" x14ac:dyDescent="0.2">
      <c r="A80" s="4"/>
      <c r="B80" s="652"/>
      <c r="C80" s="603"/>
      <c r="D80" s="188"/>
      <c r="E80" s="189"/>
      <c r="F80" s="189"/>
      <c r="G80" s="189"/>
      <c r="H80" s="189"/>
      <c r="I80" s="328"/>
      <c r="J80" s="328"/>
      <c r="K80" s="189"/>
      <c r="L80" s="191"/>
      <c r="M80" s="189"/>
      <c r="N80" s="189"/>
      <c r="O80" s="255"/>
      <c r="P80" s="189"/>
      <c r="Q80" s="189"/>
      <c r="R80" s="424"/>
      <c r="S80" s="189"/>
      <c r="T80" s="189"/>
      <c r="U80" s="995"/>
      <c r="V80" s="535"/>
      <c r="W80" s="85"/>
      <c r="X80" s="499"/>
      <c r="Y80" s="85"/>
      <c r="Z80" s="85"/>
      <c r="AA80" s="563"/>
      <c r="AB80" s="563"/>
      <c r="AC80" s="57"/>
      <c r="AD80" s="57"/>
      <c r="AE80" s="359"/>
      <c r="AF80" s="354"/>
      <c r="AG80" s="57"/>
      <c r="AH80" s="57"/>
      <c r="AI80" s="57"/>
      <c r="AJ80" s="14"/>
      <c r="AK80" s="14"/>
      <c r="AL80" s="14"/>
      <c r="AM80" s="239"/>
      <c r="AN80" s="14"/>
      <c r="AO80" s="14"/>
      <c r="AP80" s="14"/>
      <c r="AQ80" s="14"/>
      <c r="AR80" s="14"/>
      <c r="AS80" s="14"/>
      <c r="AT80" s="14"/>
      <c r="AU80" s="14"/>
      <c r="AV80" s="14"/>
      <c r="AW80" s="14"/>
      <c r="AX80" s="14"/>
      <c r="AY80" s="14"/>
      <c r="AZ80" s="14"/>
      <c r="BA80" s="14"/>
      <c r="BB80" s="14"/>
      <c r="BC80" s="14"/>
      <c r="BD80" s="14"/>
      <c r="BE80" s="14"/>
      <c r="BF80" s="14"/>
      <c r="BG80" s="14"/>
      <c r="BH80" s="14"/>
      <c r="BI80" s="14"/>
    </row>
    <row r="81" spans="1:61" ht="15.6" customHeight="1" x14ac:dyDescent="0.2">
      <c r="A81" s="4"/>
      <c r="B81" s="652"/>
      <c r="C81" s="603"/>
      <c r="D81" s="188"/>
      <c r="E81" s="189"/>
      <c r="F81" s="189"/>
      <c r="G81" s="189"/>
      <c r="H81" s="189"/>
      <c r="I81" s="328"/>
      <c r="J81" s="328"/>
      <c r="K81" s="189"/>
      <c r="L81" s="191"/>
      <c r="M81" s="189"/>
      <c r="N81" s="189"/>
      <c r="O81" s="255"/>
      <c r="P81" s="189"/>
      <c r="Q81" s="189"/>
      <c r="R81" s="424"/>
      <c r="S81" s="189"/>
      <c r="T81" s="189"/>
      <c r="U81" s="995"/>
      <c r="V81" s="535"/>
      <c r="W81" s="85"/>
      <c r="X81" s="499"/>
      <c r="Y81" s="85"/>
      <c r="Z81" s="85"/>
      <c r="AA81" s="563"/>
      <c r="AB81" s="563"/>
      <c r="AC81" s="57"/>
      <c r="AD81" s="57"/>
      <c r="AE81" s="359"/>
      <c r="AF81" s="354"/>
      <c r="AG81" s="57"/>
      <c r="AH81" s="57"/>
      <c r="AI81" s="57"/>
      <c r="AJ81" s="14"/>
      <c r="AK81" s="14"/>
      <c r="AL81" s="14"/>
      <c r="AM81" s="239"/>
      <c r="AN81" s="14"/>
      <c r="AO81" s="14"/>
      <c r="AP81" s="14"/>
      <c r="AQ81" s="14"/>
      <c r="AR81" s="14"/>
      <c r="AS81" s="14"/>
      <c r="AT81" s="14"/>
      <c r="AU81" s="14"/>
      <c r="AV81" s="14"/>
      <c r="AW81" s="14"/>
      <c r="AX81" s="14"/>
      <c r="AY81" s="14"/>
      <c r="AZ81" s="14"/>
      <c r="BA81" s="14"/>
      <c r="BB81" s="14"/>
      <c r="BC81" s="14"/>
      <c r="BD81" s="14"/>
      <c r="BE81" s="14"/>
      <c r="BF81" s="14"/>
      <c r="BG81" s="14"/>
      <c r="BH81" s="14"/>
      <c r="BI81" s="14"/>
    </row>
    <row r="82" spans="1:61" ht="15.6" customHeight="1" x14ac:dyDescent="0.2">
      <c r="A82" s="4"/>
      <c r="B82" s="652"/>
      <c r="C82" s="824"/>
      <c r="D82" s="188"/>
      <c r="E82" s="189"/>
      <c r="F82" s="189"/>
      <c r="G82" s="189"/>
      <c r="H82" s="1028"/>
      <c r="I82" s="1028"/>
      <c r="J82" s="1028"/>
      <c r="K82" s="189"/>
      <c r="L82" s="191"/>
      <c r="M82" s="189"/>
      <c r="N82" s="189"/>
      <c r="O82" s="255"/>
      <c r="P82" s="189"/>
      <c r="Q82" s="189"/>
      <c r="R82" s="424"/>
      <c r="S82" s="189"/>
      <c r="T82" s="189"/>
      <c r="U82" s="995"/>
      <c r="V82" s="467"/>
      <c r="W82" s="499"/>
      <c r="X82" s="499"/>
      <c r="Y82" s="85"/>
      <c r="Z82" s="85"/>
      <c r="AA82" s="85"/>
      <c r="AB82" s="563"/>
      <c r="AC82" s="57"/>
      <c r="AD82" s="57"/>
      <c r="AE82" s="359"/>
      <c r="AF82" s="14"/>
      <c r="AG82" s="57"/>
      <c r="AH82" s="57"/>
      <c r="AI82" s="57"/>
      <c r="AJ82" s="14"/>
      <c r="AK82" s="14"/>
      <c r="AL82" s="14"/>
      <c r="AM82" s="239"/>
      <c r="AN82" s="14"/>
      <c r="AO82" s="14"/>
      <c r="AP82" s="14"/>
      <c r="AQ82" s="14"/>
      <c r="AR82" s="14"/>
      <c r="AS82" s="14"/>
      <c r="AT82" s="14"/>
      <c r="AU82" s="14"/>
      <c r="AV82" s="14"/>
      <c r="AW82" s="14"/>
      <c r="AX82" s="14"/>
      <c r="AY82" s="14"/>
      <c r="AZ82" s="14"/>
      <c r="BA82" s="14"/>
      <c r="BB82" s="14"/>
      <c r="BC82" s="14"/>
      <c r="BD82" s="14"/>
      <c r="BE82" s="14"/>
      <c r="BF82" s="14"/>
      <c r="BG82" s="14"/>
      <c r="BH82" s="14"/>
      <c r="BI82" s="14"/>
    </row>
    <row r="83" spans="1:61" ht="15.6" customHeight="1" x14ac:dyDescent="0.2">
      <c r="A83" s="4"/>
      <c r="B83" s="652"/>
      <c r="C83" s="603"/>
      <c r="D83" s="188"/>
      <c r="E83" s="189"/>
      <c r="F83" s="189"/>
      <c r="G83" s="189"/>
      <c r="H83" s="189"/>
      <c r="I83" s="328"/>
      <c r="J83" s="328"/>
      <c r="K83" s="189"/>
      <c r="L83" s="191"/>
      <c r="M83" s="189"/>
      <c r="N83" s="189"/>
      <c r="O83" s="255"/>
      <c r="P83" s="189"/>
      <c r="Q83" s="189"/>
      <c r="R83" s="424"/>
      <c r="S83" s="189"/>
      <c r="T83" s="189"/>
      <c r="U83" s="995"/>
      <c r="V83" s="85"/>
      <c r="W83" s="85"/>
      <c r="X83" s="499"/>
      <c r="Y83" s="85"/>
      <c r="Z83" s="85"/>
      <c r="AA83" s="563"/>
      <c r="AB83" s="563"/>
      <c r="AC83" s="57"/>
      <c r="AD83" s="57"/>
      <c r="AE83" s="359"/>
      <c r="AF83" s="354"/>
      <c r="AG83" s="57"/>
      <c r="AH83" s="57"/>
      <c r="AI83" s="57"/>
      <c r="AJ83" s="14"/>
      <c r="AK83" s="14"/>
      <c r="AL83" s="14"/>
      <c r="AM83" s="239"/>
      <c r="AN83" s="14"/>
      <c r="AO83" s="14"/>
      <c r="AP83" s="14"/>
      <c r="AQ83" s="14"/>
      <c r="AR83" s="14"/>
      <c r="AS83" s="14"/>
      <c r="AT83" s="14"/>
      <c r="AU83" s="14"/>
      <c r="AV83" s="14"/>
      <c r="AW83" s="14"/>
      <c r="AX83" s="14"/>
      <c r="AY83" s="14"/>
      <c r="AZ83" s="14"/>
      <c r="BA83" s="14"/>
      <c r="BB83" s="14"/>
      <c r="BC83" s="14"/>
      <c r="BD83" s="14"/>
      <c r="BE83" s="14"/>
      <c r="BF83" s="14"/>
      <c r="BG83" s="14"/>
      <c r="BH83" s="14"/>
      <c r="BI83" s="14"/>
    </row>
    <row r="84" spans="1:61" s="87" customFormat="1" ht="15.6" customHeight="1" x14ac:dyDescent="0.2">
      <c r="A84" s="4"/>
      <c r="B84" s="652"/>
      <c r="C84" s="603"/>
      <c r="D84" s="188"/>
      <c r="E84" s="189"/>
      <c r="F84" s="189"/>
      <c r="G84" s="189"/>
      <c r="H84" s="189"/>
      <c r="I84" s="328"/>
      <c r="J84" s="328"/>
      <c r="K84" s="189"/>
      <c r="L84" s="191"/>
      <c r="M84" s="190"/>
      <c r="N84" s="189"/>
      <c r="O84" s="257"/>
      <c r="P84" s="190"/>
      <c r="Q84" s="189"/>
      <c r="R84" s="424"/>
      <c r="S84" s="190"/>
      <c r="T84" s="189"/>
      <c r="U84" s="995"/>
      <c r="V84" s="85"/>
      <c r="W84" s="85"/>
      <c r="X84" s="499"/>
      <c r="Y84" s="85"/>
      <c r="Z84" s="85"/>
      <c r="AA84" s="563"/>
      <c r="AB84" s="563"/>
      <c r="AC84" s="57"/>
      <c r="AD84" s="57"/>
      <c r="AE84" s="361"/>
      <c r="AF84" s="354"/>
      <c r="AG84" s="57"/>
      <c r="AH84" s="362"/>
      <c r="AI84" s="57"/>
      <c r="AJ84" s="86"/>
      <c r="AK84" s="86"/>
      <c r="AL84" s="14"/>
      <c r="AM84" s="239"/>
      <c r="AN84" s="14"/>
      <c r="AO84" s="14"/>
      <c r="AP84" s="86"/>
      <c r="AQ84" s="86"/>
      <c r="AR84" s="86"/>
      <c r="AS84" s="86"/>
      <c r="AT84" s="86"/>
      <c r="AU84" s="86"/>
      <c r="AV84" s="86"/>
      <c r="AW84" s="86"/>
      <c r="AX84" s="86"/>
      <c r="AY84" s="86"/>
      <c r="AZ84" s="86"/>
      <c r="BA84" s="86"/>
      <c r="BB84" s="86"/>
      <c r="BC84" s="86"/>
      <c r="BD84" s="86"/>
      <c r="BE84" s="86"/>
      <c r="BF84" s="86"/>
      <c r="BG84" s="86"/>
      <c r="BH84" s="86"/>
      <c r="BI84" s="86"/>
    </row>
    <row r="85" spans="1:61" s="87" customFormat="1" ht="15.6" customHeight="1" x14ac:dyDescent="0.2">
      <c r="A85" s="4"/>
      <c r="B85" s="652"/>
      <c r="C85" s="603"/>
      <c r="D85" s="188"/>
      <c r="E85" s="189"/>
      <c r="F85" s="189"/>
      <c r="G85" s="189"/>
      <c r="H85" s="189"/>
      <c r="I85" s="328"/>
      <c r="J85" s="328"/>
      <c r="K85" s="189"/>
      <c r="L85" s="191"/>
      <c r="M85" s="190"/>
      <c r="N85" s="189"/>
      <c r="O85" s="257"/>
      <c r="P85" s="190"/>
      <c r="Q85" s="189"/>
      <c r="R85" s="424"/>
      <c r="S85" s="190"/>
      <c r="T85" s="189"/>
      <c r="U85" s="995"/>
      <c r="V85" s="85"/>
      <c r="W85" s="85"/>
      <c r="X85" s="499"/>
      <c r="Y85" s="85"/>
      <c r="Z85" s="85"/>
      <c r="AA85" s="563"/>
      <c r="AB85" s="563"/>
      <c r="AC85" s="57"/>
      <c r="AD85" s="57"/>
      <c r="AE85" s="361"/>
      <c r="AF85" s="354"/>
      <c r="AG85" s="57"/>
      <c r="AH85" s="362"/>
      <c r="AI85" s="57"/>
      <c r="AJ85" s="86"/>
      <c r="AK85" s="86"/>
      <c r="AL85" s="14"/>
      <c r="AM85" s="239"/>
      <c r="AN85" s="14"/>
      <c r="AO85" s="14"/>
      <c r="AP85" s="86"/>
      <c r="AQ85" s="86"/>
      <c r="AR85" s="86"/>
      <c r="AS85" s="86"/>
      <c r="AT85" s="86"/>
      <c r="AU85" s="86"/>
      <c r="AV85" s="86"/>
      <c r="AW85" s="86"/>
      <c r="AX85" s="86"/>
      <c r="AY85" s="86"/>
      <c r="AZ85" s="86"/>
      <c r="BA85" s="86"/>
      <c r="BB85" s="86"/>
      <c r="BC85" s="86"/>
      <c r="BD85" s="86"/>
      <c r="BE85" s="86"/>
      <c r="BF85" s="86"/>
      <c r="BG85" s="86"/>
      <c r="BH85" s="86"/>
      <c r="BI85" s="86"/>
    </row>
    <row r="86" spans="1:61" s="87" customFormat="1" ht="15.6" customHeight="1" x14ac:dyDescent="0.2">
      <c r="A86" s="4"/>
      <c r="B86" s="652"/>
      <c r="C86" s="603"/>
      <c r="D86" s="188"/>
      <c r="E86" s="189"/>
      <c r="F86" s="189"/>
      <c r="G86" s="189"/>
      <c r="H86" s="189"/>
      <c r="I86" s="328"/>
      <c r="J86" s="328"/>
      <c r="K86" s="189"/>
      <c r="L86" s="191"/>
      <c r="M86" s="190"/>
      <c r="N86" s="189"/>
      <c r="O86" s="257"/>
      <c r="P86" s="190"/>
      <c r="Q86" s="189"/>
      <c r="R86" s="424"/>
      <c r="S86" s="190"/>
      <c r="T86" s="189"/>
      <c r="U86" s="995"/>
      <c r="V86" s="85"/>
      <c r="W86" s="85"/>
      <c r="X86" s="499"/>
      <c r="Y86" s="85"/>
      <c r="Z86" s="85"/>
      <c r="AA86" s="563"/>
      <c r="AB86" s="563"/>
      <c r="AC86" s="57"/>
      <c r="AD86" s="57"/>
      <c r="AE86" s="361"/>
      <c r="AF86" s="354"/>
      <c r="AG86" s="57"/>
      <c r="AH86" s="362"/>
      <c r="AI86" s="57"/>
      <c r="AJ86" s="86"/>
      <c r="AK86" s="86"/>
      <c r="AL86" s="14"/>
      <c r="AM86" s="239"/>
      <c r="AN86" s="14"/>
      <c r="AO86" s="14"/>
      <c r="AP86" s="86"/>
      <c r="AQ86" s="86"/>
      <c r="AR86" s="86"/>
      <c r="AS86" s="86"/>
      <c r="AT86" s="86"/>
      <c r="AU86" s="86"/>
      <c r="AV86" s="86"/>
      <c r="AW86" s="86"/>
      <c r="AX86" s="86"/>
      <c r="AY86" s="86"/>
      <c r="AZ86" s="86"/>
      <c r="BA86" s="86"/>
      <c r="BB86" s="86"/>
      <c r="BC86" s="86"/>
      <c r="BD86" s="86"/>
      <c r="BE86" s="86"/>
      <c r="BF86" s="86"/>
      <c r="BG86" s="86"/>
      <c r="BH86" s="86"/>
      <c r="BI86" s="86"/>
    </row>
    <row r="87" spans="1:61" s="87" customFormat="1" ht="15.6" customHeight="1" x14ac:dyDescent="0.2">
      <c r="A87" s="4"/>
      <c r="B87" s="652"/>
      <c r="C87" s="603"/>
      <c r="D87" s="188"/>
      <c r="E87" s="189"/>
      <c r="F87" s="189"/>
      <c r="G87" s="189"/>
      <c r="H87" s="189"/>
      <c r="I87" s="328"/>
      <c r="J87" s="328"/>
      <c r="K87" s="189"/>
      <c r="L87" s="191"/>
      <c r="M87" s="190"/>
      <c r="N87" s="462"/>
      <c r="O87" s="257"/>
      <c r="P87" s="190"/>
      <c r="Q87" s="189"/>
      <c r="R87" s="424"/>
      <c r="S87" s="193"/>
      <c r="T87" s="189"/>
      <c r="U87" s="995"/>
      <c r="V87" s="85"/>
      <c r="W87" s="85"/>
      <c r="X87" s="499"/>
      <c r="Y87" s="85"/>
      <c r="Z87" s="85"/>
      <c r="AA87" s="563"/>
      <c r="AB87" s="563"/>
      <c r="AC87" s="57"/>
      <c r="AD87" s="57"/>
      <c r="AE87" s="361"/>
      <c r="AF87" s="354"/>
      <c r="AG87" s="57"/>
      <c r="AH87" s="362"/>
      <c r="AI87" s="57"/>
      <c r="AJ87" s="86"/>
      <c r="AK87" s="86"/>
      <c r="AL87" s="14"/>
      <c r="AM87" s="239"/>
      <c r="AN87" s="14"/>
      <c r="AO87" s="14"/>
      <c r="AP87" s="86"/>
      <c r="AQ87" s="86"/>
      <c r="AR87" s="86"/>
      <c r="AS87" s="86"/>
      <c r="AT87" s="86"/>
      <c r="AU87" s="86"/>
      <c r="AV87" s="86"/>
      <c r="AW87" s="86"/>
      <c r="AX87" s="86"/>
      <c r="AY87" s="86"/>
      <c r="AZ87" s="86"/>
      <c r="BA87" s="86"/>
      <c r="BB87" s="86"/>
      <c r="BC87" s="86"/>
      <c r="BD87" s="86"/>
      <c r="BE87" s="86"/>
      <c r="BF87" s="86"/>
      <c r="BG87" s="86"/>
      <c r="BH87" s="86"/>
      <c r="BI87" s="86"/>
    </row>
    <row r="88" spans="1:61" s="87" customFormat="1" ht="15.6" customHeight="1" x14ac:dyDescent="0.2">
      <c r="A88" s="4"/>
      <c r="B88" s="652"/>
      <c r="C88" s="603"/>
      <c r="D88" s="188"/>
      <c r="E88" s="189"/>
      <c r="F88" s="189"/>
      <c r="G88" s="189"/>
      <c r="H88" s="189"/>
      <c r="I88" s="328"/>
      <c r="J88" s="328"/>
      <c r="K88" s="189"/>
      <c r="L88" s="191"/>
      <c r="M88" s="190"/>
      <c r="N88" s="189"/>
      <c r="O88" s="257"/>
      <c r="P88" s="190"/>
      <c r="Q88" s="189"/>
      <c r="R88" s="424"/>
      <c r="S88" s="190"/>
      <c r="T88" s="189"/>
      <c r="U88" s="995"/>
      <c r="V88" s="85"/>
      <c r="W88" s="85"/>
      <c r="X88" s="499"/>
      <c r="Y88" s="85"/>
      <c r="Z88" s="85"/>
      <c r="AA88" s="563"/>
      <c r="AB88" s="563"/>
      <c r="AC88" s="57"/>
      <c r="AD88" s="57"/>
      <c r="AE88" s="361"/>
      <c r="AF88" s="354"/>
      <c r="AG88" s="57"/>
      <c r="AH88" s="362"/>
      <c r="AI88" s="57"/>
      <c r="AJ88" s="86"/>
      <c r="AK88" s="86"/>
      <c r="AL88" s="14"/>
      <c r="AM88" s="239"/>
      <c r="AN88" s="14"/>
      <c r="AO88" s="14"/>
      <c r="AP88" s="86"/>
      <c r="AQ88" s="86"/>
      <c r="AR88" s="86"/>
      <c r="AS88" s="86"/>
      <c r="AT88" s="86"/>
      <c r="AU88" s="86"/>
      <c r="AV88" s="86"/>
      <c r="AW88" s="86"/>
      <c r="AX88" s="86"/>
      <c r="AY88" s="86"/>
      <c r="AZ88" s="86"/>
      <c r="BA88" s="86"/>
      <c r="BB88" s="86"/>
      <c r="BC88" s="86"/>
      <c r="BD88" s="86"/>
      <c r="BE88" s="86"/>
      <c r="BF88" s="86"/>
      <c r="BG88" s="86"/>
      <c r="BH88" s="86"/>
      <c r="BI88" s="86"/>
    </row>
    <row r="89" spans="1:61" s="87" customFormat="1" ht="15.6" customHeight="1" x14ac:dyDescent="0.2">
      <c r="A89" s="4"/>
      <c r="B89" s="652"/>
      <c r="C89" s="603"/>
      <c r="D89" s="188"/>
      <c r="E89" s="189"/>
      <c r="F89" s="189"/>
      <c r="G89" s="189"/>
      <c r="H89" s="189"/>
      <c r="I89" s="328"/>
      <c r="J89" s="328"/>
      <c r="K89" s="189"/>
      <c r="L89" s="191"/>
      <c r="M89" s="190"/>
      <c r="N89" s="189"/>
      <c r="O89" s="257"/>
      <c r="P89" s="190"/>
      <c r="Q89" s="189"/>
      <c r="R89" s="424"/>
      <c r="S89" s="190"/>
      <c r="T89" s="189"/>
      <c r="U89" s="995"/>
      <c r="V89" s="535"/>
      <c r="W89" s="85"/>
      <c r="X89" s="499"/>
      <c r="Y89" s="85"/>
      <c r="Z89" s="85"/>
      <c r="AA89" s="563"/>
      <c r="AB89" s="563"/>
      <c r="AC89" s="57"/>
      <c r="AD89" s="57"/>
      <c r="AE89" s="361"/>
      <c r="AF89" s="354"/>
      <c r="AG89" s="57"/>
      <c r="AH89" s="362"/>
      <c r="AI89" s="57"/>
      <c r="AJ89" s="86"/>
      <c r="AK89" s="86"/>
      <c r="AL89" s="14"/>
      <c r="AM89" s="239"/>
      <c r="AN89" s="14"/>
      <c r="AO89" s="14"/>
      <c r="AP89" s="86"/>
      <c r="AQ89" s="86"/>
      <c r="AR89" s="86"/>
      <c r="AS89" s="86"/>
      <c r="AT89" s="86"/>
      <c r="AU89" s="86"/>
      <c r="AV89" s="86"/>
      <c r="AW89" s="86"/>
      <c r="AX89" s="86"/>
      <c r="AY89" s="86"/>
      <c r="AZ89" s="86"/>
      <c r="BA89" s="86"/>
      <c r="BB89" s="86"/>
      <c r="BC89" s="86"/>
      <c r="BD89" s="86"/>
      <c r="BE89" s="86"/>
      <c r="BF89" s="86"/>
      <c r="BG89" s="86"/>
      <c r="BH89" s="86"/>
      <c r="BI89" s="86"/>
    </row>
    <row r="90" spans="1:61" s="87" customFormat="1" ht="15.6" customHeight="1" x14ac:dyDescent="0.2">
      <c r="A90" s="4"/>
      <c r="B90" s="652"/>
      <c r="C90" s="824"/>
      <c r="D90" s="188"/>
      <c r="E90" s="190"/>
      <c r="F90" s="189"/>
      <c r="G90" s="189"/>
      <c r="H90" s="1028"/>
      <c r="I90" s="1028"/>
      <c r="J90" s="1028"/>
      <c r="K90" s="189"/>
      <c r="L90" s="191"/>
      <c r="M90" s="190"/>
      <c r="N90" s="189"/>
      <c r="O90" s="257"/>
      <c r="P90" s="190"/>
      <c r="Q90" s="189"/>
      <c r="R90" s="424"/>
      <c r="S90" s="190"/>
      <c r="T90" s="189"/>
      <c r="U90" s="995"/>
      <c r="V90" s="467"/>
      <c r="W90" s="499"/>
      <c r="X90" s="499"/>
      <c r="Y90" s="85"/>
      <c r="Z90" s="85"/>
      <c r="AA90" s="85"/>
      <c r="AB90" s="563"/>
      <c r="AC90" s="57"/>
      <c r="AD90" s="57"/>
      <c r="AE90" s="361"/>
      <c r="AF90" s="14"/>
      <c r="AG90" s="57"/>
      <c r="AH90" s="362"/>
      <c r="AI90" s="57"/>
      <c r="AJ90" s="86"/>
      <c r="AK90" s="86"/>
      <c r="AL90" s="14"/>
      <c r="AM90" s="239"/>
      <c r="AN90" s="14"/>
      <c r="AO90" s="14"/>
      <c r="AP90" s="86"/>
      <c r="AQ90" s="86"/>
      <c r="AR90" s="86"/>
      <c r="AS90" s="86"/>
      <c r="AT90" s="86"/>
      <c r="AU90" s="86"/>
      <c r="AV90" s="86"/>
      <c r="AW90" s="86"/>
      <c r="AX90" s="86"/>
      <c r="AY90" s="86"/>
      <c r="AZ90" s="86"/>
      <c r="BA90" s="86"/>
      <c r="BB90" s="86"/>
      <c r="BC90" s="86"/>
      <c r="BD90" s="86"/>
      <c r="BE90" s="86"/>
      <c r="BF90" s="86"/>
      <c r="BG90" s="86"/>
      <c r="BH90" s="86"/>
      <c r="BI90" s="86"/>
    </row>
    <row r="91" spans="1:61" ht="15.6" customHeight="1" x14ac:dyDescent="0.2">
      <c r="A91" s="4"/>
      <c r="B91" s="652"/>
      <c r="C91" s="603"/>
      <c r="D91" s="188"/>
      <c r="E91" s="189"/>
      <c r="F91" s="189"/>
      <c r="G91" s="189"/>
      <c r="H91" s="189"/>
      <c r="I91" s="328"/>
      <c r="J91" s="328"/>
      <c r="K91" s="189"/>
      <c r="L91" s="191"/>
      <c r="M91" s="190"/>
      <c r="N91" s="189"/>
      <c r="O91" s="257"/>
      <c r="P91" s="190"/>
      <c r="Q91" s="189"/>
      <c r="R91" s="424"/>
      <c r="S91" s="190"/>
      <c r="T91" s="189"/>
      <c r="U91" s="995"/>
      <c r="V91" s="85"/>
      <c r="W91" s="85"/>
      <c r="X91" s="499"/>
      <c r="Y91" s="85"/>
      <c r="Z91" s="85"/>
      <c r="AA91" s="563"/>
      <c r="AB91" s="563"/>
      <c r="AC91" s="57"/>
      <c r="AD91" s="57"/>
      <c r="AE91" s="359"/>
      <c r="AF91" s="354"/>
      <c r="AG91" s="57"/>
      <c r="AH91" s="57"/>
      <c r="AI91" s="57"/>
      <c r="AJ91" s="14"/>
      <c r="AK91" s="14"/>
      <c r="AL91" s="14"/>
      <c r="AM91" s="239"/>
      <c r="AN91" s="14"/>
      <c r="AO91" s="14"/>
      <c r="AP91" s="14"/>
      <c r="AQ91" s="14"/>
      <c r="AR91" s="14"/>
      <c r="AS91" s="14"/>
      <c r="AT91" s="14"/>
      <c r="AU91" s="14"/>
      <c r="AV91" s="14"/>
      <c r="AW91" s="14"/>
      <c r="AX91" s="14"/>
      <c r="AY91" s="14"/>
      <c r="AZ91" s="14"/>
      <c r="BA91" s="14"/>
      <c r="BB91" s="14"/>
      <c r="BC91" s="14"/>
      <c r="BD91" s="14"/>
      <c r="BE91" s="14"/>
      <c r="BF91" s="14"/>
      <c r="BG91" s="14"/>
      <c r="BH91" s="14"/>
      <c r="BI91" s="14"/>
    </row>
    <row r="92" spans="1:61" ht="15.6" customHeight="1" x14ac:dyDescent="0.2">
      <c r="A92" s="4"/>
      <c r="B92" s="652"/>
      <c r="C92" s="603"/>
      <c r="D92" s="188"/>
      <c r="E92" s="189"/>
      <c r="F92" s="189"/>
      <c r="G92" s="189"/>
      <c r="H92" s="189"/>
      <c r="I92" s="328"/>
      <c r="J92" s="328"/>
      <c r="K92" s="189"/>
      <c r="L92" s="191"/>
      <c r="M92" s="190"/>
      <c r="N92" s="189"/>
      <c r="O92" s="257"/>
      <c r="P92" s="190"/>
      <c r="Q92" s="189"/>
      <c r="R92" s="424"/>
      <c r="S92" s="190"/>
      <c r="T92" s="189"/>
      <c r="U92" s="995"/>
      <c r="V92" s="85"/>
      <c r="W92" s="85"/>
      <c r="X92" s="499"/>
      <c r="Y92" s="85"/>
      <c r="Z92" s="85"/>
      <c r="AA92" s="563"/>
      <c r="AB92" s="563"/>
      <c r="AC92" s="57"/>
      <c r="AD92" s="57"/>
      <c r="AE92" s="359"/>
      <c r="AF92" s="354"/>
      <c r="AG92" s="57"/>
      <c r="AH92" s="57"/>
      <c r="AI92" s="57"/>
      <c r="AJ92" s="14"/>
      <c r="AK92" s="14"/>
      <c r="AL92" s="14"/>
      <c r="AM92" s="239"/>
      <c r="AN92" s="14"/>
      <c r="AO92" s="14"/>
      <c r="AP92" s="14"/>
      <c r="AQ92" s="14"/>
      <c r="AR92" s="14"/>
      <c r="AS92" s="14"/>
      <c r="AT92" s="14"/>
      <c r="AU92" s="14"/>
      <c r="AV92" s="14"/>
      <c r="AW92" s="14"/>
      <c r="AX92" s="14"/>
      <c r="AY92" s="14"/>
      <c r="AZ92" s="14"/>
      <c r="BA92" s="14"/>
      <c r="BB92" s="14"/>
      <c r="BC92" s="14"/>
      <c r="BD92" s="14"/>
      <c r="BE92" s="14"/>
      <c r="BF92" s="14"/>
      <c r="BG92" s="14"/>
      <c r="BH92" s="14"/>
      <c r="BI92" s="14"/>
    </row>
    <row r="93" spans="1:61" ht="15.6" customHeight="1" x14ac:dyDescent="0.2">
      <c r="A93" s="4"/>
      <c r="B93" s="652"/>
      <c r="C93" s="861"/>
      <c r="D93" s="188"/>
      <c r="E93" s="190"/>
      <c r="F93" s="189"/>
      <c r="G93" s="189"/>
      <c r="H93" s="1028"/>
      <c r="I93" s="1028"/>
      <c r="J93" s="1028"/>
      <c r="K93" s="189"/>
      <c r="L93" s="191"/>
      <c r="M93" s="190"/>
      <c r="N93" s="190"/>
      <c r="O93" s="257"/>
      <c r="P93" s="190"/>
      <c r="Q93" s="189"/>
      <c r="R93" s="424"/>
      <c r="S93" s="190"/>
      <c r="T93" s="189"/>
      <c r="U93" s="995"/>
      <c r="V93" s="467"/>
      <c r="W93" s="499"/>
      <c r="X93" s="499"/>
      <c r="Y93" s="85"/>
      <c r="Z93" s="85"/>
      <c r="AA93" s="85"/>
      <c r="AB93" s="563"/>
      <c r="AC93" s="57"/>
      <c r="AD93" s="57"/>
      <c r="AE93" s="359"/>
      <c r="AF93" s="14"/>
      <c r="AG93" s="57"/>
      <c r="AH93" s="57"/>
      <c r="AI93" s="57"/>
      <c r="AJ93" s="14"/>
      <c r="AK93" s="14"/>
      <c r="AL93" s="14"/>
      <c r="AM93" s="239"/>
      <c r="AN93" s="14"/>
      <c r="AO93" s="14"/>
      <c r="AP93" s="14"/>
      <c r="AQ93" s="14"/>
      <c r="AR93" s="14"/>
      <c r="AS93" s="14"/>
      <c r="AT93" s="14"/>
      <c r="AU93" s="14"/>
      <c r="AV93" s="14"/>
      <c r="AW93" s="14"/>
      <c r="AX93" s="14"/>
      <c r="AY93" s="14"/>
      <c r="AZ93" s="14"/>
      <c r="BA93" s="14"/>
      <c r="BB93" s="14"/>
      <c r="BC93" s="14"/>
      <c r="BD93" s="14"/>
      <c r="BE93" s="14"/>
      <c r="BF93" s="14"/>
      <c r="BG93" s="14"/>
      <c r="BH93" s="14"/>
      <c r="BI93" s="14"/>
    </row>
    <row r="94" spans="1:61" ht="15.6" customHeight="1" x14ac:dyDescent="0.2">
      <c r="A94" s="4"/>
      <c r="B94" s="652"/>
      <c r="C94" s="861"/>
      <c r="D94" s="188"/>
      <c r="E94" s="190"/>
      <c r="F94" s="189"/>
      <c r="G94" s="189"/>
      <c r="H94" s="1028"/>
      <c r="I94" s="1028"/>
      <c r="J94" s="1028"/>
      <c r="K94" s="189"/>
      <c r="L94" s="191"/>
      <c r="M94" s="190"/>
      <c r="N94" s="190"/>
      <c r="O94" s="257"/>
      <c r="P94" s="190"/>
      <c r="Q94" s="189"/>
      <c r="R94" s="424"/>
      <c r="S94" s="190"/>
      <c r="T94" s="189"/>
      <c r="U94" s="995"/>
      <c r="V94" s="467"/>
      <c r="W94" s="499"/>
      <c r="X94" s="499"/>
      <c r="Y94" s="85"/>
      <c r="Z94" s="85"/>
      <c r="AA94" s="85"/>
      <c r="AB94" s="563"/>
      <c r="AC94" s="57"/>
      <c r="AD94" s="57"/>
      <c r="AE94" s="359"/>
      <c r="AF94" s="14"/>
      <c r="AG94" s="57"/>
      <c r="AH94" s="57"/>
      <c r="AI94" s="57"/>
      <c r="AJ94" s="14"/>
      <c r="AK94" s="14"/>
      <c r="AL94" s="14"/>
      <c r="AM94" s="239"/>
      <c r="AN94" s="14"/>
      <c r="AO94" s="14"/>
      <c r="AP94" s="14"/>
      <c r="AQ94" s="14"/>
      <c r="AR94" s="14"/>
      <c r="AS94" s="14"/>
      <c r="AT94" s="14"/>
      <c r="AU94" s="14"/>
      <c r="AV94" s="14"/>
      <c r="AW94" s="14"/>
      <c r="AX94" s="14"/>
      <c r="AY94" s="14"/>
      <c r="AZ94" s="14"/>
      <c r="BA94" s="14"/>
      <c r="BB94" s="14"/>
      <c r="BC94" s="14"/>
      <c r="BD94" s="14"/>
      <c r="BE94" s="14"/>
      <c r="BF94" s="14"/>
      <c r="BG94" s="14"/>
      <c r="BH94" s="14"/>
      <c r="BI94" s="14"/>
    </row>
    <row r="95" spans="1:61" ht="15.6" customHeight="1" x14ac:dyDescent="0.2">
      <c r="A95" s="4"/>
      <c r="B95" s="652"/>
      <c r="C95" s="861"/>
      <c r="D95" s="188"/>
      <c r="E95" s="190"/>
      <c r="F95" s="189"/>
      <c r="G95" s="189"/>
      <c r="H95" s="1028"/>
      <c r="I95" s="1028"/>
      <c r="J95" s="1028"/>
      <c r="K95" s="189"/>
      <c r="L95" s="191"/>
      <c r="M95" s="190"/>
      <c r="N95" s="190"/>
      <c r="O95" s="257"/>
      <c r="P95" s="190"/>
      <c r="Q95" s="189"/>
      <c r="R95" s="424"/>
      <c r="S95" s="190"/>
      <c r="T95" s="189"/>
      <c r="U95" s="995"/>
      <c r="V95" s="467"/>
      <c r="W95" s="499"/>
      <c r="X95" s="499"/>
      <c r="Y95" s="85"/>
      <c r="Z95" s="85"/>
      <c r="AA95" s="85"/>
      <c r="AB95" s="563"/>
      <c r="AC95" s="57"/>
      <c r="AD95" s="57"/>
      <c r="AE95" s="359"/>
      <c r="AF95" s="14"/>
      <c r="AG95" s="57"/>
      <c r="AH95" s="57"/>
      <c r="AI95" s="57"/>
      <c r="AJ95" s="14"/>
      <c r="AK95" s="14"/>
      <c r="AL95" s="14"/>
      <c r="AM95" s="239"/>
      <c r="AN95" s="14"/>
      <c r="AO95" s="14"/>
      <c r="AP95" s="14"/>
      <c r="AQ95" s="14"/>
      <c r="AR95" s="14"/>
      <c r="AS95" s="14"/>
      <c r="AT95" s="14"/>
      <c r="AU95" s="14"/>
      <c r="AV95" s="14"/>
      <c r="AW95" s="14"/>
      <c r="AX95" s="14"/>
      <c r="AY95" s="14"/>
      <c r="AZ95" s="14"/>
      <c r="BA95" s="14"/>
      <c r="BB95" s="14"/>
      <c r="BC95" s="14"/>
      <c r="BD95" s="14"/>
      <c r="BE95" s="14"/>
      <c r="BF95" s="14"/>
      <c r="BG95" s="14"/>
      <c r="BH95" s="14"/>
      <c r="BI95" s="14"/>
    </row>
    <row r="96" spans="1:61" ht="15.6" customHeight="1" x14ac:dyDescent="0.2">
      <c r="A96" s="4"/>
      <c r="B96" s="652"/>
      <c r="C96" s="603"/>
      <c r="D96" s="188"/>
      <c r="E96" s="189"/>
      <c r="F96" s="189"/>
      <c r="G96" s="189"/>
      <c r="H96" s="189"/>
      <c r="I96" s="328"/>
      <c r="J96" s="328"/>
      <c r="K96" s="189"/>
      <c r="L96" s="191"/>
      <c r="M96" s="190"/>
      <c r="N96" s="189"/>
      <c r="O96" s="257"/>
      <c r="P96" s="190"/>
      <c r="Q96" s="189"/>
      <c r="R96" s="424"/>
      <c r="S96" s="190"/>
      <c r="T96" s="189"/>
      <c r="U96" s="995"/>
      <c r="V96" s="85"/>
      <c r="W96" s="85"/>
      <c r="X96" s="499"/>
      <c r="Y96" s="85"/>
      <c r="Z96" s="85"/>
      <c r="AA96" s="563"/>
      <c r="AB96" s="563"/>
      <c r="AC96" s="57"/>
      <c r="AD96" s="57"/>
      <c r="AE96" s="359"/>
      <c r="AF96" s="354"/>
      <c r="AG96" s="57"/>
      <c r="AH96" s="57"/>
      <c r="AI96" s="57"/>
      <c r="AJ96" s="14"/>
      <c r="AK96" s="14"/>
      <c r="AL96" s="14"/>
      <c r="AM96" s="239"/>
      <c r="AN96" s="14"/>
      <c r="AO96" s="14"/>
      <c r="AP96" s="14"/>
      <c r="AQ96" s="14"/>
      <c r="AR96" s="14"/>
      <c r="AS96" s="14"/>
      <c r="AT96" s="14"/>
      <c r="AU96" s="14"/>
      <c r="AV96" s="14"/>
      <c r="AW96" s="14"/>
      <c r="AX96" s="14"/>
      <c r="AY96" s="14"/>
      <c r="AZ96" s="14"/>
      <c r="BA96" s="14"/>
      <c r="BB96" s="14"/>
      <c r="BC96" s="14"/>
      <c r="BD96" s="14"/>
      <c r="BE96" s="14"/>
      <c r="BF96" s="14"/>
      <c r="BG96" s="14"/>
      <c r="BH96" s="14"/>
      <c r="BI96" s="14"/>
    </row>
    <row r="97" spans="1:61" ht="15.6" customHeight="1" x14ac:dyDescent="0.2">
      <c r="A97" s="4"/>
      <c r="B97" s="652"/>
      <c r="C97" s="824"/>
      <c r="D97" s="188"/>
      <c r="E97" s="190"/>
      <c r="F97" s="189"/>
      <c r="G97" s="189"/>
      <c r="H97" s="1028"/>
      <c r="I97" s="1028"/>
      <c r="J97" s="1028"/>
      <c r="K97" s="189"/>
      <c r="L97" s="191"/>
      <c r="M97" s="460"/>
      <c r="N97" s="190"/>
      <c r="O97" s="257"/>
      <c r="P97" s="190"/>
      <c r="Q97" s="189"/>
      <c r="R97" s="424"/>
      <c r="S97" s="190"/>
      <c r="T97" s="189"/>
      <c r="U97" s="995"/>
      <c r="V97" s="467"/>
      <c r="W97" s="499"/>
      <c r="X97" s="499"/>
      <c r="Y97" s="85"/>
      <c r="Z97" s="85"/>
      <c r="AA97" s="85"/>
      <c r="AB97" s="563"/>
      <c r="AC97" s="57"/>
      <c r="AD97" s="57"/>
      <c r="AE97" s="359"/>
      <c r="AF97" s="14"/>
      <c r="AG97" s="57"/>
      <c r="AH97" s="57"/>
      <c r="AI97" s="57"/>
      <c r="AJ97" s="14"/>
      <c r="AK97" s="14"/>
      <c r="AL97" s="14"/>
      <c r="AM97" s="239"/>
      <c r="AN97" s="14"/>
      <c r="AO97" s="14"/>
      <c r="AP97" s="14"/>
      <c r="AQ97" s="14"/>
      <c r="AR97" s="14"/>
      <c r="AS97" s="14"/>
      <c r="AT97" s="14"/>
      <c r="AU97" s="14"/>
      <c r="AV97" s="14"/>
      <c r="AW97" s="14"/>
      <c r="AX97" s="14"/>
      <c r="AY97" s="14"/>
      <c r="AZ97" s="14"/>
      <c r="BA97" s="14"/>
      <c r="BB97" s="14"/>
      <c r="BC97" s="14"/>
      <c r="BD97" s="14"/>
      <c r="BE97" s="14"/>
      <c r="BF97" s="14"/>
      <c r="BG97" s="14"/>
      <c r="BH97" s="14"/>
      <c r="BI97" s="14"/>
    </row>
    <row r="98" spans="1:61" ht="15.6" customHeight="1" x14ac:dyDescent="0.2">
      <c r="A98" s="4"/>
      <c r="B98" s="652"/>
      <c r="C98" s="862"/>
      <c r="D98" s="188"/>
      <c r="E98" s="190"/>
      <c r="F98" s="189"/>
      <c r="G98" s="189"/>
      <c r="H98" s="1028"/>
      <c r="I98" s="1028"/>
      <c r="J98" s="1028"/>
      <c r="K98" s="189"/>
      <c r="L98" s="191"/>
      <c r="M98" s="190"/>
      <c r="N98" s="190"/>
      <c r="O98" s="257"/>
      <c r="P98" s="190"/>
      <c r="Q98" s="189"/>
      <c r="R98" s="424"/>
      <c r="S98" s="190"/>
      <c r="T98" s="189"/>
      <c r="U98" s="995"/>
      <c r="V98" s="467"/>
      <c r="W98" s="499"/>
      <c r="X98" s="499"/>
      <c r="Y98" s="85"/>
      <c r="Z98" s="85"/>
      <c r="AA98" s="85"/>
      <c r="AB98" s="563"/>
      <c r="AC98" s="57"/>
      <c r="AD98" s="57"/>
      <c r="AE98" s="359"/>
      <c r="AF98" s="14"/>
      <c r="AG98" s="57"/>
      <c r="AH98" s="57"/>
      <c r="AI98" s="57"/>
      <c r="AJ98" s="14"/>
      <c r="AK98" s="14"/>
      <c r="AL98" s="14"/>
      <c r="AM98" s="239"/>
      <c r="AN98" s="14"/>
      <c r="AO98" s="14"/>
      <c r="AP98" s="14"/>
      <c r="AQ98" s="14"/>
      <c r="AR98" s="14"/>
      <c r="AS98" s="14"/>
      <c r="AT98" s="14"/>
      <c r="AU98" s="14"/>
      <c r="AV98" s="14"/>
      <c r="AW98" s="14"/>
      <c r="AX98" s="14"/>
      <c r="AY98" s="14"/>
      <c r="AZ98" s="14"/>
      <c r="BA98" s="14"/>
      <c r="BB98" s="14"/>
      <c r="BC98" s="14"/>
      <c r="BD98" s="14"/>
      <c r="BE98" s="14"/>
      <c r="BF98" s="14"/>
      <c r="BG98" s="14"/>
      <c r="BH98" s="14"/>
      <c r="BI98" s="14"/>
    </row>
    <row r="99" spans="1:61" ht="15.6" customHeight="1" x14ac:dyDescent="0.2">
      <c r="A99" s="4"/>
      <c r="B99" s="652"/>
      <c r="C99" s="862"/>
      <c r="D99" s="188"/>
      <c r="E99" s="190"/>
      <c r="F99" s="189"/>
      <c r="G99" s="189"/>
      <c r="H99" s="1028"/>
      <c r="I99" s="1028"/>
      <c r="J99" s="1028"/>
      <c r="K99" s="189"/>
      <c r="L99" s="191"/>
      <c r="M99" s="190"/>
      <c r="N99" s="190"/>
      <c r="O99" s="257"/>
      <c r="P99" s="190"/>
      <c r="Q99" s="189"/>
      <c r="R99" s="424"/>
      <c r="S99" s="190"/>
      <c r="T99" s="189"/>
      <c r="U99" s="995"/>
      <c r="V99" s="467"/>
      <c r="W99" s="499"/>
      <c r="X99" s="499"/>
      <c r="Y99" s="85"/>
      <c r="Z99" s="85"/>
      <c r="AA99" s="85"/>
      <c r="AB99" s="563"/>
      <c r="AC99" s="57"/>
      <c r="AD99" s="14"/>
      <c r="AE99" s="359"/>
      <c r="AF99" s="14"/>
      <c r="AG99" s="57"/>
      <c r="AH99" s="57"/>
      <c r="AI99" s="57"/>
      <c r="AJ99" s="14"/>
      <c r="AK99" s="14"/>
      <c r="AL99" s="14"/>
      <c r="AM99" s="239"/>
      <c r="AN99" s="14"/>
      <c r="AO99" s="14"/>
      <c r="AP99" s="14"/>
      <c r="AQ99" s="14"/>
      <c r="AR99" s="14"/>
      <c r="AS99" s="14"/>
      <c r="AT99" s="14"/>
      <c r="AU99" s="14"/>
      <c r="AV99" s="14"/>
      <c r="AW99" s="14"/>
      <c r="AX99" s="14"/>
      <c r="AY99" s="14"/>
      <c r="AZ99" s="14"/>
      <c r="BA99" s="14"/>
      <c r="BB99" s="14"/>
      <c r="BC99" s="14"/>
      <c r="BD99" s="14"/>
      <c r="BE99" s="14"/>
      <c r="BF99" s="14"/>
      <c r="BG99" s="14"/>
      <c r="BH99" s="14"/>
      <c r="BI99" s="14"/>
    </row>
    <row r="100" spans="1:61" ht="15.6" customHeight="1" x14ac:dyDescent="0.2">
      <c r="A100" s="4"/>
      <c r="B100" s="652"/>
      <c r="C100" s="862"/>
      <c r="D100" s="188"/>
      <c r="E100" s="190"/>
      <c r="F100" s="189"/>
      <c r="G100" s="189"/>
      <c r="H100" s="1028"/>
      <c r="I100" s="1028"/>
      <c r="J100" s="1028"/>
      <c r="K100" s="189"/>
      <c r="L100" s="191"/>
      <c r="M100" s="190"/>
      <c r="N100" s="190"/>
      <c r="O100" s="257"/>
      <c r="P100" s="190"/>
      <c r="Q100" s="189"/>
      <c r="R100" s="424"/>
      <c r="S100" s="190"/>
      <c r="T100" s="189"/>
      <c r="U100" s="995"/>
      <c r="V100" s="467"/>
      <c r="W100" s="499"/>
      <c r="X100" s="499"/>
      <c r="Y100" s="85"/>
      <c r="Z100" s="85"/>
      <c r="AA100" s="85"/>
      <c r="AB100" s="563"/>
      <c r="AC100" s="57"/>
      <c r="AD100" s="14"/>
      <c r="AE100" s="359"/>
      <c r="AF100" s="14"/>
      <c r="AG100" s="57"/>
      <c r="AH100" s="57"/>
      <c r="AI100" s="57"/>
      <c r="AJ100" s="14"/>
      <c r="AK100" s="14"/>
      <c r="AL100" s="14"/>
      <c r="AM100" s="239"/>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row>
    <row r="101" spans="1:61" ht="15.6" customHeight="1" x14ac:dyDescent="0.2">
      <c r="A101" s="4"/>
      <c r="B101" s="652"/>
      <c r="C101" s="603"/>
      <c r="D101" s="188"/>
      <c r="E101" s="189"/>
      <c r="F101" s="189"/>
      <c r="G101" s="189"/>
      <c r="H101" s="189"/>
      <c r="I101" s="328"/>
      <c r="J101" s="328"/>
      <c r="K101" s="189"/>
      <c r="L101" s="191"/>
      <c r="M101" s="190"/>
      <c r="N101" s="189"/>
      <c r="O101" s="257"/>
      <c r="P101" s="190"/>
      <c r="Q101" s="189"/>
      <c r="R101" s="424"/>
      <c r="S101" s="190"/>
      <c r="T101" s="189"/>
      <c r="U101" s="995"/>
      <c r="V101" s="535"/>
      <c r="W101" s="85"/>
      <c r="X101" s="499"/>
      <c r="Y101" s="85"/>
      <c r="Z101" s="85"/>
      <c r="AA101" s="563"/>
      <c r="AB101" s="563"/>
      <c r="AC101" s="57"/>
      <c r="AD101" s="14"/>
      <c r="AE101" s="359"/>
      <c r="AF101" s="354"/>
      <c r="AG101" s="57"/>
      <c r="AH101" s="57"/>
      <c r="AI101" s="57"/>
      <c r="AJ101" s="14"/>
      <c r="AK101" s="14"/>
      <c r="AL101" s="14"/>
      <c r="AM101" s="239"/>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row>
    <row r="102" spans="1:61" ht="15.6" customHeight="1" x14ac:dyDescent="0.2">
      <c r="A102" s="4"/>
      <c r="B102" s="652"/>
      <c r="C102" s="603"/>
      <c r="D102" s="188"/>
      <c r="E102" s="189"/>
      <c r="F102" s="189"/>
      <c r="G102" s="189"/>
      <c r="H102" s="189"/>
      <c r="I102" s="328"/>
      <c r="J102" s="328"/>
      <c r="K102" s="189"/>
      <c r="L102" s="191"/>
      <c r="M102" s="190"/>
      <c r="N102" s="189"/>
      <c r="O102" s="257"/>
      <c r="P102" s="190"/>
      <c r="Q102" s="189"/>
      <c r="R102" s="424"/>
      <c r="S102" s="190"/>
      <c r="T102" s="189"/>
      <c r="U102" s="995"/>
      <c r="V102" s="85"/>
      <c r="W102" s="85"/>
      <c r="X102" s="499"/>
      <c r="Y102" s="85"/>
      <c r="Z102" s="85"/>
      <c r="AA102" s="563"/>
      <c r="AB102" s="563"/>
      <c r="AC102" s="57"/>
      <c r="AD102" s="14"/>
      <c r="AE102" s="359"/>
      <c r="AF102" s="354"/>
      <c r="AG102" s="57"/>
      <c r="AH102" s="57"/>
      <c r="AI102" s="57"/>
      <c r="AJ102" s="14"/>
      <c r="AK102" s="14"/>
      <c r="AL102" s="14"/>
      <c r="AM102" s="239"/>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row>
    <row r="103" spans="1:61" ht="15.6" customHeight="1" x14ac:dyDescent="0.2">
      <c r="A103" s="4"/>
      <c r="B103" s="652"/>
      <c r="C103" s="603"/>
      <c r="D103" s="188"/>
      <c r="E103" s="189"/>
      <c r="F103" s="189"/>
      <c r="G103" s="189"/>
      <c r="H103" s="189"/>
      <c r="I103" s="328"/>
      <c r="J103" s="328"/>
      <c r="K103" s="189"/>
      <c r="L103" s="191"/>
      <c r="M103" s="190"/>
      <c r="N103" s="189"/>
      <c r="O103" s="257"/>
      <c r="P103" s="190"/>
      <c r="Q103" s="189"/>
      <c r="R103" s="424"/>
      <c r="S103" s="190"/>
      <c r="T103" s="189"/>
      <c r="U103" s="995"/>
      <c r="V103" s="85"/>
      <c r="W103" s="85"/>
      <c r="X103" s="499"/>
      <c r="Y103" s="85"/>
      <c r="Z103" s="85"/>
      <c r="AA103" s="563"/>
      <c r="AB103" s="563"/>
      <c r="AC103" s="57"/>
      <c r="AD103" s="14"/>
      <c r="AE103" s="359"/>
      <c r="AF103" s="354"/>
      <c r="AG103" s="57"/>
      <c r="AH103" s="57"/>
      <c r="AI103" s="57"/>
      <c r="AJ103" s="14"/>
      <c r="AK103" s="14"/>
      <c r="AL103" s="14"/>
      <c r="AM103" s="239"/>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row>
    <row r="104" spans="1:61" ht="15.6" customHeight="1" x14ac:dyDescent="0.2">
      <c r="A104" s="4"/>
      <c r="B104" s="652"/>
      <c r="C104" s="603"/>
      <c r="D104" s="188"/>
      <c r="E104" s="189"/>
      <c r="F104" s="190"/>
      <c r="G104" s="189"/>
      <c r="H104" s="189"/>
      <c r="I104" s="328"/>
      <c r="J104" s="328"/>
      <c r="K104" s="189"/>
      <c r="L104" s="191"/>
      <c r="M104" s="190"/>
      <c r="N104" s="189"/>
      <c r="O104" s="257"/>
      <c r="P104" s="190"/>
      <c r="Q104" s="189"/>
      <c r="R104" s="424"/>
      <c r="S104" s="190"/>
      <c r="T104" s="189"/>
      <c r="U104" s="995"/>
      <c r="V104" s="535"/>
      <c r="W104" s="85"/>
      <c r="X104" s="499"/>
      <c r="Y104" s="85"/>
      <c r="Z104" s="85"/>
      <c r="AA104" s="563"/>
      <c r="AB104" s="563"/>
      <c r="AC104" s="57"/>
      <c r="AD104" s="14"/>
      <c r="AE104" s="359"/>
      <c r="AF104" s="354"/>
      <c r="AG104" s="57"/>
      <c r="AH104" s="57"/>
      <c r="AI104" s="57"/>
      <c r="AJ104" s="14"/>
      <c r="AK104" s="14"/>
      <c r="AL104" s="14"/>
      <c r="AM104" s="239"/>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row>
    <row r="105" spans="1:61" ht="15.6" customHeight="1" x14ac:dyDescent="0.2">
      <c r="A105" s="4"/>
      <c r="B105" s="652"/>
      <c r="C105" s="824"/>
      <c r="D105" s="188"/>
      <c r="E105" s="189"/>
      <c r="F105" s="189"/>
      <c r="G105" s="189"/>
      <c r="H105" s="1028"/>
      <c r="I105" s="1028"/>
      <c r="J105" s="1028"/>
      <c r="K105" s="189"/>
      <c r="L105" s="191"/>
      <c r="M105" s="190"/>
      <c r="N105" s="190"/>
      <c r="O105" s="257"/>
      <c r="P105" s="190"/>
      <c r="Q105" s="189"/>
      <c r="R105" s="424"/>
      <c r="S105" s="190"/>
      <c r="T105" s="189"/>
      <c r="U105" s="995"/>
      <c r="V105" s="467"/>
      <c r="W105" s="499"/>
      <c r="X105" s="499"/>
      <c r="Y105" s="85"/>
      <c r="Z105" s="85"/>
      <c r="AA105" s="85"/>
      <c r="AB105" s="563"/>
      <c r="AC105" s="57"/>
      <c r="AD105" s="14"/>
      <c r="AE105" s="359"/>
      <c r="AF105" s="14"/>
      <c r="AG105" s="57"/>
      <c r="AH105" s="57"/>
      <c r="AI105" s="57"/>
      <c r="AJ105" s="14"/>
      <c r="AK105" s="14"/>
      <c r="AL105" s="14"/>
      <c r="AM105" s="239"/>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row>
    <row r="106" spans="1:61" ht="15.6" customHeight="1" x14ac:dyDescent="0.2">
      <c r="A106" s="4"/>
      <c r="B106" s="652"/>
      <c r="C106" s="603"/>
      <c r="D106" s="188"/>
      <c r="E106" s="189"/>
      <c r="F106" s="189"/>
      <c r="G106" s="189"/>
      <c r="H106" s="189"/>
      <c r="I106" s="328"/>
      <c r="J106" s="328"/>
      <c r="K106" s="189"/>
      <c r="L106" s="191"/>
      <c r="M106" s="190"/>
      <c r="N106" s="189"/>
      <c r="O106" s="257"/>
      <c r="P106" s="190"/>
      <c r="Q106" s="189"/>
      <c r="R106" s="424"/>
      <c r="S106" s="190"/>
      <c r="T106" s="189"/>
      <c r="U106" s="995"/>
      <c r="V106" s="85"/>
      <c r="W106" s="85"/>
      <c r="X106" s="499"/>
      <c r="Y106" s="85"/>
      <c r="Z106" s="85"/>
      <c r="AA106" s="563"/>
      <c r="AB106" s="563"/>
      <c r="AC106" s="57"/>
      <c r="AD106" s="14"/>
      <c r="AE106" s="359"/>
      <c r="AF106" s="354"/>
      <c r="AG106" s="57"/>
      <c r="AH106" s="57"/>
      <c r="AI106" s="57"/>
      <c r="AJ106" s="14"/>
      <c r="AK106" s="14"/>
      <c r="AL106" s="14"/>
      <c r="AM106" s="239"/>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row>
    <row r="107" spans="1:61" ht="15.6" customHeight="1" x14ac:dyDescent="0.2">
      <c r="A107" s="4"/>
      <c r="B107" s="652"/>
      <c r="C107" s="603"/>
      <c r="D107" s="188"/>
      <c r="E107" s="189"/>
      <c r="F107" s="189"/>
      <c r="G107" s="189"/>
      <c r="H107" s="994"/>
      <c r="I107" s="328"/>
      <c r="J107" s="328"/>
      <c r="K107" s="189"/>
      <c r="L107" s="191"/>
      <c r="M107" s="190"/>
      <c r="N107" s="189"/>
      <c r="O107" s="257"/>
      <c r="P107" s="190"/>
      <c r="Q107" s="189"/>
      <c r="R107" s="424"/>
      <c r="S107" s="190"/>
      <c r="T107" s="189"/>
      <c r="U107" s="995"/>
      <c r="V107" s="85"/>
      <c r="W107" s="85"/>
      <c r="X107" s="499"/>
      <c r="Y107" s="85"/>
      <c r="Z107" s="85"/>
      <c r="AA107" s="563"/>
      <c r="AB107" s="563"/>
      <c r="AC107" s="57"/>
      <c r="AD107" s="14"/>
      <c r="AE107" s="359"/>
      <c r="AF107" s="354"/>
      <c r="AG107" s="57"/>
      <c r="AH107" s="57"/>
      <c r="AI107" s="57"/>
      <c r="AJ107" s="14"/>
      <c r="AK107" s="14"/>
      <c r="AL107" s="14"/>
      <c r="AM107" s="239"/>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row>
    <row r="108" spans="1:61" ht="15.6" customHeight="1" x14ac:dyDescent="0.2">
      <c r="A108" s="4"/>
      <c r="B108" s="652"/>
      <c r="C108" s="603"/>
      <c r="D108" s="188"/>
      <c r="E108" s="328"/>
      <c r="F108" s="328"/>
      <c r="G108" s="328"/>
      <c r="H108" s="328"/>
      <c r="I108" s="328"/>
      <c r="J108" s="328"/>
      <c r="K108" s="189"/>
      <c r="L108" s="191"/>
      <c r="M108" s="190"/>
      <c r="N108" s="189"/>
      <c r="O108" s="257"/>
      <c r="P108" s="190"/>
      <c r="Q108" s="189"/>
      <c r="R108" s="424"/>
      <c r="S108" s="190"/>
      <c r="T108" s="189"/>
      <c r="U108" s="995"/>
      <c r="V108" s="535"/>
      <c r="W108" s="85"/>
      <c r="X108" s="499"/>
      <c r="Y108" s="85"/>
      <c r="Z108" s="85"/>
      <c r="AA108" s="563"/>
      <c r="AB108" s="563"/>
      <c r="AC108" s="57"/>
      <c r="AD108" s="14"/>
      <c r="AE108" s="359"/>
      <c r="AF108" s="354"/>
      <c r="AG108" s="57"/>
      <c r="AH108" s="57"/>
      <c r="AI108" s="57"/>
      <c r="AJ108" s="14"/>
      <c r="AK108" s="14"/>
      <c r="AL108" s="14"/>
      <c r="AM108" s="239"/>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row>
    <row r="109" spans="1:61" ht="15.6" customHeight="1" x14ac:dyDescent="0.2">
      <c r="A109" s="4"/>
      <c r="B109" s="652"/>
      <c r="C109" s="603"/>
      <c r="D109" s="188"/>
      <c r="E109" s="189"/>
      <c r="F109" s="189"/>
      <c r="G109" s="189"/>
      <c r="H109" s="189"/>
      <c r="I109" s="328"/>
      <c r="J109" s="328"/>
      <c r="K109" s="189"/>
      <c r="L109" s="191"/>
      <c r="M109" s="190"/>
      <c r="N109" s="189"/>
      <c r="O109" s="257"/>
      <c r="P109" s="190"/>
      <c r="Q109" s="189"/>
      <c r="R109" s="424"/>
      <c r="S109" s="190"/>
      <c r="T109" s="189"/>
      <c r="U109" s="995"/>
      <c r="V109" s="535"/>
      <c r="W109" s="85"/>
      <c r="X109" s="499"/>
      <c r="Y109" s="85"/>
      <c r="Z109" s="85"/>
      <c r="AA109" s="563"/>
      <c r="AB109" s="563"/>
      <c r="AC109" s="57"/>
      <c r="AD109" s="14"/>
      <c r="AE109" s="359"/>
      <c r="AF109" s="354"/>
      <c r="AG109" s="57"/>
      <c r="AH109" s="57"/>
      <c r="AI109" s="57"/>
      <c r="AJ109" s="14"/>
      <c r="AK109" s="14"/>
      <c r="AL109" s="14"/>
      <c r="AM109" s="239"/>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row>
    <row r="110" spans="1:61" ht="15.6" customHeight="1" x14ac:dyDescent="0.25">
      <c r="A110" s="4"/>
      <c r="B110" s="652"/>
      <c r="C110" s="863"/>
      <c r="D110" s="188"/>
      <c r="E110" s="189"/>
      <c r="F110" s="189"/>
      <c r="G110" s="189"/>
      <c r="H110" s="621"/>
      <c r="I110" s="328"/>
      <c r="J110" s="328"/>
      <c r="K110" s="189"/>
      <c r="L110" s="191"/>
      <c r="M110" s="190"/>
      <c r="N110" s="462"/>
      <c r="O110" s="257"/>
      <c r="P110" s="190"/>
      <c r="Q110" s="189"/>
      <c r="R110" s="424"/>
      <c r="S110" s="190"/>
      <c r="T110" s="621"/>
      <c r="U110" s="995"/>
      <c r="V110" s="85"/>
      <c r="W110" s="85"/>
      <c r="X110" s="499"/>
      <c r="Y110" s="85"/>
      <c r="Z110" s="85"/>
      <c r="AA110" s="85"/>
      <c r="AB110" s="563"/>
      <c r="AC110" s="57"/>
      <c r="AD110" s="14"/>
      <c r="AE110" s="359"/>
      <c r="AF110" s="354"/>
      <c r="AG110" s="57"/>
      <c r="AH110" s="57"/>
      <c r="AI110" s="57"/>
      <c r="AJ110" s="14"/>
      <c r="AK110" s="14"/>
      <c r="AL110" s="14"/>
      <c r="AM110" s="239"/>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row>
    <row r="111" spans="1:61" ht="15.6" customHeight="1" x14ac:dyDescent="0.2">
      <c r="A111" s="4"/>
      <c r="B111" s="829"/>
      <c r="C111" s="864"/>
      <c r="D111" s="188"/>
      <c r="E111" s="189"/>
      <c r="F111" s="189"/>
      <c r="G111" s="235"/>
      <c r="H111" s="189"/>
      <c r="I111" s="328"/>
      <c r="J111" s="328"/>
      <c r="K111" s="235"/>
      <c r="L111" s="191"/>
      <c r="M111" s="234"/>
      <c r="N111" s="234"/>
      <c r="O111" s="259"/>
      <c r="P111" s="234"/>
      <c r="Q111" s="189"/>
      <c r="R111" s="427"/>
      <c r="S111" s="234"/>
      <c r="T111" s="189"/>
      <c r="U111" s="995"/>
      <c r="V111" s="85"/>
      <c r="W111" s="85"/>
      <c r="X111" s="499"/>
      <c r="Y111" s="85"/>
      <c r="Z111" s="85"/>
      <c r="AA111" s="563"/>
      <c r="AB111" s="563"/>
      <c r="AC111" s="57"/>
      <c r="AD111" s="14"/>
      <c r="AE111" s="359"/>
      <c r="AF111" s="357"/>
      <c r="AG111" s="57"/>
      <c r="AH111" s="57"/>
      <c r="AI111" s="57"/>
      <c r="AJ111" s="14"/>
      <c r="AK111" s="14"/>
      <c r="AL111" s="14"/>
      <c r="AM111" s="241"/>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row>
    <row r="112" spans="1:61" ht="15.6" customHeight="1" x14ac:dyDescent="0.2">
      <c r="A112" s="4"/>
      <c r="B112" s="652"/>
      <c r="C112" s="603"/>
      <c r="D112" s="188"/>
      <c r="E112" s="189"/>
      <c r="F112" s="189"/>
      <c r="G112" s="189"/>
      <c r="H112" s="189"/>
      <c r="I112" s="328"/>
      <c r="J112" s="328"/>
      <c r="K112" s="189"/>
      <c r="L112" s="191"/>
      <c r="M112" s="190"/>
      <c r="N112" s="190"/>
      <c r="O112" s="257"/>
      <c r="P112" s="190"/>
      <c r="Q112" s="189"/>
      <c r="R112" s="424"/>
      <c r="S112" s="190"/>
      <c r="T112" s="189"/>
      <c r="U112" s="995"/>
      <c r="V112" s="535"/>
      <c r="W112" s="85"/>
      <c r="X112" s="499"/>
      <c r="Y112" s="85"/>
      <c r="Z112" s="85"/>
      <c r="AA112" s="563"/>
      <c r="AB112" s="563"/>
      <c r="AC112" s="57"/>
      <c r="AD112" s="14"/>
      <c r="AE112" s="359"/>
      <c r="AF112" s="354"/>
      <c r="AG112" s="57"/>
      <c r="AH112" s="57"/>
      <c r="AI112" s="57"/>
      <c r="AJ112" s="14"/>
      <c r="AK112" s="14"/>
      <c r="AL112" s="14"/>
      <c r="AM112" s="239"/>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row>
    <row r="113" spans="1:61" ht="15.6" customHeight="1" x14ac:dyDescent="0.2">
      <c r="A113" s="4"/>
      <c r="B113" s="652"/>
      <c r="C113" s="603"/>
      <c r="D113" s="188"/>
      <c r="E113" s="189"/>
      <c r="F113" s="189"/>
      <c r="G113" s="189"/>
      <c r="H113" s="189"/>
      <c r="I113" s="328"/>
      <c r="J113" s="328"/>
      <c r="K113" s="189"/>
      <c r="L113" s="191"/>
      <c r="M113" s="190"/>
      <c r="N113" s="190"/>
      <c r="O113" s="257"/>
      <c r="P113" s="190"/>
      <c r="Q113" s="189"/>
      <c r="R113" s="424"/>
      <c r="S113" s="190"/>
      <c r="T113" s="189"/>
      <c r="U113" s="995"/>
      <c r="V113" s="535"/>
      <c r="W113" s="85"/>
      <c r="X113" s="499"/>
      <c r="Y113" s="85"/>
      <c r="Z113" s="85"/>
      <c r="AA113" s="563"/>
      <c r="AB113" s="563"/>
      <c r="AC113" s="57"/>
      <c r="AD113" s="14"/>
      <c r="AE113" s="359"/>
      <c r="AF113" s="354"/>
      <c r="AG113" s="57"/>
      <c r="AH113" s="57"/>
      <c r="AI113" s="57"/>
      <c r="AJ113" s="14"/>
      <c r="AK113" s="14"/>
      <c r="AL113" s="14"/>
      <c r="AM113" s="239"/>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row>
    <row r="114" spans="1:61" ht="15.6" customHeight="1" x14ac:dyDescent="0.2">
      <c r="A114" s="4"/>
      <c r="B114" s="652"/>
      <c r="C114" s="603"/>
      <c r="D114" s="188"/>
      <c r="E114" s="189"/>
      <c r="F114" s="189"/>
      <c r="G114" s="189"/>
      <c r="H114" s="189"/>
      <c r="I114" s="328"/>
      <c r="J114" s="328"/>
      <c r="K114" s="189"/>
      <c r="L114" s="191"/>
      <c r="M114" s="190"/>
      <c r="N114" s="190"/>
      <c r="O114" s="257"/>
      <c r="P114" s="190"/>
      <c r="Q114" s="189"/>
      <c r="R114" s="424"/>
      <c r="S114" s="190"/>
      <c r="T114" s="189"/>
      <c r="U114" s="995"/>
      <c r="V114" s="85"/>
      <c r="W114" s="85"/>
      <c r="X114" s="499"/>
      <c r="Y114" s="85"/>
      <c r="Z114" s="85"/>
      <c r="AA114" s="563"/>
      <c r="AB114" s="563"/>
      <c r="AC114" s="57"/>
      <c r="AD114" s="14"/>
      <c r="AE114" s="359"/>
      <c r="AF114" s="354"/>
      <c r="AG114" s="57"/>
      <c r="AH114" s="57"/>
      <c r="AI114" s="57"/>
      <c r="AJ114" s="14"/>
      <c r="AK114" s="14"/>
      <c r="AL114" s="14"/>
      <c r="AM114" s="239"/>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row>
    <row r="115" spans="1:61" ht="15.6" customHeight="1" x14ac:dyDescent="0.2">
      <c r="A115" s="4"/>
      <c r="B115" s="652"/>
      <c r="C115" s="603"/>
      <c r="D115" s="188"/>
      <c r="E115" s="189"/>
      <c r="F115" s="189"/>
      <c r="G115" s="189"/>
      <c r="H115" s="189"/>
      <c r="I115" s="328"/>
      <c r="J115" s="328"/>
      <c r="K115" s="189"/>
      <c r="L115" s="191"/>
      <c r="M115" s="190"/>
      <c r="N115" s="460"/>
      <c r="O115" s="257"/>
      <c r="P115" s="190"/>
      <c r="Q115" s="189"/>
      <c r="R115" s="424"/>
      <c r="S115" s="190"/>
      <c r="T115" s="189"/>
      <c r="U115" s="995"/>
      <c r="V115" s="85"/>
      <c r="W115" s="85"/>
      <c r="X115" s="499"/>
      <c r="Y115" s="85"/>
      <c r="Z115" s="85"/>
      <c r="AA115" s="563"/>
      <c r="AB115" s="563"/>
      <c r="AC115" s="57"/>
      <c r="AD115" s="14"/>
      <c r="AE115" s="359"/>
      <c r="AF115" s="354"/>
      <c r="AG115" s="57"/>
      <c r="AH115" s="57"/>
      <c r="AI115" s="57"/>
      <c r="AJ115" s="14"/>
      <c r="AK115" s="14"/>
      <c r="AL115" s="14"/>
      <c r="AM115" s="239"/>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row>
    <row r="116" spans="1:61" ht="15.6" customHeight="1" x14ac:dyDescent="0.2">
      <c r="A116" s="4"/>
      <c r="B116" s="652"/>
      <c r="C116" s="603"/>
      <c r="D116" s="188"/>
      <c r="E116" s="189"/>
      <c r="F116" s="189"/>
      <c r="G116" s="189"/>
      <c r="H116" s="189"/>
      <c r="I116" s="328"/>
      <c r="J116" s="328"/>
      <c r="K116" s="189"/>
      <c r="L116" s="191"/>
      <c r="M116" s="190"/>
      <c r="N116" s="190"/>
      <c r="O116" s="257"/>
      <c r="P116" s="190"/>
      <c r="Q116" s="189"/>
      <c r="R116" s="424"/>
      <c r="S116" s="190"/>
      <c r="T116" s="189"/>
      <c r="U116" s="995"/>
      <c r="V116" s="535"/>
      <c r="W116" s="85"/>
      <c r="X116" s="499"/>
      <c r="Y116" s="85"/>
      <c r="Z116" s="85"/>
      <c r="AA116" s="563"/>
      <c r="AB116" s="563"/>
      <c r="AC116" s="57"/>
      <c r="AD116" s="14"/>
      <c r="AE116" s="359"/>
      <c r="AF116" s="354"/>
      <c r="AG116" s="57"/>
      <c r="AH116" s="57"/>
      <c r="AI116" s="57"/>
      <c r="AJ116" s="14"/>
      <c r="AK116" s="14"/>
      <c r="AL116" s="14"/>
      <c r="AM116" s="239"/>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row>
    <row r="117" spans="1:61" ht="15.6" customHeight="1" x14ac:dyDescent="0.2">
      <c r="A117" s="4"/>
      <c r="B117" s="588"/>
      <c r="C117" s="603"/>
      <c r="D117" s="188"/>
      <c r="E117" s="328"/>
      <c r="F117" s="328"/>
      <c r="G117" s="328"/>
      <c r="H117" s="328"/>
      <c r="I117" s="328"/>
      <c r="J117" s="328"/>
      <c r="K117" s="328"/>
      <c r="L117" s="191"/>
      <c r="M117" s="877"/>
      <c r="N117" s="877"/>
      <c r="O117" s="605"/>
      <c r="P117" s="877"/>
      <c r="Q117" s="328"/>
      <c r="R117" s="328"/>
      <c r="S117" s="877"/>
      <c r="T117" s="328"/>
      <c r="U117" s="995"/>
      <c r="V117" s="535"/>
      <c r="W117" s="85"/>
      <c r="X117" s="499"/>
      <c r="Y117" s="85"/>
      <c r="Z117" s="85"/>
      <c r="AA117" s="563"/>
      <c r="AB117" s="563"/>
      <c r="AC117" s="57"/>
      <c r="AD117" s="14"/>
      <c r="AE117" s="359"/>
      <c r="AF117" s="354"/>
      <c r="AG117" s="57"/>
      <c r="AH117" s="57"/>
      <c r="AI117" s="57"/>
      <c r="AJ117" s="14"/>
      <c r="AK117" s="14"/>
      <c r="AL117" s="14"/>
      <c r="AM117" s="239"/>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row>
    <row r="118" spans="1:61" ht="15.6" customHeight="1" x14ac:dyDescent="0.2">
      <c r="A118" s="4"/>
      <c r="B118" s="652"/>
      <c r="C118" s="603"/>
      <c r="D118" s="188"/>
      <c r="E118" s="189"/>
      <c r="F118" s="189"/>
      <c r="G118" s="189"/>
      <c r="H118" s="189"/>
      <c r="I118" s="328"/>
      <c r="J118" s="328"/>
      <c r="K118" s="189"/>
      <c r="L118" s="191"/>
      <c r="M118" s="533"/>
      <c r="N118" s="460"/>
      <c r="O118" s="257"/>
      <c r="P118" s="190"/>
      <c r="Q118" s="189"/>
      <c r="R118" s="424"/>
      <c r="S118" s="190"/>
      <c r="T118" s="189"/>
      <c r="U118" s="995"/>
      <c r="V118" s="85"/>
      <c r="W118" s="85"/>
      <c r="X118" s="499"/>
      <c r="Y118" s="85"/>
      <c r="Z118" s="85"/>
      <c r="AA118" s="563"/>
      <c r="AB118" s="563"/>
      <c r="AC118" s="57"/>
      <c r="AD118" s="14"/>
      <c r="AE118" s="359"/>
      <c r="AF118" s="354"/>
      <c r="AG118" s="57"/>
      <c r="AH118" s="57"/>
      <c r="AI118" s="57"/>
      <c r="AJ118" s="14"/>
      <c r="AK118" s="14"/>
      <c r="AL118" s="14"/>
      <c r="AM118" s="239"/>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row>
    <row r="119" spans="1:61" ht="15.6" customHeight="1" x14ac:dyDescent="0.2">
      <c r="A119" s="4"/>
      <c r="B119" s="652"/>
      <c r="C119" s="824"/>
      <c r="D119" s="188"/>
      <c r="E119" s="190"/>
      <c r="F119" s="189"/>
      <c r="G119" s="189"/>
      <c r="H119" s="1028"/>
      <c r="I119" s="1028"/>
      <c r="J119" s="1028"/>
      <c r="K119" s="189"/>
      <c r="L119" s="191"/>
      <c r="M119" s="190"/>
      <c r="N119" s="190"/>
      <c r="O119" s="257"/>
      <c r="P119" s="190"/>
      <c r="Q119" s="189"/>
      <c r="R119" s="424"/>
      <c r="S119" s="190"/>
      <c r="T119" s="189"/>
      <c r="U119" s="995"/>
      <c r="V119" s="467"/>
      <c r="W119" s="499"/>
      <c r="X119" s="499"/>
      <c r="Y119" s="85"/>
      <c r="Z119" s="85"/>
      <c r="AA119" s="85"/>
      <c r="AB119" s="563"/>
      <c r="AC119" s="57"/>
      <c r="AD119" s="14"/>
      <c r="AE119" s="359"/>
      <c r="AF119" s="14"/>
      <c r="AG119" s="57"/>
      <c r="AH119" s="57"/>
      <c r="AI119" s="57"/>
      <c r="AJ119" s="14"/>
      <c r="AK119" s="14"/>
      <c r="AL119" s="14"/>
      <c r="AM119" s="239"/>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row>
    <row r="120" spans="1:61" ht="15.6" customHeight="1" x14ac:dyDescent="0.2">
      <c r="A120" s="4"/>
      <c r="B120" s="652"/>
      <c r="C120" s="824"/>
      <c r="D120" s="188"/>
      <c r="E120" s="190"/>
      <c r="F120" s="189"/>
      <c r="G120" s="189"/>
      <c r="H120" s="1028"/>
      <c r="I120" s="1028"/>
      <c r="J120" s="1028"/>
      <c r="K120" s="189"/>
      <c r="L120" s="191"/>
      <c r="M120" s="190"/>
      <c r="N120" s="190"/>
      <c r="O120" s="257"/>
      <c r="P120" s="190"/>
      <c r="Q120" s="189"/>
      <c r="R120" s="424"/>
      <c r="S120" s="190"/>
      <c r="T120" s="189"/>
      <c r="U120" s="995"/>
      <c r="V120" s="467"/>
      <c r="W120" s="499"/>
      <c r="X120" s="499"/>
      <c r="Y120" s="85"/>
      <c r="Z120" s="85"/>
      <c r="AA120" s="85"/>
      <c r="AB120" s="563"/>
      <c r="AC120" s="57"/>
      <c r="AD120" s="14"/>
      <c r="AE120" s="359"/>
      <c r="AF120" s="14"/>
      <c r="AG120" s="57"/>
      <c r="AH120" s="57"/>
      <c r="AI120" s="57"/>
      <c r="AJ120" s="14"/>
      <c r="AK120" s="14"/>
      <c r="AL120" s="14"/>
      <c r="AM120" s="239"/>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row>
    <row r="121" spans="1:61" ht="15.6" customHeight="1" x14ac:dyDescent="0.2">
      <c r="A121" s="4"/>
      <c r="B121" s="652"/>
      <c r="C121" s="603"/>
      <c r="D121" s="188"/>
      <c r="E121" s="189"/>
      <c r="F121" s="189"/>
      <c r="G121" s="189"/>
      <c r="H121" s="189"/>
      <c r="I121" s="328"/>
      <c r="J121" s="328"/>
      <c r="K121" s="189"/>
      <c r="L121" s="191"/>
      <c r="M121" s="190"/>
      <c r="N121" s="190"/>
      <c r="O121" s="257"/>
      <c r="P121" s="190"/>
      <c r="Q121" s="189"/>
      <c r="R121" s="424"/>
      <c r="S121" s="190"/>
      <c r="T121" s="189"/>
      <c r="U121" s="995"/>
      <c r="V121" s="535"/>
      <c r="W121" s="85"/>
      <c r="X121" s="499"/>
      <c r="Y121" s="85"/>
      <c r="Z121" s="85"/>
      <c r="AA121" s="563"/>
      <c r="AB121" s="563"/>
      <c r="AC121" s="57"/>
      <c r="AD121" s="14"/>
      <c r="AE121" s="359"/>
      <c r="AF121" s="354"/>
      <c r="AG121" s="57"/>
      <c r="AH121" s="57"/>
      <c r="AI121" s="57"/>
      <c r="AJ121" s="14"/>
      <c r="AK121" s="14"/>
      <c r="AL121" s="14"/>
      <c r="AM121" s="239"/>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row>
    <row r="122" spans="1:61" ht="15.6" customHeight="1" x14ac:dyDescent="0.2">
      <c r="A122" s="4"/>
      <c r="B122" s="652"/>
      <c r="C122" s="824"/>
      <c r="D122" s="188"/>
      <c r="E122" s="190"/>
      <c r="F122" s="189"/>
      <c r="G122" s="189"/>
      <c r="H122" s="1028"/>
      <c r="I122" s="1028"/>
      <c r="J122" s="1028"/>
      <c r="K122" s="189"/>
      <c r="L122" s="191"/>
      <c r="M122" s="190"/>
      <c r="N122" s="190"/>
      <c r="O122" s="257"/>
      <c r="P122" s="190"/>
      <c r="Q122" s="189"/>
      <c r="R122" s="424"/>
      <c r="S122" s="190"/>
      <c r="T122" s="189"/>
      <c r="U122" s="995"/>
      <c r="V122" s="467"/>
      <c r="W122" s="499"/>
      <c r="X122" s="499"/>
      <c r="Y122" s="85"/>
      <c r="Z122" s="85"/>
      <c r="AA122" s="85"/>
      <c r="AB122" s="563"/>
      <c r="AC122" s="57"/>
      <c r="AD122" s="14"/>
      <c r="AE122" s="359"/>
      <c r="AF122" s="14"/>
      <c r="AG122" s="57"/>
      <c r="AH122" s="57"/>
      <c r="AI122" s="57"/>
      <c r="AJ122" s="14"/>
      <c r="AK122" s="14"/>
      <c r="AL122" s="14"/>
      <c r="AM122" s="239"/>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row>
    <row r="123" spans="1:61" ht="15.6" customHeight="1" x14ac:dyDescent="0.2">
      <c r="A123" s="4"/>
      <c r="B123" s="588"/>
      <c r="C123" s="603"/>
      <c r="D123" s="188"/>
      <c r="E123" s="189"/>
      <c r="F123" s="189"/>
      <c r="G123" s="189"/>
      <c r="H123" s="189"/>
      <c r="I123" s="328"/>
      <c r="J123" s="328"/>
      <c r="K123" s="189"/>
      <c r="L123" s="191"/>
      <c r="M123" s="190"/>
      <c r="N123" s="190"/>
      <c r="O123" s="257"/>
      <c r="P123" s="190"/>
      <c r="Q123" s="189"/>
      <c r="R123" s="428"/>
      <c r="S123" s="190"/>
      <c r="T123" s="189"/>
      <c r="U123" s="995"/>
      <c r="V123" s="85"/>
      <c r="W123" s="85"/>
      <c r="X123" s="499"/>
      <c r="Y123" s="85"/>
      <c r="Z123" s="85"/>
      <c r="AA123" s="563"/>
      <c r="AB123" s="563"/>
      <c r="AC123" s="57"/>
      <c r="AD123" s="14"/>
      <c r="AE123" s="359"/>
      <c r="AF123" s="354"/>
      <c r="AG123" s="57"/>
      <c r="AH123" s="57"/>
      <c r="AI123" s="57"/>
      <c r="AJ123" s="14"/>
      <c r="AK123" s="14"/>
      <c r="AL123" s="14"/>
      <c r="AM123" s="239"/>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row>
    <row r="124" spans="1:61" ht="15.6" customHeight="1" x14ac:dyDescent="0.2">
      <c r="A124" s="4"/>
      <c r="B124" s="652"/>
      <c r="C124" s="824"/>
      <c r="D124" s="188"/>
      <c r="E124" s="190"/>
      <c r="F124" s="189"/>
      <c r="G124" s="189"/>
      <c r="H124" s="1028"/>
      <c r="I124" s="1028"/>
      <c r="J124" s="1028"/>
      <c r="K124" s="189"/>
      <c r="L124" s="191"/>
      <c r="M124" s="190"/>
      <c r="N124" s="190"/>
      <c r="O124" s="257"/>
      <c r="P124" s="190"/>
      <c r="Q124" s="189"/>
      <c r="R124" s="424"/>
      <c r="S124" s="190"/>
      <c r="T124" s="189"/>
      <c r="U124" s="995"/>
      <c r="V124" s="467"/>
      <c r="W124" s="499"/>
      <c r="X124" s="499"/>
      <c r="Y124" s="85"/>
      <c r="Z124" s="85"/>
      <c r="AA124" s="85"/>
      <c r="AB124" s="563"/>
      <c r="AC124" s="57"/>
      <c r="AD124" s="14"/>
      <c r="AE124" s="359"/>
      <c r="AF124" s="14"/>
      <c r="AG124" s="57"/>
      <c r="AH124" s="57"/>
      <c r="AI124" s="57"/>
      <c r="AJ124" s="14"/>
      <c r="AK124" s="14"/>
      <c r="AL124" s="14"/>
      <c r="AM124" s="239"/>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row>
    <row r="125" spans="1:61" ht="15.6" customHeight="1" x14ac:dyDescent="0.2">
      <c r="A125" s="4"/>
      <c r="B125" s="652"/>
      <c r="C125" s="824"/>
      <c r="D125" s="188"/>
      <c r="E125" s="190"/>
      <c r="F125" s="189"/>
      <c r="G125" s="189"/>
      <c r="H125" s="1028"/>
      <c r="I125" s="1028"/>
      <c r="J125" s="1028"/>
      <c r="K125" s="189"/>
      <c r="L125" s="191"/>
      <c r="M125" s="190"/>
      <c r="N125" s="190"/>
      <c r="O125" s="257"/>
      <c r="P125" s="190"/>
      <c r="Q125" s="189"/>
      <c r="R125" s="424"/>
      <c r="S125" s="190"/>
      <c r="T125" s="189"/>
      <c r="U125" s="995"/>
      <c r="V125" s="467"/>
      <c r="W125" s="499"/>
      <c r="X125" s="499"/>
      <c r="Y125" s="85"/>
      <c r="Z125" s="85"/>
      <c r="AA125" s="85"/>
      <c r="AB125" s="563"/>
      <c r="AC125" s="57"/>
      <c r="AD125" s="14"/>
      <c r="AE125" s="359"/>
      <c r="AF125" s="14"/>
      <c r="AG125" s="57"/>
      <c r="AH125" s="57"/>
      <c r="AI125" s="57"/>
      <c r="AJ125" s="14"/>
      <c r="AK125" s="14"/>
      <c r="AL125" s="14"/>
      <c r="AM125" s="239"/>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row>
    <row r="126" spans="1:61" ht="15.6" customHeight="1" x14ac:dyDescent="0.2">
      <c r="A126" s="4"/>
      <c r="B126" s="652"/>
      <c r="C126" s="824"/>
      <c r="D126" s="188"/>
      <c r="E126" s="190"/>
      <c r="F126" s="189"/>
      <c r="G126" s="189"/>
      <c r="H126" s="1028"/>
      <c r="I126" s="1028"/>
      <c r="J126" s="1028"/>
      <c r="K126" s="189"/>
      <c r="L126" s="191"/>
      <c r="M126" s="190"/>
      <c r="N126" s="190"/>
      <c r="O126" s="257"/>
      <c r="P126" s="190"/>
      <c r="Q126" s="189"/>
      <c r="R126" s="424"/>
      <c r="S126" s="190"/>
      <c r="T126" s="189"/>
      <c r="U126" s="995"/>
      <c r="V126" s="467"/>
      <c r="W126" s="499"/>
      <c r="X126" s="499"/>
      <c r="Y126" s="85"/>
      <c r="Z126" s="85"/>
      <c r="AA126" s="85"/>
      <c r="AB126" s="563"/>
      <c r="AC126" s="57"/>
      <c r="AD126" s="14"/>
      <c r="AE126" s="359"/>
      <c r="AF126" s="14"/>
      <c r="AG126" s="57"/>
      <c r="AH126" s="57"/>
      <c r="AI126" s="57"/>
      <c r="AJ126" s="14"/>
      <c r="AK126" s="14"/>
      <c r="AL126" s="14"/>
      <c r="AM126" s="239"/>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row>
    <row r="127" spans="1:61" ht="15.6" customHeight="1" x14ac:dyDescent="0.2">
      <c r="A127" s="4"/>
      <c r="B127" s="588"/>
      <c r="C127" s="603"/>
      <c r="D127" s="188"/>
      <c r="E127" s="189"/>
      <c r="F127" s="189"/>
      <c r="G127" s="189"/>
      <c r="H127" s="189"/>
      <c r="I127" s="328"/>
      <c r="J127" s="328"/>
      <c r="K127" s="189"/>
      <c r="L127" s="191"/>
      <c r="M127" s="190"/>
      <c r="N127" s="190"/>
      <c r="O127" s="257"/>
      <c r="P127" s="190"/>
      <c r="Q127" s="189"/>
      <c r="R127" s="424"/>
      <c r="S127" s="190"/>
      <c r="T127" s="189"/>
      <c r="U127" s="995"/>
      <c r="V127" s="85"/>
      <c r="W127" s="85"/>
      <c r="X127" s="499"/>
      <c r="Y127" s="85"/>
      <c r="Z127" s="85"/>
      <c r="AA127" s="563"/>
      <c r="AB127" s="563"/>
      <c r="AC127" s="57"/>
      <c r="AD127" s="14"/>
      <c r="AE127" s="359"/>
      <c r="AF127" s="354"/>
      <c r="AG127" s="57"/>
      <c r="AH127" s="57"/>
      <c r="AI127" s="57"/>
      <c r="AJ127" s="14"/>
      <c r="AK127" s="14"/>
      <c r="AL127" s="14"/>
      <c r="AM127" s="239"/>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row>
    <row r="128" spans="1:61" ht="15.6" customHeight="1" x14ac:dyDescent="0.2">
      <c r="A128" s="4"/>
      <c r="B128" s="588"/>
      <c r="C128" s="603"/>
      <c r="D128" s="188"/>
      <c r="E128" s="189"/>
      <c r="F128" s="189"/>
      <c r="G128" s="189"/>
      <c r="H128" s="189"/>
      <c r="I128" s="328"/>
      <c r="J128" s="328"/>
      <c r="K128" s="189"/>
      <c r="L128" s="191"/>
      <c r="M128" s="190"/>
      <c r="N128" s="190"/>
      <c r="O128" s="257"/>
      <c r="P128" s="190"/>
      <c r="Q128" s="189"/>
      <c r="R128" s="424"/>
      <c r="S128" s="190"/>
      <c r="T128" s="189"/>
      <c r="U128" s="995"/>
      <c r="V128" s="535"/>
      <c r="W128" s="85"/>
      <c r="X128" s="499"/>
      <c r="Y128" s="85"/>
      <c r="Z128" s="85"/>
      <c r="AA128" s="563"/>
      <c r="AB128" s="563"/>
      <c r="AC128" s="57"/>
      <c r="AD128" s="14"/>
      <c r="AE128" s="359"/>
      <c r="AF128" s="354"/>
      <c r="AG128" s="57"/>
      <c r="AH128" s="57"/>
      <c r="AI128" s="57"/>
      <c r="AJ128" s="14"/>
      <c r="AK128" s="14"/>
      <c r="AL128" s="14"/>
      <c r="AM128" s="239"/>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row>
    <row r="129" spans="1:61" ht="15.6" customHeight="1" x14ac:dyDescent="0.2">
      <c r="A129" s="4"/>
      <c r="B129" s="588"/>
      <c r="C129" s="603"/>
      <c r="D129" s="188"/>
      <c r="E129" s="189"/>
      <c r="F129" s="189"/>
      <c r="G129" s="189"/>
      <c r="H129" s="189"/>
      <c r="I129" s="328"/>
      <c r="J129" s="328"/>
      <c r="K129" s="189"/>
      <c r="L129" s="191"/>
      <c r="M129" s="190"/>
      <c r="N129" s="190"/>
      <c r="O129" s="257"/>
      <c r="P129" s="190"/>
      <c r="Q129" s="189"/>
      <c r="R129" s="424"/>
      <c r="S129" s="190"/>
      <c r="T129" s="189"/>
      <c r="U129" s="995"/>
      <c r="V129" s="535"/>
      <c r="W129" s="85"/>
      <c r="X129" s="499"/>
      <c r="Y129" s="85"/>
      <c r="Z129" s="85"/>
      <c r="AA129" s="563"/>
      <c r="AB129" s="563"/>
      <c r="AC129" s="57"/>
      <c r="AD129" s="14"/>
      <c r="AE129" s="359"/>
      <c r="AF129" s="354"/>
      <c r="AG129" s="57"/>
      <c r="AH129" s="57"/>
      <c r="AI129" s="57"/>
      <c r="AJ129" s="14"/>
      <c r="AK129" s="14"/>
      <c r="AL129" s="14"/>
      <c r="AM129" s="239"/>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row>
    <row r="130" spans="1:61" ht="15.6" customHeight="1" x14ac:dyDescent="0.2">
      <c r="A130" s="4"/>
      <c r="B130" s="588"/>
      <c r="C130" s="603"/>
      <c r="D130" s="188"/>
      <c r="E130" s="189"/>
      <c r="F130" s="189"/>
      <c r="G130" s="189"/>
      <c r="H130" s="189"/>
      <c r="I130" s="328"/>
      <c r="J130" s="328"/>
      <c r="K130" s="189"/>
      <c r="L130" s="191"/>
      <c r="M130" s="190"/>
      <c r="N130" s="190"/>
      <c r="O130" s="257"/>
      <c r="P130" s="190"/>
      <c r="Q130" s="189"/>
      <c r="R130" s="424"/>
      <c r="S130" s="190"/>
      <c r="T130" s="189"/>
      <c r="U130" s="995"/>
      <c r="V130" s="535"/>
      <c r="W130" s="85"/>
      <c r="X130" s="499"/>
      <c r="Y130" s="85"/>
      <c r="Z130" s="85"/>
      <c r="AA130" s="563"/>
      <c r="AB130" s="563"/>
      <c r="AC130" s="57"/>
      <c r="AD130" s="14"/>
      <c r="AE130" s="359"/>
      <c r="AF130" s="358"/>
      <c r="AG130" s="57"/>
      <c r="AH130" s="57"/>
      <c r="AI130" s="57"/>
      <c r="AJ130" s="14"/>
      <c r="AK130" s="14"/>
      <c r="AL130" s="14"/>
      <c r="AM130" s="273"/>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row>
    <row r="131" spans="1:61" ht="15.6" customHeight="1" x14ac:dyDescent="0.2">
      <c r="A131" s="4"/>
      <c r="B131" s="588"/>
      <c r="C131" s="603"/>
      <c r="D131" s="188"/>
      <c r="E131" s="189"/>
      <c r="F131" s="189"/>
      <c r="G131" s="189"/>
      <c r="H131" s="189"/>
      <c r="I131" s="328"/>
      <c r="J131" s="328"/>
      <c r="K131" s="189"/>
      <c r="L131" s="191"/>
      <c r="M131" s="190"/>
      <c r="N131" s="190"/>
      <c r="O131" s="257"/>
      <c r="P131" s="190"/>
      <c r="Q131" s="189"/>
      <c r="R131" s="424"/>
      <c r="S131" s="190"/>
      <c r="T131" s="189"/>
      <c r="U131" s="995"/>
      <c r="V131" s="85"/>
      <c r="W131" s="85"/>
      <c r="X131" s="499"/>
      <c r="Y131" s="85"/>
      <c r="Z131" s="85"/>
      <c r="AA131" s="563"/>
      <c r="AB131" s="563"/>
      <c r="AC131" s="57"/>
      <c r="AD131" s="14"/>
      <c r="AE131" s="359"/>
      <c r="AF131" s="354"/>
      <c r="AG131" s="57"/>
      <c r="AH131" s="57"/>
      <c r="AI131" s="57"/>
      <c r="AJ131" s="14"/>
      <c r="AK131" s="14"/>
      <c r="AL131" s="14"/>
      <c r="AM131" s="239"/>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row>
    <row r="132" spans="1:61" ht="15.6" customHeight="1" x14ac:dyDescent="0.2">
      <c r="A132" s="4"/>
      <c r="B132" s="588"/>
      <c r="C132" s="603"/>
      <c r="D132" s="188"/>
      <c r="E132" s="189"/>
      <c r="F132" s="189"/>
      <c r="G132" s="189"/>
      <c r="H132" s="189"/>
      <c r="I132" s="328"/>
      <c r="J132" s="328"/>
      <c r="K132" s="189"/>
      <c r="L132" s="191"/>
      <c r="M132" s="190"/>
      <c r="N132" s="190"/>
      <c r="O132" s="257"/>
      <c r="P132" s="190"/>
      <c r="Q132" s="189"/>
      <c r="R132" s="424"/>
      <c r="S132" s="190"/>
      <c r="T132" s="189"/>
      <c r="U132" s="995"/>
      <c r="V132" s="535"/>
      <c r="W132" s="85"/>
      <c r="X132" s="499"/>
      <c r="Y132" s="85"/>
      <c r="Z132" s="85"/>
      <c r="AA132" s="563"/>
      <c r="AB132" s="563"/>
      <c r="AC132" s="57"/>
      <c r="AD132" s="14"/>
      <c r="AE132" s="359"/>
      <c r="AF132" s="14"/>
      <c r="AG132" s="57"/>
      <c r="AH132" s="57"/>
      <c r="AI132" s="57"/>
      <c r="AJ132" s="14"/>
      <c r="AK132" s="14"/>
      <c r="AL132" s="14"/>
      <c r="AM132" s="239"/>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row>
    <row r="133" spans="1:61" ht="15.6" customHeight="1" x14ac:dyDescent="0.2">
      <c r="A133" s="4"/>
      <c r="B133" s="588"/>
      <c r="C133" s="603"/>
      <c r="D133" s="188"/>
      <c r="E133" s="189"/>
      <c r="F133" s="189"/>
      <c r="G133" s="189"/>
      <c r="H133" s="189"/>
      <c r="I133" s="328"/>
      <c r="J133" s="328"/>
      <c r="K133" s="189"/>
      <c r="L133" s="191"/>
      <c r="M133" s="190"/>
      <c r="N133" s="190"/>
      <c r="O133" s="257"/>
      <c r="P133" s="190"/>
      <c r="Q133" s="189"/>
      <c r="R133" s="424"/>
      <c r="S133" s="190"/>
      <c r="T133" s="189"/>
      <c r="U133" s="995"/>
      <c r="V133" s="85"/>
      <c r="W133" s="85"/>
      <c r="X133" s="499"/>
      <c r="Y133" s="85"/>
      <c r="Z133" s="85"/>
      <c r="AA133" s="563"/>
      <c r="AB133" s="563"/>
      <c r="AC133" s="57"/>
      <c r="AD133" s="14"/>
      <c r="AE133" s="359"/>
      <c r="AF133" s="354"/>
      <c r="AG133" s="57"/>
      <c r="AH133" s="57"/>
      <c r="AI133" s="57"/>
      <c r="AJ133" s="14"/>
      <c r="AK133" s="14"/>
      <c r="AL133" s="14"/>
      <c r="AM133" s="239"/>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row>
    <row r="134" spans="1:61" ht="15.6" customHeight="1" x14ac:dyDescent="0.2">
      <c r="A134" s="4"/>
      <c r="B134" s="588"/>
      <c r="C134" s="603"/>
      <c r="D134" s="188"/>
      <c r="E134" s="189"/>
      <c r="F134" s="189"/>
      <c r="G134" s="189"/>
      <c r="H134" s="189"/>
      <c r="I134" s="328"/>
      <c r="J134" s="328"/>
      <c r="K134" s="189"/>
      <c r="L134" s="191"/>
      <c r="M134" s="190"/>
      <c r="N134" s="190"/>
      <c r="O134" s="257"/>
      <c r="P134" s="190"/>
      <c r="Q134" s="189"/>
      <c r="R134" s="424"/>
      <c r="S134" s="190"/>
      <c r="T134" s="189"/>
      <c r="U134" s="995"/>
      <c r="V134" s="535"/>
      <c r="W134" s="85"/>
      <c r="X134" s="499"/>
      <c r="Y134" s="85"/>
      <c r="Z134" s="85"/>
      <c r="AA134" s="563"/>
      <c r="AB134" s="563"/>
      <c r="AC134" s="57"/>
      <c r="AD134" s="14"/>
      <c r="AE134" s="359"/>
      <c r="AF134" s="354"/>
      <c r="AG134" s="57"/>
      <c r="AH134" s="57"/>
      <c r="AI134" s="57"/>
      <c r="AJ134" s="14"/>
      <c r="AK134" s="14"/>
      <c r="AL134" s="14"/>
      <c r="AM134" s="239"/>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row>
    <row r="135" spans="1:61" ht="15.6" customHeight="1" x14ac:dyDescent="0.2">
      <c r="A135" s="4"/>
      <c r="B135" s="588"/>
      <c r="C135" s="603"/>
      <c r="D135" s="188"/>
      <c r="E135" s="189"/>
      <c r="F135" s="189"/>
      <c r="G135" s="189"/>
      <c r="H135" s="189"/>
      <c r="I135" s="328"/>
      <c r="J135" s="328"/>
      <c r="K135" s="189"/>
      <c r="L135" s="191"/>
      <c r="M135" s="190"/>
      <c r="N135" s="190"/>
      <c r="O135" s="257"/>
      <c r="P135" s="190"/>
      <c r="Q135" s="189"/>
      <c r="R135" s="424"/>
      <c r="S135" s="190"/>
      <c r="T135" s="189"/>
      <c r="U135" s="995"/>
      <c r="V135" s="85"/>
      <c r="W135" s="85"/>
      <c r="X135" s="499"/>
      <c r="Y135" s="85"/>
      <c r="Z135" s="85"/>
      <c r="AA135" s="563"/>
      <c r="AB135" s="563"/>
      <c r="AC135" s="57"/>
      <c r="AD135" s="14"/>
      <c r="AE135" s="359"/>
      <c r="AF135" s="354"/>
      <c r="AG135" s="57"/>
      <c r="AH135" s="57"/>
      <c r="AI135" s="57"/>
      <c r="AJ135" s="14"/>
      <c r="AK135" s="14"/>
      <c r="AL135" s="14"/>
      <c r="AM135" s="239"/>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row>
    <row r="136" spans="1:61" ht="15.6" customHeight="1" x14ac:dyDescent="0.2">
      <c r="A136" s="4"/>
      <c r="B136" s="588"/>
      <c r="C136" s="824"/>
      <c r="D136" s="188"/>
      <c r="E136" s="190"/>
      <c r="F136" s="189"/>
      <c r="G136" s="189"/>
      <c r="H136" s="1028"/>
      <c r="I136" s="1028"/>
      <c r="J136" s="1028"/>
      <c r="K136" s="189"/>
      <c r="L136" s="191"/>
      <c r="M136" s="190"/>
      <c r="N136" s="190"/>
      <c r="O136" s="257"/>
      <c r="P136" s="190"/>
      <c r="Q136" s="189"/>
      <c r="R136" s="424"/>
      <c r="S136" s="190"/>
      <c r="T136" s="189"/>
      <c r="U136" s="995"/>
      <c r="V136" s="467"/>
      <c r="W136" s="499"/>
      <c r="X136" s="499"/>
      <c r="Y136" s="85"/>
      <c r="Z136" s="85"/>
      <c r="AA136" s="85"/>
      <c r="AB136" s="563"/>
      <c r="AC136" s="57"/>
      <c r="AD136" s="14"/>
      <c r="AE136" s="359"/>
      <c r="AF136" s="14"/>
      <c r="AG136" s="57"/>
      <c r="AH136" s="57"/>
      <c r="AI136" s="57"/>
      <c r="AJ136" s="14"/>
      <c r="AK136" s="14"/>
      <c r="AL136" s="14"/>
      <c r="AM136" s="239"/>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row>
    <row r="137" spans="1:61" ht="15.6" customHeight="1" x14ac:dyDescent="0.2">
      <c r="A137" s="4"/>
      <c r="B137" s="588"/>
      <c r="C137" s="603"/>
      <c r="D137" s="188"/>
      <c r="E137" s="189"/>
      <c r="F137" s="189"/>
      <c r="G137" s="189"/>
      <c r="H137" s="189"/>
      <c r="I137" s="328"/>
      <c r="J137" s="328"/>
      <c r="K137" s="189"/>
      <c r="L137" s="191"/>
      <c r="M137" s="190"/>
      <c r="N137" s="190"/>
      <c r="O137" s="257"/>
      <c r="P137" s="190"/>
      <c r="Q137" s="189"/>
      <c r="R137" s="424"/>
      <c r="S137" s="190"/>
      <c r="T137" s="189"/>
      <c r="U137" s="995"/>
      <c r="V137" s="85"/>
      <c r="W137" s="85"/>
      <c r="X137" s="499"/>
      <c r="Y137" s="85"/>
      <c r="Z137" s="85"/>
      <c r="AA137" s="563"/>
      <c r="AB137" s="563"/>
      <c r="AC137" s="57"/>
      <c r="AD137" s="14"/>
      <c r="AE137" s="359"/>
      <c r="AF137" s="354"/>
      <c r="AG137" s="57"/>
      <c r="AH137" s="57"/>
      <c r="AI137" s="57"/>
      <c r="AJ137" s="14"/>
      <c r="AK137" s="14"/>
      <c r="AL137" s="14"/>
      <c r="AM137" s="239"/>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row>
    <row r="138" spans="1:61" ht="15.6" customHeight="1" x14ac:dyDescent="0.2">
      <c r="A138" s="4"/>
      <c r="B138" s="826"/>
      <c r="C138" s="824"/>
      <c r="D138" s="188"/>
      <c r="E138" s="190"/>
      <c r="F138" s="189"/>
      <c r="G138" s="189"/>
      <c r="H138" s="1028"/>
      <c r="I138" s="1028"/>
      <c r="J138" s="1028"/>
      <c r="K138" s="189"/>
      <c r="L138" s="191"/>
      <c r="M138" s="190"/>
      <c r="N138" s="190"/>
      <c r="O138" s="257"/>
      <c r="P138" s="190"/>
      <c r="Q138" s="189"/>
      <c r="R138" s="424"/>
      <c r="S138" s="190"/>
      <c r="T138" s="189"/>
      <c r="U138" s="995"/>
      <c r="V138" s="467"/>
      <c r="W138" s="499"/>
      <c r="X138" s="499"/>
      <c r="Y138" s="85"/>
      <c r="Z138" s="85"/>
      <c r="AA138" s="85"/>
      <c r="AB138" s="563"/>
      <c r="AC138" s="57"/>
      <c r="AD138" s="14"/>
      <c r="AE138" s="359"/>
      <c r="AF138" s="14"/>
      <c r="AG138" s="57"/>
      <c r="AH138" s="57"/>
      <c r="AI138" s="57"/>
      <c r="AJ138" s="14"/>
      <c r="AK138" s="14"/>
      <c r="AL138" s="14"/>
      <c r="AM138" s="239"/>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row>
    <row r="139" spans="1:61" ht="15.6" customHeight="1" x14ac:dyDescent="0.2">
      <c r="A139" s="4"/>
      <c r="B139" s="826"/>
      <c r="C139" s="824"/>
      <c r="D139" s="188"/>
      <c r="E139" s="190"/>
      <c r="F139" s="189"/>
      <c r="G139" s="189"/>
      <c r="H139" s="1028"/>
      <c r="I139" s="1028"/>
      <c r="J139" s="1028"/>
      <c r="K139" s="189"/>
      <c r="L139" s="191"/>
      <c r="M139" s="190"/>
      <c r="N139" s="190"/>
      <c r="O139" s="257"/>
      <c r="P139" s="190"/>
      <c r="Q139" s="189"/>
      <c r="R139" s="424"/>
      <c r="S139" s="190"/>
      <c r="T139" s="189"/>
      <c r="U139" s="995"/>
      <c r="V139" s="467"/>
      <c r="W139" s="499"/>
      <c r="X139" s="499"/>
      <c r="Y139" s="85"/>
      <c r="Z139" s="85"/>
      <c r="AA139" s="85"/>
      <c r="AB139" s="563"/>
      <c r="AC139" s="57"/>
      <c r="AD139" s="14"/>
      <c r="AE139" s="359"/>
      <c r="AF139" s="14"/>
      <c r="AG139" s="57"/>
      <c r="AH139" s="57"/>
      <c r="AI139" s="57"/>
      <c r="AJ139" s="14"/>
      <c r="AK139" s="14"/>
      <c r="AL139" s="14"/>
      <c r="AM139" s="239"/>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row>
    <row r="140" spans="1:61" ht="15.6" customHeight="1" x14ac:dyDescent="0.2">
      <c r="A140" s="4"/>
      <c r="B140" s="826"/>
      <c r="C140" s="824"/>
      <c r="D140" s="188"/>
      <c r="E140" s="190"/>
      <c r="F140" s="189"/>
      <c r="G140" s="189"/>
      <c r="H140" s="1028"/>
      <c r="I140" s="1028"/>
      <c r="J140" s="1028"/>
      <c r="K140" s="189"/>
      <c r="L140" s="191"/>
      <c r="M140" s="190"/>
      <c r="N140" s="190"/>
      <c r="O140" s="257"/>
      <c r="P140" s="190"/>
      <c r="Q140" s="189"/>
      <c r="R140" s="424"/>
      <c r="S140" s="190"/>
      <c r="T140" s="189"/>
      <c r="U140" s="995"/>
      <c r="V140" s="467"/>
      <c r="W140" s="499"/>
      <c r="X140" s="499"/>
      <c r="Y140" s="85"/>
      <c r="Z140" s="85"/>
      <c r="AA140" s="85"/>
      <c r="AB140" s="563"/>
      <c r="AC140" s="57"/>
      <c r="AD140" s="14"/>
      <c r="AE140" s="359"/>
      <c r="AF140" s="14"/>
      <c r="AG140" s="57"/>
      <c r="AH140" s="57"/>
      <c r="AI140" s="57"/>
      <c r="AJ140" s="14"/>
      <c r="AK140" s="14"/>
      <c r="AL140" s="14"/>
      <c r="AM140" s="239"/>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row>
    <row r="141" spans="1:61" ht="15.6" customHeight="1" x14ac:dyDescent="0.2">
      <c r="A141" s="4"/>
      <c r="B141" s="588"/>
      <c r="C141" s="824"/>
      <c r="D141" s="188"/>
      <c r="E141" s="190"/>
      <c r="F141" s="189"/>
      <c r="G141" s="189"/>
      <c r="H141" s="1028"/>
      <c r="I141" s="1028"/>
      <c r="J141" s="1028"/>
      <c r="K141" s="189"/>
      <c r="L141" s="191"/>
      <c r="M141" s="190"/>
      <c r="N141" s="190"/>
      <c r="O141" s="257"/>
      <c r="P141" s="190"/>
      <c r="Q141" s="189"/>
      <c r="R141" s="424"/>
      <c r="S141" s="190"/>
      <c r="T141" s="189"/>
      <c r="U141" s="995"/>
      <c r="V141" s="467"/>
      <c r="W141" s="499"/>
      <c r="X141" s="499"/>
      <c r="Y141" s="85"/>
      <c r="Z141" s="85"/>
      <c r="AA141" s="85"/>
      <c r="AB141" s="563"/>
      <c r="AC141" s="57"/>
      <c r="AD141" s="14"/>
      <c r="AE141" s="359"/>
      <c r="AF141" s="14"/>
      <c r="AG141" s="57"/>
      <c r="AH141" s="57"/>
      <c r="AI141" s="57"/>
      <c r="AJ141" s="14"/>
      <c r="AK141" s="14"/>
      <c r="AL141" s="14"/>
      <c r="AM141" s="239"/>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row>
    <row r="142" spans="1:61" ht="15.6" customHeight="1" x14ac:dyDescent="0.2">
      <c r="A142" s="4"/>
      <c r="B142" s="588"/>
      <c r="C142" s="824"/>
      <c r="D142" s="188"/>
      <c r="E142" s="190"/>
      <c r="F142" s="189"/>
      <c r="G142" s="189"/>
      <c r="H142" s="1028"/>
      <c r="I142" s="1028"/>
      <c r="J142" s="1028"/>
      <c r="K142" s="189"/>
      <c r="L142" s="191"/>
      <c r="M142" s="190"/>
      <c r="N142" s="190"/>
      <c r="O142" s="257"/>
      <c r="P142" s="190"/>
      <c r="Q142" s="189"/>
      <c r="R142" s="424"/>
      <c r="S142" s="190"/>
      <c r="T142" s="189"/>
      <c r="U142" s="995"/>
      <c r="V142" s="467"/>
      <c r="W142" s="499"/>
      <c r="X142" s="499"/>
      <c r="Y142" s="85"/>
      <c r="Z142" s="85"/>
      <c r="AA142" s="85"/>
      <c r="AB142" s="563"/>
      <c r="AC142" s="57"/>
      <c r="AD142" s="14"/>
      <c r="AE142" s="359"/>
      <c r="AF142" s="14"/>
      <c r="AG142" s="57"/>
      <c r="AH142" s="57"/>
      <c r="AI142" s="57"/>
      <c r="AJ142" s="14"/>
      <c r="AK142" s="14"/>
      <c r="AL142" s="14"/>
      <c r="AM142" s="239"/>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row>
    <row r="143" spans="1:61" ht="15.6" customHeight="1" x14ac:dyDescent="0.2">
      <c r="A143" s="4"/>
      <c r="B143" s="588"/>
      <c r="C143" s="824"/>
      <c r="D143" s="188"/>
      <c r="E143" s="190"/>
      <c r="F143" s="189"/>
      <c r="G143" s="189"/>
      <c r="H143" s="1028"/>
      <c r="I143" s="1028"/>
      <c r="J143" s="1028"/>
      <c r="K143" s="189"/>
      <c r="L143" s="191"/>
      <c r="M143" s="190"/>
      <c r="N143" s="190"/>
      <c r="O143" s="257"/>
      <c r="P143" s="190"/>
      <c r="Q143" s="189"/>
      <c r="R143" s="424"/>
      <c r="S143" s="190"/>
      <c r="T143" s="189"/>
      <c r="U143" s="995"/>
      <c r="V143" s="467"/>
      <c r="W143" s="499"/>
      <c r="X143" s="499"/>
      <c r="Y143" s="85"/>
      <c r="Z143" s="85"/>
      <c r="AA143" s="85"/>
      <c r="AB143" s="563"/>
      <c r="AC143" s="57"/>
      <c r="AD143" s="14"/>
      <c r="AE143" s="359"/>
      <c r="AF143" s="14"/>
      <c r="AG143" s="57"/>
      <c r="AH143" s="57"/>
      <c r="AI143" s="57"/>
      <c r="AJ143" s="14"/>
      <c r="AK143" s="14"/>
      <c r="AL143" s="14"/>
      <c r="AM143" s="239"/>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row>
    <row r="144" spans="1:61" ht="15.6" customHeight="1" x14ac:dyDescent="0.2">
      <c r="A144" s="4"/>
      <c r="B144" s="652"/>
      <c r="C144" s="824"/>
      <c r="D144" s="188"/>
      <c r="E144" s="190"/>
      <c r="F144" s="189"/>
      <c r="G144" s="189"/>
      <c r="H144" s="1028"/>
      <c r="I144" s="1028"/>
      <c r="J144" s="1028"/>
      <c r="K144" s="189"/>
      <c r="L144" s="191"/>
      <c r="M144" s="190"/>
      <c r="N144" s="190"/>
      <c r="O144" s="257"/>
      <c r="P144" s="190"/>
      <c r="Q144" s="189"/>
      <c r="R144" s="424"/>
      <c r="S144" s="190"/>
      <c r="T144" s="189"/>
      <c r="U144" s="995"/>
      <c r="V144" s="467"/>
      <c r="W144" s="499"/>
      <c r="X144" s="499"/>
      <c r="Y144" s="85"/>
      <c r="Z144" s="85"/>
      <c r="AA144" s="85"/>
      <c r="AB144" s="563"/>
      <c r="AC144" s="57"/>
      <c r="AD144" s="14"/>
      <c r="AE144" s="359"/>
      <c r="AF144" s="14"/>
      <c r="AG144" s="57"/>
      <c r="AH144" s="57"/>
      <c r="AI144" s="57"/>
      <c r="AJ144" s="14"/>
      <c r="AK144" s="14"/>
      <c r="AL144" s="14"/>
      <c r="AM144" s="239"/>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row>
    <row r="145" spans="1:61" ht="15.6" customHeight="1" x14ac:dyDescent="0.2">
      <c r="A145" s="4"/>
      <c r="B145" s="652"/>
      <c r="C145" s="824"/>
      <c r="D145" s="188"/>
      <c r="E145" s="190"/>
      <c r="F145" s="189"/>
      <c r="G145" s="189"/>
      <c r="H145" s="1028"/>
      <c r="I145" s="1028"/>
      <c r="J145" s="1028"/>
      <c r="K145" s="189"/>
      <c r="L145" s="191"/>
      <c r="M145" s="190"/>
      <c r="N145" s="193"/>
      <c r="O145" s="257"/>
      <c r="P145" s="190"/>
      <c r="Q145" s="189"/>
      <c r="R145" s="424"/>
      <c r="S145" s="190"/>
      <c r="T145" s="189"/>
      <c r="U145" s="995"/>
      <c r="V145" s="467"/>
      <c r="W145" s="499"/>
      <c r="X145" s="499"/>
      <c r="Y145" s="85"/>
      <c r="Z145" s="85"/>
      <c r="AA145" s="85"/>
      <c r="AB145" s="563"/>
      <c r="AC145" s="57"/>
      <c r="AD145" s="14"/>
      <c r="AE145" s="359"/>
      <c r="AF145" s="14"/>
      <c r="AG145" s="57"/>
      <c r="AH145" s="57"/>
      <c r="AI145" s="57"/>
      <c r="AJ145" s="14"/>
      <c r="AK145" s="14"/>
      <c r="AL145" s="14"/>
      <c r="AM145" s="239"/>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row>
    <row r="146" spans="1:61" ht="15.6" customHeight="1" x14ac:dyDescent="0.2">
      <c r="A146" s="4"/>
      <c r="B146" s="588"/>
      <c r="C146" s="603"/>
      <c r="D146" s="188"/>
      <c r="E146" s="189"/>
      <c r="F146" s="189"/>
      <c r="G146" s="189"/>
      <c r="H146" s="189"/>
      <c r="I146" s="328"/>
      <c r="J146" s="328"/>
      <c r="K146" s="189"/>
      <c r="L146" s="191"/>
      <c r="M146" s="273"/>
      <c r="N146" s="273"/>
      <c r="O146" s="257"/>
      <c r="P146" s="190"/>
      <c r="Q146" s="189"/>
      <c r="R146" s="424"/>
      <c r="S146" s="190"/>
      <c r="T146" s="189"/>
      <c r="U146" s="995"/>
      <c r="V146" s="85"/>
      <c r="W146" s="85"/>
      <c r="X146" s="499"/>
      <c r="Y146" s="85"/>
      <c r="Z146" s="85"/>
      <c r="AA146" s="563"/>
      <c r="AB146" s="563"/>
      <c r="AC146" s="57"/>
      <c r="AD146" s="14"/>
      <c r="AE146" s="359"/>
      <c r="AF146" s="14"/>
      <c r="AG146" s="57"/>
      <c r="AH146" s="57"/>
      <c r="AI146" s="57"/>
      <c r="AJ146" s="14"/>
      <c r="AK146" s="14"/>
      <c r="AL146" s="14"/>
      <c r="AM146" s="239"/>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row>
    <row r="147" spans="1:61" ht="15.6" customHeight="1" x14ac:dyDescent="0.2">
      <c r="A147" s="4"/>
      <c r="B147" s="588"/>
      <c r="C147" s="824"/>
      <c r="D147" s="188"/>
      <c r="E147" s="190"/>
      <c r="F147" s="189"/>
      <c r="G147" s="189"/>
      <c r="H147" s="1028"/>
      <c r="I147" s="1028"/>
      <c r="J147" s="1028"/>
      <c r="K147" s="189"/>
      <c r="L147" s="191"/>
      <c r="M147" s="273"/>
      <c r="N147" s="273"/>
      <c r="O147" s="257"/>
      <c r="P147" s="190"/>
      <c r="Q147" s="189"/>
      <c r="R147" s="424"/>
      <c r="S147" s="190"/>
      <c r="T147" s="189"/>
      <c r="U147" s="995"/>
      <c r="V147" s="467"/>
      <c r="W147" s="499"/>
      <c r="X147" s="499"/>
      <c r="Y147" s="85"/>
      <c r="Z147" s="85"/>
      <c r="AA147" s="85"/>
      <c r="AB147" s="563"/>
      <c r="AC147" s="57"/>
      <c r="AD147" s="14"/>
      <c r="AE147" s="359"/>
      <c r="AF147" s="14"/>
      <c r="AG147" s="57"/>
      <c r="AH147" s="57"/>
      <c r="AI147" s="57"/>
      <c r="AJ147" s="14"/>
      <c r="AK147" s="14"/>
      <c r="AL147" s="14"/>
      <c r="AM147" s="239"/>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row>
    <row r="148" spans="1:61" ht="15.6" customHeight="1" x14ac:dyDescent="0.2">
      <c r="A148" s="4"/>
      <c r="B148" s="588"/>
      <c r="C148" s="603"/>
      <c r="D148" s="188"/>
      <c r="E148" s="189"/>
      <c r="F148" s="189"/>
      <c r="G148" s="189"/>
      <c r="H148" s="189"/>
      <c r="I148" s="328"/>
      <c r="J148" s="328"/>
      <c r="K148" s="189"/>
      <c r="L148" s="191"/>
      <c r="M148" s="273"/>
      <c r="N148" s="273"/>
      <c r="O148" s="257"/>
      <c r="P148" s="190"/>
      <c r="Q148" s="189"/>
      <c r="R148" s="424"/>
      <c r="S148" s="190"/>
      <c r="T148" s="189"/>
      <c r="U148" s="995"/>
      <c r="V148" s="535"/>
      <c r="W148" s="85"/>
      <c r="X148" s="499"/>
      <c r="Y148" s="85"/>
      <c r="Z148" s="85"/>
      <c r="AA148" s="563"/>
      <c r="AB148" s="563"/>
      <c r="AC148" s="57"/>
      <c r="AD148" s="14"/>
      <c r="AE148" s="359"/>
      <c r="AF148" s="354"/>
      <c r="AG148" s="57"/>
      <c r="AH148" s="57"/>
      <c r="AI148" s="57"/>
      <c r="AJ148" s="14"/>
      <c r="AK148" s="14"/>
      <c r="AL148" s="14"/>
      <c r="AM148" s="315"/>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row>
    <row r="149" spans="1:61" ht="15.6" customHeight="1" x14ac:dyDescent="0.2">
      <c r="A149" s="4"/>
      <c r="B149" s="588"/>
      <c r="C149" s="824"/>
      <c r="D149" s="188"/>
      <c r="E149" s="190"/>
      <c r="F149" s="189"/>
      <c r="G149" s="189"/>
      <c r="H149" s="1028"/>
      <c r="I149" s="1028"/>
      <c r="J149" s="1028"/>
      <c r="K149" s="189"/>
      <c r="L149" s="191"/>
      <c r="M149" s="273"/>
      <c r="N149" s="273"/>
      <c r="O149" s="257"/>
      <c r="P149" s="190"/>
      <c r="Q149" s="189"/>
      <c r="R149" s="424"/>
      <c r="S149" s="190"/>
      <c r="T149" s="189"/>
      <c r="U149" s="995"/>
      <c r="V149" s="467"/>
      <c r="W149" s="499"/>
      <c r="X149" s="499"/>
      <c r="Y149" s="85"/>
      <c r="Z149" s="85"/>
      <c r="AA149" s="85"/>
      <c r="AB149" s="563"/>
      <c r="AC149" s="57"/>
      <c r="AD149" s="14"/>
      <c r="AE149" s="359"/>
      <c r="AF149" s="14"/>
      <c r="AG149" s="57"/>
      <c r="AH149" s="57"/>
      <c r="AI149" s="57"/>
      <c r="AJ149" s="14"/>
      <c r="AK149" s="14"/>
      <c r="AL149" s="14"/>
      <c r="AM149" s="239"/>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row>
    <row r="150" spans="1:61" ht="15.6" customHeight="1" x14ac:dyDescent="0.2">
      <c r="A150" s="4"/>
      <c r="B150" s="588"/>
      <c r="C150" s="824"/>
      <c r="D150" s="188"/>
      <c r="E150" s="190"/>
      <c r="F150" s="189"/>
      <c r="G150" s="189"/>
      <c r="H150" s="1028"/>
      <c r="I150" s="1028"/>
      <c r="J150" s="1028"/>
      <c r="K150" s="189"/>
      <c r="L150" s="191"/>
      <c r="M150" s="461"/>
      <c r="N150" s="273"/>
      <c r="O150" s="257"/>
      <c r="P150" s="190"/>
      <c r="Q150" s="189"/>
      <c r="R150" s="424"/>
      <c r="S150" s="190"/>
      <c r="T150" s="189"/>
      <c r="U150" s="995"/>
      <c r="V150" s="467"/>
      <c r="W150" s="499"/>
      <c r="X150" s="499"/>
      <c r="Y150" s="85"/>
      <c r="Z150" s="85"/>
      <c r="AA150" s="85"/>
      <c r="AB150" s="563"/>
      <c r="AC150" s="57"/>
      <c r="AD150" s="14"/>
      <c r="AE150" s="359"/>
      <c r="AF150" s="14"/>
      <c r="AG150" s="57"/>
      <c r="AH150" s="57"/>
      <c r="AI150" s="57"/>
      <c r="AJ150" s="14"/>
      <c r="AK150" s="14"/>
      <c r="AL150" s="14"/>
      <c r="AM150" s="239"/>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row>
    <row r="151" spans="1:61" ht="15.6" customHeight="1" x14ac:dyDescent="0.2">
      <c r="A151" s="4"/>
      <c r="B151" s="588"/>
      <c r="C151" s="824"/>
      <c r="D151" s="188"/>
      <c r="E151" s="190"/>
      <c r="F151" s="189"/>
      <c r="G151" s="189"/>
      <c r="H151" s="1028"/>
      <c r="I151" s="1028"/>
      <c r="J151" s="1028"/>
      <c r="K151" s="189"/>
      <c r="L151" s="191"/>
      <c r="M151" s="190"/>
      <c r="N151" s="273"/>
      <c r="O151" s="257"/>
      <c r="P151" s="190"/>
      <c r="Q151" s="189"/>
      <c r="R151" s="424"/>
      <c r="S151" s="190"/>
      <c r="T151" s="189"/>
      <c r="U151" s="995"/>
      <c r="V151" s="467"/>
      <c r="W151" s="499"/>
      <c r="X151" s="499"/>
      <c r="Y151" s="85"/>
      <c r="Z151" s="85"/>
      <c r="AA151" s="85"/>
      <c r="AB151" s="563"/>
      <c r="AC151" s="57"/>
      <c r="AD151" s="14"/>
      <c r="AE151" s="359"/>
      <c r="AF151" s="14"/>
      <c r="AG151" s="57"/>
      <c r="AH151" s="57"/>
      <c r="AI151" s="57"/>
      <c r="AJ151" s="14"/>
      <c r="AK151" s="14"/>
      <c r="AL151" s="14"/>
      <c r="AM151" s="239"/>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row>
    <row r="152" spans="1:61" ht="15.6" customHeight="1" x14ac:dyDescent="0.2">
      <c r="A152" s="4"/>
      <c r="B152" s="652"/>
      <c r="C152" s="824"/>
      <c r="D152" s="188"/>
      <c r="E152" s="190"/>
      <c r="F152" s="189"/>
      <c r="G152" s="189"/>
      <c r="H152" s="1028"/>
      <c r="I152" s="1028"/>
      <c r="J152" s="1028"/>
      <c r="K152" s="189"/>
      <c r="L152" s="191"/>
      <c r="M152" s="190"/>
      <c r="N152" s="190"/>
      <c r="O152" s="258"/>
      <c r="P152" s="190"/>
      <c r="Q152" s="189"/>
      <c r="R152" s="424"/>
      <c r="S152" s="190"/>
      <c r="T152" s="189"/>
      <c r="U152" s="995"/>
      <c r="V152" s="467"/>
      <c r="W152" s="499"/>
      <c r="X152" s="499"/>
      <c r="Y152" s="85"/>
      <c r="Z152" s="85"/>
      <c r="AA152" s="85"/>
      <c r="AB152" s="563"/>
      <c r="AC152" s="57"/>
      <c r="AD152" s="14"/>
      <c r="AE152" s="359"/>
      <c r="AF152" s="14"/>
      <c r="AG152" s="57"/>
      <c r="AH152" s="57"/>
      <c r="AI152" s="57"/>
      <c r="AJ152" s="14"/>
      <c r="AK152" s="14"/>
      <c r="AL152" s="14"/>
      <c r="AM152" s="239"/>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row>
    <row r="153" spans="1:61" ht="15.6" customHeight="1" x14ac:dyDescent="0.2">
      <c r="A153" s="4"/>
      <c r="B153" s="588"/>
      <c r="C153" s="603"/>
      <c r="D153" s="188"/>
      <c r="E153" s="189"/>
      <c r="F153" s="189"/>
      <c r="G153" s="189"/>
      <c r="H153" s="189"/>
      <c r="I153" s="328"/>
      <c r="J153" s="328"/>
      <c r="K153" s="189"/>
      <c r="L153" s="191"/>
      <c r="M153" s="190"/>
      <c r="N153" s="190"/>
      <c r="O153" s="272"/>
      <c r="P153" s="190"/>
      <c r="Q153" s="189"/>
      <c r="R153" s="424"/>
      <c r="S153" s="190"/>
      <c r="T153" s="189"/>
      <c r="U153" s="995"/>
      <c r="V153" s="85"/>
      <c r="W153" s="85"/>
      <c r="X153" s="499"/>
      <c r="Y153" s="85"/>
      <c r="Z153" s="85"/>
      <c r="AA153" s="563"/>
      <c r="AB153" s="563"/>
      <c r="AC153" s="57"/>
      <c r="AD153" s="434"/>
      <c r="AE153" s="359"/>
      <c r="AF153" s="14"/>
      <c r="AG153" s="57"/>
      <c r="AH153" s="57"/>
      <c r="AI153" s="57"/>
      <c r="AJ153" s="14"/>
      <c r="AK153" s="14"/>
      <c r="AL153" s="14"/>
      <c r="AM153" s="239"/>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row>
    <row r="154" spans="1:61" ht="15.6" customHeight="1" x14ac:dyDescent="0.2">
      <c r="A154" s="4"/>
      <c r="B154" s="588"/>
      <c r="C154" s="603"/>
      <c r="D154" s="188"/>
      <c r="E154" s="189"/>
      <c r="F154" s="189"/>
      <c r="G154" s="189"/>
      <c r="H154" s="189"/>
      <c r="I154" s="328"/>
      <c r="J154" s="328"/>
      <c r="K154" s="189"/>
      <c r="L154" s="191"/>
      <c r="M154" s="190"/>
      <c r="N154" s="190"/>
      <c r="O154" s="257"/>
      <c r="P154" s="190"/>
      <c r="Q154" s="189"/>
      <c r="R154" s="424"/>
      <c r="S154" s="190"/>
      <c r="T154" s="189"/>
      <c r="U154" s="995"/>
      <c r="V154" s="85"/>
      <c r="W154" s="85"/>
      <c r="X154" s="499"/>
      <c r="Y154" s="85"/>
      <c r="Z154" s="85"/>
      <c r="AA154" s="563"/>
      <c r="AB154" s="563"/>
      <c r="AC154" s="57"/>
      <c r="AD154" s="14"/>
      <c r="AE154" s="359"/>
      <c r="AF154" s="14"/>
      <c r="AG154" s="57"/>
      <c r="AH154" s="57"/>
      <c r="AI154" s="57"/>
      <c r="AJ154" s="14"/>
      <c r="AK154" s="14"/>
      <c r="AL154" s="14"/>
      <c r="AM154" s="239"/>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row>
    <row r="155" spans="1:61" ht="15.6" customHeight="1" x14ac:dyDescent="0.2">
      <c r="A155" s="4"/>
      <c r="B155" s="588"/>
      <c r="C155" s="603"/>
      <c r="D155" s="188"/>
      <c r="E155" s="189"/>
      <c r="F155" s="189"/>
      <c r="G155" s="189"/>
      <c r="H155" s="189"/>
      <c r="I155" s="328"/>
      <c r="J155" s="328"/>
      <c r="K155" s="189"/>
      <c r="L155" s="191"/>
      <c r="M155" s="190"/>
      <c r="N155" s="190"/>
      <c r="O155" s="257"/>
      <c r="P155" s="190"/>
      <c r="Q155" s="189"/>
      <c r="R155" s="424"/>
      <c r="S155" s="190"/>
      <c r="T155" s="189"/>
      <c r="U155" s="995"/>
      <c r="V155" s="535"/>
      <c r="W155" s="85"/>
      <c r="X155" s="499"/>
      <c r="Y155" s="85"/>
      <c r="Z155" s="85"/>
      <c r="AA155" s="563"/>
      <c r="AB155" s="563"/>
      <c r="AC155" s="57"/>
      <c r="AD155" s="14"/>
      <c r="AE155" s="359"/>
      <c r="AF155" s="14"/>
      <c r="AG155" s="57"/>
      <c r="AH155" s="57"/>
      <c r="AI155" s="57"/>
      <c r="AJ155" s="14"/>
      <c r="AK155" s="14"/>
      <c r="AL155" s="14"/>
      <c r="AM155" s="239"/>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row>
    <row r="156" spans="1:61" ht="15.6" customHeight="1" x14ac:dyDescent="0.2">
      <c r="A156" s="4"/>
      <c r="B156" s="652"/>
      <c r="C156" s="603"/>
      <c r="D156" s="188"/>
      <c r="E156" s="190"/>
      <c r="F156" s="189"/>
      <c r="G156" s="189"/>
      <c r="H156" s="189"/>
      <c r="I156" s="328"/>
      <c r="J156" s="328"/>
      <c r="K156" s="189"/>
      <c r="L156" s="191"/>
      <c r="M156" s="190"/>
      <c r="N156" s="460"/>
      <c r="O156" s="257"/>
      <c r="P156" s="190"/>
      <c r="Q156" s="189"/>
      <c r="R156" s="424"/>
      <c r="S156" s="190"/>
      <c r="T156" s="787"/>
      <c r="U156" s="995"/>
      <c r="V156" s="535"/>
      <c r="W156" s="85"/>
      <c r="X156" s="499"/>
      <c r="Y156" s="85"/>
      <c r="Z156" s="85"/>
      <c r="AA156" s="563"/>
      <c r="AB156" s="563"/>
      <c r="AC156" s="57"/>
      <c r="AD156" s="14"/>
      <c r="AE156" s="359"/>
      <c r="AF156" s="14"/>
      <c r="AG156" s="57"/>
      <c r="AH156" s="57"/>
      <c r="AI156" s="57"/>
      <c r="AJ156" s="14"/>
      <c r="AK156" s="14"/>
      <c r="AL156" s="14"/>
      <c r="AM156" s="315"/>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row>
    <row r="157" spans="1:61" ht="15.6" customHeight="1" x14ac:dyDescent="0.2">
      <c r="A157" s="4"/>
      <c r="B157" s="652"/>
      <c r="C157" s="824"/>
      <c r="D157" s="188"/>
      <c r="E157" s="190"/>
      <c r="F157" s="189"/>
      <c r="G157" s="189"/>
      <c r="H157" s="1028"/>
      <c r="I157" s="1028"/>
      <c r="J157" s="1028"/>
      <c r="K157" s="189"/>
      <c r="L157" s="191"/>
      <c r="M157" s="190"/>
      <c r="N157" s="190"/>
      <c r="O157" s="257"/>
      <c r="P157" s="190"/>
      <c r="Q157" s="189"/>
      <c r="R157" s="424"/>
      <c r="S157" s="190"/>
      <c r="T157" s="189"/>
      <c r="U157" s="995"/>
      <c r="V157" s="467"/>
      <c r="W157" s="499"/>
      <c r="X157" s="499"/>
      <c r="Y157" s="85"/>
      <c r="Z157" s="85"/>
      <c r="AA157" s="85"/>
      <c r="AB157" s="563"/>
      <c r="AC157" s="57"/>
      <c r="AD157" s="14"/>
      <c r="AE157" s="359"/>
      <c r="AF157" s="14"/>
      <c r="AG157" s="57"/>
      <c r="AH157" s="57"/>
      <c r="AI157" s="57"/>
      <c r="AJ157" s="14"/>
      <c r="AK157" s="14"/>
      <c r="AL157" s="14"/>
      <c r="AM157" s="239"/>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row>
    <row r="158" spans="1:61" ht="15.6" customHeight="1" x14ac:dyDescent="0.2">
      <c r="A158" s="4"/>
      <c r="B158" s="652"/>
      <c r="C158" s="824"/>
      <c r="D158" s="188"/>
      <c r="E158" s="190"/>
      <c r="F158" s="189"/>
      <c r="G158" s="189"/>
      <c r="H158" s="1028"/>
      <c r="I158" s="1028"/>
      <c r="J158" s="1028"/>
      <c r="K158" s="189"/>
      <c r="L158" s="191"/>
      <c r="M158" s="190"/>
      <c r="N158" s="190"/>
      <c r="O158" s="257"/>
      <c r="P158" s="190"/>
      <c r="Q158" s="189"/>
      <c r="R158" s="424"/>
      <c r="S158" s="190"/>
      <c r="T158" s="189"/>
      <c r="U158" s="995"/>
      <c r="V158" s="467"/>
      <c r="W158" s="499"/>
      <c r="X158" s="499"/>
      <c r="Y158" s="85"/>
      <c r="Z158" s="85"/>
      <c r="AA158" s="85"/>
      <c r="AB158" s="563"/>
      <c r="AC158" s="57"/>
      <c r="AD158" s="14"/>
      <c r="AE158" s="359"/>
      <c r="AF158" s="14"/>
      <c r="AG158" s="57"/>
      <c r="AH158" s="57"/>
      <c r="AI158" s="57"/>
      <c r="AJ158" s="14"/>
      <c r="AK158" s="14"/>
      <c r="AL158" s="14"/>
      <c r="AM158" s="239"/>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row>
    <row r="159" spans="1:61" ht="15.6" customHeight="1" x14ac:dyDescent="0.2">
      <c r="A159" s="4"/>
      <c r="B159" s="588"/>
      <c r="C159" s="603"/>
      <c r="D159" s="188"/>
      <c r="E159" s="189"/>
      <c r="F159" s="189"/>
      <c r="G159" s="189"/>
      <c r="H159" s="189"/>
      <c r="I159" s="328"/>
      <c r="J159" s="328"/>
      <c r="K159" s="189"/>
      <c r="L159" s="191"/>
      <c r="M159" s="190"/>
      <c r="N159" s="190"/>
      <c r="O159" s="257"/>
      <c r="P159" s="190"/>
      <c r="Q159" s="189"/>
      <c r="R159" s="424"/>
      <c r="S159" s="190"/>
      <c r="T159" s="189"/>
      <c r="U159" s="995"/>
      <c r="V159" s="535"/>
      <c r="W159" s="85"/>
      <c r="X159" s="499"/>
      <c r="Y159" s="85"/>
      <c r="Z159" s="85"/>
      <c r="AA159" s="563"/>
      <c r="AB159" s="563"/>
      <c r="AC159" s="57"/>
      <c r="AD159" s="14"/>
      <c r="AE159" s="359"/>
      <c r="AF159" s="14"/>
      <c r="AG159" s="57"/>
      <c r="AH159" s="57"/>
      <c r="AI159" s="57"/>
      <c r="AJ159" s="14"/>
      <c r="AK159" s="14"/>
      <c r="AL159" s="14"/>
      <c r="AM159" s="239"/>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row>
    <row r="160" spans="1:61" ht="15.6" customHeight="1" x14ac:dyDescent="0.2">
      <c r="A160" s="4"/>
      <c r="B160" s="588"/>
      <c r="C160" s="603"/>
      <c r="D160" s="188"/>
      <c r="E160" s="189"/>
      <c r="F160" s="189"/>
      <c r="G160" s="189"/>
      <c r="H160" s="189"/>
      <c r="I160" s="328"/>
      <c r="J160" s="328"/>
      <c r="K160" s="189"/>
      <c r="L160" s="191"/>
      <c r="M160" s="190"/>
      <c r="N160" s="190"/>
      <c r="O160" s="257"/>
      <c r="P160" s="190"/>
      <c r="Q160" s="189"/>
      <c r="R160" s="424"/>
      <c r="S160" s="190"/>
      <c r="T160" s="189"/>
      <c r="U160" s="995"/>
      <c r="V160" s="85"/>
      <c r="W160" s="85"/>
      <c r="X160" s="499"/>
      <c r="Y160" s="85"/>
      <c r="Z160" s="85"/>
      <c r="AA160" s="563"/>
      <c r="AB160" s="563"/>
      <c r="AC160" s="57"/>
      <c r="AD160" s="14"/>
      <c r="AE160" s="359"/>
      <c r="AF160" s="14"/>
      <c r="AG160" s="57"/>
      <c r="AH160" s="57"/>
      <c r="AI160" s="57"/>
      <c r="AJ160" s="14"/>
      <c r="AK160" s="14"/>
      <c r="AL160" s="14"/>
      <c r="AM160" s="239"/>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row>
    <row r="161" spans="1:61" ht="15.6" customHeight="1" x14ac:dyDescent="0.2">
      <c r="A161" s="4"/>
      <c r="B161" s="588"/>
      <c r="C161" s="603"/>
      <c r="D161" s="188"/>
      <c r="E161" s="189"/>
      <c r="F161" s="189"/>
      <c r="G161" s="189"/>
      <c r="H161" s="189"/>
      <c r="I161" s="328"/>
      <c r="J161" s="328"/>
      <c r="K161" s="189"/>
      <c r="L161" s="191"/>
      <c r="M161" s="190"/>
      <c r="N161" s="190"/>
      <c r="O161" s="258"/>
      <c r="P161" s="190"/>
      <c r="Q161" s="189"/>
      <c r="R161" s="424"/>
      <c r="S161" s="190"/>
      <c r="T161" s="189"/>
      <c r="U161" s="995"/>
      <c r="V161" s="85"/>
      <c r="W161" s="85"/>
      <c r="X161" s="499"/>
      <c r="Y161" s="501"/>
      <c r="Z161" s="85"/>
      <c r="AA161" s="563"/>
      <c r="AB161" s="563"/>
      <c r="AC161" s="57"/>
      <c r="AD161" s="14"/>
      <c r="AE161" s="359"/>
      <c r="AF161" s="14"/>
      <c r="AG161" s="57"/>
      <c r="AH161" s="57"/>
      <c r="AI161" s="57"/>
      <c r="AJ161" s="14"/>
      <c r="AK161" s="14"/>
      <c r="AL161" s="14"/>
      <c r="AM161" s="240"/>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row>
    <row r="162" spans="1:61" ht="15.6" customHeight="1" x14ac:dyDescent="0.2">
      <c r="A162" s="4"/>
      <c r="B162" s="588"/>
      <c r="C162" s="603"/>
      <c r="D162" s="188"/>
      <c r="E162" s="189"/>
      <c r="F162" s="189"/>
      <c r="G162" s="189"/>
      <c r="H162" s="189"/>
      <c r="I162" s="328"/>
      <c r="J162" s="328"/>
      <c r="K162" s="189"/>
      <c r="L162" s="191"/>
      <c r="M162" s="190"/>
      <c r="N162" s="190"/>
      <c r="O162" s="257"/>
      <c r="P162" s="190"/>
      <c r="Q162" s="189"/>
      <c r="R162" s="424"/>
      <c r="S162" s="190"/>
      <c r="T162" s="189"/>
      <c r="U162" s="995"/>
      <c r="V162" s="535"/>
      <c r="W162" s="85"/>
      <c r="X162" s="499"/>
      <c r="Y162" s="501"/>
      <c r="Z162" s="85"/>
      <c r="AA162" s="563"/>
      <c r="AB162" s="563"/>
      <c r="AC162" s="57"/>
      <c r="AD162" s="14"/>
      <c r="AE162" s="359"/>
      <c r="AF162" s="14"/>
      <c r="AG162" s="57"/>
      <c r="AH162" s="57"/>
      <c r="AI162" s="57"/>
      <c r="AJ162" s="14"/>
      <c r="AK162" s="14"/>
      <c r="AL162" s="14"/>
      <c r="AM162" s="521"/>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row>
    <row r="163" spans="1:61" ht="15.6" customHeight="1" x14ac:dyDescent="0.2">
      <c r="A163" s="4"/>
      <c r="B163" s="588"/>
      <c r="C163" s="824"/>
      <c r="D163" s="188"/>
      <c r="E163" s="189"/>
      <c r="F163" s="189"/>
      <c r="G163" s="189"/>
      <c r="H163" s="1028"/>
      <c r="I163" s="1028"/>
      <c r="J163" s="1028"/>
      <c r="K163" s="189"/>
      <c r="L163" s="191"/>
      <c r="M163" s="190"/>
      <c r="N163" s="190"/>
      <c r="O163" s="257"/>
      <c r="P163" s="190"/>
      <c r="Q163" s="189"/>
      <c r="R163" s="424"/>
      <c r="S163" s="190"/>
      <c r="T163" s="189"/>
      <c r="U163" s="995"/>
      <c r="V163" s="555"/>
      <c r="W163" s="85"/>
      <c r="X163" s="499"/>
      <c r="Y163" s="501"/>
      <c r="Z163" s="85"/>
      <c r="AA163" s="85"/>
      <c r="AB163" s="563"/>
      <c r="AC163" s="57"/>
      <c r="AD163" s="14"/>
      <c r="AE163" s="359"/>
      <c r="AF163" s="14"/>
      <c r="AG163" s="57"/>
      <c r="AH163" s="57"/>
      <c r="AI163" s="57"/>
      <c r="AJ163" s="14"/>
      <c r="AK163" s="14"/>
      <c r="AL163" s="14"/>
      <c r="AM163" s="239"/>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row>
    <row r="164" spans="1:61" ht="15.6" customHeight="1" x14ac:dyDescent="0.2">
      <c r="A164" s="4"/>
      <c r="B164" s="588"/>
      <c r="C164" s="603"/>
      <c r="D164" s="188"/>
      <c r="E164" s="189"/>
      <c r="F164" s="189"/>
      <c r="G164" s="189"/>
      <c r="H164" s="189"/>
      <c r="I164" s="328"/>
      <c r="J164" s="328"/>
      <c r="K164" s="189"/>
      <c r="L164" s="191"/>
      <c r="M164" s="190"/>
      <c r="N164" s="190"/>
      <c r="O164" s="257"/>
      <c r="P164" s="190"/>
      <c r="Q164" s="189"/>
      <c r="R164" s="424"/>
      <c r="S164" s="190"/>
      <c r="T164" s="189"/>
      <c r="U164" s="995"/>
      <c r="V164" s="85"/>
      <c r="W164" s="85"/>
      <c r="X164" s="499"/>
      <c r="Y164" s="501"/>
      <c r="Z164" s="85"/>
      <c r="AA164" s="563"/>
      <c r="AB164" s="563"/>
      <c r="AC164" s="57"/>
      <c r="AD164" s="14"/>
      <c r="AE164" s="359"/>
      <c r="AF164" s="14"/>
      <c r="AG164" s="57"/>
      <c r="AH164" s="57"/>
      <c r="AI164" s="57"/>
      <c r="AJ164" s="14"/>
      <c r="AK164" s="14"/>
      <c r="AL164" s="14"/>
      <c r="AM164" s="239"/>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row>
    <row r="165" spans="1:61" ht="15.6" customHeight="1" x14ac:dyDescent="0.2">
      <c r="A165" s="4"/>
      <c r="B165" s="588"/>
      <c r="C165" s="603"/>
      <c r="D165" s="188"/>
      <c r="E165" s="189"/>
      <c r="F165" s="189"/>
      <c r="G165" s="189"/>
      <c r="H165" s="189"/>
      <c r="I165" s="328"/>
      <c r="J165" s="328"/>
      <c r="K165" s="189"/>
      <c r="L165" s="191"/>
      <c r="M165" s="190"/>
      <c r="N165" s="190"/>
      <c r="O165" s="532"/>
      <c r="P165" s="190"/>
      <c r="Q165" s="189"/>
      <c r="R165" s="424"/>
      <c r="S165" s="190"/>
      <c r="T165" s="189"/>
      <c r="U165" s="995"/>
      <c r="V165" s="85"/>
      <c r="W165" s="85"/>
      <c r="X165" s="499"/>
      <c r="Y165" s="501"/>
      <c r="Z165" s="85"/>
      <c r="AA165" s="563"/>
      <c r="AB165" s="563"/>
      <c r="AC165" s="57"/>
      <c r="AD165" s="14"/>
      <c r="AE165" s="359"/>
      <c r="AF165" s="14"/>
      <c r="AG165" s="57"/>
      <c r="AH165" s="57"/>
      <c r="AI165" s="57"/>
      <c r="AJ165" s="14"/>
      <c r="AK165" s="14"/>
      <c r="AL165" s="14"/>
      <c r="AM165" s="608"/>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row>
    <row r="166" spans="1:61" ht="15.6" customHeight="1" x14ac:dyDescent="0.2">
      <c r="A166" s="4"/>
      <c r="B166" s="588"/>
      <c r="C166" s="604"/>
      <c r="D166" s="188"/>
      <c r="E166" s="189"/>
      <c r="F166" s="189"/>
      <c r="G166" s="189"/>
      <c r="H166" s="1028"/>
      <c r="I166" s="1028"/>
      <c r="J166" s="1028"/>
      <c r="K166" s="189"/>
      <c r="L166" s="191"/>
      <c r="M166" s="190"/>
      <c r="N166" s="190"/>
      <c r="O166" s="257"/>
      <c r="P166" s="190"/>
      <c r="Q166" s="189"/>
      <c r="R166" s="424"/>
      <c r="S166" s="190"/>
      <c r="T166" s="189"/>
      <c r="U166" s="995"/>
      <c r="V166" s="467"/>
      <c r="W166" s="535"/>
      <c r="X166" s="499"/>
      <c r="Y166" s="501"/>
      <c r="Z166" s="85"/>
      <c r="AA166" s="85"/>
      <c r="AB166" s="563"/>
      <c r="AC166" s="57"/>
      <c r="AD166" s="14"/>
      <c r="AE166" s="359"/>
      <c r="AF166" s="14"/>
      <c r="AG166" s="57"/>
      <c r="AH166" s="57"/>
      <c r="AI166" s="57"/>
      <c r="AJ166" s="14"/>
      <c r="AK166" s="14"/>
      <c r="AL166" s="14"/>
      <c r="AM166" s="239"/>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row>
    <row r="167" spans="1:61" ht="15.6" customHeight="1" x14ac:dyDescent="0.2">
      <c r="A167" s="4"/>
      <c r="B167" s="588"/>
      <c r="C167" s="604"/>
      <c r="D167" s="188"/>
      <c r="E167" s="189"/>
      <c r="F167" s="189"/>
      <c r="G167" s="189"/>
      <c r="H167" s="1028"/>
      <c r="I167" s="1028"/>
      <c r="J167" s="1028"/>
      <c r="K167" s="189"/>
      <c r="L167" s="191"/>
      <c r="M167" s="190"/>
      <c r="N167" s="190"/>
      <c r="O167" s="257"/>
      <c r="P167" s="190"/>
      <c r="Q167" s="189"/>
      <c r="R167" s="424"/>
      <c r="S167" s="190"/>
      <c r="T167" s="189"/>
      <c r="U167" s="995"/>
      <c r="V167" s="467"/>
      <c r="W167" s="535"/>
      <c r="X167" s="499"/>
      <c r="Y167" s="501"/>
      <c r="Z167" s="85"/>
      <c r="AA167" s="85"/>
      <c r="AB167" s="563"/>
      <c r="AC167" s="57"/>
      <c r="AD167" s="14"/>
      <c r="AE167" s="359"/>
      <c r="AF167" s="14"/>
      <c r="AG167" s="57"/>
      <c r="AH167" s="57"/>
      <c r="AI167" s="57"/>
      <c r="AJ167" s="14"/>
      <c r="AK167" s="14"/>
      <c r="AL167" s="14"/>
      <c r="AM167" s="239"/>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row>
    <row r="168" spans="1:61" ht="15.6" customHeight="1" x14ac:dyDescent="0.2">
      <c r="A168" s="4"/>
      <c r="B168" s="588"/>
      <c r="C168" s="590"/>
      <c r="D168" s="188"/>
      <c r="E168" s="189"/>
      <c r="F168" s="189"/>
      <c r="G168" s="189"/>
      <c r="H168" s="189"/>
      <c r="I168" s="328"/>
      <c r="J168" s="328"/>
      <c r="K168" s="189"/>
      <c r="L168" s="191"/>
      <c r="M168" s="190"/>
      <c r="N168" s="460"/>
      <c r="O168" s="257"/>
      <c r="P168" s="190"/>
      <c r="Q168" s="189"/>
      <c r="R168" s="424"/>
      <c r="S168" s="190"/>
      <c r="T168" s="189"/>
      <c r="U168" s="995"/>
      <c r="V168" s="85"/>
      <c r="W168" s="85"/>
      <c r="X168" s="499"/>
      <c r="Y168" s="501"/>
      <c r="Z168" s="85"/>
      <c r="AA168" s="563"/>
      <c r="AB168" s="563"/>
      <c r="AC168" s="57"/>
      <c r="AD168" s="14"/>
      <c r="AE168" s="359"/>
      <c r="AF168" s="14"/>
      <c r="AG168" s="57"/>
      <c r="AH168" s="57"/>
      <c r="AI168" s="57"/>
      <c r="AJ168" s="14"/>
      <c r="AK168" s="14"/>
      <c r="AL168" s="14"/>
      <c r="AM168" s="473"/>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row>
    <row r="169" spans="1:61" ht="15.6" customHeight="1" x14ac:dyDescent="0.2">
      <c r="A169" s="4"/>
      <c r="B169" s="588"/>
      <c r="C169" s="604"/>
      <c r="D169" s="188"/>
      <c r="E169" s="189"/>
      <c r="F169" s="189"/>
      <c r="G169" s="189"/>
      <c r="H169" s="1028"/>
      <c r="I169" s="1028"/>
      <c r="J169" s="1028"/>
      <c r="K169" s="189"/>
      <c r="L169" s="191"/>
      <c r="M169" s="190"/>
      <c r="N169" s="190"/>
      <c r="O169" s="257"/>
      <c r="P169" s="190"/>
      <c r="Q169" s="995"/>
      <c r="R169" s="424"/>
      <c r="S169" s="190"/>
      <c r="T169" s="189"/>
      <c r="U169" s="995"/>
      <c r="V169" s="467"/>
      <c r="W169" s="499"/>
      <c r="X169" s="499"/>
      <c r="Y169" s="501"/>
      <c r="Z169" s="85"/>
      <c r="AA169" s="85"/>
      <c r="AB169" s="563"/>
      <c r="AC169" s="57"/>
      <c r="AD169" s="14"/>
      <c r="AE169" s="359"/>
      <c r="AF169" s="14"/>
      <c r="AG169" s="57"/>
      <c r="AH169" s="57"/>
      <c r="AI169" s="57"/>
      <c r="AJ169" s="14"/>
      <c r="AK169" s="14"/>
      <c r="AL169" s="14"/>
      <c r="AM169" s="239"/>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row>
    <row r="170" spans="1:61" ht="15.6" customHeight="1" x14ac:dyDescent="0.2">
      <c r="A170" s="4"/>
      <c r="B170" s="588"/>
      <c r="C170" s="865"/>
      <c r="D170" s="188"/>
      <c r="E170" s="189"/>
      <c r="F170" s="189"/>
      <c r="G170" s="189"/>
      <c r="H170" s="189"/>
      <c r="I170" s="328"/>
      <c r="J170" s="328"/>
      <c r="K170" s="189"/>
      <c r="L170" s="191"/>
      <c r="M170" s="190"/>
      <c r="N170" s="190"/>
      <c r="O170" s="257"/>
      <c r="P170" s="190"/>
      <c r="Q170" s="189"/>
      <c r="R170" s="424"/>
      <c r="S170" s="190"/>
      <c r="T170" s="189"/>
      <c r="U170" s="995"/>
      <c r="V170" s="85"/>
      <c r="W170" s="85"/>
      <c r="X170" s="499"/>
      <c r="Y170" s="501"/>
      <c r="Z170" s="85"/>
      <c r="AA170" s="563"/>
      <c r="AB170" s="563"/>
      <c r="AC170" s="57"/>
      <c r="AD170" s="14"/>
      <c r="AE170" s="359"/>
      <c r="AF170" s="14"/>
      <c r="AG170" s="57"/>
      <c r="AH170" s="57"/>
      <c r="AI170" s="57"/>
      <c r="AJ170" s="14"/>
      <c r="AK170" s="14"/>
      <c r="AL170" s="14"/>
      <c r="AM170" s="239"/>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row>
    <row r="171" spans="1:61" ht="15.6" customHeight="1" x14ac:dyDescent="0.2">
      <c r="A171" s="4"/>
      <c r="B171" s="588"/>
      <c r="C171" s="590"/>
      <c r="D171" s="188"/>
      <c r="E171" s="189"/>
      <c r="F171" s="189"/>
      <c r="G171" s="189"/>
      <c r="H171" s="189"/>
      <c r="I171" s="328"/>
      <c r="J171" s="328"/>
      <c r="K171" s="189"/>
      <c r="L171" s="191"/>
      <c r="M171" s="190"/>
      <c r="N171" s="190"/>
      <c r="O171" s="257"/>
      <c r="P171" s="190"/>
      <c r="Q171" s="189"/>
      <c r="R171" s="424"/>
      <c r="S171" s="190"/>
      <c r="T171" s="189"/>
      <c r="U171" s="995"/>
      <c r="V171" s="85"/>
      <c r="W171" s="85"/>
      <c r="X171" s="499"/>
      <c r="Y171" s="501"/>
      <c r="Z171" s="85"/>
      <c r="AA171" s="563"/>
      <c r="AB171" s="563"/>
      <c r="AC171" s="57"/>
      <c r="AD171" s="14"/>
      <c r="AE171" s="359"/>
      <c r="AF171" s="14"/>
      <c r="AG171" s="57"/>
      <c r="AH171" s="57"/>
      <c r="AI171" s="57"/>
      <c r="AJ171" s="14"/>
      <c r="AK171" s="14"/>
      <c r="AL171" s="14"/>
      <c r="AM171" s="239"/>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row>
    <row r="172" spans="1:61" ht="15.6" customHeight="1" x14ac:dyDescent="0.2">
      <c r="A172" s="4"/>
      <c r="B172" s="588"/>
      <c r="C172" s="590"/>
      <c r="D172" s="188"/>
      <c r="E172" s="189"/>
      <c r="F172" s="189"/>
      <c r="G172" s="189"/>
      <c r="H172" s="189"/>
      <c r="I172" s="328"/>
      <c r="J172" s="328"/>
      <c r="K172" s="189"/>
      <c r="L172" s="191"/>
      <c r="M172" s="190"/>
      <c r="N172" s="190"/>
      <c r="O172" s="257"/>
      <c r="P172" s="190"/>
      <c r="Q172" s="189"/>
      <c r="R172" s="424"/>
      <c r="S172" s="190"/>
      <c r="T172" s="189"/>
      <c r="U172" s="995"/>
      <c r="V172" s="85"/>
      <c r="W172" s="85"/>
      <c r="X172" s="499"/>
      <c r="Y172" s="501"/>
      <c r="Z172" s="85"/>
      <c r="AA172" s="563"/>
      <c r="AB172" s="563"/>
      <c r="AC172" s="57"/>
      <c r="AD172" s="14"/>
      <c r="AE172" s="359"/>
      <c r="AF172" s="14"/>
      <c r="AG172" s="57"/>
      <c r="AH172" s="57"/>
      <c r="AI172" s="57"/>
      <c r="AJ172" s="14"/>
      <c r="AK172" s="14"/>
      <c r="AL172" s="14"/>
      <c r="AM172" s="239"/>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row>
    <row r="173" spans="1:61" ht="15.6" customHeight="1" x14ac:dyDescent="0.2">
      <c r="A173" s="4"/>
      <c r="B173" s="588"/>
      <c r="C173" s="590"/>
      <c r="D173" s="188"/>
      <c r="E173" s="189"/>
      <c r="F173" s="189"/>
      <c r="G173" s="189"/>
      <c r="H173" s="189"/>
      <c r="I173" s="328"/>
      <c r="J173" s="328"/>
      <c r="K173" s="189"/>
      <c r="L173" s="191"/>
      <c r="M173" s="190"/>
      <c r="N173" s="460"/>
      <c r="O173" s="257"/>
      <c r="P173" s="190"/>
      <c r="Q173" s="189"/>
      <c r="R173" s="424"/>
      <c r="S173" s="190"/>
      <c r="T173" s="189"/>
      <c r="U173" s="995"/>
      <c r="V173" s="85"/>
      <c r="W173" s="85"/>
      <c r="X173" s="499"/>
      <c r="Y173" s="501"/>
      <c r="Z173" s="85"/>
      <c r="AA173" s="563"/>
      <c r="AB173" s="563"/>
      <c r="AC173" s="57"/>
      <c r="AD173" s="14"/>
      <c r="AE173" s="359"/>
      <c r="AF173" s="14"/>
      <c r="AG173" s="57"/>
      <c r="AH173" s="57"/>
      <c r="AI173" s="57"/>
      <c r="AJ173" s="14"/>
      <c r="AK173" s="14"/>
      <c r="AL173" s="14"/>
      <c r="AM173" s="473"/>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row>
    <row r="174" spans="1:61" ht="15.6" customHeight="1" x14ac:dyDescent="0.2">
      <c r="A174" s="4"/>
      <c r="B174" s="652"/>
      <c r="C174" s="604"/>
      <c r="D174" s="188"/>
      <c r="E174" s="189"/>
      <c r="F174" s="189"/>
      <c r="G174" s="189"/>
      <c r="H174" s="1028"/>
      <c r="I174" s="1028"/>
      <c r="J174" s="1028"/>
      <c r="K174" s="189"/>
      <c r="L174" s="191"/>
      <c r="M174" s="190"/>
      <c r="N174" s="190"/>
      <c r="O174" s="257"/>
      <c r="P174" s="190"/>
      <c r="Q174" s="189"/>
      <c r="R174" s="424"/>
      <c r="S174" s="190"/>
      <c r="T174" s="189"/>
      <c r="U174" s="995"/>
      <c r="V174" s="467"/>
      <c r="W174" s="499"/>
      <c r="X174" s="499"/>
      <c r="Y174" s="501"/>
      <c r="Z174" s="85"/>
      <c r="AA174" s="85"/>
      <c r="AB174" s="563"/>
      <c r="AC174" s="57"/>
      <c r="AD174" s="14"/>
      <c r="AE174" s="359"/>
      <c r="AF174" s="14"/>
      <c r="AG174" s="57"/>
      <c r="AH174" s="57"/>
      <c r="AI174" s="57"/>
      <c r="AJ174" s="14"/>
      <c r="AK174" s="14"/>
      <c r="AL174" s="14"/>
      <c r="AM174" s="239"/>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row>
    <row r="175" spans="1:61" ht="15.6" customHeight="1" x14ac:dyDescent="0.2">
      <c r="A175" s="4"/>
      <c r="B175" s="652"/>
      <c r="C175" s="859"/>
      <c r="D175" s="188"/>
      <c r="E175" s="189"/>
      <c r="F175" s="189"/>
      <c r="G175" s="189"/>
      <c r="H175" s="189"/>
      <c r="I175" s="328"/>
      <c r="J175" s="328"/>
      <c r="K175" s="189"/>
      <c r="L175" s="191"/>
      <c r="M175" s="190"/>
      <c r="N175" s="190"/>
      <c r="O175" s="257"/>
      <c r="P175" s="190"/>
      <c r="Q175" s="189"/>
      <c r="R175" s="424"/>
      <c r="S175" s="190"/>
      <c r="T175" s="189"/>
      <c r="U175" s="995"/>
      <c r="V175" s="85"/>
      <c r="W175" s="85"/>
      <c r="X175" s="499"/>
      <c r="Y175" s="501"/>
      <c r="Z175" s="85"/>
      <c r="AA175" s="563"/>
      <c r="AB175" s="563"/>
      <c r="AC175" s="57"/>
      <c r="AD175" s="14"/>
      <c r="AE175" s="359"/>
      <c r="AF175" s="14"/>
      <c r="AG175" s="57"/>
      <c r="AH175" s="57"/>
      <c r="AI175" s="57"/>
      <c r="AJ175" s="14"/>
      <c r="AK175" s="14"/>
      <c r="AL175" s="14"/>
      <c r="AM175" s="522"/>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row>
    <row r="176" spans="1:61" ht="15.6" customHeight="1" x14ac:dyDescent="0.2">
      <c r="A176" s="4"/>
      <c r="B176" s="652"/>
      <c r="C176" s="859"/>
      <c r="D176" s="188"/>
      <c r="E176" s="189"/>
      <c r="F176" s="189"/>
      <c r="G176" s="189"/>
      <c r="H176" s="189"/>
      <c r="I176" s="328"/>
      <c r="J176" s="328"/>
      <c r="K176" s="189"/>
      <c r="L176" s="191"/>
      <c r="M176" s="190"/>
      <c r="N176" s="190"/>
      <c r="O176" s="257"/>
      <c r="P176" s="190"/>
      <c r="Q176" s="189"/>
      <c r="R176" s="424"/>
      <c r="S176" s="190"/>
      <c r="T176" s="189"/>
      <c r="U176" s="995"/>
      <c r="V176" s="85"/>
      <c r="W176" s="85"/>
      <c r="X176" s="499"/>
      <c r="Y176" s="501"/>
      <c r="Z176" s="85"/>
      <c r="AA176" s="563"/>
      <c r="AB176" s="563"/>
      <c r="AC176" s="57"/>
      <c r="AD176" s="14"/>
      <c r="AE176" s="359"/>
      <c r="AF176" s="14"/>
      <c r="AG176" s="57"/>
      <c r="AH176" s="57"/>
      <c r="AI176" s="57"/>
      <c r="AJ176" s="14"/>
      <c r="AK176" s="14"/>
      <c r="AL176" s="14"/>
      <c r="AM176" s="239"/>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row>
    <row r="177" spans="1:61" ht="15.6" customHeight="1" x14ac:dyDescent="0.2">
      <c r="A177" s="4"/>
      <c r="B177" s="588"/>
      <c r="C177" s="590"/>
      <c r="D177" s="188"/>
      <c r="E177" s="189"/>
      <c r="F177" s="189"/>
      <c r="G177" s="189"/>
      <c r="H177" s="189"/>
      <c r="I177" s="328"/>
      <c r="J177" s="328"/>
      <c r="K177" s="189"/>
      <c r="L177" s="191"/>
      <c r="M177" s="190"/>
      <c r="N177" s="190"/>
      <c r="O177" s="257"/>
      <c r="P177" s="190"/>
      <c r="Q177" s="189"/>
      <c r="R177" s="424"/>
      <c r="S177" s="190"/>
      <c r="T177" s="189"/>
      <c r="U177" s="995"/>
      <c r="V177" s="85"/>
      <c r="W177" s="85"/>
      <c r="X177" s="499"/>
      <c r="Y177" s="501"/>
      <c r="Z177" s="85"/>
      <c r="AA177" s="563"/>
      <c r="AB177" s="563"/>
      <c r="AC177" s="57"/>
      <c r="AD177" s="14"/>
      <c r="AE177" s="359"/>
      <c r="AF177" s="14"/>
      <c r="AG177" s="57"/>
      <c r="AH177" s="57"/>
      <c r="AI177" s="57"/>
      <c r="AJ177" s="14"/>
      <c r="AK177" s="14"/>
      <c r="AL177" s="14"/>
      <c r="AM177" s="473"/>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row>
    <row r="178" spans="1:61" ht="15.6" customHeight="1" x14ac:dyDescent="0.2">
      <c r="A178" s="4"/>
      <c r="B178" s="652"/>
      <c r="C178" s="859"/>
      <c r="D178" s="188"/>
      <c r="E178" s="189"/>
      <c r="F178" s="189"/>
      <c r="G178" s="189"/>
      <c r="H178" s="189"/>
      <c r="I178" s="328"/>
      <c r="J178" s="328"/>
      <c r="K178" s="189"/>
      <c r="L178" s="191"/>
      <c r="M178" s="190"/>
      <c r="N178" s="190"/>
      <c r="O178" s="257"/>
      <c r="P178" s="190"/>
      <c r="Q178" s="189"/>
      <c r="R178" s="424"/>
      <c r="S178" s="190"/>
      <c r="T178" s="189"/>
      <c r="U178" s="995"/>
      <c r="V178" s="85"/>
      <c r="W178" s="85"/>
      <c r="X178" s="499"/>
      <c r="Y178" s="501"/>
      <c r="Z178" s="85"/>
      <c r="AA178" s="563"/>
      <c r="AB178" s="563"/>
      <c r="AC178" s="57"/>
      <c r="AD178" s="14"/>
      <c r="AE178" s="359"/>
      <c r="AF178" s="14"/>
      <c r="AG178" s="57"/>
      <c r="AH178" s="57"/>
      <c r="AI178" s="57"/>
      <c r="AJ178" s="14"/>
      <c r="AK178" s="14"/>
      <c r="AL178" s="14"/>
      <c r="AM178" s="239"/>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row>
    <row r="179" spans="1:61" ht="15.6" customHeight="1" x14ac:dyDescent="0.2">
      <c r="A179" s="4"/>
      <c r="B179" s="588"/>
      <c r="C179" s="590"/>
      <c r="D179" s="188"/>
      <c r="E179" s="189"/>
      <c r="F179" s="189"/>
      <c r="G179" s="189"/>
      <c r="H179" s="189"/>
      <c r="I179" s="328"/>
      <c r="J179" s="328"/>
      <c r="K179" s="189"/>
      <c r="L179" s="191"/>
      <c r="M179" s="190"/>
      <c r="N179" s="190"/>
      <c r="O179" s="257"/>
      <c r="P179" s="190"/>
      <c r="Q179" s="189"/>
      <c r="R179" s="424"/>
      <c r="S179" s="190"/>
      <c r="T179" s="189"/>
      <c r="U179" s="995"/>
      <c r="V179" s="85"/>
      <c r="W179" s="85"/>
      <c r="X179" s="499"/>
      <c r="Y179" s="501"/>
      <c r="Z179" s="85"/>
      <c r="AA179" s="563"/>
      <c r="AB179" s="563"/>
      <c r="AC179" s="57"/>
      <c r="AD179" s="14"/>
      <c r="AE179" s="359"/>
      <c r="AF179" s="14"/>
      <c r="AG179" s="57"/>
      <c r="AH179" s="57"/>
      <c r="AI179" s="57"/>
      <c r="AJ179" s="14"/>
      <c r="AK179" s="14"/>
      <c r="AL179" s="14"/>
      <c r="AM179" s="239"/>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row>
    <row r="180" spans="1:61" ht="15.6" customHeight="1" x14ac:dyDescent="0.2">
      <c r="A180" s="4"/>
      <c r="B180" s="652"/>
      <c r="C180" s="604"/>
      <c r="D180" s="188"/>
      <c r="E180" s="189"/>
      <c r="F180" s="189"/>
      <c r="G180" s="189"/>
      <c r="H180" s="1028"/>
      <c r="I180" s="1028"/>
      <c r="J180" s="1028"/>
      <c r="K180" s="189"/>
      <c r="L180" s="191"/>
      <c r="M180" s="190"/>
      <c r="N180" s="190"/>
      <c r="O180" s="257"/>
      <c r="P180" s="190"/>
      <c r="Q180" s="189"/>
      <c r="R180" s="424"/>
      <c r="S180" s="190"/>
      <c r="T180" s="189"/>
      <c r="U180" s="995"/>
      <c r="V180" s="467"/>
      <c r="W180" s="499"/>
      <c r="X180" s="499"/>
      <c r="Y180" s="501"/>
      <c r="Z180" s="85"/>
      <c r="AA180" s="85"/>
      <c r="AB180" s="563"/>
      <c r="AC180" s="57"/>
      <c r="AD180" s="14"/>
      <c r="AE180" s="359"/>
      <c r="AF180" s="14"/>
      <c r="AG180" s="57"/>
      <c r="AH180" s="57"/>
      <c r="AI180" s="57"/>
      <c r="AJ180" s="14"/>
      <c r="AK180" s="14"/>
      <c r="AL180" s="14"/>
      <c r="AM180" s="239"/>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row>
    <row r="181" spans="1:61" ht="15.6" customHeight="1" x14ac:dyDescent="0.2">
      <c r="A181" s="4"/>
      <c r="B181" s="652"/>
      <c r="C181" s="824"/>
      <c r="D181" s="188"/>
      <c r="E181" s="189"/>
      <c r="F181" s="189"/>
      <c r="G181" s="189"/>
      <c r="H181" s="1028"/>
      <c r="I181" s="1028"/>
      <c r="J181" s="1028"/>
      <c r="K181" s="189"/>
      <c r="L181" s="191"/>
      <c r="M181" s="190"/>
      <c r="N181" s="190"/>
      <c r="O181" s="257"/>
      <c r="P181" s="190"/>
      <c r="Q181" s="189"/>
      <c r="R181" s="424"/>
      <c r="S181" s="190"/>
      <c r="T181" s="189"/>
      <c r="U181" s="995"/>
      <c r="V181" s="560"/>
      <c r="W181" s="85"/>
      <c r="X181" s="499"/>
      <c r="Y181" s="501"/>
      <c r="Z181" s="85"/>
      <c r="AA181" s="85"/>
      <c r="AB181" s="563"/>
      <c r="AC181" s="57"/>
      <c r="AD181" s="14"/>
      <c r="AE181" s="359"/>
      <c r="AF181" s="14"/>
      <c r="AG181" s="57"/>
      <c r="AH181" s="57"/>
      <c r="AI181" s="57"/>
      <c r="AJ181" s="14"/>
      <c r="AK181" s="14"/>
      <c r="AL181" s="14"/>
      <c r="AM181" s="239"/>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row>
    <row r="182" spans="1:61" ht="15.6" customHeight="1" x14ac:dyDescent="0.2">
      <c r="A182" s="4"/>
      <c r="B182" s="588"/>
      <c r="C182" s="590"/>
      <c r="D182" s="188"/>
      <c r="E182" s="189"/>
      <c r="F182" s="189"/>
      <c r="G182" s="189"/>
      <c r="H182" s="189"/>
      <c r="I182" s="328"/>
      <c r="J182" s="328"/>
      <c r="K182" s="189"/>
      <c r="L182" s="191"/>
      <c r="M182" s="190"/>
      <c r="N182" s="190"/>
      <c r="O182" s="257"/>
      <c r="P182" s="190"/>
      <c r="Q182" s="189"/>
      <c r="R182" s="424"/>
      <c r="S182" s="190"/>
      <c r="T182" s="189"/>
      <c r="U182" s="995"/>
      <c r="V182" s="85"/>
      <c r="W182" s="85"/>
      <c r="X182" s="499"/>
      <c r="Y182" s="501"/>
      <c r="Z182" s="85"/>
      <c r="AA182" s="563"/>
      <c r="AB182" s="563"/>
      <c r="AC182" s="57"/>
      <c r="AD182" s="14"/>
      <c r="AE182" s="359"/>
      <c r="AF182" s="14"/>
      <c r="AG182" s="57"/>
      <c r="AH182" s="57"/>
      <c r="AI182" s="57"/>
      <c r="AJ182" s="14"/>
      <c r="AK182" s="14"/>
      <c r="AL182" s="14"/>
      <c r="AM182" s="239"/>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row>
    <row r="183" spans="1:61" ht="15.6" customHeight="1" x14ac:dyDescent="0.2">
      <c r="A183" s="4"/>
      <c r="B183" s="588"/>
      <c r="C183" s="590"/>
      <c r="D183" s="188"/>
      <c r="E183" s="189"/>
      <c r="F183" s="189"/>
      <c r="G183" s="189"/>
      <c r="H183" s="189"/>
      <c r="I183" s="328"/>
      <c r="J183" s="328"/>
      <c r="K183" s="189"/>
      <c r="L183" s="191"/>
      <c r="M183" s="190"/>
      <c r="N183" s="190"/>
      <c r="O183" s="257"/>
      <c r="P183" s="190"/>
      <c r="Q183" s="189"/>
      <c r="R183" s="424"/>
      <c r="S183" s="190"/>
      <c r="T183" s="189"/>
      <c r="U183" s="995"/>
      <c r="V183" s="85"/>
      <c r="W183" s="85"/>
      <c r="X183" s="499"/>
      <c r="Y183" s="501"/>
      <c r="Z183" s="85"/>
      <c r="AA183" s="563"/>
      <c r="AB183" s="563"/>
      <c r="AC183" s="57"/>
      <c r="AD183" s="14"/>
      <c r="AE183" s="359"/>
      <c r="AF183" s="14"/>
      <c r="AG183" s="57"/>
      <c r="AH183" s="57"/>
      <c r="AI183" s="57"/>
      <c r="AJ183" s="14"/>
      <c r="AK183" s="14"/>
      <c r="AL183" s="14"/>
      <c r="AM183" s="473"/>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row>
    <row r="184" spans="1:61" ht="15.6" customHeight="1" x14ac:dyDescent="0.2">
      <c r="A184" s="4"/>
      <c r="B184" s="588"/>
      <c r="C184" s="590"/>
      <c r="D184" s="188"/>
      <c r="E184" s="189"/>
      <c r="F184" s="189"/>
      <c r="G184" s="189"/>
      <c r="H184" s="189"/>
      <c r="I184" s="328"/>
      <c r="J184" s="328"/>
      <c r="K184" s="189"/>
      <c r="L184" s="191"/>
      <c r="M184" s="190"/>
      <c r="N184" s="190"/>
      <c r="O184" s="257"/>
      <c r="P184" s="190"/>
      <c r="Q184" s="189"/>
      <c r="R184" s="424"/>
      <c r="S184" s="190"/>
      <c r="T184" s="189"/>
      <c r="U184" s="995"/>
      <c r="V184" s="85"/>
      <c r="W184" s="85"/>
      <c r="X184" s="499"/>
      <c r="Y184" s="501"/>
      <c r="Z184" s="85"/>
      <c r="AA184" s="563"/>
      <c r="AB184" s="563"/>
      <c r="AC184" s="57"/>
      <c r="AD184" s="14"/>
      <c r="AE184" s="359"/>
      <c r="AF184" s="14"/>
      <c r="AG184" s="57"/>
      <c r="AH184" s="57"/>
      <c r="AI184" s="57"/>
      <c r="AJ184" s="14"/>
      <c r="AK184" s="14"/>
      <c r="AL184" s="14"/>
      <c r="AM184" s="240"/>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row>
    <row r="185" spans="1:61" ht="15.6" customHeight="1" x14ac:dyDescent="0.2">
      <c r="A185" s="4"/>
      <c r="B185" s="588"/>
      <c r="C185" s="590"/>
      <c r="D185" s="188"/>
      <c r="E185" s="189"/>
      <c r="F185" s="189"/>
      <c r="G185" s="189"/>
      <c r="H185" s="189"/>
      <c r="I185" s="328"/>
      <c r="J185" s="328"/>
      <c r="K185" s="189"/>
      <c r="L185" s="191"/>
      <c r="M185" s="190"/>
      <c r="N185" s="190"/>
      <c r="O185" s="257"/>
      <c r="P185" s="190"/>
      <c r="Q185" s="189"/>
      <c r="R185" s="424"/>
      <c r="S185" s="190"/>
      <c r="T185" s="189"/>
      <c r="U185" s="995"/>
      <c r="V185" s="85"/>
      <c r="W185" s="85"/>
      <c r="X185" s="499"/>
      <c r="Y185" s="501"/>
      <c r="Z185" s="85"/>
      <c r="AA185" s="563"/>
      <c r="AB185" s="563"/>
      <c r="AC185" s="57"/>
      <c r="AD185" s="14"/>
      <c r="AE185" s="359"/>
      <c r="AF185" s="14"/>
      <c r="AG185" s="57"/>
      <c r="AH185" s="57"/>
      <c r="AI185" s="57"/>
      <c r="AJ185" s="14"/>
      <c r="AK185" s="14"/>
      <c r="AL185" s="14"/>
      <c r="AM185" s="239"/>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row>
    <row r="186" spans="1:61" ht="15.6" customHeight="1" x14ac:dyDescent="0.2">
      <c r="A186" s="4"/>
      <c r="B186" s="588"/>
      <c r="C186" s="590"/>
      <c r="D186" s="188"/>
      <c r="E186" s="189"/>
      <c r="F186" s="189"/>
      <c r="G186" s="189"/>
      <c r="H186" s="189"/>
      <c r="I186" s="328"/>
      <c r="J186" s="328"/>
      <c r="K186" s="189"/>
      <c r="L186" s="191"/>
      <c r="M186" s="190"/>
      <c r="N186" s="190"/>
      <c r="O186" s="257"/>
      <c r="P186" s="190"/>
      <c r="Q186" s="189"/>
      <c r="R186" s="424"/>
      <c r="S186" s="190"/>
      <c r="T186" s="189"/>
      <c r="U186" s="995"/>
      <c r="V186" s="85"/>
      <c r="W186" s="85"/>
      <c r="X186" s="499"/>
      <c r="Y186" s="501"/>
      <c r="Z186" s="85"/>
      <c r="AA186" s="563"/>
      <c r="AB186" s="563"/>
      <c r="AC186" s="57"/>
      <c r="AD186" s="14"/>
      <c r="AE186" s="359"/>
      <c r="AF186" s="14"/>
      <c r="AG186" s="57"/>
      <c r="AH186" s="57"/>
      <c r="AI186" s="57"/>
      <c r="AJ186" s="14"/>
      <c r="AK186" s="14"/>
      <c r="AL186" s="14"/>
      <c r="AM186" s="239"/>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row>
    <row r="187" spans="1:61" ht="15.6" customHeight="1" x14ac:dyDescent="0.2">
      <c r="A187" s="4"/>
      <c r="B187" s="652"/>
      <c r="C187" s="859"/>
      <c r="D187" s="188"/>
      <c r="E187" s="189"/>
      <c r="F187" s="189"/>
      <c r="G187" s="189"/>
      <c r="H187" s="189"/>
      <c r="I187" s="328"/>
      <c r="J187" s="328"/>
      <c r="K187" s="189"/>
      <c r="L187" s="191"/>
      <c r="M187" s="190"/>
      <c r="N187" s="190"/>
      <c r="O187" s="257"/>
      <c r="P187" s="190"/>
      <c r="Q187" s="189"/>
      <c r="R187" s="424"/>
      <c r="S187" s="190"/>
      <c r="T187" s="189"/>
      <c r="U187" s="995"/>
      <c r="V187" s="85"/>
      <c r="W187" s="85"/>
      <c r="X187" s="499"/>
      <c r="Y187" s="501"/>
      <c r="Z187" s="85"/>
      <c r="AA187" s="563"/>
      <c r="AB187" s="563"/>
      <c r="AC187" s="57"/>
      <c r="AD187" s="14"/>
      <c r="AE187" s="359"/>
      <c r="AF187" s="14"/>
      <c r="AG187" s="57"/>
      <c r="AH187" s="57"/>
      <c r="AI187" s="57"/>
      <c r="AJ187" s="14"/>
      <c r="AK187" s="14"/>
      <c r="AL187" s="14"/>
      <c r="AM187" s="473"/>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row>
    <row r="188" spans="1:61" ht="15.6" customHeight="1" x14ac:dyDescent="0.2">
      <c r="A188" s="4"/>
      <c r="B188" s="588"/>
      <c r="C188" s="590"/>
      <c r="D188" s="188"/>
      <c r="E188" s="189"/>
      <c r="F188" s="189"/>
      <c r="G188" s="189"/>
      <c r="H188" s="189"/>
      <c r="I188" s="328"/>
      <c r="J188" s="328"/>
      <c r="K188" s="189"/>
      <c r="L188" s="191"/>
      <c r="M188" s="190"/>
      <c r="N188" s="190"/>
      <c r="O188" s="257"/>
      <c r="P188" s="190"/>
      <c r="Q188" s="189"/>
      <c r="R188" s="424"/>
      <c r="S188" s="190"/>
      <c r="T188" s="189"/>
      <c r="U188" s="995"/>
      <c r="V188" s="85"/>
      <c r="W188" s="85"/>
      <c r="X188" s="499"/>
      <c r="Y188" s="501"/>
      <c r="Z188" s="85"/>
      <c r="AA188" s="563"/>
      <c r="AB188" s="563"/>
      <c r="AC188" s="57"/>
      <c r="AD188" s="14"/>
      <c r="AE188" s="359"/>
      <c r="AF188" s="14"/>
      <c r="AG188" s="57"/>
      <c r="AH188" s="57"/>
      <c r="AI188" s="57"/>
      <c r="AJ188" s="14"/>
      <c r="AK188" s="14"/>
      <c r="AL188" s="14"/>
      <c r="AM188" s="473"/>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row>
    <row r="189" spans="1:61" ht="15.6" customHeight="1" x14ac:dyDescent="0.2">
      <c r="A189" s="4"/>
      <c r="B189" s="588"/>
      <c r="C189" s="590"/>
      <c r="D189" s="188"/>
      <c r="E189" s="189"/>
      <c r="F189" s="189"/>
      <c r="G189" s="189"/>
      <c r="H189" s="189"/>
      <c r="I189" s="328"/>
      <c r="J189" s="328"/>
      <c r="K189" s="189"/>
      <c r="L189" s="191"/>
      <c r="M189" s="190"/>
      <c r="N189" s="190"/>
      <c r="O189" s="257"/>
      <c r="P189" s="190"/>
      <c r="Q189" s="189"/>
      <c r="R189" s="424"/>
      <c r="S189" s="190"/>
      <c r="T189" s="189"/>
      <c r="U189" s="995"/>
      <c r="V189" s="85"/>
      <c r="W189" s="85"/>
      <c r="X189" s="499"/>
      <c r="Y189" s="501"/>
      <c r="Z189" s="85"/>
      <c r="AA189" s="563"/>
      <c r="AB189" s="563"/>
      <c r="AC189" s="57"/>
      <c r="AD189" s="14"/>
      <c r="AE189" s="359"/>
      <c r="AF189" s="14"/>
      <c r="AG189" s="57"/>
      <c r="AH189" s="57"/>
      <c r="AI189" s="57"/>
      <c r="AJ189" s="14"/>
      <c r="AK189" s="14"/>
      <c r="AL189" s="14"/>
      <c r="AM189" s="473"/>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row>
    <row r="190" spans="1:61" ht="15.6" customHeight="1" x14ac:dyDescent="0.2">
      <c r="A190" s="4"/>
      <c r="B190" s="588"/>
      <c r="C190" s="590"/>
      <c r="D190" s="188"/>
      <c r="E190" s="189"/>
      <c r="F190" s="189"/>
      <c r="G190" s="189"/>
      <c r="H190" s="189"/>
      <c r="I190" s="328"/>
      <c r="J190" s="328"/>
      <c r="K190" s="189"/>
      <c r="L190" s="191"/>
      <c r="M190" s="190"/>
      <c r="N190" s="190"/>
      <c r="O190" s="257"/>
      <c r="P190" s="190"/>
      <c r="Q190" s="189"/>
      <c r="R190" s="424"/>
      <c r="S190" s="190"/>
      <c r="T190" s="189"/>
      <c r="U190" s="995"/>
      <c r="V190" s="85"/>
      <c r="W190" s="85"/>
      <c r="X190" s="499"/>
      <c r="Y190" s="501"/>
      <c r="Z190" s="85"/>
      <c r="AA190" s="563"/>
      <c r="AB190" s="563"/>
      <c r="AC190" s="57"/>
      <c r="AD190" s="14"/>
      <c r="AE190" s="359"/>
      <c r="AF190" s="14"/>
      <c r="AG190" s="57"/>
      <c r="AH190" s="57"/>
      <c r="AI190" s="57"/>
      <c r="AJ190" s="14"/>
      <c r="AK190" s="14"/>
      <c r="AL190" s="14"/>
      <c r="AM190" s="473"/>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row>
    <row r="191" spans="1:61" ht="15.6" customHeight="1" x14ac:dyDescent="0.2">
      <c r="A191" s="4"/>
      <c r="B191" s="652"/>
      <c r="C191" s="824"/>
      <c r="D191" s="188"/>
      <c r="E191" s="189"/>
      <c r="F191" s="189"/>
      <c r="G191" s="189"/>
      <c r="H191" s="1028"/>
      <c r="I191" s="1028"/>
      <c r="J191" s="1028"/>
      <c r="K191" s="189"/>
      <c r="L191" s="191"/>
      <c r="M191" s="190"/>
      <c r="N191" s="621"/>
      <c r="O191" s="257"/>
      <c r="P191" s="190"/>
      <c r="Q191" s="189"/>
      <c r="R191" s="424"/>
      <c r="S191" s="190"/>
      <c r="T191" s="189"/>
      <c r="U191" s="995"/>
      <c r="V191" s="467"/>
      <c r="W191" s="499"/>
      <c r="X191" s="499"/>
      <c r="Y191" s="501"/>
      <c r="Z191" s="85"/>
      <c r="AA191" s="85"/>
      <c r="AB191" s="563"/>
      <c r="AC191" s="57"/>
      <c r="AD191" s="14"/>
      <c r="AE191" s="359"/>
      <c r="AF191" s="14"/>
      <c r="AG191" s="57"/>
      <c r="AH191" s="57"/>
      <c r="AI191" s="57"/>
      <c r="AJ191" s="14"/>
      <c r="AK191" s="14"/>
      <c r="AL191" s="14"/>
      <c r="AM191" s="239"/>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row>
    <row r="192" spans="1:61" ht="15.6" customHeight="1" x14ac:dyDescent="0.2">
      <c r="A192" s="4"/>
      <c r="B192" s="652"/>
      <c r="C192" s="824"/>
      <c r="D192" s="188"/>
      <c r="E192" s="189"/>
      <c r="F192" s="189"/>
      <c r="G192" s="189"/>
      <c r="H192" s="1028"/>
      <c r="I192" s="1028"/>
      <c r="J192" s="1028"/>
      <c r="K192" s="189"/>
      <c r="L192" s="191"/>
      <c r="M192" s="190"/>
      <c r="N192" s="190"/>
      <c r="O192" s="257"/>
      <c r="P192" s="190"/>
      <c r="Q192" s="189"/>
      <c r="R192" s="424"/>
      <c r="S192" s="190"/>
      <c r="T192" s="189"/>
      <c r="U192" s="995"/>
      <c r="V192" s="467"/>
      <c r="W192" s="499"/>
      <c r="X192" s="499"/>
      <c r="Y192" s="501"/>
      <c r="Z192" s="85"/>
      <c r="AA192" s="85"/>
      <c r="AB192" s="563"/>
      <c r="AC192" s="57"/>
      <c r="AD192" s="14"/>
      <c r="AE192" s="359"/>
      <c r="AF192" s="14"/>
      <c r="AG192" s="57"/>
      <c r="AH192" s="57"/>
      <c r="AI192" s="57"/>
      <c r="AJ192" s="14"/>
      <c r="AK192" s="14"/>
      <c r="AL192" s="14"/>
      <c r="AM192" s="239"/>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row>
    <row r="193" spans="1:61" ht="15.6" customHeight="1" x14ac:dyDescent="0.2">
      <c r="A193" s="4"/>
      <c r="B193" s="588"/>
      <c r="C193" s="590"/>
      <c r="D193" s="188"/>
      <c r="E193" s="189"/>
      <c r="F193" s="189"/>
      <c r="G193" s="189"/>
      <c r="H193" s="189"/>
      <c r="I193" s="328"/>
      <c r="J193" s="328"/>
      <c r="K193" s="189"/>
      <c r="L193" s="191"/>
      <c r="M193" s="190"/>
      <c r="N193" s="190"/>
      <c r="O193" s="257"/>
      <c r="P193" s="190"/>
      <c r="Q193" s="189"/>
      <c r="R193" s="424"/>
      <c r="S193" s="190"/>
      <c r="T193" s="189"/>
      <c r="U193" s="995"/>
      <c r="V193" s="85"/>
      <c r="W193" s="85"/>
      <c r="X193" s="499"/>
      <c r="Y193" s="501"/>
      <c r="Z193" s="85"/>
      <c r="AA193" s="563"/>
      <c r="AB193" s="563"/>
      <c r="AC193" s="57"/>
      <c r="AD193" s="14"/>
      <c r="AE193" s="359"/>
      <c r="AF193" s="14"/>
      <c r="AG193" s="57"/>
      <c r="AH193" s="57"/>
      <c r="AI193" s="57"/>
      <c r="AJ193" s="14"/>
      <c r="AK193" s="14"/>
      <c r="AL193" s="14"/>
      <c r="AM193" s="521"/>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row>
    <row r="194" spans="1:61" ht="15.6" customHeight="1" x14ac:dyDescent="0.2">
      <c r="A194" s="4"/>
      <c r="B194" s="588"/>
      <c r="C194" s="590"/>
      <c r="D194" s="188"/>
      <c r="E194" s="328"/>
      <c r="F194" s="328"/>
      <c r="G194" s="328"/>
      <c r="H194" s="189"/>
      <c r="I194" s="328"/>
      <c r="J194" s="328"/>
      <c r="K194" s="328"/>
      <c r="L194" s="191"/>
      <c r="M194" s="877"/>
      <c r="N194" s="877"/>
      <c r="O194" s="605"/>
      <c r="P194" s="877"/>
      <c r="Q194" s="328"/>
      <c r="R194" s="424"/>
      <c r="S194" s="474"/>
      <c r="T194" s="189"/>
      <c r="U194" s="995"/>
      <c r="V194" s="85"/>
      <c r="W194" s="85"/>
      <c r="X194" s="499"/>
      <c r="Y194" s="501"/>
      <c r="Z194" s="85"/>
      <c r="AA194" s="563"/>
      <c r="AB194" s="563"/>
      <c r="AC194" s="57"/>
      <c r="AD194" s="14"/>
      <c r="AE194" s="359"/>
      <c r="AF194" s="14"/>
      <c r="AG194" s="57"/>
      <c r="AH194" s="57"/>
      <c r="AI194" s="57"/>
      <c r="AJ194" s="14"/>
      <c r="AK194" s="14"/>
      <c r="AL194" s="14"/>
      <c r="AM194" s="473"/>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row>
    <row r="195" spans="1:61" ht="15.6" customHeight="1" x14ac:dyDescent="0.2">
      <c r="A195" s="4"/>
      <c r="B195" s="652"/>
      <c r="C195" s="824"/>
      <c r="D195" s="188"/>
      <c r="E195" s="189"/>
      <c r="F195" s="189"/>
      <c r="G195" s="189"/>
      <c r="H195" s="1028"/>
      <c r="I195" s="1028"/>
      <c r="J195" s="1028"/>
      <c r="K195" s="189"/>
      <c r="L195" s="191"/>
      <c r="M195" s="190"/>
      <c r="N195" s="190"/>
      <c r="O195" s="257"/>
      <c r="P195" s="190"/>
      <c r="Q195" s="189"/>
      <c r="R195" s="424"/>
      <c r="S195" s="190"/>
      <c r="T195" s="189"/>
      <c r="U195" s="995"/>
      <c r="V195" s="467"/>
      <c r="W195" s="499"/>
      <c r="X195" s="499"/>
      <c r="Y195" s="501"/>
      <c r="Z195" s="85"/>
      <c r="AA195" s="85"/>
      <c r="AB195" s="563"/>
      <c r="AC195" s="57"/>
      <c r="AD195" s="14"/>
      <c r="AE195" s="359"/>
      <c r="AF195" s="14"/>
      <c r="AG195" s="57"/>
      <c r="AH195" s="57"/>
      <c r="AI195" s="57"/>
      <c r="AJ195" s="14"/>
      <c r="AK195" s="14"/>
      <c r="AL195" s="14"/>
      <c r="AM195" s="239"/>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row>
    <row r="196" spans="1:61" ht="15.6" customHeight="1" x14ac:dyDescent="0.2">
      <c r="A196" s="4"/>
      <c r="B196" s="588"/>
      <c r="C196" s="604"/>
      <c r="D196" s="188"/>
      <c r="E196" s="189"/>
      <c r="F196" s="189"/>
      <c r="G196" s="189"/>
      <c r="H196" s="1028"/>
      <c r="I196" s="1028"/>
      <c r="J196" s="1028"/>
      <c r="K196" s="189"/>
      <c r="L196" s="191"/>
      <c r="M196" s="190"/>
      <c r="N196" s="190"/>
      <c r="O196" s="257"/>
      <c r="P196" s="190"/>
      <c r="Q196" s="189"/>
      <c r="R196" s="424"/>
      <c r="S196" s="190"/>
      <c r="T196" s="189"/>
      <c r="U196" s="995"/>
      <c r="V196" s="467"/>
      <c r="W196" s="499"/>
      <c r="X196" s="499"/>
      <c r="Y196" s="501"/>
      <c r="Z196" s="85"/>
      <c r="AA196" s="85"/>
      <c r="AB196" s="563"/>
      <c r="AC196" s="57"/>
      <c r="AD196" s="14"/>
      <c r="AE196" s="359"/>
      <c r="AF196" s="14"/>
      <c r="AG196" s="57"/>
      <c r="AH196" s="57"/>
      <c r="AI196" s="57"/>
      <c r="AJ196" s="14"/>
      <c r="AK196" s="14"/>
      <c r="AL196" s="14"/>
      <c r="AM196" s="459"/>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row>
    <row r="197" spans="1:61" ht="15.6" customHeight="1" x14ac:dyDescent="0.2">
      <c r="A197" s="4"/>
      <c r="B197" s="588"/>
      <c r="C197" s="604"/>
      <c r="D197" s="188"/>
      <c r="E197" s="189"/>
      <c r="F197" s="189"/>
      <c r="G197" s="189"/>
      <c r="H197" s="1028"/>
      <c r="I197" s="1028"/>
      <c r="J197" s="1028"/>
      <c r="K197" s="189"/>
      <c r="L197" s="191"/>
      <c r="M197" s="190"/>
      <c r="N197" s="190"/>
      <c r="O197" s="257"/>
      <c r="P197" s="190"/>
      <c r="Q197" s="189"/>
      <c r="R197" s="424"/>
      <c r="S197" s="190"/>
      <c r="T197" s="189"/>
      <c r="U197" s="995"/>
      <c r="V197" s="467"/>
      <c r="W197" s="499"/>
      <c r="X197" s="499"/>
      <c r="Y197" s="501"/>
      <c r="Z197" s="85"/>
      <c r="AA197" s="85"/>
      <c r="AB197" s="563"/>
      <c r="AC197" s="57"/>
      <c r="AD197" s="14"/>
      <c r="AE197" s="359"/>
      <c r="AF197" s="14"/>
      <c r="AG197" s="57"/>
      <c r="AH197" s="57"/>
      <c r="AI197" s="57"/>
      <c r="AJ197" s="14"/>
      <c r="AK197" s="14"/>
      <c r="AL197" s="14"/>
      <c r="AM197" s="459"/>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row>
    <row r="198" spans="1:61" ht="15.6" customHeight="1" x14ac:dyDescent="0.2">
      <c r="A198" s="4"/>
      <c r="B198" s="652"/>
      <c r="C198" s="604"/>
      <c r="D198" s="188"/>
      <c r="E198" s="189"/>
      <c r="F198" s="189"/>
      <c r="G198" s="189"/>
      <c r="H198" s="1028"/>
      <c r="I198" s="1028"/>
      <c r="J198" s="1028"/>
      <c r="K198" s="189"/>
      <c r="L198" s="191"/>
      <c r="M198" s="606"/>
      <c r="N198" s="190"/>
      <c r="O198" s="257"/>
      <c r="P198" s="190"/>
      <c r="Q198" s="189"/>
      <c r="R198" s="424"/>
      <c r="S198" s="190"/>
      <c r="T198" s="189"/>
      <c r="U198" s="995"/>
      <c r="V198" s="467"/>
      <c r="W198" s="499"/>
      <c r="X198" s="499"/>
      <c r="Y198" s="501"/>
      <c r="Z198" s="85"/>
      <c r="AA198" s="85"/>
      <c r="AB198" s="563"/>
      <c r="AC198" s="57"/>
      <c r="AD198" s="14"/>
      <c r="AE198" s="359"/>
      <c r="AF198" s="14"/>
      <c r="AG198" s="57"/>
      <c r="AH198" s="57"/>
      <c r="AI198" s="57"/>
      <c r="AJ198" s="14"/>
      <c r="AK198" s="14"/>
      <c r="AL198" s="14"/>
      <c r="AM198" s="459"/>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row>
    <row r="199" spans="1:61" ht="15.6" customHeight="1" x14ac:dyDescent="0.2">
      <c r="A199" s="4"/>
      <c r="B199" s="588"/>
      <c r="C199" s="604"/>
      <c r="D199" s="188"/>
      <c r="E199" s="189"/>
      <c r="F199" s="189"/>
      <c r="G199" s="189"/>
      <c r="H199" s="1028"/>
      <c r="I199" s="1028"/>
      <c r="J199" s="1028"/>
      <c r="K199" s="462"/>
      <c r="L199" s="191"/>
      <c r="M199" s="190"/>
      <c r="N199" s="190"/>
      <c r="O199" s="257"/>
      <c r="P199" s="190"/>
      <c r="Q199" s="189"/>
      <c r="R199" s="424"/>
      <c r="S199" s="190"/>
      <c r="T199" s="189"/>
      <c r="U199" s="995"/>
      <c r="V199" s="467"/>
      <c r="W199" s="499"/>
      <c r="X199" s="499"/>
      <c r="Y199" s="501"/>
      <c r="Z199" s="85"/>
      <c r="AA199" s="85"/>
      <c r="AB199" s="563"/>
      <c r="AC199" s="57"/>
      <c r="AD199" s="14"/>
      <c r="AE199" s="359"/>
      <c r="AF199" s="14"/>
      <c r="AG199" s="57"/>
      <c r="AH199" s="57"/>
      <c r="AI199" s="57"/>
      <c r="AJ199" s="14"/>
      <c r="AK199" s="14"/>
      <c r="AL199" s="14"/>
      <c r="AM199" s="239"/>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row>
    <row r="200" spans="1:61" ht="15.6" customHeight="1" x14ac:dyDescent="0.2">
      <c r="A200" s="4"/>
      <c r="B200" s="588"/>
      <c r="C200" s="604"/>
      <c r="D200" s="188"/>
      <c r="E200" s="189"/>
      <c r="F200" s="189"/>
      <c r="G200" s="189"/>
      <c r="H200" s="1028"/>
      <c r="I200" s="1028"/>
      <c r="J200" s="1028"/>
      <c r="K200" s="462"/>
      <c r="L200" s="191"/>
      <c r="M200" s="190"/>
      <c r="N200" s="190"/>
      <c r="O200" s="257"/>
      <c r="P200" s="190"/>
      <c r="Q200" s="189"/>
      <c r="R200" s="424"/>
      <c r="S200" s="190"/>
      <c r="T200" s="189"/>
      <c r="U200" s="995"/>
      <c r="V200" s="467"/>
      <c r="W200" s="499"/>
      <c r="X200" s="499"/>
      <c r="Y200" s="501"/>
      <c r="Z200" s="85"/>
      <c r="AA200" s="85"/>
      <c r="AB200" s="563"/>
      <c r="AC200" s="57"/>
      <c r="AD200" s="14"/>
      <c r="AE200" s="359"/>
      <c r="AF200" s="14"/>
      <c r="AG200" s="57"/>
      <c r="AH200" s="57"/>
      <c r="AI200" s="57"/>
      <c r="AJ200" s="14"/>
      <c r="AK200" s="14"/>
      <c r="AL200" s="14"/>
      <c r="AM200" s="239"/>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row>
    <row r="201" spans="1:61" ht="15.6" customHeight="1" x14ac:dyDescent="0.2">
      <c r="A201" s="4"/>
      <c r="B201" s="588"/>
      <c r="C201" s="604"/>
      <c r="D201" s="188"/>
      <c r="E201" s="189"/>
      <c r="F201" s="189"/>
      <c r="G201" s="189"/>
      <c r="H201" s="1028"/>
      <c r="I201" s="1028"/>
      <c r="J201" s="1028"/>
      <c r="K201" s="462"/>
      <c r="L201" s="191"/>
      <c r="M201" s="190"/>
      <c r="N201" s="190"/>
      <c r="O201" s="257"/>
      <c r="P201" s="190"/>
      <c r="Q201" s="189"/>
      <c r="R201" s="424"/>
      <c r="S201" s="190"/>
      <c r="T201" s="189"/>
      <c r="U201" s="995"/>
      <c r="V201" s="467"/>
      <c r="W201" s="499"/>
      <c r="X201" s="499"/>
      <c r="Y201" s="501"/>
      <c r="Z201" s="85"/>
      <c r="AA201" s="85"/>
      <c r="AB201" s="563"/>
      <c r="AC201" s="57"/>
      <c r="AD201" s="14"/>
      <c r="AE201" s="359"/>
      <c r="AF201" s="14"/>
      <c r="AG201" s="57"/>
      <c r="AH201" s="57"/>
      <c r="AI201" s="57"/>
      <c r="AJ201" s="14"/>
      <c r="AK201" s="14"/>
      <c r="AL201" s="14"/>
      <c r="AM201" s="239"/>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row>
    <row r="202" spans="1:61" ht="15.6" customHeight="1" x14ac:dyDescent="0.2">
      <c r="A202" s="4"/>
      <c r="B202" s="588"/>
      <c r="C202" s="590"/>
      <c r="D202" s="188"/>
      <c r="E202" s="189"/>
      <c r="F202" s="189"/>
      <c r="G202" s="189"/>
      <c r="H202" s="189"/>
      <c r="I202" s="328"/>
      <c r="J202" s="328"/>
      <c r="K202" s="189"/>
      <c r="L202" s="191"/>
      <c r="M202" s="190"/>
      <c r="N202" s="190"/>
      <c r="O202" s="257"/>
      <c r="P202" s="190"/>
      <c r="Q202" s="189"/>
      <c r="R202" s="424"/>
      <c r="S202" s="190"/>
      <c r="T202" s="189"/>
      <c r="U202" s="995"/>
      <c r="V202" s="85"/>
      <c r="W202" s="85"/>
      <c r="X202" s="499"/>
      <c r="Y202" s="501"/>
      <c r="Z202" s="85"/>
      <c r="AA202" s="563"/>
      <c r="AB202" s="563"/>
      <c r="AC202" s="57"/>
      <c r="AD202" s="14"/>
      <c r="AE202" s="359"/>
      <c r="AF202" s="14"/>
      <c r="AG202" s="57"/>
      <c r="AH202" s="57"/>
      <c r="AI202" s="57"/>
      <c r="AJ202" s="14"/>
      <c r="AK202" s="14"/>
      <c r="AL202" s="14"/>
      <c r="AM202" s="520"/>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row>
    <row r="203" spans="1:61" ht="15.6" customHeight="1" x14ac:dyDescent="0.2">
      <c r="A203" s="4"/>
      <c r="B203" s="588"/>
      <c r="C203" s="590"/>
      <c r="D203" s="188"/>
      <c r="E203" s="189"/>
      <c r="F203" s="189"/>
      <c r="G203" s="189"/>
      <c r="H203" s="189"/>
      <c r="I203" s="328"/>
      <c r="J203" s="328"/>
      <c r="K203" s="189"/>
      <c r="L203" s="191"/>
      <c r="M203" s="190"/>
      <c r="N203" s="190"/>
      <c r="O203" s="257"/>
      <c r="P203" s="190"/>
      <c r="Q203" s="189"/>
      <c r="R203" s="424"/>
      <c r="S203" s="190"/>
      <c r="T203" s="189"/>
      <c r="U203" s="995"/>
      <c r="V203" s="85"/>
      <c r="W203" s="85"/>
      <c r="X203" s="499"/>
      <c r="Y203" s="501"/>
      <c r="Z203" s="85"/>
      <c r="AA203" s="563"/>
      <c r="AB203" s="563"/>
      <c r="AC203" s="57"/>
      <c r="AD203" s="14"/>
      <c r="AE203" s="359"/>
      <c r="AF203" s="14"/>
      <c r="AG203" s="57"/>
      <c r="AH203" s="57"/>
      <c r="AI203" s="57"/>
      <c r="AJ203" s="14"/>
      <c r="AK203" s="14"/>
      <c r="AL203" s="14"/>
      <c r="AM203" s="520"/>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row>
    <row r="204" spans="1:61" ht="15.6" customHeight="1" x14ac:dyDescent="0.2">
      <c r="A204" s="4"/>
      <c r="B204" s="588"/>
      <c r="C204" s="604"/>
      <c r="D204" s="188"/>
      <c r="E204" s="189"/>
      <c r="F204" s="189"/>
      <c r="G204" s="189"/>
      <c r="H204" s="1028"/>
      <c r="I204" s="1028"/>
      <c r="J204" s="1028"/>
      <c r="K204" s="189"/>
      <c r="L204" s="191"/>
      <c r="M204" s="190"/>
      <c r="N204" s="190"/>
      <c r="O204" s="257"/>
      <c r="P204" s="190"/>
      <c r="Q204" s="189"/>
      <c r="R204" s="424"/>
      <c r="S204" s="190"/>
      <c r="T204" s="189"/>
      <c r="U204" s="995"/>
      <c r="V204" s="467"/>
      <c r="W204" s="499"/>
      <c r="X204" s="499"/>
      <c r="Y204" s="501"/>
      <c r="Z204" s="85"/>
      <c r="AA204" s="85"/>
      <c r="AB204" s="563"/>
      <c r="AC204" s="57"/>
      <c r="AD204" s="14"/>
      <c r="AE204" s="359"/>
      <c r="AF204" s="14"/>
      <c r="AG204" s="57"/>
      <c r="AH204" s="57"/>
      <c r="AI204" s="57"/>
      <c r="AJ204" s="14"/>
      <c r="AK204" s="14"/>
      <c r="AL204" s="14"/>
      <c r="AM204" s="239"/>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row>
    <row r="205" spans="1:61" ht="15.6" customHeight="1" x14ac:dyDescent="0.2">
      <c r="A205" s="4"/>
      <c r="B205" s="588"/>
      <c r="C205" s="604"/>
      <c r="D205" s="188"/>
      <c r="E205" s="189"/>
      <c r="F205" s="189"/>
      <c r="G205" s="189"/>
      <c r="H205" s="1028"/>
      <c r="I205" s="1028"/>
      <c r="J205" s="1028"/>
      <c r="K205" s="189"/>
      <c r="L205" s="191"/>
      <c r="M205" s="190"/>
      <c r="N205" s="190"/>
      <c r="O205" s="257"/>
      <c r="P205" s="190"/>
      <c r="Q205" s="189"/>
      <c r="R205" s="424"/>
      <c r="S205" s="190"/>
      <c r="T205" s="189"/>
      <c r="U205" s="995"/>
      <c r="V205" s="467"/>
      <c r="W205" s="499"/>
      <c r="X205" s="499"/>
      <c r="Y205" s="501"/>
      <c r="Z205" s="85"/>
      <c r="AA205" s="85"/>
      <c r="AB205" s="563"/>
      <c r="AC205" s="57"/>
      <c r="AD205" s="14"/>
      <c r="AE205" s="359"/>
      <c r="AF205" s="14"/>
      <c r="AG205" s="57"/>
      <c r="AH205" s="57"/>
      <c r="AI205" s="57"/>
      <c r="AJ205" s="14"/>
      <c r="AK205" s="14"/>
      <c r="AL205" s="14"/>
      <c r="AM205" s="239"/>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row>
    <row r="206" spans="1:61" ht="15.6" customHeight="1" x14ac:dyDescent="0.2">
      <c r="A206" s="4"/>
      <c r="B206" s="588"/>
      <c r="C206" s="604"/>
      <c r="D206" s="188"/>
      <c r="E206" s="189"/>
      <c r="F206" s="189"/>
      <c r="G206" s="189"/>
      <c r="H206" s="1028"/>
      <c r="I206" s="1028"/>
      <c r="J206" s="1028"/>
      <c r="K206" s="189"/>
      <c r="L206" s="191"/>
      <c r="M206" s="190"/>
      <c r="N206" s="190"/>
      <c r="O206" s="257"/>
      <c r="P206" s="190"/>
      <c r="Q206" s="189"/>
      <c r="R206" s="424"/>
      <c r="S206" s="190"/>
      <c r="T206" s="189"/>
      <c r="U206" s="995"/>
      <c r="V206" s="467"/>
      <c r="W206" s="499"/>
      <c r="X206" s="499"/>
      <c r="Y206" s="501"/>
      <c r="Z206" s="85"/>
      <c r="AA206" s="85"/>
      <c r="AB206" s="563"/>
      <c r="AC206" s="57"/>
      <c r="AD206" s="14"/>
      <c r="AE206" s="359"/>
      <c r="AF206" s="14"/>
      <c r="AG206" s="57"/>
      <c r="AH206" s="57"/>
      <c r="AI206" s="57"/>
      <c r="AJ206" s="14"/>
      <c r="AK206" s="14"/>
      <c r="AL206" s="14"/>
      <c r="AM206" s="239"/>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row>
    <row r="207" spans="1:61" ht="15.6" customHeight="1" x14ac:dyDescent="0.2">
      <c r="A207" s="4"/>
      <c r="B207" s="588"/>
      <c r="C207" s="604"/>
      <c r="D207" s="188"/>
      <c r="E207" s="189"/>
      <c r="F207" s="189"/>
      <c r="G207" s="189"/>
      <c r="H207" s="1028"/>
      <c r="I207" s="1028"/>
      <c r="J207" s="1028"/>
      <c r="K207" s="189"/>
      <c r="L207" s="191"/>
      <c r="M207" s="190"/>
      <c r="N207" s="190"/>
      <c r="O207" s="257"/>
      <c r="P207" s="190"/>
      <c r="Q207" s="189"/>
      <c r="R207" s="424"/>
      <c r="S207" s="190"/>
      <c r="T207" s="189"/>
      <c r="U207" s="995"/>
      <c r="V207" s="467"/>
      <c r="W207" s="499"/>
      <c r="X207" s="499"/>
      <c r="Y207" s="501"/>
      <c r="Z207" s="85"/>
      <c r="AA207" s="85"/>
      <c r="AB207" s="563"/>
      <c r="AC207" s="57"/>
      <c r="AD207" s="14"/>
      <c r="AE207" s="359"/>
      <c r="AF207" s="14"/>
      <c r="AG207" s="57"/>
      <c r="AH207" s="57"/>
      <c r="AI207" s="57"/>
      <c r="AJ207" s="14"/>
      <c r="AK207" s="14"/>
      <c r="AL207" s="14"/>
      <c r="AM207" s="239"/>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row>
    <row r="208" spans="1:61" ht="15.6" customHeight="1" x14ac:dyDescent="0.2">
      <c r="A208" s="4"/>
      <c r="B208" s="588"/>
      <c r="C208" s="604"/>
      <c r="D208" s="188"/>
      <c r="E208" s="189"/>
      <c r="F208" s="189"/>
      <c r="G208" s="189"/>
      <c r="H208" s="1028"/>
      <c r="I208" s="1028"/>
      <c r="J208" s="1028"/>
      <c r="K208" s="189"/>
      <c r="L208" s="191"/>
      <c r="M208" s="190"/>
      <c r="N208" s="190"/>
      <c r="O208" s="257"/>
      <c r="P208" s="190"/>
      <c r="Q208" s="189"/>
      <c r="R208" s="424"/>
      <c r="S208" s="190"/>
      <c r="T208" s="189"/>
      <c r="U208" s="995"/>
      <c r="V208" s="467"/>
      <c r="W208" s="499"/>
      <c r="X208" s="499"/>
      <c r="Y208" s="501"/>
      <c r="Z208" s="85"/>
      <c r="AA208" s="85"/>
      <c r="AB208" s="563"/>
      <c r="AC208" s="57"/>
      <c r="AD208" s="14"/>
      <c r="AE208" s="359"/>
      <c r="AF208" s="14"/>
      <c r="AG208" s="57"/>
      <c r="AH208" s="57"/>
      <c r="AI208" s="57"/>
      <c r="AJ208" s="14"/>
      <c r="AK208" s="14"/>
      <c r="AL208" s="14"/>
      <c r="AM208" s="239"/>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row>
    <row r="209" spans="1:61" ht="15.6" customHeight="1" x14ac:dyDescent="0.2">
      <c r="A209" s="4"/>
      <c r="B209" s="588"/>
      <c r="C209" s="590"/>
      <c r="D209" s="188"/>
      <c r="E209" s="189"/>
      <c r="F209" s="189"/>
      <c r="G209" s="189"/>
      <c r="H209" s="189"/>
      <c r="I209" s="328"/>
      <c r="J209" s="328"/>
      <c r="K209" s="189"/>
      <c r="L209" s="191"/>
      <c r="M209" s="190"/>
      <c r="N209" s="190"/>
      <c r="O209" s="257"/>
      <c r="P209" s="190"/>
      <c r="Q209" s="189"/>
      <c r="R209" s="424"/>
      <c r="S209" s="190"/>
      <c r="T209" s="189"/>
      <c r="U209" s="995"/>
      <c r="V209" s="85"/>
      <c r="W209" s="85"/>
      <c r="X209" s="499"/>
      <c r="Y209" s="501"/>
      <c r="Z209" s="85"/>
      <c r="AA209" s="563"/>
      <c r="AB209" s="563"/>
      <c r="AC209" s="57"/>
      <c r="AD209" s="14"/>
      <c r="AE209" s="359"/>
      <c r="AF209" s="14"/>
      <c r="AG209" s="57"/>
      <c r="AH209" s="57"/>
      <c r="AI209" s="57"/>
      <c r="AJ209" s="14"/>
      <c r="AK209" s="14"/>
      <c r="AL209" s="14"/>
      <c r="AM209" s="521"/>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row>
    <row r="210" spans="1:61" ht="15.6" customHeight="1" x14ac:dyDescent="0.2">
      <c r="A210" s="4"/>
      <c r="B210" s="588"/>
      <c r="C210" s="604"/>
      <c r="D210" s="188"/>
      <c r="E210" s="189"/>
      <c r="F210" s="189"/>
      <c r="G210" s="189"/>
      <c r="H210" s="1028"/>
      <c r="I210" s="1028"/>
      <c r="J210" s="1028"/>
      <c r="K210" s="189"/>
      <c r="L210" s="191"/>
      <c r="M210" s="190"/>
      <c r="N210" s="190"/>
      <c r="O210" s="257"/>
      <c r="P210" s="190"/>
      <c r="Q210" s="189"/>
      <c r="R210" s="424"/>
      <c r="S210" s="190"/>
      <c r="T210" s="189"/>
      <c r="U210" s="995"/>
      <c r="V210" s="467"/>
      <c r="W210" s="499"/>
      <c r="X210" s="499"/>
      <c r="Y210" s="501"/>
      <c r="Z210" s="85"/>
      <c r="AA210" s="85"/>
      <c r="AB210" s="563"/>
      <c r="AC210" s="57"/>
      <c r="AD210" s="14"/>
      <c r="AE210" s="359"/>
      <c r="AF210" s="14"/>
      <c r="AG210" s="57"/>
      <c r="AH210" s="57"/>
      <c r="AI210" s="57"/>
      <c r="AJ210" s="14"/>
      <c r="AK210" s="14"/>
      <c r="AL210" s="14"/>
      <c r="AM210" s="239"/>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row>
    <row r="211" spans="1:61" ht="15.6" customHeight="1" x14ac:dyDescent="0.2">
      <c r="A211" s="4"/>
      <c r="B211" s="588"/>
      <c r="C211" s="590"/>
      <c r="D211" s="188"/>
      <c r="E211" s="189"/>
      <c r="F211" s="189"/>
      <c r="G211" s="189"/>
      <c r="H211" s="189"/>
      <c r="I211" s="328"/>
      <c r="J211" s="328"/>
      <c r="K211" s="189"/>
      <c r="L211" s="191"/>
      <c r="M211" s="190"/>
      <c r="N211" s="190"/>
      <c r="O211" s="257"/>
      <c r="P211" s="190"/>
      <c r="Q211" s="189"/>
      <c r="R211" s="424"/>
      <c r="S211" s="190"/>
      <c r="T211" s="189"/>
      <c r="U211" s="995"/>
      <c r="V211" s="85"/>
      <c r="W211" s="85"/>
      <c r="X211" s="499"/>
      <c r="Y211" s="501"/>
      <c r="Z211" s="85"/>
      <c r="AA211" s="563"/>
      <c r="AB211" s="563"/>
      <c r="AC211" s="57"/>
      <c r="AD211" s="14"/>
      <c r="AE211" s="359"/>
      <c r="AF211" s="14"/>
      <c r="AG211" s="57"/>
      <c r="AH211" s="57"/>
      <c r="AI211" s="57"/>
      <c r="AJ211" s="14"/>
      <c r="AK211" s="14"/>
      <c r="AL211" s="14"/>
      <c r="AM211" s="520"/>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row>
    <row r="212" spans="1:61" ht="15.6" customHeight="1" x14ac:dyDescent="0.2">
      <c r="A212" s="4"/>
      <c r="B212" s="588"/>
      <c r="C212" s="604"/>
      <c r="D212" s="188"/>
      <c r="E212" s="189"/>
      <c r="F212" s="189"/>
      <c r="G212" s="189"/>
      <c r="H212" s="1028"/>
      <c r="I212" s="1028"/>
      <c r="J212" s="1028"/>
      <c r="K212" s="189"/>
      <c r="L212" s="191"/>
      <c r="M212" s="190"/>
      <c r="N212" s="190"/>
      <c r="O212" s="257"/>
      <c r="P212" s="190"/>
      <c r="Q212" s="189"/>
      <c r="R212" s="424"/>
      <c r="S212" s="190"/>
      <c r="T212" s="189"/>
      <c r="U212" s="995"/>
      <c r="V212" s="467"/>
      <c r="W212" s="499"/>
      <c r="X212" s="499"/>
      <c r="Y212" s="501"/>
      <c r="Z212" s="85"/>
      <c r="AA212" s="85"/>
      <c r="AB212" s="563"/>
      <c r="AC212" s="57"/>
      <c r="AD212" s="14"/>
      <c r="AE212" s="359"/>
      <c r="AF212" s="14"/>
      <c r="AG212" s="57"/>
      <c r="AH212" s="57"/>
      <c r="AI212" s="57"/>
      <c r="AJ212" s="14"/>
      <c r="AK212" s="14"/>
      <c r="AL212" s="14"/>
      <c r="AM212" s="239"/>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row>
    <row r="213" spans="1:61" ht="15.6" customHeight="1" x14ac:dyDescent="0.2">
      <c r="A213" s="4"/>
      <c r="B213" s="588"/>
      <c r="C213" s="590"/>
      <c r="D213" s="188"/>
      <c r="E213" s="328"/>
      <c r="F213" s="328"/>
      <c r="G213" s="328"/>
      <c r="H213" s="189"/>
      <c r="I213" s="328"/>
      <c r="J213" s="328"/>
      <c r="K213" s="328"/>
      <c r="L213" s="191"/>
      <c r="M213" s="877"/>
      <c r="N213" s="877"/>
      <c r="O213" s="605"/>
      <c r="P213" s="877"/>
      <c r="Q213" s="328"/>
      <c r="R213" s="424"/>
      <c r="S213" s="877"/>
      <c r="T213" s="328"/>
      <c r="U213" s="995"/>
      <c r="V213" s="535"/>
      <c r="W213" s="85"/>
      <c r="X213" s="499"/>
      <c r="Y213" s="501"/>
      <c r="Z213" s="85"/>
      <c r="AA213" s="563"/>
      <c r="AB213" s="563"/>
      <c r="AC213" s="57"/>
      <c r="AD213" s="14"/>
      <c r="AE213" s="359"/>
      <c r="AF213" s="14"/>
      <c r="AG213" s="57"/>
      <c r="AH213" s="57"/>
      <c r="AI213" s="57"/>
      <c r="AJ213" s="14"/>
      <c r="AK213" s="14"/>
      <c r="AL213" s="14"/>
      <c r="AM213" s="520"/>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row>
    <row r="214" spans="1:61" ht="15.6" customHeight="1" x14ac:dyDescent="0.2">
      <c r="A214" s="4"/>
      <c r="B214" s="588"/>
      <c r="C214" s="604"/>
      <c r="D214" s="188"/>
      <c r="E214" s="189"/>
      <c r="F214" s="189"/>
      <c r="G214" s="189"/>
      <c r="H214" s="1028"/>
      <c r="I214" s="1028"/>
      <c r="J214" s="1028"/>
      <c r="K214" s="189"/>
      <c r="L214" s="191"/>
      <c r="M214" s="190"/>
      <c r="N214" s="190"/>
      <c r="O214" s="257"/>
      <c r="P214" s="190"/>
      <c r="Q214" s="189"/>
      <c r="R214" s="424"/>
      <c r="S214" s="190"/>
      <c r="T214" s="189"/>
      <c r="U214" s="995"/>
      <c r="V214" s="467"/>
      <c r="W214" s="85"/>
      <c r="X214" s="499"/>
      <c r="Y214" s="501"/>
      <c r="Z214" s="85"/>
      <c r="AA214" s="85"/>
      <c r="AB214" s="563"/>
      <c r="AC214" s="57"/>
      <c r="AD214" s="14"/>
      <c r="AE214" s="359"/>
      <c r="AF214" s="14"/>
      <c r="AG214" s="57"/>
      <c r="AH214" s="57"/>
      <c r="AI214" s="57"/>
      <c r="AJ214" s="14"/>
      <c r="AK214" s="14"/>
      <c r="AL214" s="14"/>
      <c r="AM214" s="239"/>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row>
    <row r="215" spans="1:61" ht="15.6" customHeight="1" x14ac:dyDescent="0.2">
      <c r="A215" s="4"/>
      <c r="B215" s="588"/>
      <c r="C215" s="590"/>
      <c r="D215" s="188"/>
      <c r="E215" s="189"/>
      <c r="F215" s="189"/>
      <c r="G215" s="189"/>
      <c r="H215" s="189"/>
      <c r="I215" s="328"/>
      <c r="J215" s="328"/>
      <c r="K215" s="189"/>
      <c r="L215" s="191"/>
      <c r="M215" s="190"/>
      <c r="N215" s="190"/>
      <c r="O215" s="257"/>
      <c r="P215" s="190"/>
      <c r="Q215" s="189"/>
      <c r="R215" s="424"/>
      <c r="S215" s="190"/>
      <c r="T215" s="189"/>
      <c r="U215" s="995"/>
      <c r="V215" s="535"/>
      <c r="W215" s="85"/>
      <c r="X215" s="499"/>
      <c r="Y215" s="501"/>
      <c r="Z215" s="85"/>
      <c r="AA215" s="563"/>
      <c r="AB215" s="563"/>
      <c r="AC215" s="57"/>
      <c r="AD215" s="14"/>
      <c r="AE215" s="359"/>
      <c r="AF215" s="14"/>
      <c r="AG215" s="57"/>
      <c r="AH215" s="57"/>
      <c r="AI215" s="57"/>
      <c r="AJ215" s="14"/>
      <c r="AK215" s="14"/>
      <c r="AL215" s="14"/>
      <c r="AM215" s="520"/>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row>
    <row r="216" spans="1:61" ht="15.6" customHeight="1" x14ac:dyDescent="0.2">
      <c r="A216" s="4"/>
      <c r="B216" s="588"/>
      <c r="C216" s="865"/>
      <c r="D216" s="188"/>
      <c r="E216" s="189"/>
      <c r="F216" s="189"/>
      <c r="G216" s="189"/>
      <c r="H216" s="189"/>
      <c r="I216" s="328"/>
      <c r="J216" s="328"/>
      <c r="K216" s="189"/>
      <c r="L216" s="191"/>
      <c r="M216" s="190"/>
      <c r="N216" s="460"/>
      <c r="O216" s="257"/>
      <c r="P216" s="190"/>
      <c r="Q216" s="189"/>
      <c r="R216" s="424"/>
      <c r="S216" s="190"/>
      <c r="T216" s="189"/>
      <c r="U216" s="995"/>
      <c r="V216" s="535"/>
      <c r="W216" s="85"/>
      <c r="X216" s="499"/>
      <c r="Y216" s="501"/>
      <c r="Z216" s="85"/>
      <c r="AA216" s="563"/>
      <c r="AB216" s="563"/>
      <c r="AC216" s="57"/>
      <c r="AD216" s="14"/>
      <c r="AE216" s="359"/>
      <c r="AF216" s="14"/>
      <c r="AG216" s="57"/>
      <c r="AH216" s="57"/>
      <c r="AI216" s="57"/>
      <c r="AJ216" s="14"/>
      <c r="AK216" s="14"/>
      <c r="AL216" s="14"/>
      <c r="AM216" s="521"/>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row>
    <row r="217" spans="1:61" ht="15.6" customHeight="1" x14ac:dyDescent="0.2">
      <c r="A217" s="4"/>
      <c r="B217" s="588"/>
      <c r="C217" s="604"/>
      <c r="D217" s="188"/>
      <c r="E217" s="189"/>
      <c r="F217" s="189"/>
      <c r="G217" s="189"/>
      <c r="H217" s="1028"/>
      <c r="I217" s="1028"/>
      <c r="J217" s="1028"/>
      <c r="K217" s="189"/>
      <c r="L217" s="191"/>
      <c r="M217" s="190"/>
      <c r="N217" s="190"/>
      <c r="O217" s="257"/>
      <c r="P217" s="190"/>
      <c r="Q217" s="189"/>
      <c r="R217" s="424"/>
      <c r="S217" s="190"/>
      <c r="T217" s="189"/>
      <c r="U217" s="995"/>
      <c r="V217" s="467"/>
      <c r="W217" s="85"/>
      <c r="X217" s="499"/>
      <c r="Y217" s="501"/>
      <c r="Z217" s="85"/>
      <c r="AA217" s="85"/>
      <c r="AB217" s="563"/>
      <c r="AC217" s="57"/>
      <c r="AD217" s="14"/>
      <c r="AE217" s="359"/>
      <c r="AF217" s="14"/>
      <c r="AG217" s="57"/>
      <c r="AH217" s="57"/>
      <c r="AI217" s="57"/>
      <c r="AJ217" s="14"/>
      <c r="AK217" s="14"/>
      <c r="AL217" s="14"/>
      <c r="AM217" s="239"/>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row>
    <row r="218" spans="1:61" ht="15.6" customHeight="1" x14ac:dyDescent="0.2">
      <c r="A218" s="4"/>
      <c r="B218" s="588"/>
      <c r="C218" s="604"/>
      <c r="D218" s="188"/>
      <c r="E218" s="189"/>
      <c r="F218" s="189"/>
      <c r="G218" s="189"/>
      <c r="H218" s="1028"/>
      <c r="I218" s="1028"/>
      <c r="J218" s="1028"/>
      <c r="K218" s="189"/>
      <c r="L218" s="191"/>
      <c r="M218" s="190"/>
      <c r="N218" s="190"/>
      <c r="O218" s="257"/>
      <c r="P218" s="190"/>
      <c r="Q218" s="189"/>
      <c r="R218" s="424"/>
      <c r="S218" s="190"/>
      <c r="T218" s="189"/>
      <c r="U218" s="995"/>
      <c r="V218" s="467"/>
      <c r="W218" s="85"/>
      <c r="X218" s="499"/>
      <c r="Y218" s="501"/>
      <c r="Z218" s="85"/>
      <c r="AA218" s="85"/>
      <c r="AB218" s="563"/>
      <c r="AC218" s="57"/>
      <c r="AD218" s="14"/>
      <c r="AE218" s="359"/>
      <c r="AF218" s="14"/>
      <c r="AG218" s="57"/>
      <c r="AH218" s="57"/>
      <c r="AI218" s="57"/>
      <c r="AJ218" s="14"/>
      <c r="AK218" s="14"/>
      <c r="AL218" s="14"/>
      <c r="AM218" s="239"/>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row>
    <row r="219" spans="1:61" ht="15.6" customHeight="1" x14ac:dyDescent="0.2">
      <c r="A219" s="4"/>
      <c r="B219" s="588"/>
      <c r="C219" s="604"/>
      <c r="D219" s="188"/>
      <c r="E219" s="189"/>
      <c r="F219" s="189"/>
      <c r="G219" s="189"/>
      <c r="H219" s="1028"/>
      <c r="I219" s="1028"/>
      <c r="J219" s="1028"/>
      <c r="K219" s="189"/>
      <c r="L219" s="191"/>
      <c r="M219" s="190"/>
      <c r="N219" s="190"/>
      <c r="O219" s="257"/>
      <c r="P219" s="190"/>
      <c r="Q219" s="189"/>
      <c r="R219" s="424"/>
      <c r="S219" s="190"/>
      <c r="T219" s="189"/>
      <c r="U219" s="995"/>
      <c r="V219" s="467"/>
      <c r="W219" s="85"/>
      <c r="X219" s="499"/>
      <c r="Y219" s="501"/>
      <c r="Z219" s="85"/>
      <c r="AA219" s="85"/>
      <c r="AB219" s="563"/>
      <c r="AC219" s="57"/>
      <c r="AD219" s="14"/>
      <c r="AE219" s="359"/>
      <c r="AF219" s="14"/>
      <c r="AG219" s="57"/>
      <c r="AH219" s="57"/>
      <c r="AI219" s="57"/>
      <c r="AJ219" s="14"/>
      <c r="AK219" s="14"/>
      <c r="AL219" s="14"/>
      <c r="AM219" s="239"/>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row>
    <row r="220" spans="1:61" ht="15.6" customHeight="1" x14ac:dyDescent="0.2">
      <c r="A220" s="4"/>
      <c r="B220" s="588"/>
      <c r="C220" s="604"/>
      <c r="D220" s="188"/>
      <c r="E220" s="189"/>
      <c r="F220" s="189"/>
      <c r="G220" s="189"/>
      <c r="H220" s="1028"/>
      <c r="I220" s="1028"/>
      <c r="J220" s="1028"/>
      <c r="K220" s="189"/>
      <c r="L220" s="191"/>
      <c r="M220" s="190"/>
      <c r="N220" s="190"/>
      <c r="O220" s="257"/>
      <c r="P220" s="190"/>
      <c r="Q220" s="189"/>
      <c r="R220" s="424"/>
      <c r="S220" s="190"/>
      <c r="T220" s="189"/>
      <c r="U220" s="995"/>
      <c r="V220" s="467"/>
      <c r="W220" s="85"/>
      <c r="X220" s="499"/>
      <c r="Y220" s="501"/>
      <c r="Z220" s="85"/>
      <c r="AA220" s="85"/>
      <c r="AB220" s="563"/>
      <c r="AC220" s="57"/>
      <c r="AD220" s="14"/>
      <c r="AE220" s="359"/>
      <c r="AF220" s="14"/>
      <c r="AG220" s="57"/>
      <c r="AH220" s="57"/>
      <c r="AI220" s="57"/>
      <c r="AJ220" s="14"/>
      <c r="AK220" s="14"/>
      <c r="AL220" s="14"/>
      <c r="AM220" s="239"/>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row>
    <row r="221" spans="1:61" ht="15.6" customHeight="1" x14ac:dyDescent="0.2">
      <c r="A221" s="4"/>
      <c r="B221" s="588"/>
      <c r="C221" s="604"/>
      <c r="D221" s="188"/>
      <c r="E221" s="189"/>
      <c r="F221" s="189"/>
      <c r="G221" s="189"/>
      <c r="H221" s="1028"/>
      <c r="I221" s="1028"/>
      <c r="J221" s="1028"/>
      <c r="K221" s="189"/>
      <c r="L221" s="191"/>
      <c r="M221" s="190"/>
      <c r="N221" s="190"/>
      <c r="O221" s="257"/>
      <c r="P221" s="190"/>
      <c r="Q221" s="189"/>
      <c r="R221" s="424"/>
      <c r="S221" s="190"/>
      <c r="T221" s="189"/>
      <c r="U221" s="995"/>
      <c r="V221" s="467"/>
      <c r="W221" s="85"/>
      <c r="X221" s="499"/>
      <c r="Y221" s="501"/>
      <c r="Z221" s="85"/>
      <c r="AA221" s="85"/>
      <c r="AB221" s="563"/>
      <c r="AC221" s="57"/>
      <c r="AD221" s="14"/>
      <c r="AE221" s="359"/>
      <c r="AF221" s="14"/>
      <c r="AG221" s="57"/>
      <c r="AH221" s="57"/>
      <c r="AI221" s="57"/>
      <c r="AJ221" s="14"/>
      <c r="AK221" s="14"/>
      <c r="AL221" s="14"/>
      <c r="AM221" s="239"/>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row>
    <row r="222" spans="1:61" ht="15.6" customHeight="1" x14ac:dyDescent="0.2">
      <c r="A222" s="4"/>
      <c r="B222" s="588"/>
      <c r="C222" s="604"/>
      <c r="D222" s="188"/>
      <c r="E222" s="328"/>
      <c r="F222" s="328"/>
      <c r="G222" s="328"/>
      <c r="H222" s="1028"/>
      <c r="I222" s="1028"/>
      <c r="J222" s="1028"/>
      <c r="K222" s="189"/>
      <c r="L222" s="191"/>
      <c r="M222" s="190"/>
      <c r="N222" s="190"/>
      <c r="O222" s="257"/>
      <c r="P222" s="190"/>
      <c r="Q222" s="189"/>
      <c r="R222" s="424"/>
      <c r="S222" s="190"/>
      <c r="T222" s="189"/>
      <c r="U222" s="995"/>
      <c r="V222" s="467"/>
      <c r="W222" s="85"/>
      <c r="X222" s="499"/>
      <c r="Y222" s="501"/>
      <c r="Z222" s="85"/>
      <c r="AA222" s="85"/>
      <c r="AB222" s="563"/>
      <c r="AC222" s="57"/>
      <c r="AD222" s="14"/>
      <c r="AE222" s="359"/>
      <c r="AF222" s="14"/>
      <c r="AG222" s="57"/>
      <c r="AH222" s="57"/>
      <c r="AI222" s="57"/>
      <c r="AJ222" s="14"/>
      <c r="AK222" s="14"/>
      <c r="AL222" s="14"/>
      <c r="AM222" s="239"/>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row>
    <row r="223" spans="1:61" ht="15.6" customHeight="1" x14ac:dyDescent="0.2">
      <c r="A223" s="4"/>
      <c r="B223" s="588"/>
      <c r="C223" s="604"/>
      <c r="D223" s="188"/>
      <c r="E223" s="189"/>
      <c r="F223" s="189"/>
      <c r="G223" s="189"/>
      <c r="H223" s="1028"/>
      <c r="I223" s="1028"/>
      <c r="J223" s="1028"/>
      <c r="K223" s="189"/>
      <c r="L223" s="191"/>
      <c r="M223" s="190"/>
      <c r="N223" s="190"/>
      <c r="O223" s="257"/>
      <c r="P223" s="190"/>
      <c r="Q223" s="189"/>
      <c r="R223" s="424"/>
      <c r="S223" s="190"/>
      <c r="T223" s="189"/>
      <c r="U223" s="995"/>
      <c r="V223" s="467"/>
      <c r="W223" s="85"/>
      <c r="X223" s="499"/>
      <c r="Y223" s="501"/>
      <c r="Z223" s="85"/>
      <c r="AA223" s="85"/>
      <c r="AB223" s="563"/>
      <c r="AC223" s="57"/>
      <c r="AD223" s="14"/>
      <c r="AE223" s="359"/>
      <c r="AF223" s="14"/>
      <c r="AG223" s="57"/>
      <c r="AH223" s="57"/>
      <c r="AI223" s="57"/>
      <c r="AJ223" s="14"/>
      <c r="AK223" s="14"/>
      <c r="AL223" s="14"/>
      <c r="AM223" s="239"/>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row>
    <row r="224" spans="1:61" ht="15.6" customHeight="1" x14ac:dyDescent="0.2">
      <c r="A224" s="4"/>
      <c r="B224" s="588"/>
      <c r="C224" s="590"/>
      <c r="D224" s="188"/>
      <c r="E224" s="189"/>
      <c r="F224" s="189"/>
      <c r="G224" s="189"/>
      <c r="H224" s="189"/>
      <c r="I224" s="328"/>
      <c r="J224" s="328"/>
      <c r="K224" s="189"/>
      <c r="L224" s="191"/>
      <c r="M224" s="190"/>
      <c r="N224" s="190"/>
      <c r="O224" s="257"/>
      <c r="P224" s="190"/>
      <c r="Q224" s="189"/>
      <c r="R224" s="424"/>
      <c r="S224" s="190"/>
      <c r="T224" s="189"/>
      <c r="U224" s="995"/>
      <c r="V224" s="535"/>
      <c r="W224" s="85"/>
      <c r="X224" s="499"/>
      <c r="Y224" s="501"/>
      <c r="Z224" s="85"/>
      <c r="AA224" s="563"/>
      <c r="AB224" s="563"/>
      <c r="AC224" s="57"/>
      <c r="AD224" s="14"/>
      <c r="AE224" s="359"/>
      <c r="AF224" s="14"/>
      <c r="AG224" s="57"/>
      <c r="AH224" s="57"/>
      <c r="AI224" s="57"/>
      <c r="AJ224" s="14"/>
      <c r="AK224" s="14"/>
      <c r="AL224" s="14"/>
      <c r="AM224" s="239"/>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row>
    <row r="225" spans="1:61" ht="15.6" customHeight="1" x14ac:dyDescent="0.2">
      <c r="A225" s="4"/>
      <c r="B225" s="655"/>
      <c r="C225" s="340"/>
      <c r="D225" s="1102"/>
      <c r="E225" s="995"/>
      <c r="F225" s="995"/>
      <c r="G225" s="995"/>
      <c r="H225" s="995"/>
      <c r="I225" s="995"/>
      <c r="J225" s="995"/>
      <c r="K225" s="189"/>
      <c r="L225" s="191"/>
      <c r="M225" s="190"/>
      <c r="N225" s="190"/>
      <c r="O225" s="257"/>
      <c r="P225" s="190"/>
      <c r="Q225" s="189"/>
      <c r="R225" s="424"/>
      <c r="S225" s="190"/>
      <c r="T225" s="189"/>
      <c r="U225" s="995"/>
      <c r="V225" s="535"/>
      <c r="W225" s="85"/>
      <c r="X225" s="499"/>
      <c r="Y225" s="501"/>
      <c r="Z225" s="85"/>
      <c r="AA225" s="563"/>
      <c r="AB225" s="563"/>
      <c r="AC225" s="57"/>
      <c r="AD225" s="14"/>
      <c r="AE225" s="359"/>
      <c r="AF225" s="14"/>
      <c r="AG225" s="57"/>
      <c r="AH225" s="57"/>
      <c r="AI225" s="57"/>
      <c r="AJ225" s="14"/>
      <c r="AK225" s="14"/>
      <c r="AL225" s="14"/>
      <c r="AM225" s="239"/>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row>
    <row r="226" spans="1:61" ht="15.6" customHeight="1" x14ac:dyDescent="0.2">
      <c r="A226" s="4"/>
      <c r="B226" s="655"/>
      <c r="C226" s="340"/>
      <c r="D226" s="1102"/>
      <c r="E226" s="995"/>
      <c r="F226" s="995"/>
      <c r="G226" s="995"/>
      <c r="H226" s="995"/>
      <c r="I226" s="995"/>
      <c r="J226" s="995"/>
      <c r="K226" s="189"/>
      <c r="L226" s="191"/>
      <c r="M226" s="190"/>
      <c r="N226" s="190"/>
      <c r="O226" s="257"/>
      <c r="P226" s="190"/>
      <c r="Q226" s="189"/>
      <c r="R226" s="424"/>
      <c r="S226" s="190"/>
      <c r="T226" s="189"/>
      <c r="U226" s="995"/>
      <c r="V226" s="535"/>
      <c r="W226" s="85"/>
      <c r="X226" s="499"/>
      <c r="Y226" s="501"/>
      <c r="Z226" s="85"/>
      <c r="AA226" s="563"/>
      <c r="AB226" s="563"/>
      <c r="AC226" s="57"/>
      <c r="AD226" s="14"/>
      <c r="AE226" s="359"/>
      <c r="AF226" s="14"/>
      <c r="AG226" s="57"/>
      <c r="AH226" s="57"/>
      <c r="AI226" s="57"/>
      <c r="AJ226" s="14"/>
      <c r="AK226" s="14"/>
      <c r="AL226" s="14"/>
      <c r="AM226" s="239"/>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row>
    <row r="227" spans="1:61" ht="15.6" customHeight="1" x14ac:dyDescent="0.2">
      <c r="A227" s="4"/>
      <c r="B227" s="588"/>
      <c r="C227" s="590"/>
      <c r="D227" s="188"/>
      <c r="E227" s="328"/>
      <c r="F227" s="328"/>
      <c r="G227" s="328"/>
      <c r="H227" s="996"/>
      <c r="I227" s="328"/>
      <c r="J227" s="328"/>
      <c r="K227" s="328"/>
      <c r="L227" s="191"/>
      <c r="M227" s="877"/>
      <c r="N227" s="877"/>
      <c r="O227" s="605"/>
      <c r="P227" s="877"/>
      <c r="Q227" s="328"/>
      <c r="R227" s="424"/>
      <c r="S227" s="877"/>
      <c r="T227" s="996"/>
      <c r="U227" s="995"/>
      <c r="V227" s="535"/>
      <c r="W227" s="85"/>
      <c r="X227" s="499"/>
      <c r="Y227" s="501"/>
      <c r="Z227" s="85"/>
      <c r="AA227" s="85"/>
      <c r="AB227" s="563"/>
      <c r="AC227" s="57"/>
      <c r="AD227" s="14"/>
      <c r="AE227" s="359"/>
      <c r="AF227" s="14"/>
      <c r="AG227" s="57"/>
      <c r="AH227" s="57"/>
      <c r="AI227" s="57"/>
      <c r="AJ227" s="14"/>
      <c r="AK227" s="14"/>
      <c r="AL227" s="14"/>
      <c r="AM227" s="537"/>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row>
    <row r="228" spans="1:61" ht="15.6" customHeight="1" x14ac:dyDescent="0.2">
      <c r="A228" s="4"/>
      <c r="B228" s="588"/>
      <c r="C228" s="604"/>
      <c r="D228" s="188"/>
      <c r="E228" s="189"/>
      <c r="F228" s="189"/>
      <c r="G228" s="189"/>
      <c r="H228" s="1028"/>
      <c r="I228" s="1028"/>
      <c r="J228" s="1028"/>
      <c r="K228" s="189"/>
      <c r="L228" s="191"/>
      <c r="M228" s="190"/>
      <c r="N228" s="190"/>
      <c r="O228" s="257"/>
      <c r="P228" s="190"/>
      <c r="Q228" s="189"/>
      <c r="R228" s="424"/>
      <c r="S228" s="190"/>
      <c r="T228" s="189"/>
      <c r="U228" s="995"/>
      <c r="V228" s="560"/>
      <c r="W228" s="85"/>
      <c r="X228" s="499"/>
      <c r="Y228" s="501"/>
      <c r="Z228" s="85"/>
      <c r="AA228" s="85"/>
      <c r="AB228" s="563"/>
      <c r="AC228" s="57"/>
      <c r="AD228" s="14"/>
      <c r="AE228" s="359"/>
      <c r="AF228" s="14"/>
      <c r="AG228" s="57"/>
      <c r="AH228" s="57"/>
      <c r="AI228" s="57"/>
      <c r="AJ228" s="14"/>
      <c r="AK228" s="14"/>
      <c r="AL228" s="14"/>
      <c r="AM228" s="239"/>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row>
    <row r="229" spans="1:61" ht="15.6" customHeight="1" x14ac:dyDescent="0.2">
      <c r="A229" s="4"/>
      <c r="B229" s="588"/>
      <c r="C229" s="604"/>
      <c r="D229" s="188"/>
      <c r="E229" s="189"/>
      <c r="F229" s="189"/>
      <c r="G229" s="189"/>
      <c r="H229" s="1028"/>
      <c r="I229" s="1028"/>
      <c r="J229" s="1028"/>
      <c r="K229" s="189"/>
      <c r="L229" s="191"/>
      <c r="M229" s="190"/>
      <c r="N229" s="190"/>
      <c r="O229" s="257"/>
      <c r="P229" s="190"/>
      <c r="Q229" s="189"/>
      <c r="R229" s="424"/>
      <c r="S229" s="190"/>
      <c r="T229" s="189"/>
      <c r="U229" s="995"/>
      <c r="V229" s="555"/>
      <c r="W229" s="85"/>
      <c r="X229" s="499"/>
      <c r="Y229" s="501"/>
      <c r="Z229" s="85"/>
      <c r="AA229" s="85"/>
      <c r="AB229" s="563"/>
      <c r="AC229" s="57"/>
      <c r="AD229" s="14"/>
      <c r="AE229" s="359"/>
      <c r="AF229" s="14"/>
      <c r="AG229" s="57"/>
      <c r="AH229" s="57"/>
      <c r="AI229" s="57"/>
      <c r="AJ229" s="14"/>
      <c r="AK229" s="14"/>
      <c r="AL229" s="14"/>
      <c r="AM229" s="239"/>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row>
    <row r="230" spans="1:61" ht="15.6" customHeight="1" x14ac:dyDescent="0.2">
      <c r="A230" s="4"/>
      <c r="B230" s="588"/>
      <c r="C230" s="590"/>
      <c r="D230" s="188"/>
      <c r="E230" s="189"/>
      <c r="F230" s="189"/>
      <c r="G230" s="189"/>
      <c r="H230" s="189"/>
      <c r="I230" s="328"/>
      <c r="J230" s="328"/>
      <c r="K230" s="189"/>
      <c r="L230" s="191"/>
      <c r="M230" s="190"/>
      <c r="N230" s="190"/>
      <c r="O230" s="257"/>
      <c r="P230" s="190"/>
      <c r="Q230" s="189"/>
      <c r="R230" s="424"/>
      <c r="S230" s="190"/>
      <c r="T230" s="189"/>
      <c r="U230" s="995"/>
      <c r="V230" s="614"/>
      <c r="W230" s="85"/>
      <c r="X230" s="499"/>
      <c r="Y230" s="501"/>
      <c r="Z230" s="85"/>
      <c r="AA230" s="563"/>
      <c r="AB230" s="563"/>
      <c r="AC230" s="57"/>
      <c r="AD230" s="14"/>
      <c r="AE230" s="359"/>
      <c r="AF230" s="14"/>
      <c r="AG230" s="57"/>
      <c r="AH230" s="57"/>
      <c r="AI230" s="57"/>
      <c r="AJ230" s="14"/>
      <c r="AK230" s="14"/>
      <c r="AL230" s="14"/>
      <c r="AM230" s="239"/>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row>
    <row r="231" spans="1:61" ht="15.6" customHeight="1" x14ac:dyDescent="0.2">
      <c r="A231" s="4"/>
      <c r="B231" s="588"/>
      <c r="C231" s="590"/>
      <c r="D231" s="188"/>
      <c r="E231" s="189"/>
      <c r="F231" s="189"/>
      <c r="G231" s="189"/>
      <c r="H231" s="189"/>
      <c r="I231" s="328"/>
      <c r="J231" s="328"/>
      <c r="K231" s="189"/>
      <c r="L231" s="191"/>
      <c r="M231" s="190"/>
      <c r="N231" s="190"/>
      <c r="O231" s="257"/>
      <c r="P231" s="190"/>
      <c r="Q231" s="189"/>
      <c r="R231" s="424"/>
      <c r="S231" s="190"/>
      <c r="T231" s="189"/>
      <c r="U231" s="995"/>
      <c r="V231" s="614"/>
      <c r="W231" s="85"/>
      <c r="X231" s="499"/>
      <c r="Y231" s="501"/>
      <c r="Z231" s="85"/>
      <c r="AA231" s="563"/>
      <c r="AB231" s="563"/>
      <c r="AC231" s="57"/>
      <c r="AD231" s="14"/>
      <c r="AE231" s="359"/>
      <c r="AF231" s="14"/>
      <c r="AG231" s="57"/>
      <c r="AH231" s="57"/>
      <c r="AI231" s="57"/>
      <c r="AJ231" s="14"/>
      <c r="AK231" s="14"/>
      <c r="AL231" s="14"/>
      <c r="AM231" s="239"/>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row>
    <row r="232" spans="1:61" ht="15.6" customHeight="1" x14ac:dyDescent="0.2">
      <c r="A232" s="4"/>
      <c r="B232" s="588"/>
      <c r="C232" s="590"/>
      <c r="D232" s="188"/>
      <c r="E232" s="189"/>
      <c r="F232" s="189"/>
      <c r="G232" s="189"/>
      <c r="H232" s="189"/>
      <c r="I232" s="328"/>
      <c r="J232" s="328"/>
      <c r="K232" s="189"/>
      <c r="L232" s="191"/>
      <c r="M232" s="190"/>
      <c r="N232" s="190"/>
      <c r="O232" s="257"/>
      <c r="P232" s="190"/>
      <c r="Q232" s="189"/>
      <c r="R232" s="424"/>
      <c r="S232" s="190"/>
      <c r="T232" s="189"/>
      <c r="U232" s="995"/>
      <c r="V232" s="614"/>
      <c r="W232" s="85"/>
      <c r="X232" s="499"/>
      <c r="Y232" s="501"/>
      <c r="Z232" s="85"/>
      <c r="AA232" s="563"/>
      <c r="AB232" s="563"/>
      <c r="AC232" s="57"/>
      <c r="AD232" s="14"/>
      <c r="AE232" s="359"/>
      <c r="AF232" s="14"/>
      <c r="AG232" s="57"/>
      <c r="AH232" s="57"/>
      <c r="AI232" s="57"/>
      <c r="AJ232" s="14"/>
      <c r="AK232" s="14"/>
      <c r="AL232" s="14"/>
      <c r="AM232" s="239"/>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row>
    <row r="233" spans="1:61" ht="15.6" customHeight="1" x14ac:dyDescent="0.2">
      <c r="A233" s="4"/>
      <c r="B233" s="830"/>
      <c r="C233" s="590"/>
      <c r="D233" s="188"/>
      <c r="E233" s="190"/>
      <c r="F233" s="189"/>
      <c r="G233" s="189"/>
      <c r="H233" s="189"/>
      <c r="I233" s="328"/>
      <c r="J233" s="328"/>
      <c r="K233" s="189"/>
      <c r="L233" s="191"/>
      <c r="M233" s="190"/>
      <c r="N233" s="460"/>
      <c r="O233" s="257"/>
      <c r="P233" s="190"/>
      <c r="Q233" s="189"/>
      <c r="R233" s="424"/>
      <c r="S233" s="190"/>
      <c r="T233" s="189"/>
      <c r="U233" s="995"/>
      <c r="V233" s="614"/>
      <c r="W233" s="85"/>
      <c r="X233" s="499"/>
      <c r="Y233" s="501"/>
      <c r="Z233" s="85"/>
      <c r="AA233" s="563"/>
      <c r="AB233" s="563"/>
      <c r="AC233" s="57"/>
      <c r="AD233" s="14"/>
      <c r="AE233" s="359"/>
      <c r="AF233" s="14"/>
      <c r="AG233" s="57"/>
      <c r="AH233" s="57"/>
      <c r="AI233" s="57"/>
      <c r="AJ233" s="14"/>
      <c r="AK233" s="14"/>
      <c r="AL233" s="14"/>
      <c r="AM233" s="239"/>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row>
    <row r="234" spans="1:61" ht="15.6" customHeight="1" x14ac:dyDescent="0.2">
      <c r="A234" s="4"/>
      <c r="B234" s="588"/>
      <c r="C234" s="861"/>
      <c r="D234" s="188"/>
      <c r="E234" s="190"/>
      <c r="F234" s="189"/>
      <c r="G234" s="189"/>
      <c r="H234" s="1028"/>
      <c r="I234" s="1028"/>
      <c r="J234" s="1028"/>
      <c r="K234" s="189"/>
      <c r="L234" s="191"/>
      <c r="M234" s="190"/>
      <c r="N234" s="190"/>
      <c r="O234" s="257"/>
      <c r="P234" s="190"/>
      <c r="Q234" s="189"/>
      <c r="R234" s="424"/>
      <c r="S234" s="190"/>
      <c r="T234" s="189"/>
      <c r="U234" s="995"/>
      <c r="V234" s="555"/>
      <c r="W234" s="85"/>
      <c r="X234" s="499"/>
      <c r="Y234" s="501"/>
      <c r="Z234" s="85"/>
      <c r="AA234" s="85"/>
      <c r="AB234" s="563"/>
      <c r="AC234" s="57"/>
      <c r="AD234" s="14"/>
      <c r="AE234" s="359"/>
      <c r="AF234" s="14"/>
      <c r="AG234" s="57"/>
      <c r="AH234" s="57"/>
      <c r="AI234" s="57"/>
      <c r="AJ234" s="14"/>
      <c r="AK234" s="14"/>
      <c r="AL234" s="14"/>
      <c r="AM234" s="239"/>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row>
    <row r="235" spans="1:61" ht="15.6" customHeight="1" x14ac:dyDescent="0.2">
      <c r="A235" s="4"/>
      <c r="B235" s="588"/>
      <c r="C235" s="860"/>
      <c r="D235" s="188"/>
      <c r="E235" s="190"/>
      <c r="F235" s="189"/>
      <c r="G235" s="189"/>
      <c r="H235" s="189"/>
      <c r="I235" s="328"/>
      <c r="J235" s="328"/>
      <c r="K235" s="189"/>
      <c r="L235" s="191"/>
      <c r="M235" s="190"/>
      <c r="N235" s="190"/>
      <c r="O235" s="257"/>
      <c r="P235" s="190"/>
      <c r="Q235" s="189"/>
      <c r="R235" s="424"/>
      <c r="S235" s="190"/>
      <c r="T235" s="189"/>
      <c r="U235" s="995"/>
      <c r="V235" s="614"/>
      <c r="W235" s="85"/>
      <c r="X235" s="499"/>
      <c r="Y235" s="501"/>
      <c r="Z235" s="85"/>
      <c r="AA235" s="85"/>
      <c r="AB235" s="563"/>
      <c r="AC235" s="57"/>
      <c r="AD235" s="14"/>
      <c r="AE235" s="359"/>
      <c r="AF235" s="14"/>
      <c r="AG235" s="57"/>
      <c r="AH235" s="57"/>
      <c r="AI235" s="57"/>
      <c r="AJ235" s="14"/>
      <c r="AK235" s="14"/>
      <c r="AL235" s="14"/>
      <c r="AM235" s="239"/>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row>
    <row r="236" spans="1:61" ht="15.6" customHeight="1" x14ac:dyDescent="0.2">
      <c r="A236" s="4"/>
      <c r="B236" s="588"/>
      <c r="C236" s="590"/>
      <c r="D236" s="188"/>
      <c r="E236" s="190"/>
      <c r="F236" s="189"/>
      <c r="G236" s="189"/>
      <c r="H236" s="189"/>
      <c r="I236" s="328"/>
      <c r="J236" s="328"/>
      <c r="K236" s="189"/>
      <c r="L236" s="191"/>
      <c r="M236" s="190"/>
      <c r="N236" s="190"/>
      <c r="O236" s="257"/>
      <c r="P236" s="190"/>
      <c r="Q236" s="189"/>
      <c r="R236" s="424"/>
      <c r="S236" s="190"/>
      <c r="T236" s="189"/>
      <c r="U236" s="995"/>
      <c r="V236" s="614"/>
      <c r="W236" s="85"/>
      <c r="X236" s="499"/>
      <c r="Y236" s="501"/>
      <c r="Z236" s="85"/>
      <c r="AA236" s="85"/>
      <c r="AB236" s="563"/>
      <c r="AC236" s="57"/>
      <c r="AD236" s="14"/>
      <c r="AE236" s="359"/>
      <c r="AF236" s="14"/>
      <c r="AG236" s="57"/>
      <c r="AH236" s="57"/>
      <c r="AI236" s="57"/>
      <c r="AJ236" s="14"/>
      <c r="AK236" s="14"/>
      <c r="AL236" s="14"/>
      <c r="AM236" s="607"/>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row>
    <row r="237" spans="1:61" ht="15.6" customHeight="1" x14ac:dyDescent="0.2">
      <c r="A237" s="4"/>
      <c r="B237" s="588"/>
      <c r="C237" s="590"/>
      <c r="D237" s="188"/>
      <c r="E237" s="190"/>
      <c r="F237" s="189"/>
      <c r="G237" s="189"/>
      <c r="H237" s="189"/>
      <c r="I237" s="328"/>
      <c r="J237" s="328"/>
      <c r="K237" s="189"/>
      <c r="L237" s="191"/>
      <c r="M237" s="190"/>
      <c r="N237" s="190"/>
      <c r="O237" s="257"/>
      <c r="P237" s="190"/>
      <c r="Q237" s="189"/>
      <c r="R237" s="424"/>
      <c r="S237" s="190"/>
      <c r="T237" s="189"/>
      <c r="U237" s="995"/>
      <c r="V237" s="614"/>
      <c r="W237" s="85"/>
      <c r="X237" s="499"/>
      <c r="Y237" s="501"/>
      <c r="Z237" s="85"/>
      <c r="AA237" s="85"/>
      <c r="AB237" s="563"/>
      <c r="AC237" s="57"/>
      <c r="AD237" s="14"/>
      <c r="AE237" s="359"/>
      <c r="AF237" s="14"/>
      <c r="AG237" s="57"/>
      <c r="AH237" s="57"/>
      <c r="AI237" s="57"/>
      <c r="AJ237" s="14"/>
      <c r="AK237" s="14"/>
      <c r="AL237" s="14"/>
      <c r="AM237" s="607"/>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row>
    <row r="238" spans="1:61" ht="15.6" customHeight="1" x14ac:dyDescent="0.2">
      <c r="A238" s="4"/>
      <c r="B238" s="589"/>
      <c r="C238" s="604"/>
      <c r="D238" s="188"/>
      <c r="E238" s="190"/>
      <c r="F238" s="189"/>
      <c r="G238" s="189"/>
      <c r="H238" s="1028"/>
      <c r="I238" s="1028"/>
      <c r="J238" s="1028"/>
      <c r="K238" s="189"/>
      <c r="L238" s="191"/>
      <c r="M238" s="190"/>
      <c r="N238" s="190"/>
      <c r="O238" s="257"/>
      <c r="P238" s="190"/>
      <c r="Q238" s="189"/>
      <c r="R238" s="424"/>
      <c r="S238" s="190"/>
      <c r="T238" s="189"/>
      <c r="U238" s="995"/>
      <c r="V238" s="555"/>
      <c r="W238" s="85"/>
      <c r="X238" s="499"/>
      <c r="Y238" s="501"/>
      <c r="Z238" s="85"/>
      <c r="AA238" s="85"/>
      <c r="AB238" s="563"/>
      <c r="AC238" s="57"/>
      <c r="AD238" s="14"/>
      <c r="AE238" s="359"/>
      <c r="AF238" s="14"/>
      <c r="AG238" s="57"/>
      <c r="AH238" s="57"/>
      <c r="AI238" s="57"/>
      <c r="AJ238" s="14"/>
      <c r="AK238" s="14"/>
      <c r="AL238" s="14"/>
      <c r="AM238" s="239"/>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row>
    <row r="239" spans="1:61" ht="15.6" customHeight="1" x14ac:dyDescent="0.2">
      <c r="A239" s="4"/>
      <c r="B239" s="588"/>
      <c r="C239" s="590"/>
      <c r="D239" s="188"/>
      <c r="E239" s="877"/>
      <c r="F239" s="328"/>
      <c r="G239" s="328"/>
      <c r="H239" s="328"/>
      <c r="I239" s="328"/>
      <c r="J239" s="328"/>
      <c r="K239" s="328"/>
      <c r="L239" s="191"/>
      <c r="M239" s="877"/>
      <c r="N239" s="877"/>
      <c r="O239" s="605"/>
      <c r="P239" s="877"/>
      <c r="Q239" s="328"/>
      <c r="R239" s="424"/>
      <c r="S239" s="190"/>
      <c r="T239" s="189"/>
      <c r="U239" s="995"/>
      <c r="V239" s="614"/>
      <c r="W239" s="85"/>
      <c r="X239" s="499"/>
      <c r="Y239" s="501"/>
      <c r="Z239" s="85"/>
      <c r="AA239" s="85"/>
      <c r="AB239" s="563"/>
      <c r="AC239" s="57"/>
      <c r="AD239" s="14"/>
      <c r="AE239" s="359"/>
      <c r="AF239" s="14"/>
      <c r="AG239" s="57"/>
      <c r="AH239" s="57"/>
      <c r="AI239" s="57"/>
      <c r="AJ239" s="14"/>
      <c r="AK239" s="14"/>
      <c r="AL239" s="14"/>
      <c r="AM239" s="607"/>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row>
    <row r="240" spans="1:61" ht="15.6" customHeight="1" x14ac:dyDescent="0.2">
      <c r="A240" s="4"/>
      <c r="B240" s="588"/>
      <c r="C240" s="590"/>
      <c r="D240" s="188"/>
      <c r="E240" s="190"/>
      <c r="F240" s="189"/>
      <c r="G240" s="189"/>
      <c r="H240" s="189"/>
      <c r="I240" s="328"/>
      <c r="J240" s="328"/>
      <c r="K240" s="189"/>
      <c r="L240" s="191"/>
      <c r="M240" s="190"/>
      <c r="N240" s="190"/>
      <c r="O240" s="257"/>
      <c r="P240" s="190"/>
      <c r="Q240" s="189"/>
      <c r="R240" s="424"/>
      <c r="S240" s="190"/>
      <c r="T240" s="189"/>
      <c r="U240" s="995"/>
      <c r="V240" s="614"/>
      <c r="W240" s="85"/>
      <c r="X240" s="546"/>
      <c r="Y240" s="501"/>
      <c r="Z240" s="85"/>
      <c r="AA240" s="85"/>
      <c r="AB240" s="563"/>
      <c r="AC240" s="57"/>
      <c r="AD240" s="14"/>
      <c r="AE240" s="359"/>
      <c r="AF240" s="14"/>
      <c r="AG240" s="57"/>
      <c r="AH240" s="57"/>
      <c r="AI240" s="57"/>
      <c r="AJ240" s="14"/>
      <c r="AK240" s="14"/>
      <c r="AL240" s="14"/>
      <c r="AM240" s="607"/>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row>
    <row r="241" spans="1:61" ht="15.6" customHeight="1" x14ac:dyDescent="0.2">
      <c r="A241" s="4"/>
      <c r="B241" s="588"/>
      <c r="C241" s="590"/>
      <c r="D241" s="188"/>
      <c r="E241" s="190"/>
      <c r="F241" s="189"/>
      <c r="G241" s="189"/>
      <c r="H241" s="189"/>
      <c r="I241" s="328"/>
      <c r="J241" s="328"/>
      <c r="K241" s="189"/>
      <c r="L241" s="191"/>
      <c r="M241" s="190"/>
      <c r="N241" s="190"/>
      <c r="O241" s="257"/>
      <c r="P241" s="190"/>
      <c r="Q241" s="189"/>
      <c r="R241" s="424"/>
      <c r="S241" s="190"/>
      <c r="T241" s="788"/>
      <c r="U241" s="995"/>
      <c r="V241" s="614"/>
      <c r="W241" s="85"/>
      <c r="X241" s="499"/>
      <c r="Y241" s="501"/>
      <c r="Z241" s="85"/>
      <c r="AA241" s="85"/>
      <c r="AB241" s="563"/>
      <c r="AC241" s="57"/>
      <c r="AD241" s="14"/>
      <c r="AE241" s="359"/>
      <c r="AF241" s="14"/>
      <c r="AG241" s="57"/>
      <c r="AH241" s="57"/>
      <c r="AI241" s="57"/>
      <c r="AJ241" s="14"/>
      <c r="AK241" s="14"/>
      <c r="AL241" s="14"/>
      <c r="AM241" s="239"/>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row>
    <row r="242" spans="1:61" ht="15.6" customHeight="1" x14ac:dyDescent="0.2">
      <c r="A242" s="4"/>
      <c r="B242" s="588"/>
      <c r="C242" s="590"/>
      <c r="D242" s="188"/>
      <c r="E242" s="190"/>
      <c r="F242" s="189"/>
      <c r="G242" s="189"/>
      <c r="H242" s="189"/>
      <c r="I242" s="328"/>
      <c r="J242" s="328"/>
      <c r="K242" s="189"/>
      <c r="L242" s="191"/>
      <c r="M242" s="190"/>
      <c r="N242" s="190"/>
      <c r="O242" s="257"/>
      <c r="P242" s="190"/>
      <c r="Q242" s="189"/>
      <c r="R242" s="424"/>
      <c r="S242" s="190"/>
      <c r="T242" s="189"/>
      <c r="U242" s="995"/>
      <c r="V242" s="614"/>
      <c r="W242" s="85"/>
      <c r="X242" s="499"/>
      <c r="Y242" s="501"/>
      <c r="Z242" s="85"/>
      <c r="AA242" s="85"/>
      <c r="AB242" s="563"/>
      <c r="AC242" s="57"/>
      <c r="AD242" s="14"/>
      <c r="AE242" s="359"/>
      <c r="AF242" s="14"/>
      <c r="AG242" s="57"/>
      <c r="AH242" s="57"/>
      <c r="AI242" s="57"/>
      <c r="AJ242" s="14"/>
      <c r="AK242" s="14"/>
      <c r="AL242" s="14"/>
      <c r="AM242" s="607"/>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row>
    <row r="243" spans="1:61" ht="15.6" customHeight="1" x14ac:dyDescent="0.2">
      <c r="A243" s="4"/>
      <c r="B243" s="588"/>
      <c r="C243" s="590"/>
      <c r="D243" s="188"/>
      <c r="E243" s="190"/>
      <c r="F243" s="189"/>
      <c r="G243" s="189"/>
      <c r="H243" s="189"/>
      <c r="I243" s="328"/>
      <c r="J243" s="328"/>
      <c r="K243" s="189"/>
      <c r="L243" s="191"/>
      <c r="M243" s="190"/>
      <c r="N243" s="190"/>
      <c r="O243" s="257"/>
      <c r="P243" s="190"/>
      <c r="Q243" s="189"/>
      <c r="R243" s="424"/>
      <c r="S243" s="190"/>
      <c r="T243" s="189"/>
      <c r="U243" s="995"/>
      <c r="V243" s="614"/>
      <c r="W243" s="85"/>
      <c r="X243" s="499"/>
      <c r="Y243" s="501"/>
      <c r="Z243" s="85"/>
      <c r="AA243" s="85"/>
      <c r="AB243" s="563"/>
      <c r="AC243" s="57"/>
      <c r="AD243" s="14"/>
      <c r="AE243" s="359"/>
      <c r="AF243" s="14"/>
      <c r="AG243" s="57"/>
      <c r="AH243" s="57"/>
      <c r="AI243" s="57"/>
      <c r="AJ243" s="14"/>
      <c r="AK243" s="14"/>
      <c r="AL243" s="14"/>
      <c r="AM243" s="239"/>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row>
    <row r="244" spans="1:61" ht="15.6" customHeight="1" x14ac:dyDescent="0.2">
      <c r="A244" s="4"/>
      <c r="B244" s="588"/>
      <c r="C244" s="590"/>
      <c r="D244" s="188"/>
      <c r="E244" s="190"/>
      <c r="F244" s="189"/>
      <c r="G244" s="189"/>
      <c r="H244" s="189"/>
      <c r="I244" s="328"/>
      <c r="J244" s="328"/>
      <c r="K244" s="189"/>
      <c r="L244" s="191"/>
      <c r="M244" s="190"/>
      <c r="N244" s="190"/>
      <c r="O244" s="257"/>
      <c r="P244" s="190"/>
      <c r="Q244" s="189"/>
      <c r="R244" s="424"/>
      <c r="S244" s="190"/>
      <c r="T244" s="189"/>
      <c r="U244" s="995"/>
      <c r="V244" s="614"/>
      <c r="W244" s="85"/>
      <c r="X244" s="499"/>
      <c r="Y244" s="501"/>
      <c r="Z244" s="85"/>
      <c r="AA244" s="85"/>
      <c r="AB244" s="563"/>
      <c r="AC244" s="57"/>
      <c r="AD244" s="14"/>
      <c r="AE244" s="359"/>
      <c r="AF244" s="14"/>
      <c r="AG244" s="57"/>
      <c r="AH244" s="57"/>
      <c r="AI244" s="57"/>
      <c r="AJ244" s="14"/>
      <c r="AK244" s="14"/>
      <c r="AL244" s="14"/>
      <c r="AM244" s="239"/>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row>
    <row r="245" spans="1:61" ht="15.6" customHeight="1" x14ac:dyDescent="0.2">
      <c r="A245" s="4"/>
      <c r="B245" s="588"/>
      <c r="C245" s="590"/>
      <c r="D245" s="188"/>
      <c r="E245" s="190"/>
      <c r="F245" s="189"/>
      <c r="G245" s="189"/>
      <c r="H245" s="189"/>
      <c r="I245" s="328"/>
      <c r="J245" s="328"/>
      <c r="K245" s="189"/>
      <c r="L245" s="191"/>
      <c r="M245" s="190"/>
      <c r="N245" s="190"/>
      <c r="O245" s="257"/>
      <c r="P245" s="190"/>
      <c r="Q245" s="189"/>
      <c r="R245" s="424"/>
      <c r="S245" s="190"/>
      <c r="T245" s="189"/>
      <c r="U245" s="995"/>
      <c r="V245" s="614"/>
      <c r="W245" s="85"/>
      <c r="X245" s="499"/>
      <c r="Y245" s="501"/>
      <c r="Z245" s="85"/>
      <c r="AA245" s="85"/>
      <c r="AB245" s="563"/>
      <c r="AC245" s="57"/>
      <c r="AD245" s="14"/>
      <c r="AE245" s="359"/>
      <c r="AF245" s="14"/>
      <c r="AG245" s="57"/>
      <c r="AH245" s="57"/>
      <c r="AI245" s="57"/>
      <c r="AJ245" s="14"/>
      <c r="AK245" s="14"/>
      <c r="AL245" s="14"/>
      <c r="AM245" s="239"/>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row>
    <row r="246" spans="1:61" ht="15.6" customHeight="1" x14ac:dyDescent="0.3">
      <c r="A246" s="4"/>
      <c r="B246" s="588"/>
      <c r="C246" s="604"/>
      <c r="D246" s="188"/>
      <c r="E246" s="190"/>
      <c r="F246" s="879"/>
      <c r="G246" s="189"/>
      <c r="H246" s="1028"/>
      <c r="I246" s="1028"/>
      <c r="J246" s="1028"/>
      <c r="K246" s="189"/>
      <c r="L246" s="191"/>
      <c r="M246" s="190"/>
      <c r="N246" s="190"/>
      <c r="O246" s="257"/>
      <c r="P246" s="190"/>
      <c r="Q246" s="189"/>
      <c r="R246" s="424"/>
      <c r="S246" s="190"/>
      <c r="T246" s="189"/>
      <c r="U246" s="995"/>
      <c r="V246" s="555"/>
      <c r="W246" s="85"/>
      <c r="X246" s="499"/>
      <c r="Y246" s="501"/>
      <c r="Z246" s="85"/>
      <c r="AA246" s="85"/>
      <c r="AB246" s="563"/>
      <c r="AC246" s="57"/>
      <c r="AD246" s="14"/>
      <c r="AE246" s="359"/>
      <c r="AF246" s="14"/>
      <c r="AG246" s="57"/>
      <c r="AH246" s="57"/>
      <c r="AI246" s="57"/>
      <c r="AJ246" s="14"/>
      <c r="AK246" s="14"/>
      <c r="AL246" s="14"/>
      <c r="AM246" s="239"/>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row>
    <row r="247" spans="1:61" ht="15.6" customHeight="1" x14ac:dyDescent="0.3">
      <c r="A247" s="4"/>
      <c r="B247" s="588"/>
      <c r="C247" s="604"/>
      <c r="D247" s="188"/>
      <c r="E247" s="190"/>
      <c r="F247" s="879"/>
      <c r="G247" s="189"/>
      <c r="H247" s="1028"/>
      <c r="I247" s="1028"/>
      <c r="J247" s="1028"/>
      <c r="K247" s="189"/>
      <c r="L247" s="191"/>
      <c r="M247" s="190"/>
      <c r="N247" s="190"/>
      <c r="O247" s="257"/>
      <c r="P247" s="190"/>
      <c r="Q247" s="189"/>
      <c r="R247" s="424"/>
      <c r="S247" s="190"/>
      <c r="T247" s="189"/>
      <c r="U247" s="995"/>
      <c r="V247" s="555"/>
      <c r="W247" s="85"/>
      <c r="X247" s="499"/>
      <c r="Y247" s="501"/>
      <c r="Z247" s="85"/>
      <c r="AA247" s="85"/>
      <c r="AB247" s="563"/>
      <c r="AC247" s="57"/>
      <c r="AD247" s="14"/>
      <c r="AE247" s="359"/>
      <c r="AF247" s="14"/>
      <c r="AG247" s="57"/>
      <c r="AH247" s="57"/>
      <c r="AI247" s="57"/>
      <c r="AJ247" s="14"/>
      <c r="AK247" s="14"/>
      <c r="AL247" s="14"/>
      <c r="AM247" s="239"/>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row>
    <row r="248" spans="1:61" ht="15.6" customHeight="1" x14ac:dyDescent="0.2">
      <c r="A248" s="4"/>
      <c r="B248" s="588"/>
      <c r="C248" s="590"/>
      <c r="D248" s="188"/>
      <c r="E248" s="190"/>
      <c r="F248" s="189"/>
      <c r="G248" s="189"/>
      <c r="H248" s="189"/>
      <c r="I248" s="328"/>
      <c r="J248" s="328"/>
      <c r="K248" s="189"/>
      <c r="L248" s="191"/>
      <c r="M248" s="190"/>
      <c r="N248" s="190"/>
      <c r="O248" s="257"/>
      <c r="P248" s="190"/>
      <c r="Q248" s="189"/>
      <c r="R248" s="424"/>
      <c r="S248" s="190"/>
      <c r="T248" s="189"/>
      <c r="U248" s="995"/>
      <c r="V248" s="554"/>
      <c r="W248" s="85"/>
      <c r="X248" s="499"/>
      <c r="Y248" s="501"/>
      <c r="Z248" s="85"/>
      <c r="AA248" s="85"/>
      <c r="AB248" s="563"/>
      <c r="AC248" s="57"/>
      <c r="AD248" s="14"/>
      <c r="AE248" s="359"/>
      <c r="AF248" s="14"/>
      <c r="AG248" s="57"/>
      <c r="AH248" s="57"/>
      <c r="AI248" s="57"/>
      <c r="AJ248" s="14"/>
      <c r="AK248" s="14"/>
      <c r="AL248" s="14"/>
      <c r="AM248" s="239"/>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row>
    <row r="249" spans="1:61" ht="15.6" customHeight="1" x14ac:dyDescent="0.2">
      <c r="A249" s="4"/>
      <c r="B249" s="588"/>
      <c r="C249" s="590"/>
      <c r="D249" s="188"/>
      <c r="E249" s="190"/>
      <c r="F249" s="571"/>
      <c r="G249" s="189"/>
      <c r="H249" s="189"/>
      <c r="I249" s="328"/>
      <c r="J249" s="328"/>
      <c r="K249" s="189"/>
      <c r="L249" s="191"/>
      <c r="M249" s="190"/>
      <c r="N249" s="190"/>
      <c r="O249" s="257"/>
      <c r="P249" s="190"/>
      <c r="Q249" s="189"/>
      <c r="R249" s="424"/>
      <c r="S249" s="190"/>
      <c r="T249" s="189"/>
      <c r="U249" s="995"/>
      <c r="V249" s="554"/>
      <c r="W249" s="85"/>
      <c r="X249" s="499"/>
      <c r="Y249" s="501"/>
      <c r="Z249" s="85"/>
      <c r="AA249" s="85"/>
      <c r="AB249" s="563"/>
      <c r="AC249" s="57"/>
      <c r="AD249" s="14"/>
      <c r="AE249" s="359"/>
      <c r="AF249" s="14"/>
      <c r="AG249" s="57"/>
      <c r="AH249" s="57"/>
      <c r="AI249" s="57"/>
      <c r="AJ249" s="14"/>
      <c r="AK249" s="14"/>
      <c r="AL249" s="14"/>
      <c r="AM249" s="239"/>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row>
    <row r="250" spans="1:61" ht="15.6" customHeight="1" x14ac:dyDescent="0.2">
      <c r="A250" s="4"/>
      <c r="B250" s="588"/>
      <c r="C250" s="590"/>
      <c r="D250" s="188"/>
      <c r="E250" s="190"/>
      <c r="F250" s="571"/>
      <c r="G250" s="189"/>
      <c r="H250" s="189"/>
      <c r="I250" s="328"/>
      <c r="J250" s="328"/>
      <c r="K250" s="189"/>
      <c r="L250" s="191"/>
      <c r="M250" s="190"/>
      <c r="N250" s="190"/>
      <c r="O250" s="257"/>
      <c r="P250" s="190"/>
      <c r="Q250" s="189"/>
      <c r="R250" s="424"/>
      <c r="S250" s="190"/>
      <c r="T250" s="189"/>
      <c r="U250" s="995"/>
      <c r="V250" s="554"/>
      <c r="W250" s="85"/>
      <c r="X250" s="499"/>
      <c r="Y250" s="501"/>
      <c r="Z250" s="85"/>
      <c r="AA250" s="85"/>
      <c r="AB250" s="563"/>
      <c r="AC250" s="57"/>
      <c r="AD250" s="14"/>
      <c r="AE250" s="359"/>
      <c r="AF250" s="14"/>
      <c r="AG250" s="57"/>
      <c r="AH250" s="57"/>
      <c r="AI250" s="57"/>
      <c r="AJ250" s="14"/>
      <c r="AK250" s="14"/>
      <c r="AL250" s="14"/>
      <c r="AM250" s="239"/>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row>
    <row r="251" spans="1:61" ht="15.6" customHeight="1" x14ac:dyDescent="0.2">
      <c r="A251" s="4"/>
      <c r="B251" s="588"/>
      <c r="C251" s="604"/>
      <c r="D251" s="188"/>
      <c r="E251" s="190"/>
      <c r="F251" s="189"/>
      <c r="G251" s="189"/>
      <c r="H251" s="1028"/>
      <c r="I251" s="1028"/>
      <c r="J251" s="1028"/>
      <c r="K251" s="189"/>
      <c r="L251" s="191"/>
      <c r="M251" s="190"/>
      <c r="N251" s="190"/>
      <c r="O251" s="605"/>
      <c r="P251" s="190"/>
      <c r="Q251" s="189"/>
      <c r="R251" s="424"/>
      <c r="S251" s="190"/>
      <c r="T251" s="189"/>
      <c r="U251" s="995"/>
      <c r="V251" s="555"/>
      <c r="W251" s="85"/>
      <c r="X251" s="499"/>
      <c r="Y251" s="501"/>
      <c r="Z251" s="85"/>
      <c r="AA251" s="85"/>
      <c r="AB251" s="563"/>
      <c r="AC251" s="57"/>
      <c r="AD251" s="14"/>
      <c r="AE251" s="359"/>
      <c r="AF251" s="14"/>
      <c r="AG251" s="57"/>
      <c r="AH251" s="57"/>
      <c r="AI251" s="57"/>
      <c r="AJ251" s="14"/>
      <c r="AK251" s="14"/>
      <c r="AL251" s="14"/>
      <c r="AM251" s="239"/>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row>
    <row r="252" spans="1:61" ht="15.6" customHeight="1" x14ac:dyDescent="0.2">
      <c r="A252" s="4"/>
      <c r="B252" s="588"/>
      <c r="C252" s="604"/>
      <c r="D252" s="188"/>
      <c r="E252" s="190"/>
      <c r="F252" s="189"/>
      <c r="G252" s="189"/>
      <c r="H252" s="1028"/>
      <c r="I252" s="1028"/>
      <c r="J252" s="1028"/>
      <c r="K252" s="189"/>
      <c r="L252" s="191"/>
      <c r="M252" s="190"/>
      <c r="N252" s="190"/>
      <c r="O252" s="257"/>
      <c r="P252" s="190"/>
      <c r="Q252" s="189"/>
      <c r="R252" s="424"/>
      <c r="S252" s="190"/>
      <c r="T252" s="189"/>
      <c r="U252" s="995"/>
      <c r="V252" s="555"/>
      <c r="W252" s="85"/>
      <c r="X252" s="499"/>
      <c r="Y252" s="501"/>
      <c r="Z252" s="85"/>
      <c r="AA252" s="85"/>
      <c r="AB252" s="563"/>
      <c r="AC252" s="57"/>
      <c r="AD252" s="14"/>
      <c r="AE252" s="359"/>
      <c r="AF252" s="14"/>
      <c r="AG252" s="57"/>
      <c r="AH252" s="57"/>
      <c r="AI252" s="57"/>
      <c r="AJ252" s="14"/>
      <c r="AK252" s="14"/>
      <c r="AL252" s="14"/>
      <c r="AM252" s="239"/>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row>
    <row r="253" spans="1:61" ht="15.6" customHeight="1" x14ac:dyDescent="0.2">
      <c r="A253" s="4"/>
      <c r="B253" s="588"/>
      <c r="C253" s="604"/>
      <c r="D253" s="188"/>
      <c r="E253" s="190"/>
      <c r="F253" s="189"/>
      <c r="G253" s="189"/>
      <c r="H253" s="1028"/>
      <c r="I253" s="1028"/>
      <c r="J253" s="1028"/>
      <c r="K253" s="189"/>
      <c r="L253" s="191"/>
      <c r="M253" s="190"/>
      <c r="N253" s="190"/>
      <c r="O253" s="257"/>
      <c r="P253" s="190"/>
      <c r="Q253" s="189"/>
      <c r="R253" s="424"/>
      <c r="S253" s="190"/>
      <c r="T253" s="189"/>
      <c r="U253" s="995"/>
      <c r="V253" s="555"/>
      <c r="W253" s="85"/>
      <c r="X253" s="499"/>
      <c r="Y253" s="501"/>
      <c r="Z253" s="85"/>
      <c r="AA253" s="85"/>
      <c r="AB253" s="563"/>
      <c r="AC253" s="57"/>
      <c r="AD253" s="14"/>
      <c r="AE253" s="359"/>
      <c r="AF253" s="14"/>
      <c r="AG253" s="57"/>
      <c r="AH253" s="57"/>
      <c r="AI253" s="57"/>
      <c r="AJ253" s="14"/>
      <c r="AK253" s="14"/>
      <c r="AL253" s="14"/>
      <c r="AM253" s="239"/>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row>
    <row r="254" spans="1:61" ht="15.6" customHeight="1" x14ac:dyDescent="0.2">
      <c r="A254" s="4"/>
      <c r="B254" s="588"/>
      <c r="C254" s="604"/>
      <c r="D254" s="188"/>
      <c r="E254" s="190"/>
      <c r="F254" s="189"/>
      <c r="G254" s="189"/>
      <c r="H254" s="1028"/>
      <c r="I254" s="1028"/>
      <c r="J254" s="1028"/>
      <c r="K254" s="189"/>
      <c r="L254" s="191"/>
      <c r="M254" s="190"/>
      <c r="N254" s="190"/>
      <c r="O254" s="257"/>
      <c r="P254" s="190"/>
      <c r="Q254" s="189"/>
      <c r="R254" s="424"/>
      <c r="S254" s="190"/>
      <c r="T254" s="189"/>
      <c r="U254" s="995"/>
      <c r="V254" s="555"/>
      <c r="W254" s="85"/>
      <c r="X254" s="499"/>
      <c r="Y254" s="501"/>
      <c r="Z254" s="85"/>
      <c r="AA254" s="85"/>
      <c r="AB254" s="563"/>
      <c r="AC254" s="57"/>
      <c r="AD254" s="14"/>
      <c r="AE254" s="359"/>
      <c r="AF254" s="14"/>
      <c r="AG254" s="57"/>
      <c r="AH254" s="57"/>
      <c r="AI254" s="57"/>
      <c r="AJ254" s="14"/>
      <c r="AK254" s="14"/>
      <c r="AL254" s="14"/>
      <c r="AM254" s="239"/>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row>
    <row r="255" spans="1:61" ht="15.6" customHeight="1" x14ac:dyDescent="0.2">
      <c r="A255" s="4"/>
      <c r="B255" s="588"/>
      <c r="C255" s="604"/>
      <c r="D255" s="188"/>
      <c r="E255" s="190"/>
      <c r="F255" s="189"/>
      <c r="G255" s="189"/>
      <c r="H255" s="1028"/>
      <c r="I255" s="1028"/>
      <c r="J255" s="1028"/>
      <c r="K255" s="189"/>
      <c r="L255" s="191"/>
      <c r="M255" s="190"/>
      <c r="N255" s="190"/>
      <c r="O255" s="257"/>
      <c r="P255" s="190"/>
      <c r="Q255" s="189"/>
      <c r="R255" s="424"/>
      <c r="S255" s="190"/>
      <c r="T255" s="189"/>
      <c r="U255" s="995"/>
      <c r="V255" s="555"/>
      <c r="W255" s="85"/>
      <c r="X255" s="499"/>
      <c r="Y255" s="501"/>
      <c r="Z255" s="85"/>
      <c r="AA255" s="85"/>
      <c r="AB255" s="563"/>
      <c r="AC255" s="57"/>
      <c r="AD255" s="14"/>
      <c r="AE255" s="359"/>
      <c r="AF255" s="14"/>
      <c r="AG255" s="57"/>
      <c r="AH255" s="57"/>
      <c r="AI255" s="57"/>
      <c r="AJ255" s="14"/>
      <c r="AK255" s="14"/>
      <c r="AL255" s="14"/>
      <c r="AM255" s="239"/>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row>
    <row r="256" spans="1:61" ht="15.6" customHeight="1" x14ac:dyDescent="0.2">
      <c r="A256" s="4"/>
      <c r="B256" s="588"/>
      <c r="C256" s="604"/>
      <c r="D256" s="188"/>
      <c r="E256" s="190"/>
      <c r="F256" s="189"/>
      <c r="G256" s="189"/>
      <c r="H256" s="1028"/>
      <c r="I256" s="1028"/>
      <c r="J256" s="1028"/>
      <c r="K256" s="189"/>
      <c r="L256" s="191"/>
      <c r="M256" s="190"/>
      <c r="N256" s="190"/>
      <c r="O256" s="257"/>
      <c r="P256" s="190"/>
      <c r="Q256" s="189"/>
      <c r="R256" s="424"/>
      <c r="S256" s="190"/>
      <c r="T256" s="189"/>
      <c r="U256" s="995"/>
      <c r="V256" s="555"/>
      <c r="W256" s="85"/>
      <c r="X256" s="499"/>
      <c r="Y256" s="501"/>
      <c r="Z256" s="85"/>
      <c r="AA256" s="85"/>
      <c r="AB256" s="563"/>
      <c r="AC256" s="57"/>
      <c r="AD256" s="14"/>
      <c r="AE256" s="359"/>
      <c r="AF256" s="14"/>
      <c r="AG256" s="57"/>
      <c r="AH256" s="57"/>
      <c r="AI256" s="57"/>
      <c r="AJ256" s="14"/>
      <c r="AK256" s="14"/>
      <c r="AL256" s="14"/>
      <c r="AM256" s="239"/>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row>
    <row r="257" spans="1:61" ht="15.6" customHeight="1" x14ac:dyDescent="0.2">
      <c r="A257" s="4"/>
      <c r="B257" s="588"/>
      <c r="C257" s="590"/>
      <c r="D257" s="188"/>
      <c r="E257" s="190"/>
      <c r="F257" s="189"/>
      <c r="G257" s="189"/>
      <c r="H257" s="189"/>
      <c r="I257" s="328"/>
      <c r="J257" s="328"/>
      <c r="K257" s="189"/>
      <c r="L257" s="191"/>
      <c r="M257" s="190"/>
      <c r="N257" s="190"/>
      <c r="O257" s="257"/>
      <c r="P257" s="190"/>
      <c r="Q257" s="189"/>
      <c r="R257" s="424"/>
      <c r="S257" s="190"/>
      <c r="T257" s="189"/>
      <c r="U257" s="995"/>
      <c r="V257" s="554"/>
      <c r="W257" s="85"/>
      <c r="X257" s="499"/>
      <c r="Y257" s="501"/>
      <c r="Z257" s="85"/>
      <c r="AA257" s="85"/>
      <c r="AB257" s="563"/>
      <c r="AC257" s="57"/>
      <c r="AD257" s="14"/>
      <c r="AE257" s="359"/>
      <c r="AF257" s="14"/>
      <c r="AG257" s="57"/>
      <c r="AH257" s="57"/>
      <c r="AI257" s="57"/>
      <c r="AJ257" s="14"/>
      <c r="AK257" s="14"/>
      <c r="AL257" s="14"/>
      <c r="AM257" s="239"/>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row>
    <row r="258" spans="1:61" ht="15.6" customHeight="1" x14ac:dyDescent="0.2">
      <c r="A258" s="4"/>
      <c r="B258" s="588"/>
      <c r="C258" s="590"/>
      <c r="D258" s="188"/>
      <c r="E258" s="190"/>
      <c r="F258" s="189"/>
      <c r="G258" s="189"/>
      <c r="H258" s="189"/>
      <c r="I258" s="328"/>
      <c r="J258" s="328"/>
      <c r="K258" s="189"/>
      <c r="L258" s="191"/>
      <c r="M258" s="190"/>
      <c r="N258" s="190"/>
      <c r="O258" s="257"/>
      <c r="P258" s="190"/>
      <c r="Q258" s="189"/>
      <c r="R258" s="424"/>
      <c r="S258" s="190"/>
      <c r="T258" s="189"/>
      <c r="U258" s="995"/>
      <c r="V258" s="554"/>
      <c r="W258" s="85"/>
      <c r="X258" s="499"/>
      <c r="Y258" s="501"/>
      <c r="Z258" s="85"/>
      <c r="AA258" s="85"/>
      <c r="AB258" s="563"/>
      <c r="AC258" s="57"/>
      <c r="AD258" s="14"/>
      <c r="AE258" s="359"/>
      <c r="AF258" s="14"/>
      <c r="AG258" s="57"/>
      <c r="AH258" s="57"/>
      <c r="AI258" s="57"/>
      <c r="AJ258" s="14"/>
      <c r="AK258" s="14"/>
      <c r="AL258" s="14"/>
      <c r="AM258" s="239"/>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row>
    <row r="259" spans="1:61" ht="15.6" customHeight="1" x14ac:dyDescent="0.2">
      <c r="A259" s="4"/>
      <c r="B259" s="588"/>
      <c r="C259" s="590"/>
      <c r="D259" s="188"/>
      <c r="E259" s="190"/>
      <c r="F259" s="189"/>
      <c r="G259" s="189"/>
      <c r="H259" s="189"/>
      <c r="I259" s="328"/>
      <c r="J259" s="328"/>
      <c r="K259" s="189"/>
      <c r="L259" s="191"/>
      <c r="M259" s="190"/>
      <c r="N259" s="190"/>
      <c r="O259" s="257"/>
      <c r="P259" s="190"/>
      <c r="Q259" s="189"/>
      <c r="R259" s="424"/>
      <c r="S259" s="190"/>
      <c r="T259" s="189"/>
      <c r="U259" s="995"/>
      <c r="V259" s="554"/>
      <c r="W259" s="85"/>
      <c r="X259" s="499"/>
      <c r="Y259" s="501"/>
      <c r="Z259" s="85"/>
      <c r="AA259" s="85"/>
      <c r="AB259" s="563"/>
      <c r="AC259" s="57"/>
      <c r="AD259" s="14"/>
      <c r="AE259" s="359"/>
      <c r="AF259" s="14"/>
      <c r="AG259" s="57"/>
      <c r="AH259" s="57"/>
      <c r="AI259" s="57"/>
      <c r="AJ259" s="14"/>
      <c r="AK259" s="14"/>
      <c r="AL259" s="14"/>
      <c r="AM259" s="239"/>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row>
    <row r="260" spans="1:61" ht="15.6" customHeight="1" x14ac:dyDescent="0.2">
      <c r="A260" s="4"/>
      <c r="B260" s="588"/>
      <c r="C260" s="590"/>
      <c r="D260" s="188"/>
      <c r="E260" s="190"/>
      <c r="F260" s="189"/>
      <c r="G260" s="189"/>
      <c r="H260" s="189"/>
      <c r="I260" s="328"/>
      <c r="J260" s="328"/>
      <c r="K260" s="189"/>
      <c r="L260" s="191"/>
      <c r="M260" s="190"/>
      <c r="N260" s="190"/>
      <c r="O260" s="257"/>
      <c r="P260" s="190"/>
      <c r="Q260" s="189"/>
      <c r="R260" s="424"/>
      <c r="S260" s="190"/>
      <c r="T260" s="189"/>
      <c r="U260" s="995"/>
      <c r="V260" s="554"/>
      <c r="W260" s="85"/>
      <c r="X260" s="499"/>
      <c r="Y260" s="501"/>
      <c r="Z260" s="85"/>
      <c r="AA260" s="85"/>
      <c r="AB260" s="563"/>
      <c r="AC260" s="57"/>
      <c r="AD260" s="14"/>
      <c r="AE260" s="359"/>
      <c r="AF260" s="14"/>
      <c r="AG260" s="57"/>
      <c r="AH260" s="57"/>
      <c r="AI260" s="57"/>
      <c r="AJ260" s="14"/>
      <c r="AK260" s="14"/>
      <c r="AL260" s="14"/>
      <c r="AM260" s="239"/>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row>
    <row r="261" spans="1:61" ht="15.6" customHeight="1" x14ac:dyDescent="0.2">
      <c r="A261" s="4"/>
      <c r="B261" s="185"/>
      <c r="C261" s="604"/>
      <c r="D261" s="188"/>
      <c r="E261" s="190"/>
      <c r="F261" s="189"/>
      <c r="G261" s="189"/>
      <c r="H261" s="1028"/>
      <c r="I261" s="1028"/>
      <c r="J261" s="1028"/>
      <c r="K261" s="189"/>
      <c r="L261" s="191"/>
      <c r="M261" s="461"/>
      <c r="N261" s="190"/>
      <c r="O261" s="257"/>
      <c r="P261" s="190"/>
      <c r="Q261" s="189"/>
      <c r="R261" s="424"/>
      <c r="S261" s="190"/>
      <c r="T261" s="189"/>
      <c r="U261" s="995"/>
      <c r="V261" s="555"/>
      <c r="W261" s="85"/>
      <c r="X261" s="499"/>
      <c r="Y261" s="501"/>
      <c r="Z261" s="85"/>
      <c r="AA261" s="85"/>
      <c r="AB261" s="563"/>
      <c r="AC261" s="57"/>
      <c r="AD261" s="14"/>
      <c r="AE261" s="359"/>
      <c r="AF261" s="14"/>
      <c r="AG261" s="57"/>
      <c r="AH261" s="57"/>
      <c r="AI261" s="57"/>
      <c r="AJ261" s="14"/>
      <c r="AK261" s="14"/>
      <c r="AL261" s="14"/>
      <c r="AM261" s="239"/>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row>
    <row r="262" spans="1:61" ht="15.6" customHeight="1" x14ac:dyDescent="0.2">
      <c r="A262" s="4"/>
      <c r="B262" s="588"/>
      <c r="C262" s="604"/>
      <c r="D262" s="188"/>
      <c r="E262" s="190"/>
      <c r="F262" s="189"/>
      <c r="G262" s="189"/>
      <c r="H262" s="1028"/>
      <c r="I262" s="1028"/>
      <c r="J262" s="1028"/>
      <c r="K262" s="189"/>
      <c r="L262" s="191"/>
      <c r="M262" s="190"/>
      <c r="N262" s="190"/>
      <c r="O262" s="257"/>
      <c r="P262" s="190"/>
      <c r="Q262" s="189"/>
      <c r="R262" s="424"/>
      <c r="S262" s="190"/>
      <c r="T262" s="189"/>
      <c r="U262" s="995"/>
      <c r="V262" s="555"/>
      <c r="W262" s="85"/>
      <c r="X262" s="499"/>
      <c r="Y262" s="501"/>
      <c r="Z262" s="85"/>
      <c r="AA262" s="85"/>
      <c r="AB262" s="563"/>
      <c r="AC262" s="57"/>
      <c r="AD262" s="14"/>
      <c r="AE262" s="359"/>
      <c r="AF262" s="14"/>
      <c r="AG262" s="57"/>
      <c r="AH262" s="57"/>
      <c r="AI262" s="57"/>
      <c r="AJ262" s="14"/>
      <c r="AK262" s="14"/>
      <c r="AL262" s="14"/>
      <c r="AM262" s="239"/>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row>
    <row r="263" spans="1:61" ht="15.6" customHeight="1" x14ac:dyDescent="0.2">
      <c r="A263" s="4"/>
      <c r="B263" s="588"/>
      <c r="C263" s="861"/>
      <c r="D263" s="188"/>
      <c r="E263" s="190"/>
      <c r="F263" s="189"/>
      <c r="G263" s="189"/>
      <c r="H263" s="1028"/>
      <c r="I263" s="1028"/>
      <c r="J263" s="1028"/>
      <c r="K263" s="189"/>
      <c r="L263" s="191"/>
      <c r="M263" s="190"/>
      <c r="N263" s="190"/>
      <c r="O263" s="257"/>
      <c r="P263" s="190"/>
      <c r="Q263" s="189"/>
      <c r="R263" s="424"/>
      <c r="S263" s="190"/>
      <c r="T263" s="189"/>
      <c r="U263" s="995"/>
      <c r="V263" s="555"/>
      <c r="W263" s="85"/>
      <c r="X263" s="499"/>
      <c r="Y263" s="501"/>
      <c r="Z263" s="85"/>
      <c r="AA263" s="85"/>
      <c r="AB263" s="563"/>
      <c r="AC263" s="57"/>
      <c r="AD263" s="14"/>
      <c r="AE263" s="359"/>
      <c r="AF263" s="14"/>
      <c r="AG263" s="57"/>
      <c r="AH263" s="57"/>
      <c r="AI263" s="57"/>
      <c r="AJ263" s="14"/>
      <c r="AK263" s="14"/>
      <c r="AL263" s="14"/>
      <c r="AM263" s="239"/>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row>
    <row r="264" spans="1:61" ht="15.6" customHeight="1" x14ac:dyDescent="0.2">
      <c r="A264" s="4"/>
      <c r="B264" s="800"/>
      <c r="C264" s="866"/>
      <c r="D264" s="188"/>
      <c r="E264" s="190"/>
      <c r="F264" s="189"/>
      <c r="G264" s="189"/>
      <c r="H264" s="1028"/>
      <c r="I264" s="1028"/>
      <c r="J264" s="1028"/>
      <c r="K264" s="189"/>
      <c r="L264" s="191"/>
      <c r="M264" s="190"/>
      <c r="N264" s="190"/>
      <c r="O264" s="257"/>
      <c r="P264" s="190"/>
      <c r="Q264" s="189"/>
      <c r="R264" s="424"/>
      <c r="S264" s="190"/>
      <c r="T264" s="189"/>
      <c r="U264" s="995"/>
      <c r="V264" s="500"/>
      <c r="W264" s="85"/>
      <c r="X264" s="499"/>
      <c r="Y264" s="501"/>
      <c r="Z264" s="85"/>
      <c r="AA264" s="85"/>
      <c r="AB264" s="563"/>
      <c r="AC264" s="57"/>
      <c r="AD264" s="14"/>
      <c r="AE264" s="359"/>
      <c r="AF264" s="14"/>
      <c r="AG264" s="57"/>
      <c r="AH264" s="57"/>
      <c r="AI264" s="57"/>
      <c r="AJ264" s="14"/>
      <c r="AK264" s="14"/>
      <c r="AL264" s="14"/>
      <c r="AM264" s="239"/>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row>
    <row r="265" spans="1:61" ht="15.6" customHeight="1" x14ac:dyDescent="0.2">
      <c r="A265" s="4"/>
      <c r="B265" s="800"/>
      <c r="C265" s="867"/>
      <c r="D265" s="188"/>
      <c r="E265" s="190"/>
      <c r="F265" s="189"/>
      <c r="G265" s="189"/>
      <c r="H265" s="189"/>
      <c r="I265" s="328"/>
      <c r="J265" s="328"/>
      <c r="K265" s="189"/>
      <c r="L265" s="191"/>
      <c r="M265" s="190"/>
      <c r="N265" s="190"/>
      <c r="O265" s="257"/>
      <c r="P265" s="190"/>
      <c r="Q265" s="189"/>
      <c r="R265" s="424"/>
      <c r="S265" s="190"/>
      <c r="T265" s="189"/>
      <c r="U265" s="995"/>
      <c r="V265" s="554"/>
      <c r="W265" s="85"/>
      <c r="X265" s="499"/>
      <c r="Y265" s="501"/>
      <c r="Z265" s="85"/>
      <c r="AA265" s="85"/>
      <c r="AB265" s="563"/>
      <c r="AC265" s="57"/>
      <c r="AD265" s="14"/>
      <c r="AE265" s="359"/>
      <c r="AF265" s="14"/>
      <c r="AG265" s="57"/>
      <c r="AH265" s="57"/>
      <c r="AI265" s="57"/>
      <c r="AJ265" s="14"/>
      <c r="AK265" s="14"/>
      <c r="AL265" s="14"/>
      <c r="AM265" s="239"/>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row>
    <row r="266" spans="1:61" ht="15.6" customHeight="1" x14ac:dyDescent="0.2">
      <c r="A266" s="4"/>
      <c r="B266" s="800"/>
      <c r="C266" s="867"/>
      <c r="D266" s="188"/>
      <c r="E266" s="190"/>
      <c r="F266" s="189"/>
      <c r="G266" s="189"/>
      <c r="H266" s="189"/>
      <c r="I266" s="328"/>
      <c r="J266" s="328"/>
      <c r="K266" s="189"/>
      <c r="L266" s="191"/>
      <c r="M266" s="190"/>
      <c r="N266" s="190"/>
      <c r="O266" s="257"/>
      <c r="P266" s="190"/>
      <c r="Q266" s="189"/>
      <c r="R266" s="424"/>
      <c r="S266" s="190"/>
      <c r="T266" s="189"/>
      <c r="U266" s="995"/>
      <c r="V266" s="554"/>
      <c r="W266" s="85"/>
      <c r="X266" s="499"/>
      <c r="Y266" s="501"/>
      <c r="Z266" s="85"/>
      <c r="AA266" s="85"/>
      <c r="AB266" s="563"/>
      <c r="AC266" s="57"/>
      <c r="AD266" s="14"/>
      <c r="AE266" s="359"/>
      <c r="AF266" s="14"/>
      <c r="AG266" s="57"/>
      <c r="AH266" s="57"/>
      <c r="AI266" s="57"/>
      <c r="AJ266" s="14"/>
      <c r="AK266" s="14"/>
      <c r="AL266" s="14"/>
      <c r="AM266" s="239"/>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row>
    <row r="267" spans="1:61" ht="15.6" customHeight="1" x14ac:dyDescent="0.2">
      <c r="A267" s="4"/>
      <c r="B267" s="800"/>
      <c r="C267" s="867"/>
      <c r="D267" s="188"/>
      <c r="E267" s="190"/>
      <c r="F267" s="189"/>
      <c r="G267" s="189"/>
      <c r="H267" s="189"/>
      <c r="I267" s="328"/>
      <c r="J267" s="328"/>
      <c r="K267" s="189"/>
      <c r="L267" s="191"/>
      <c r="M267" s="190"/>
      <c r="N267" s="190"/>
      <c r="O267" s="257"/>
      <c r="P267" s="190"/>
      <c r="Q267" s="189"/>
      <c r="R267" s="424"/>
      <c r="S267" s="190"/>
      <c r="T267" s="189"/>
      <c r="U267" s="995"/>
      <c r="V267" s="554"/>
      <c r="W267" s="85"/>
      <c r="X267" s="499"/>
      <c r="Y267" s="501"/>
      <c r="Z267" s="85"/>
      <c r="AA267" s="85"/>
      <c r="AB267" s="563"/>
      <c r="AC267" s="57"/>
      <c r="AD267" s="14"/>
      <c r="AE267" s="359"/>
      <c r="AF267" s="14"/>
      <c r="AG267" s="57"/>
      <c r="AH267" s="57"/>
      <c r="AI267" s="57"/>
      <c r="AJ267" s="14"/>
      <c r="AK267" s="14"/>
      <c r="AL267" s="14"/>
      <c r="AM267" s="239"/>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row>
    <row r="268" spans="1:61" ht="15.6" customHeight="1" x14ac:dyDescent="0.2">
      <c r="A268" s="4"/>
      <c r="B268" s="800"/>
      <c r="C268" s="866"/>
      <c r="D268" s="188"/>
      <c r="E268" s="190"/>
      <c r="F268" s="189"/>
      <c r="G268" s="189"/>
      <c r="H268" s="1028"/>
      <c r="I268" s="1028"/>
      <c r="J268" s="1028"/>
      <c r="K268" s="189"/>
      <c r="L268" s="191"/>
      <c r="M268" s="190"/>
      <c r="N268" s="190"/>
      <c r="O268" s="257"/>
      <c r="P268" s="190"/>
      <c r="Q268" s="189"/>
      <c r="R268" s="424"/>
      <c r="S268" s="190"/>
      <c r="T268" s="189"/>
      <c r="U268" s="995"/>
      <c r="V268" s="555"/>
      <c r="W268" s="85"/>
      <c r="X268" s="499"/>
      <c r="Y268" s="501"/>
      <c r="Z268" s="85"/>
      <c r="AA268" s="85"/>
      <c r="AB268" s="563"/>
      <c r="AC268" s="57"/>
      <c r="AD268" s="14"/>
      <c r="AE268" s="359"/>
      <c r="AF268" s="14"/>
      <c r="AG268" s="57"/>
      <c r="AH268" s="57"/>
      <c r="AI268" s="57"/>
      <c r="AJ268" s="14"/>
      <c r="AK268" s="14"/>
      <c r="AL268" s="14"/>
      <c r="AM268" s="239"/>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row>
    <row r="269" spans="1:61" ht="15.6" customHeight="1" x14ac:dyDescent="0.2">
      <c r="A269" s="4"/>
      <c r="B269" s="882"/>
      <c r="C269" s="866"/>
      <c r="D269" s="188"/>
      <c r="E269" s="190"/>
      <c r="F269" s="189"/>
      <c r="G269" s="189"/>
      <c r="H269" s="1028"/>
      <c r="I269" s="1028"/>
      <c r="J269" s="1028"/>
      <c r="K269" s="189"/>
      <c r="L269" s="191"/>
      <c r="M269" s="190"/>
      <c r="N269" s="190"/>
      <c r="O269" s="257"/>
      <c r="P269" s="190"/>
      <c r="Q269" s="189"/>
      <c r="R269" s="424"/>
      <c r="S269" s="190"/>
      <c r="T269" s="189"/>
      <c r="U269" s="995"/>
      <c r="V269" s="555"/>
      <c r="W269" s="85"/>
      <c r="X269" s="499"/>
      <c r="Y269" s="501"/>
      <c r="Z269" s="85"/>
      <c r="AA269" s="85"/>
      <c r="AB269" s="563"/>
      <c r="AC269" s="57"/>
      <c r="AD269" s="14"/>
      <c r="AE269" s="359"/>
      <c r="AF269" s="14"/>
      <c r="AG269" s="57"/>
      <c r="AH269" s="57"/>
      <c r="AI269" s="57"/>
      <c r="AJ269" s="14"/>
      <c r="AK269" s="14"/>
      <c r="AL269" s="14"/>
      <c r="AM269" s="239"/>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row>
    <row r="270" spans="1:61" ht="15.6" customHeight="1" x14ac:dyDescent="0.2">
      <c r="A270" s="4"/>
      <c r="B270" s="800"/>
      <c r="C270" s="866"/>
      <c r="D270" s="188"/>
      <c r="E270" s="190"/>
      <c r="F270" s="189"/>
      <c r="G270" s="189"/>
      <c r="H270" s="1028"/>
      <c r="I270" s="1028"/>
      <c r="J270" s="1028"/>
      <c r="K270" s="189"/>
      <c r="L270" s="191"/>
      <c r="M270" s="190"/>
      <c r="N270" s="190"/>
      <c r="O270" s="257"/>
      <c r="P270" s="190"/>
      <c r="Q270" s="189"/>
      <c r="R270" s="424"/>
      <c r="S270" s="190"/>
      <c r="T270" s="189"/>
      <c r="U270" s="995"/>
      <c r="V270" s="555"/>
      <c r="W270" s="85"/>
      <c r="X270" s="499"/>
      <c r="Y270" s="501"/>
      <c r="Z270" s="85"/>
      <c r="AA270" s="85"/>
      <c r="AB270" s="563"/>
      <c r="AC270" s="57"/>
      <c r="AD270" s="14"/>
      <c r="AE270" s="359"/>
      <c r="AF270" s="14"/>
      <c r="AG270" s="57"/>
      <c r="AH270" s="57"/>
      <c r="AI270" s="57"/>
      <c r="AJ270" s="14"/>
      <c r="AK270" s="14"/>
      <c r="AL270" s="14"/>
      <c r="AM270" s="239"/>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row>
    <row r="271" spans="1:61" ht="15.6" customHeight="1" x14ac:dyDescent="0.2">
      <c r="A271" s="4"/>
      <c r="B271" s="588"/>
      <c r="C271" s="866"/>
      <c r="D271" s="188"/>
      <c r="E271" s="190"/>
      <c r="F271" s="189"/>
      <c r="G271" s="189"/>
      <c r="H271" s="1028"/>
      <c r="I271" s="1028"/>
      <c r="J271" s="1028"/>
      <c r="K271" s="189"/>
      <c r="L271" s="191"/>
      <c r="M271" s="190"/>
      <c r="N271" s="190"/>
      <c r="O271" s="257"/>
      <c r="P271" s="190"/>
      <c r="Q271" s="189"/>
      <c r="R271" s="424"/>
      <c r="S271" s="190"/>
      <c r="T271" s="189"/>
      <c r="U271" s="995"/>
      <c r="V271" s="555"/>
      <c r="W271" s="85"/>
      <c r="X271" s="499"/>
      <c r="Y271" s="501"/>
      <c r="Z271" s="85"/>
      <c r="AA271" s="85"/>
      <c r="AB271" s="563"/>
      <c r="AC271" s="57"/>
      <c r="AD271" s="14"/>
      <c r="AE271" s="359"/>
      <c r="AF271" s="14"/>
      <c r="AG271" s="57"/>
      <c r="AH271" s="57"/>
      <c r="AI271" s="57"/>
      <c r="AJ271" s="14"/>
      <c r="AK271" s="14"/>
      <c r="AL271" s="14"/>
      <c r="AM271" s="239"/>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row>
    <row r="272" spans="1:61" ht="15.6" customHeight="1" x14ac:dyDescent="0.2">
      <c r="A272" s="4"/>
      <c r="B272" s="800"/>
      <c r="C272" s="867"/>
      <c r="D272" s="188"/>
      <c r="E272" s="190"/>
      <c r="F272" s="189"/>
      <c r="G272" s="189"/>
      <c r="H272" s="189"/>
      <c r="I272" s="328"/>
      <c r="J272" s="328"/>
      <c r="K272" s="189"/>
      <c r="L272" s="191"/>
      <c r="M272" s="190"/>
      <c r="N272" s="190"/>
      <c r="O272" s="257"/>
      <c r="P272" s="190"/>
      <c r="Q272" s="189"/>
      <c r="R272" s="424"/>
      <c r="S272" s="190"/>
      <c r="T272" s="787"/>
      <c r="U272" s="995"/>
      <c r="V272" s="554"/>
      <c r="W272" s="85"/>
      <c r="X272" s="499"/>
      <c r="Y272" s="501"/>
      <c r="Z272" s="85"/>
      <c r="AA272" s="85"/>
      <c r="AB272" s="563"/>
      <c r="AC272" s="57"/>
      <c r="AD272" s="14"/>
      <c r="AE272" s="359"/>
      <c r="AF272" s="14"/>
      <c r="AG272" s="57"/>
      <c r="AH272" s="57"/>
      <c r="AI272" s="57"/>
      <c r="AJ272" s="14"/>
      <c r="AK272" s="14"/>
      <c r="AL272" s="14"/>
      <c r="AM272" s="239"/>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row>
    <row r="273" spans="1:61" ht="15.6" customHeight="1" x14ac:dyDescent="0.2">
      <c r="A273" s="4"/>
      <c r="B273" s="800"/>
      <c r="C273" s="867"/>
      <c r="D273" s="188"/>
      <c r="E273" s="190"/>
      <c r="F273" s="189"/>
      <c r="G273" s="189"/>
      <c r="H273" s="189"/>
      <c r="I273" s="328"/>
      <c r="J273" s="328"/>
      <c r="K273" s="189"/>
      <c r="L273" s="191"/>
      <c r="M273" s="190"/>
      <c r="N273" s="193"/>
      <c r="O273" s="257"/>
      <c r="P273" s="190"/>
      <c r="Q273" s="189"/>
      <c r="R273" s="424"/>
      <c r="S273" s="190"/>
      <c r="T273" s="189"/>
      <c r="U273" s="995"/>
      <c r="V273" s="554"/>
      <c r="W273" s="85"/>
      <c r="X273" s="499"/>
      <c r="Y273" s="501"/>
      <c r="Z273" s="85"/>
      <c r="AA273" s="85"/>
      <c r="AB273" s="563"/>
      <c r="AC273" s="57"/>
      <c r="AD273" s="14"/>
      <c r="AE273" s="359"/>
      <c r="AF273" s="14"/>
      <c r="AG273" s="57"/>
      <c r="AH273" s="57"/>
      <c r="AI273" s="57"/>
      <c r="AJ273" s="14"/>
      <c r="AK273" s="14"/>
      <c r="AL273" s="14"/>
      <c r="AM273" s="239"/>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row>
    <row r="274" spans="1:61" ht="15.6" customHeight="1" x14ac:dyDescent="0.2">
      <c r="A274" s="4"/>
      <c r="B274" s="800"/>
      <c r="C274" s="867"/>
      <c r="D274" s="188"/>
      <c r="E274" s="190"/>
      <c r="F274" s="189"/>
      <c r="G274" s="189"/>
      <c r="H274" s="189"/>
      <c r="I274" s="328"/>
      <c r="J274" s="328"/>
      <c r="K274" s="189"/>
      <c r="L274" s="191"/>
      <c r="M274" s="190"/>
      <c r="N274" s="193"/>
      <c r="O274" s="257"/>
      <c r="P274" s="190"/>
      <c r="Q274" s="189"/>
      <c r="R274" s="424"/>
      <c r="S274" s="190"/>
      <c r="T274" s="189"/>
      <c r="U274" s="995"/>
      <c r="V274" s="554"/>
      <c r="W274" s="85"/>
      <c r="X274" s="499"/>
      <c r="Y274" s="501"/>
      <c r="Z274" s="85"/>
      <c r="AA274" s="85"/>
      <c r="AB274" s="563"/>
      <c r="AC274" s="57"/>
      <c r="AD274" s="14"/>
      <c r="AE274" s="359"/>
      <c r="AF274" s="14"/>
      <c r="AG274" s="57"/>
      <c r="AH274" s="57"/>
      <c r="AI274" s="57"/>
      <c r="AJ274" s="14"/>
      <c r="AK274" s="14"/>
      <c r="AL274" s="14"/>
      <c r="AM274" s="239"/>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row>
    <row r="275" spans="1:61" ht="15.6" customHeight="1" x14ac:dyDescent="0.2">
      <c r="A275" s="4"/>
      <c r="B275" s="800"/>
      <c r="C275" s="867"/>
      <c r="D275" s="188"/>
      <c r="E275" s="190"/>
      <c r="F275" s="189"/>
      <c r="G275" s="189"/>
      <c r="H275" s="189"/>
      <c r="I275" s="328"/>
      <c r="J275" s="328"/>
      <c r="K275" s="189"/>
      <c r="L275" s="191"/>
      <c r="M275" s="190"/>
      <c r="N275" s="193"/>
      <c r="O275" s="257"/>
      <c r="P275" s="190"/>
      <c r="Q275" s="189"/>
      <c r="R275" s="424"/>
      <c r="S275" s="190"/>
      <c r="T275" s="189"/>
      <c r="U275" s="995"/>
      <c r="V275" s="554"/>
      <c r="W275" s="85"/>
      <c r="X275" s="499"/>
      <c r="Y275" s="501"/>
      <c r="Z275" s="85"/>
      <c r="AA275" s="85"/>
      <c r="AB275" s="563"/>
      <c r="AC275" s="57"/>
      <c r="AD275" s="14"/>
      <c r="AE275" s="359"/>
      <c r="AF275" s="14"/>
      <c r="AG275" s="57"/>
      <c r="AH275" s="57"/>
      <c r="AI275" s="57"/>
      <c r="AJ275" s="14"/>
      <c r="AK275" s="14"/>
      <c r="AL275" s="14"/>
      <c r="AM275" s="239"/>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row>
    <row r="276" spans="1:61" ht="15.6" customHeight="1" x14ac:dyDescent="0.2">
      <c r="A276" s="4"/>
      <c r="B276" s="800"/>
      <c r="C276" s="868"/>
      <c r="D276" s="188"/>
      <c r="E276" s="190"/>
      <c r="F276" s="189"/>
      <c r="G276" s="189"/>
      <c r="H276" s="189"/>
      <c r="I276" s="328"/>
      <c r="J276" s="328"/>
      <c r="K276" s="189"/>
      <c r="L276" s="191"/>
      <c r="M276" s="190"/>
      <c r="N276" s="193"/>
      <c r="O276" s="257"/>
      <c r="P276" s="190"/>
      <c r="Q276" s="189"/>
      <c r="R276" s="424"/>
      <c r="S276" s="190"/>
      <c r="T276" s="189"/>
      <c r="U276" s="995"/>
      <c r="V276" s="554"/>
      <c r="W276" s="85"/>
      <c r="X276" s="499"/>
      <c r="Y276" s="501"/>
      <c r="Z276" s="85"/>
      <c r="AA276" s="85"/>
      <c r="AB276" s="563"/>
      <c r="AC276" s="57"/>
      <c r="AD276" s="14"/>
      <c r="AE276" s="359"/>
      <c r="AF276" s="14"/>
      <c r="AG276" s="57"/>
      <c r="AH276" s="57"/>
      <c r="AI276" s="57"/>
      <c r="AJ276" s="14"/>
      <c r="AK276" s="14"/>
      <c r="AL276" s="14"/>
      <c r="AM276" s="239"/>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row>
    <row r="277" spans="1:61" ht="15.6" customHeight="1" x14ac:dyDescent="0.2">
      <c r="A277" s="4"/>
      <c r="B277" s="800"/>
      <c r="C277" s="868"/>
      <c r="D277" s="188"/>
      <c r="E277" s="190"/>
      <c r="F277" s="189"/>
      <c r="G277" s="189"/>
      <c r="H277" s="189"/>
      <c r="I277" s="328"/>
      <c r="J277" s="328"/>
      <c r="K277" s="189"/>
      <c r="L277" s="191"/>
      <c r="M277" s="190"/>
      <c r="N277" s="193"/>
      <c r="O277" s="257"/>
      <c r="P277" s="190"/>
      <c r="Q277" s="189"/>
      <c r="R277" s="424"/>
      <c r="S277" s="190"/>
      <c r="T277" s="189"/>
      <c r="U277" s="995"/>
      <c r="V277" s="554"/>
      <c r="W277" s="85"/>
      <c r="X277" s="499"/>
      <c r="Y277" s="501"/>
      <c r="Z277" s="85"/>
      <c r="AA277" s="85"/>
      <c r="AB277" s="563"/>
      <c r="AC277" s="57"/>
      <c r="AD277" s="14"/>
      <c r="AE277" s="359"/>
      <c r="AF277" s="14"/>
      <c r="AG277" s="57"/>
      <c r="AH277" s="57"/>
      <c r="AI277" s="57"/>
      <c r="AJ277" s="14"/>
      <c r="AK277" s="14"/>
      <c r="AL277" s="14"/>
      <c r="AM277" s="239"/>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row>
    <row r="278" spans="1:61" ht="15.6" customHeight="1" x14ac:dyDescent="0.2">
      <c r="A278" s="4"/>
      <c r="B278" s="800"/>
      <c r="C278" s="868"/>
      <c r="D278" s="188"/>
      <c r="E278" s="190"/>
      <c r="F278" s="189"/>
      <c r="G278" s="189"/>
      <c r="H278" s="189"/>
      <c r="I278" s="328"/>
      <c r="J278" s="328"/>
      <c r="K278" s="189"/>
      <c r="L278" s="191"/>
      <c r="M278" s="190"/>
      <c r="N278" s="193"/>
      <c r="O278" s="257"/>
      <c r="P278" s="190"/>
      <c r="Q278" s="189"/>
      <c r="R278" s="424"/>
      <c r="S278" s="190"/>
      <c r="T278" s="189"/>
      <c r="U278" s="995"/>
      <c r="V278" s="554"/>
      <c r="W278" s="85"/>
      <c r="X278" s="499"/>
      <c r="Y278" s="501"/>
      <c r="Z278" s="85"/>
      <c r="AA278" s="85"/>
      <c r="AB278" s="563"/>
      <c r="AC278" s="57"/>
      <c r="AD278" s="14"/>
      <c r="AE278" s="359"/>
      <c r="AF278" s="14"/>
      <c r="AG278" s="57"/>
      <c r="AH278" s="57"/>
      <c r="AI278" s="57"/>
      <c r="AJ278" s="14"/>
      <c r="AK278" s="14"/>
      <c r="AL278" s="14"/>
      <c r="AM278" s="239"/>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row>
    <row r="279" spans="1:61" ht="15.6" customHeight="1" x14ac:dyDescent="0.2">
      <c r="A279" s="4"/>
      <c r="B279" s="800"/>
      <c r="C279" s="866"/>
      <c r="D279" s="188"/>
      <c r="E279" s="190"/>
      <c r="F279" s="189"/>
      <c r="G279" s="189"/>
      <c r="H279" s="1028"/>
      <c r="I279" s="1028"/>
      <c r="J279" s="1028"/>
      <c r="K279" s="189"/>
      <c r="L279" s="191"/>
      <c r="M279" s="190"/>
      <c r="N279" s="193"/>
      <c r="O279" s="257"/>
      <c r="P279" s="190"/>
      <c r="Q279" s="189"/>
      <c r="R279" s="424"/>
      <c r="S279" s="190"/>
      <c r="T279" s="189"/>
      <c r="U279" s="995"/>
      <c r="V279" s="555"/>
      <c r="W279" s="85"/>
      <c r="X279" s="499"/>
      <c r="Y279" s="501"/>
      <c r="Z279" s="85"/>
      <c r="AA279" s="85"/>
      <c r="AB279" s="563"/>
      <c r="AC279" s="57"/>
      <c r="AD279" s="14"/>
      <c r="AE279" s="359"/>
      <c r="AF279" s="14"/>
      <c r="AG279" s="57"/>
      <c r="AH279" s="57"/>
      <c r="AI279" s="57"/>
      <c r="AJ279" s="14"/>
      <c r="AK279" s="14"/>
      <c r="AL279" s="14"/>
      <c r="AM279" s="239"/>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row>
    <row r="280" spans="1:61" ht="15.6" customHeight="1" x14ac:dyDescent="0.2">
      <c r="A280" s="4"/>
      <c r="B280" s="800"/>
      <c r="C280" s="866"/>
      <c r="D280" s="188"/>
      <c r="E280" s="190"/>
      <c r="F280" s="189"/>
      <c r="G280" s="189"/>
      <c r="H280" s="1028"/>
      <c r="I280" s="1028"/>
      <c r="J280" s="1028"/>
      <c r="K280" s="189"/>
      <c r="L280" s="191"/>
      <c r="M280" s="190"/>
      <c r="N280" s="190"/>
      <c r="O280" s="257"/>
      <c r="P280" s="190"/>
      <c r="Q280" s="189"/>
      <c r="R280" s="424"/>
      <c r="S280" s="190"/>
      <c r="T280" s="189"/>
      <c r="U280" s="995"/>
      <c r="V280" s="555"/>
      <c r="W280" s="85"/>
      <c r="X280" s="499"/>
      <c r="Y280" s="501"/>
      <c r="Z280" s="85"/>
      <c r="AA280" s="85"/>
      <c r="AB280" s="563"/>
      <c r="AC280" s="57"/>
      <c r="AD280" s="14"/>
      <c r="AE280" s="359"/>
      <c r="AF280" s="14"/>
      <c r="AG280" s="57"/>
      <c r="AH280" s="57"/>
      <c r="AI280" s="57"/>
      <c r="AJ280" s="14"/>
      <c r="AK280" s="14"/>
      <c r="AL280" s="14"/>
      <c r="AM280" s="239"/>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row>
    <row r="281" spans="1:61" ht="15.6" customHeight="1" x14ac:dyDescent="0.2">
      <c r="A281" s="4"/>
      <c r="B281" s="800"/>
      <c r="C281" s="866"/>
      <c r="D281" s="188"/>
      <c r="E281" s="190"/>
      <c r="F281" s="189"/>
      <c r="G281" s="189"/>
      <c r="H281" s="1028"/>
      <c r="I281" s="1028"/>
      <c r="J281" s="1028"/>
      <c r="K281" s="189"/>
      <c r="L281" s="191"/>
      <c r="M281" s="190"/>
      <c r="N281" s="190"/>
      <c r="O281" s="257"/>
      <c r="P281" s="190"/>
      <c r="Q281" s="189"/>
      <c r="R281" s="424"/>
      <c r="S281" s="190"/>
      <c r="T281" s="189"/>
      <c r="U281" s="995"/>
      <c r="V281" s="555"/>
      <c r="W281" s="85"/>
      <c r="X281" s="499"/>
      <c r="Y281" s="501"/>
      <c r="Z281" s="85"/>
      <c r="AA281" s="85"/>
      <c r="AB281" s="563"/>
      <c r="AC281" s="57"/>
      <c r="AD281" s="14"/>
      <c r="AE281" s="359"/>
      <c r="AF281" s="14"/>
      <c r="AG281" s="57"/>
      <c r="AH281" s="57"/>
      <c r="AI281" s="57"/>
      <c r="AJ281" s="14"/>
      <c r="AK281" s="14"/>
      <c r="AL281" s="14"/>
      <c r="AM281" s="239"/>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row>
    <row r="282" spans="1:61" ht="15.6" customHeight="1" x14ac:dyDescent="0.2">
      <c r="A282" s="4"/>
      <c r="B282" s="831"/>
      <c r="C282" s="866"/>
      <c r="D282" s="188"/>
      <c r="E282" s="190"/>
      <c r="F282" s="189"/>
      <c r="G282" s="189"/>
      <c r="H282" s="1028"/>
      <c r="I282" s="1028"/>
      <c r="J282" s="1028"/>
      <c r="K282" s="189"/>
      <c r="L282" s="191"/>
      <c r="M282" s="190"/>
      <c r="N282" s="190"/>
      <c r="O282" s="257"/>
      <c r="P282" s="190"/>
      <c r="Q282" s="189"/>
      <c r="R282" s="424"/>
      <c r="S282" s="190"/>
      <c r="T282" s="189"/>
      <c r="U282" s="995"/>
      <c r="V282" s="555"/>
      <c r="W282" s="85"/>
      <c r="X282" s="499"/>
      <c r="Y282" s="501"/>
      <c r="Z282" s="85"/>
      <c r="AA282" s="85"/>
      <c r="AB282" s="563"/>
      <c r="AC282" s="57"/>
      <c r="AD282" s="14"/>
      <c r="AE282" s="359"/>
      <c r="AF282" s="14"/>
      <c r="AG282" s="57"/>
      <c r="AH282" s="57"/>
      <c r="AI282" s="57"/>
      <c r="AJ282" s="14"/>
      <c r="AK282" s="14"/>
      <c r="AL282" s="14"/>
      <c r="AM282" s="239"/>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row>
    <row r="283" spans="1:61" ht="15.6" customHeight="1" x14ac:dyDescent="0.2">
      <c r="A283" s="4"/>
      <c r="B283" s="800"/>
      <c r="C283" s="866"/>
      <c r="D283" s="188"/>
      <c r="E283" s="190"/>
      <c r="F283" s="189"/>
      <c r="G283" s="189"/>
      <c r="H283" s="1028"/>
      <c r="I283" s="1028"/>
      <c r="J283" s="1028"/>
      <c r="K283" s="189"/>
      <c r="L283" s="191"/>
      <c r="M283" s="190"/>
      <c r="N283" s="190"/>
      <c r="O283" s="257"/>
      <c r="P283" s="190"/>
      <c r="Q283" s="189"/>
      <c r="R283" s="424"/>
      <c r="S283" s="190"/>
      <c r="T283" s="189"/>
      <c r="U283" s="995"/>
      <c r="V283" s="555"/>
      <c r="W283" s="85"/>
      <c r="X283" s="499"/>
      <c r="Y283" s="501"/>
      <c r="Z283" s="85"/>
      <c r="AA283" s="85"/>
      <c r="AB283" s="563"/>
      <c r="AC283" s="57"/>
      <c r="AD283" s="14"/>
      <c r="AE283" s="359"/>
      <c r="AF283" s="14"/>
      <c r="AG283" s="57"/>
      <c r="AH283" s="57"/>
      <c r="AI283" s="57"/>
      <c r="AJ283" s="14"/>
      <c r="AK283" s="14"/>
      <c r="AL283" s="14"/>
      <c r="AM283" s="239"/>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row>
    <row r="284" spans="1:61" ht="15.6" customHeight="1" x14ac:dyDescent="0.2">
      <c r="A284" s="4"/>
      <c r="B284" s="800"/>
      <c r="C284" s="867"/>
      <c r="D284" s="188"/>
      <c r="E284" s="190"/>
      <c r="F284" s="189"/>
      <c r="G284" s="189"/>
      <c r="H284" s="189"/>
      <c r="I284" s="328"/>
      <c r="J284" s="328"/>
      <c r="K284" s="189"/>
      <c r="L284" s="191"/>
      <c r="M284" s="190"/>
      <c r="N284" s="190"/>
      <c r="O284" s="257"/>
      <c r="P284" s="190"/>
      <c r="Q284" s="189"/>
      <c r="R284" s="424"/>
      <c r="S284" s="190"/>
      <c r="T284" s="189"/>
      <c r="U284" s="995"/>
      <c r="V284" s="554"/>
      <c r="W284" s="85"/>
      <c r="X284" s="499"/>
      <c r="Y284" s="501"/>
      <c r="Z284" s="85"/>
      <c r="AA284" s="85"/>
      <c r="AB284" s="563"/>
      <c r="AC284" s="57"/>
      <c r="AD284" s="14"/>
      <c r="AE284" s="359"/>
      <c r="AF284" s="14"/>
      <c r="AG284" s="57"/>
      <c r="AH284" s="57"/>
      <c r="AI284" s="57"/>
      <c r="AJ284" s="14"/>
      <c r="AK284" s="14"/>
      <c r="AL284" s="14"/>
      <c r="AM284" s="239"/>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row>
    <row r="285" spans="1:61" ht="15.6" customHeight="1" x14ac:dyDescent="0.2">
      <c r="A285" s="4"/>
      <c r="B285" s="800"/>
      <c r="C285" s="867"/>
      <c r="D285" s="188"/>
      <c r="E285" s="190"/>
      <c r="F285" s="189"/>
      <c r="G285" s="189"/>
      <c r="H285" s="189"/>
      <c r="I285" s="328"/>
      <c r="J285" s="328"/>
      <c r="K285" s="189"/>
      <c r="L285" s="191"/>
      <c r="M285" s="190"/>
      <c r="N285" s="190"/>
      <c r="O285" s="257"/>
      <c r="P285" s="190"/>
      <c r="Q285" s="189"/>
      <c r="R285" s="424"/>
      <c r="S285" s="190"/>
      <c r="T285" s="189"/>
      <c r="U285" s="995"/>
      <c r="V285" s="554"/>
      <c r="W285" s="85"/>
      <c r="X285" s="499"/>
      <c r="Y285" s="501"/>
      <c r="Z285" s="85"/>
      <c r="AA285" s="85"/>
      <c r="AB285" s="563"/>
      <c r="AC285" s="57"/>
      <c r="AD285" s="14"/>
      <c r="AE285" s="359"/>
      <c r="AF285" s="14"/>
      <c r="AG285" s="57"/>
      <c r="AH285" s="57"/>
      <c r="AI285" s="57"/>
      <c r="AJ285" s="14"/>
      <c r="AK285" s="14"/>
      <c r="AL285" s="14"/>
      <c r="AM285" s="239"/>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row>
    <row r="286" spans="1:61" ht="15.6" customHeight="1" x14ac:dyDescent="0.2">
      <c r="A286" s="4"/>
      <c r="B286" s="800"/>
      <c r="C286" s="867"/>
      <c r="D286" s="188"/>
      <c r="E286" s="190"/>
      <c r="F286" s="189"/>
      <c r="G286" s="189"/>
      <c r="H286" s="189"/>
      <c r="I286" s="328"/>
      <c r="J286" s="328"/>
      <c r="K286" s="189"/>
      <c r="L286" s="191"/>
      <c r="M286" s="190"/>
      <c r="N286" s="190"/>
      <c r="O286" s="257"/>
      <c r="P286" s="190"/>
      <c r="Q286" s="189"/>
      <c r="R286" s="424"/>
      <c r="S286" s="190"/>
      <c r="T286" s="189"/>
      <c r="U286" s="995"/>
      <c r="V286" s="554"/>
      <c r="W286" s="85"/>
      <c r="X286" s="499"/>
      <c r="Y286" s="501"/>
      <c r="Z286" s="85"/>
      <c r="AA286" s="85"/>
      <c r="AB286" s="563"/>
      <c r="AC286" s="57"/>
      <c r="AD286" s="14"/>
      <c r="AE286" s="359"/>
      <c r="AF286" s="14"/>
      <c r="AG286" s="57"/>
      <c r="AH286" s="57"/>
      <c r="AI286" s="57"/>
      <c r="AJ286" s="14"/>
      <c r="AK286" s="14"/>
      <c r="AL286" s="14"/>
      <c r="AM286" s="239"/>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row>
    <row r="287" spans="1:61" ht="15.6" customHeight="1" x14ac:dyDescent="0.2">
      <c r="A287" s="4"/>
      <c r="B287" s="800"/>
      <c r="C287" s="866"/>
      <c r="D287" s="188"/>
      <c r="E287" s="190"/>
      <c r="F287" s="189"/>
      <c r="G287" s="189"/>
      <c r="H287" s="1028"/>
      <c r="I287" s="1028"/>
      <c r="J287" s="1028"/>
      <c r="K287" s="189"/>
      <c r="L287" s="191"/>
      <c r="M287" s="190"/>
      <c r="N287" s="190"/>
      <c r="O287" s="257"/>
      <c r="P287" s="190"/>
      <c r="Q287" s="189"/>
      <c r="R287" s="424"/>
      <c r="S287" s="190"/>
      <c r="T287" s="189"/>
      <c r="U287" s="995"/>
      <c r="V287" s="555"/>
      <c r="W287" s="85"/>
      <c r="X287" s="499"/>
      <c r="Y287" s="501"/>
      <c r="Z287" s="85"/>
      <c r="AA287" s="85"/>
      <c r="AB287" s="563"/>
      <c r="AC287" s="57"/>
      <c r="AD287" s="14"/>
      <c r="AE287" s="359"/>
      <c r="AF287" s="14"/>
      <c r="AG287" s="57"/>
      <c r="AH287" s="57"/>
      <c r="AI287" s="57"/>
      <c r="AJ287" s="14"/>
      <c r="AK287" s="14"/>
      <c r="AL287" s="14"/>
      <c r="AM287" s="239"/>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row>
    <row r="288" spans="1:61" ht="15.6" customHeight="1" x14ac:dyDescent="0.2">
      <c r="A288" s="4"/>
      <c r="B288" s="800"/>
      <c r="C288" s="866"/>
      <c r="D288" s="188"/>
      <c r="E288" s="190"/>
      <c r="F288" s="189"/>
      <c r="G288" s="189"/>
      <c r="H288" s="1028"/>
      <c r="I288" s="1028"/>
      <c r="J288" s="1028"/>
      <c r="K288" s="189"/>
      <c r="L288" s="191"/>
      <c r="M288" s="190"/>
      <c r="N288" s="191"/>
      <c r="O288" s="257"/>
      <c r="P288" s="190"/>
      <c r="Q288" s="189"/>
      <c r="R288" s="424"/>
      <c r="S288" s="190"/>
      <c r="T288" s="189"/>
      <c r="U288" s="995"/>
      <c r="V288" s="555"/>
      <c r="W288" s="85"/>
      <c r="X288" s="499"/>
      <c r="Y288" s="501"/>
      <c r="Z288" s="85"/>
      <c r="AA288" s="85"/>
      <c r="AB288" s="563"/>
      <c r="AC288" s="57"/>
      <c r="AD288" s="14"/>
      <c r="AE288" s="359"/>
      <c r="AF288" s="14"/>
      <c r="AG288" s="57"/>
      <c r="AH288" s="57"/>
      <c r="AI288" s="57"/>
      <c r="AJ288" s="14"/>
      <c r="AK288" s="14"/>
      <c r="AL288" s="14"/>
      <c r="AM288" s="239"/>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row>
    <row r="289" spans="1:61" ht="15.6" customHeight="1" x14ac:dyDescent="0.2">
      <c r="A289" s="4"/>
      <c r="B289" s="800"/>
      <c r="C289" s="867"/>
      <c r="D289" s="188"/>
      <c r="E289" s="190"/>
      <c r="F289" s="189"/>
      <c r="G289" s="189"/>
      <c r="H289" s="189"/>
      <c r="I289" s="328"/>
      <c r="J289" s="328"/>
      <c r="K289" s="189"/>
      <c r="L289" s="191"/>
      <c r="M289" s="190"/>
      <c r="N289" s="190"/>
      <c r="O289" s="257"/>
      <c r="P289" s="190"/>
      <c r="Q289" s="189"/>
      <c r="R289" s="424"/>
      <c r="S289" s="190"/>
      <c r="T289" s="189"/>
      <c r="U289" s="995"/>
      <c r="V289" s="554"/>
      <c r="W289" s="85"/>
      <c r="X289" s="499"/>
      <c r="Y289" s="501"/>
      <c r="Z289" s="85"/>
      <c r="AA289" s="85"/>
      <c r="AB289" s="563"/>
      <c r="AC289" s="57"/>
      <c r="AD289" s="14"/>
      <c r="AE289" s="359"/>
      <c r="AF289" s="14"/>
      <c r="AG289" s="57"/>
      <c r="AH289" s="57"/>
      <c r="AI289" s="57"/>
      <c r="AJ289" s="14"/>
      <c r="AK289" s="14"/>
      <c r="AL289" s="14"/>
      <c r="AM289" s="239"/>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row>
    <row r="290" spans="1:61" ht="15.6" customHeight="1" x14ac:dyDescent="0.2">
      <c r="A290" s="4"/>
      <c r="B290" s="588"/>
      <c r="C290" s="604"/>
      <c r="D290" s="188"/>
      <c r="E290" s="190"/>
      <c r="F290" s="189"/>
      <c r="G290" s="189"/>
      <c r="H290" s="1028"/>
      <c r="I290" s="1028"/>
      <c r="J290" s="1028"/>
      <c r="K290" s="189"/>
      <c r="L290" s="191"/>
      <c r="M290" s="190"/>
      <c r="N290" s="190"/>
      <c r="O290" s="257"/>
      <c r="P290" s="190"/>
      <c r="Q290" s="189"/>
      <c r="R290" s="424"/>
      <c r="S290" s="190"/>
      <c r="T290" s="189"/>
      <c r="U290" s="995"/>
      <c r="V290" s="554"/>
      <c r="W290" s="85"/>
      <c r="X290" s="499"/>
      <c r="Y290" s="501"/>
      <c r="Z290" s="85"/>
      <c r="AA290" s="85"/>
      <c r="AB290" s="563"/>
      <c r="AC290" s="57"/>
      <c r="AD290" s="14"/>
      <c r="AE290" s="359"/>
      <c r="AF290" s="14"/>
      <c r="AG290" s="57"/>
      <c r="AH290" s="57"/>
      <c r="AI290" s="57"/>
      <c r="AJ290" s="14"/>
      <c r="AK290" s="14"/>
      <c r="AL290" s="14"/>
      <c r="AM290" s="239"/>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row>
    <row r="291" spans="1:61" ht="15.6" customHeight="1" x14ac:dyDescent="0.2">
      <c r="A291" s="4"/>
      <c r="B291" s="800"/>
      <c r="C291" s="867"/>
      <c r="D291" s="188"/>
      <c r="E291" s="190"/>
      <c r="F291" s="189"/>
      <c r="G291" s="189"/>
      <c r="H291" s="189"/>
      <c r="I291" s="328"/>
      <c r="J291" s="328"/>
      <c r="K291" s="189"/>
      <c r="L291" s="191"/>
      <c r="M291" s="190"/>
      <c r="N291" s="190"/>
      <c r="O291" s="257"/>
      <c r="P291" s="190"/>
      <c r="Q291" s="189"/>
      <c r="R291" s="424"/>
      <c r="S291" s="190"/>
      <c r="T291" s="189"/>
      <c r="U291" s="995"/>
      <c r="V291" s="554"/>
      <c r="W291" s="85"/>
      <c r="X291" s="499"/>
      <c r="Y291" s="501"/>
      <c r="Z291" s="85"/>
      <c r="AA291" s="85"/>
      <c r="AB291" s="563"/>
      <c r="AC291" s="57"/>
      <c r="AD291" s="14"/>
      <c r="AE291" s="359"/>
      <c r="AF291" s="14"/>
      <c r="AG291" s="57"/>
      <c r="AH291" s="57"/>
      <c r="AI291" s="57"/>
      <c r="AJ291" s="14"/>
      <c r="AK291" s="14"/>
      <c r="AL291" s="14"/>
      <c r="AM291" s="239"/>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row>
    <row r="292" spans="1:61" ht="15.6" customHeight="1" x14ac:dyDescent="0.2">
      <c r="A292" s="4"/>
      <c r="B292" s="800"/>
      <c r="C292" s="866"/>
      <c r="D292" s="188"/>
      <c r="E292" s="190"/>
      <c r="F292" s="189"/>
      <c r="G292" s="189"/>
      <c r="H292" s="1028"/>
      <c r="I292" s="1028"/>
      <c r="J292" s="1028"/>
      <c r="K292" s="189"/>
      <c r="L292" s="191"/>
      <c r="M292" s="190"/>
      <c r="N292" s="190"/>
      <c r="O292" s="257"/>
      <c r="P292" s="190"/>
      <c r="Q292" s="189"/>
      <c r="R292" s="424"/>
      <c r="S292" s="190"/>
      <c r="T292" s="189"/>
      <c r="U292" s="995"/>
      <c r="V292" s="554"/>
      <c r="W292" s="85"/>
      <c r="X292" s="499"/>
      <c r="Y292" s="501"/>
      <c r="Z292" s="85"/>
      <c r="AA292" s="85"/>
      <c r="AB292" s="563"/>
      <c r="AC292" s="57"/>
      <c r="AD292" s="14"/>
      <c r="AE292" s="359"/>
      <c r="AF292" s="14"/>
      <c r="AG292" s="57"/>
      <c r="AH292" s="57"/>
      <c r="AI292" s="57"/>
      <c r="AJ292" s="14"/>
      <c r="AK292" s="14"/>
      <c r="AL292" s="14"/>
      <c r="AM292" s="239"/>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row>
    <row r="293" spans="1:61" ht="15.6" customHeight="1" x14ac:dyDescent="0.2">
      <c r="A293" s="4"/>
      <c r="B293" s="832"/>
      <c r="C293" s="590"/>
      <c r="D293" s="188"/>
      <c r="E293" s="190"/>
      <c r="F293" s="189"/>
      <c r="G293" s="189"/>
      <c r="H293" s="189"/>
      <c r="I293" s="328"/>
      <c r="J293" s="328"/>
      <c r="K293" s="189"/>
      <c r="L293" s="191"/>
      <c r="M293" s="190"/>
      <c r="N293" s="190"/>
      <c r="O293" s="257"/>
      <c r="P293" s="190"/>
      <c r="Q293" s="189"/>
      <c r="R293" s="424"/>
      <c r="S293" s="190"/>
      <c r="T293" s="189"/>
      <c r="U293" s="995"/>
      <c r="V293" s="554"/>
      <c r="W293" s="85"/>
      <c r="X293" s="499"/>
      <c r="Y293" s="501"/>
      <c r="Z293" s="85"/>
      <c r="AA293" s="85"/>
      <c r="AB293" s="563"/>
      <c r="AC293" s="57"/>
      <c r="AD293" s="14"/>
      <c r="AE293" s="359"/>
      <c r="AF293" s="14"/>
      <c r="AG293" s="57"/>
      <c r="AH293" s="57"/>
      <c r="AI293" s="57"/>
      <c r="AJ293" s="14"/>
      <c r="AK293" s="14"/>
      <c r="AL293" s="14"/>
      <c r="AM293" s="239"/>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row>
    <row r="294" spans="1:61" ht="15.6" customHeight="1" x14ac:dyDescent="0.2">
      <c r="A294" s="4"/>
      <c r="B294" s="832"/>
      <c r="C294" s="590"/>
      <c r="D294" s="188"/>
      <c r="E294" s="190"/>
      <c r="F294" s="189"/>
      <c r="G294" s="189"/>
      <c r="H294" s="189"/>
      <c r="I294" s="328"/>
      <c r="J294" s="328"/>
      <c r="K294" s="189"/>
      <c r="L294" s="191"/>
      <c r="M294" s="190"/>
      <c r="N294" s="190"/>
      <c r="O294" s="257"/>
      <c r="P294" s="190"/>
      <c r="Q294" s="189"/>
      <c r="R294" s="424"/>
      <c r="S294" s="190"/>
      <c r="T294" s="189"/>
      <c r="U294" s="995"/>
      <c r="V294" s="554"/>
      <c r="W294" s="85"/>
      <c r="X294" s="499"/>
      <c r="Y294" s="501"/>
      <c r="Z294" s="85"/>
      <c r="AA294" s="85"/>
      <c r="AB294" s="563"/>
      <c r="AC294" s="57"/>
      <c r="AD294" s="14"/>
      <c r="AE294" s="359"/>
      <c r="AF294" s="14"/>
      <c r="AG294" s="57"/>
      <c r="AH294" s="57"/>
      <c r="AI294" s="57"/>
      <c r="AJ294" s="14"/>
      <c r="AK294" s="14"/>
      <c r="AL294" s="14"/>
      <c r="AM294" s="239"/>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row>
    <row r="295" spans="1:61" ht="15.6" customHeight="1" x14ac:dyDescent="0.2">
      <c r="A295" s="4"/>
      <c r="B295" s="832"/>
      <c r="C295" s="590"/>
      <c r="D295" s="188"/>
      <c r="E295" s="190"/>
      <c r="F295" s="189"/>
      <c r="G295" s="189"/>
      <c r="H295" s="850"/>
      <c r="I295" s="851"/>
      <c r="J295" s="851"/>
      <c r="K295" s="850"/>
      <c r="L295" s="191"/>
      <c r="M295" s="849"/>
      <c r="N295" s="849"/>
      <c r="O295" s="852"/>
      <c r="P295" s="849"/>
      <c r="Q295" s="850"/>
      <c r="R295" s="424"/>
      <c r="S295" s="849"/>
      <c r="T295" s="850"/>
      <c r="U295" s="995"/>
      <c r="V295" s="554"/>
      <c r="W295" s="85"/>
      <c r="X295" s="499"/>
      <c r="Y295" s="501"/>
      <c r="Z295" s="85"/>
      <c r="AA295" s="85"/>
      <c r="AB295" s="563"/>
      <c r="AC295" s="57"/>
      <c r="AD295" s="14"/>
      <c r="AE295" s="359"/>
      <c r="AF295" s="14"/>
      <c r="AG295" s="57"/>
      <c r="AH295" s="57"/>
      <c r="AI295" s="57"/>
      <c r="AJ295" s="14"/>
      <c r="AK295" s="14"/>
      <c r="AL295" s="14"/>
      <c r="AM295" s="239"/>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row>
    <row r="296" spans="1:61" ht="15.6" customHeight="1" x14ac:dyDescent="0.2">
      <c r="A296" s="4"/>
      <c r="B296" s="832"/>
      <c r="C296" s="604"/>
      <c r="D296" s="188"/>
      <c r="E296" s="190"/>
      <c r="F296" s="6"/>
      <c r="G296" s="189"/>
      <c r="H296" s="1028"/>
      <c r="I296" s="1028"/>
      <c r="J296" s="1028"/>
      <c r="K296" s="6"/>
      <c r="L296" s="191"/>
      <c r="M296" s="6"/>
      <c r="N296" s="6"/>
      <c r="O296" s="257"/>
      <c r="P296" s="6"/>
      <c r="Q296" s="189"/>
      <c r="R296" s="424"/>
      <c r="S296" s="6"/>
      <c r="T296" s="6"/>
      <c r="U296" s="995"/>
      <c r="V296" s="554"/>
      <c r="W296" s="85"/>
      <c r="X296" s="499"/>
      <c r="Y296" s="501"/>
      <c r="Z296" s="85"/>
      <c r="AA296" s="85"/>
      <c r="AB296" s="563"/>
      <c r="AC296" s="57"/>
      <c r="AD296" s="14"/>
      <c r="AE296" s="359"/>
      <c r="AF296" s="14"/>
      <c r="AG296" s="57"/>
      <c r="AH296" s="57"/>
      <c r="AI296" s="57"/>
      <c r="AJ296" s="14"/>
      <c r="AK296" s="14"/>
      <c r="AL296" s="14"/>
      <c r="AM296" s="239"/>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row>
    <row r="297" spans="1:61" ht="15.6" customHeight="1" x14ac:dyDescent="0.2">
      <c r="A297" s="4"/>
      <c r="B297" s="588"/>
      <c r="C297" s="604"/>
      <c r="D297" s="188"/>
      <c r="E297" s="190"/>
      <c r="F297" s="189"/>
      <c r="G297" s="189"/>
      <c r="H297" s="1028"/>
      <c r="I297" s="1028"/>
      <c r="J297" s="1028"/>
      <c r="K297" s="235"/>
      <c r="L297" s="191"/>
      <c r="M297" s="234"/>
      <c r="N297" s="234"/>
      <c r="O297" s="259"/>
      <c r="P297" s="234"/>
      <c r="Q297" s="235"/>
      <c r="R297" s="424"/>
      <c r="S297" s="234"/>
      <c r="T297" s="235"/>
      <c r="U297" s="995"/>
      <c r="V297" s="554"/>
      <c r="W297" s="85"/>
      <c r="X297" s="499"/>
      <c r="Y297" s="501"/>
      <c r="Z297" s="85"/>
      <c r="AA297" s="85"/>
      <c r="AB297" s="563"/>
      <c r="AC297" s="57"/>
      <c r="AD297" s="14"/>
      <c r="AE297" s="359"/>
      <c r="AF297" s="14"/>
      <c r="AG297" s="57"/>
      <c r="AH297" s="57"/>
      <c r="AI297" s="57"/>
      <c r="AJ297" s="14"/>
      <c r="AK297" s="14"/>
      <c r="AL297" s="14"/>
      <c r="AM297" s="239"/>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row>
    <row r="298" spans="1:61" ht="15.6" customHeight="1" x14ac:dyDescent="0.2">
      <c r="A298" s="4"/>
      <c r="B298" s="588"/>
      <c r="C298" s="590"/>
      <c r="D298" s="188"/>
      <c r="E298" s="190"/>
      <c r="F298" s="189"/>
      <c r="G298" s="189"/>
      <c r="H298" s="189"/>
      <c r="I298" s="328"/>
      <c r="J298" s="328"/>
      <c r="K298" s="189"/>
      <c r="L298" s="191"/>
      <c r="M298" s="190"/>
      <c r="N298" s="190"/>
      <c r="O298" s="257"/>
      <c r="P298" s="190"/>
      <c r="Q298" s="189"/>
      <c r="R298" s="424"/>
      <c r="S298" s="190"/>
      <c r="T298" s="189"/>
      <c r="U298" s="995"/>
      <c r="V298" s="554"/>
      <c r="W298" s="85"/>
      <c r="X298" s="499"/>
      <c r="Y298" s="501"/>
      <c r="Z298" s="85"/>
      <c r="AA298" s="85"/>
      <c r="AB298" s="563"/>
      <c r="AC298" s="57"/>
      <c r="AD298" s="14"/>
      <c r="AE298" s="359"/>
      <c r="AF298" s="14"/>
      <c r="AG298" s="57"/>
      <c r="AH298" s="57"/>
      <c r="AI298" s="57"/>
      <c r="AJ298" s="14"/>
      <c r="AK298" s="14"/>
      <c r="AL298" s="14"/>
      <c r="AM298" s="239"/>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row>
    <row r="299" spans="1:61" ht="15.6" customHeight="1" x14ac:dyDescent="0.2">
      <c r="A299" s="4"/>
      <c r="B299" s="588"/>
      <c r="C299" s="590"/>
      <c r="D299" s="188"/>
      <c r="E299" s="190"/>
      <c r="F299" s="189"/>
      <c r="G299" s="189"/>
      <c r="H299" s="189"/>
      <c r="I299" s="328"/>
      <c r="J299" s="328"/>
      <c r="K299" s="189"/>
      <c r="L299" s="191"/>
      <c r="M299" s="190"/>
      <c r="N299" s="190"/>
      <c r="O299" s="257"/>
      <c r="P299" s="190"/>
      <c r="Q299" s="189"/>
      <c r="R299" s="424"/>
      <c r="S299" s="190"/>
      <c r="T299" s="189"/>
      <c r="U299" s="995"/>
      <c r="V299" s="554"/>
      <c r="W299" s="85"/>
      <c r="X299" s="499"/>
      <c r="Y299" s="501"/>
      <c r="Z299" s="85"/>
      <c r="AA299" s="85"/>
      <c r="AB299" s="563"/>
      <c r="AC299" s="57"/>
      <c r="AD299" s="14"/>
      <c r="AE299" s="359"/>
      <c r="AF299" s="14"/>
      <c r="AG299" s="57"/>
      <c r="AH299" s="57"/>
      <c r="AI299" s="57"/>
      <c r="AJ299" s="14"/>
      <c r="AK299" s="14"/>
      <c r="AL299" s="14"/>
      <c r="AM299" s="239"/>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row>
    <row r="300" spans="1:61" ht="15.6" customHeight="1" x14ac:dyDescent="0.2">
      <c r="A300" s="4"/>
      <c r="B300" s="588"/>
      <c r="C300" s="590"/>
      <c r="D300" s="188"/>
      <c r="E300" s="190"/>
      <c r="F300" s="189"/>
      <c r="G300" s="189"/>
      <c r="H300" s="189"/>
      <c r="I300" s="328"/>
      <c r="J300" s="328"/>
      <c r="K300" s="189"/>
      <c r="L300" s="191"/>
      <c r="M300" s="190"/>
      <c r="N300" s="190"/>
      <c r="O300" s="257"/>
      <c r="P300" s="190"/>
      <c r="Q300" s="189"/>
      <c r="R300" s="424"/>
      <c r="S300" s="190"/>
      <c r="T300" s="189"/>
      <c r="U300" s="995"/>
      <c r="V300" s="554"/>
      <c r="W300" s="85"/>
      <c r="X300" s="499"/>
      <c r="Y300" s="501"/>
      <c r="Z300" s="85"/>
      <c r="AA300" s="85"/>
      <c r="AB300" s="563"/>
      <c r="AC300" s="57"/>
      <c r="AD300" s="14"/>
      <c r="AE300" s="359"/>
      <c r="AF300" s="14"/>
      <c r="AG300" s="57"/>
      <c r="AH300" s="57"/>
      <c r="AI300" s="57"/>
      <c r="AJ300" s="14"/>
      <c r="AK300" s="14"/>
      <c r="AL300" s="14"/>
      <c r="AM300" s="239"/>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row>
    <row r="301" spans="1:61" ht="15.6" customHeight="1" x14ac:dyDescent="0.2">
      <c r="A301" s="4"/>
      <c r="B301" s="588"/>
      <c r="C301" s="590"/>
      <c r="D301" s="188"/>
      <c r="E301" s="190"/>
      <c r="F301" s="189"/>
      <c r="G301" s="189"/>
      <c r="H301" s="189"/>
      <c r="I301" s="328"/>
      <c r="J301" s="328"/>
      <c r="K301" s="189"/>
      <c r="L301" s="191"/>
      <c r="M301" s="190"/>
      <c r="N301" s="190"/>
      <c r="O301" s="257"/>
      <c r="P301" s="190"/>
      <c r="Q301" s="189"/>
      <c r="R301" s="424"/>
      <c r="S301" s="190"/>
      <c r="T301" s="189"/>
      <c r="U301" s="995"/>
      <c r="V301" s="554"/>
      <c r="W301" s="85"/>
      <c r="X301" s="499"/>
      <c r="Y301" s="501"/>
      <c r="Z301" s="85"/>
      <c r="AA301" s="85"/>
      <c r="AB301" s="563"/>
      <c r="AC301" s="57"/>
      <c r="AD301" s="14"/>
      <c r="AE301" s="359"/>
      <c r="AF301" s="14"/>
      <c r="AG301" s="57"/>
      <c r="AH301" s="57"/>
      <c r="AI301" s="57"/>
      <c r="AJ301" s="14"/>
      <c r="AK301" s="14"/>
      <c r="AL301" s="14"/>
      <c r="AM301" s="239"/>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row>
    <row r="302" spans="1:61" ht="15.6" customHeight="1" x14ac:dyDescent="0.2">
      <c r="A302" s="4"/>
      <c r="B302" s="588"/>
      <c r="C302" s="590"/>
      <c r="D302" s="188"/>
      <c r="E302" s="190"/>
      <c r="F302" s="189"/>
      <c r="G302" s="189"/>
      <c r="H302" s="189"/>
      <c r="I302" s="328"/>
      <c r="J302" s="328"/>
      <c r="K302" s="189"/>
      <c r="L302" s="191"/>
      <c r="M302" s="190"/>
      <c r="N302" s="190"/>
      <c r="O302" s="257"/>
      <c r="P302" s="190"/>
      <c r="Q302" s="189"/>
      <c r="R302" s="424"/>
      <c r="S302" s="190"/>
      <c r="T302" s="189"/>
      <c r="U302" s="995"/>
      <c r="V302" s="554"/>
      <c r="W302" s="85"/>
      <c r="X302" s="499"/>
      <c r="Y302" s="501"/>
      <c r="Z302" s="85"/>
      <c r="AA302" s="85"/>
      <c r="AB302" s="563"/>
      <c r="AC302" s="57"/>
      <c r="AD302" s="14"/>
      <c r="AE302" s="359"/>
      <c r="AF302" s="14"/>
      <c r="AG302" s="57"/>
      <c r="AH302" s="57"/>
      <c r="AI302" s="57"/>
      <c r="AJ302" s="14"/>
      <c r="AK302" s="14"/>
      <c r="AL302" s="14"/>
      <c r="AM302" s="239"/>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row>
    <row r="303" spans="1:61" ht="15.6" customHeight="1" x14ac:dyDescent="0.2">
      <c r="A303" s="4"/>
      <c r="B303" s="588"/>
      <c r="C303" s="604"/>
      <c r="D303" s="188"/>
      <c r="E303" s="190"/>
      <c r="F303" s="189"/>
      <c r="G303" s="189"/>
      <c r="H303" s="1028"/>
      <c r="I303" s="1028"/>
      <c r="J303" s="1028"/>
      <c r="K303" s="189"/>
      <c r="L303" s="191"/>
      <c r="M303" s="190"/>
      <c r="N303" s="190"/>
      <c r="O303" s="259"/>
      <c r="P303" s="190"/>
      <c r="Q303" s="189"/>
      <c r="R303" s="424"/>
      <c r="S303" s="190"/>
      <c r="T303" s="189"/>
      <c r="U303" s="995"/>
      <c r="V303" s="554"/>
      <c r="W303" s="85"/>
      <c r="X303" s="499"/>
      <c r="Y303" s="501"/>
      <c r="Z303" s="85"/>
      <c r="AA303" s="85"/>
      <c r="AB303" s="563"/>
      <c r="AC303" s="57"/>
      <c r="AD303" s="14"/>
      <c r="AE303" s="359"/>
      <c r="AF303" s="14"/>
      <c r="AG303" s="57"/>
      <c r="AH303" s="57"/>
      <c r="AI303" s="57"/>
      <c r="AJ303" s="14"/>
      <c r="AK303" s="14"/>
      <c r="AL303" s="14"/>
      <c r="AM303" s="239"/>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row>
    <row r="304" spans="1:61" ht="15.6" customHeight="1" x14ac:dyDescent="0.2">
      <c r="A304" s="4"/>
      <c r="B304" s="588"/>
      <c r="C304" s="604"/>
      <c r="D304" s="188"/>
      <c r="E304" s="190"/>
      <c r="F304" s="189"/>
      <c r="G304" s="189"/>
      <c r="H304" s="1028"/>
      <c r="I304" s="1028"/>
      <c r="J304" s="1028"/>
      <c r="K304" s="189"/>
      <c r="L304" s="191"/>
      <c r="M304" s="190"/>
      <c r="N304" s="190"/>
      <c r="O304" s="259"/>
      <c r="P304" s="190"/>
      <c r="Q304" s="189"/>
      <c r="R304" s="424"/>
      <c r="S304" s="190"/>
      <c r="T304" s="189"/>
      <c r="U304" s="995"/>
      <c r="V304" s="554"/>
      <c r="W304" s="85"/>
      <c r="X304" s="499"/>
      <c r="Y304" s="501"/>
      <c r="Z304" s="85"/>
      <c r="AA304" s="85"/>
      <c r="AB304" s="563"/>
      <c r="AC304" s="57"/>
      <c r="AD304" s="14"/>
      <c r="AE304" s="359"/>
      <c r="AF304" s="14"/>
      <c r="AG304" s="57"/>
      <c r="AH304" s="57"/>
      <c r="AI304" s="57"/>
      <c r="AJ304" s="14"/>
      <c r="AK304" s="14"/>
      <c r="AL304" s="14"/>
      <c r="AM304" s="239"/>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row>
    <row r="305" spans="1:61" ht="15.6" customHeight="1" x14ac:dyDescent="0.2">
      <c r="A305" s="4"/>
      <c r="B305" s="588"/>
      <c r="C305" s="604"/>
      <c r="D305" s="188"/>
      <c r="E305" s="190"/>
      <c r="F305" s="189"/>
      <c r="G305" s="189"/>
      <c r="H305" s="1028"/>
      <c r="I305" s="1028"/>
      <c r="J305" s="1028"/>
      <c r="K305" s="189"/>
      <c r="L305" s="191"/>
      <c r="M305" s="190"/>
      <c r="N305" s="190"/>
      <c r="O305" s="259"/>
      <c r="P305" s="190"/>
      <c r="Q305" s="189"/>
      <c r="R305" s="424"/>
      <c r="S305" s="190"/>
      <c r="T305" s="189"/>
      <c r="U305" s="995"/>
      <c r="V305" s="554"/>
      <c r="W305" s="85"/>
      <c r="X305" s="499"/>
      <c r="Y305" s="501"/>
      <c r="Z305" s="85"/>
      <c r="AA305" s="85"/>
      <c r="AB305" s="563"/>
      <c r="AC305" s="57"/>
      <c r="AD305" s="14"/>
      <c r="AE305" s="359"/>
      <c r="AF305" s="14"/>
      <c r="AG305" s="57"/>
      <c r="AH305" s="57"/>
      <c r="AI305" s="57"/>
      <c r="AJ305" s="14"/>
      <c r="AK305" s="14"/>
      <c r="AL305" s="14"/>
      <c r="AM305" s="239"/>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row>
    <row r="306" spans="1:61" ht="15.6" customHeight="1" x14ac:dyDescent="0.2">
      <c r="A306" s="4"/>
      <c r="B306" s="588"/>
      <c r="C306" s="604"/>
      <c r="D306" s="188"/>
      <c r="E306" s="190"/>
      <c r="F306" s="189"/>
      <c r="G306" s="189"/>
      <c r="H306" s="1028"/>
      <c r="I306" s="1028"/>
      <c r="J306" s="1028"/>
      <c r="K306" s="189"/>
      <c r="L306" s="191"/>
      <c r="M306" s="190"/>
      <c r="N306" s="190"/>
      <c r="O306" s="259"/>
      <c r="P306" s="190"/>
      <c r="Q306" s="189"/>
      <c r="R306" s="424"/>
      <c r="S306" s="190"/>
      <c r="T306" s="189"/>
      <c r="U306" s="995"/>
      <c r="V306" s="554"/>
      <c r="W306" s="85"/>
      <c r="X306" s="499"/>
      <c r="Y306" s="501"/>
      <c r="Z306" s="85"/>
      <c r="AA306" s="85"/>
      <c r="AB306" s="563"/>
      <c r="AC306" s="57"/>
      <c r="AD306" s="14"/>
      <c r="AE306" s="359"/>
      <c r="AF306" s="14"/>
      <c r="AG306" s="57"/>
      <c r="AH306" s="57"/>
      <c r="AI306" s="57"/>
      <c r="AJ306" s="14"/>
      <c r="AK306" s="14"/>
      <c r="AL306" s="14"/>
      <c r="AM306" s="239"/>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row>
    <row r="307" spans="1:61" ht="15.6" customHeight="1" x14ac:dyDescent="0.2">
      <c r="A307" s="4"/>
      <c r="B307" s="588"/>
      <c r="C307" s="604"/>
      <c r="D307" s="188"/>
      <c r="E307" s="190"/>
      <c r="F307" s="189"/>
      <c r="G307" s="189"/>
      <c r="H307" s="1028"/>
      <c r="I307" s="1028"/>
      <c r="J307" s="1028"/>
      <c r="K307" s="189"/>
      <c r="L307" s="191"/>
      <c r="M307" s="190"/>
      <c r="N307" s="190"/>
      <c r="O307" s="259"/>
      <c r="P307" s="190"/>
      <c r="Q307" s="189"/>
      <c r="R307" s="424"/>
      <c r="S307" s="190"/>
      <c r="T307" s="189"/>
      <c r="U307" s="995"/>
      <c r="V307" s="554"/>
      <c r="W307" s="85"/>
      <c r="X307" s="499"/>
      <c r="Y307" s="501"/>
      <c r="Z307" s="85"/>
      <c r="AA307" s="85"/>
      <c r="AB307" s="563"/>
      <c r="AC307" s="57"/>
      <c r="AD307" s="14"/>
      <c r="AE307" s="359"/>
      <c r="AF307" s="14"/>
      <c r="AG307" s="57"/>
      <c r="AH307" s="57"/>
      <c r="AI307" s="57"/>
      <c r="AJ307" s="14"/>
      <c r="AK307" s="14"/>
      <c r="AL307" s="14"/>
      <c r="AM307" s="239"/>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row>
    <row r="308" spans="1:61" ht="15.6" customHeight="1" x14ac:dyDescent="0.2">
      <c r="A308" s="4"/>
      <c r="B308" s="588"/>
      <c r="C308" s="604"/>
      <c r="D308" s="188"/>
      <c r="E308" s="190"/>
      <c r="F308" s="189"/>
      <c r="G308" s="189"/>
      <c r="H308" s="1028"/>
      <c r="I308" s="1028"/>
      <c r="J308" s="1028"/>
      <c r="K308" s="189"/>
      <c r="L308" s="191"/>
      <c r="M308" s="190"/>
      <c r="N308" s="190"/>
      <c r="O308" s="259"/>
      <c r="P308" s="190"/>
      <c r="Q308" s="189"/>
      <c r="R308" s="424"/>
      <c r="S308" s="190"/>
      <c r="T308" s="189"/>
      <c r="U308" s="995"/>
      <c r="V308" s="554"/>
      <c r="W308" s="85"/>
      <c r="X308" s="499"/>
      <c r="Y308" s="501"/>
      <c r="Z308" s="85"/>
      <c r="AA308" s="85"/>
      <c r="AB308" s="563"/>
      <c r="AC308" s="57"/>
      <c r="AD308" s="14"/>
      <c r="AE308" s="359"/>
      <c r="AF308" s="14"/>
      <c r="AG308" s="57"/>
      <c r="AH308" s="57"/>
      <c r="AI308" s="57"/>
      <c r="AJ308" s="14"/>
      <c r="AK308" s="14"/>
      <c r="AL308" s="14"/>
      <c r="AM308" s="239"/>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row>
    <row r="309" spans="1:61" ht="15.6" customHeight="1" x14ac:dyDescent="0.2">
      <c r="A309" s="4"/>
      <c r="B309" s="588"/>
      <c r="C309" s="604"/>
      <c r="D309" s="188"/>
      <c r="E309" s="189"/>
      <c r="F309" s="189"/>
      <c r="G309" s="189"/>
      <c r="H309" s="1028"/>
      <c r="I309" s="1028"/>
      <c r="J309" s="1028"/>
      <c r="K309" s="189"/>
      <c r="L309" s="191"/>
      <c r="M309" s="190"/>
      <c r="N309" s="190"/>
      <c r="O309" s="259"/>
      <c r="P309" s="190"/>
      <c r="Q309" s="189"/>
      <c r="R309" s="424"/>
      <c r="S309" s="190"/>
      <c r="T309" s="189"/>
      <c r="U309" s="995"/>
      <c r="V309" s="554"/>
      <c r="W309" s="85"/>
      <c r="X309" s="499"/>
      <c r="Y309" s="501"/>
      <c r="Z309" s="85"/>
      <c r="AA309" s="85"/>
      <c r="AB309" s="563"/>
      <c r="AC309" s="57"/>
      <c r="AD309" s="14"/>
      <c r="AE309" s="359"/>
      <c r="AF309" s="14"/>
      <c r="AG309" s="57"/>
      <c r="AH309" s="57"/>
      <c r="AI309" s="57"/>
      <c r="AJ309" s="14"/>
      <c r="AK309" s="14"/>
      <c r="AL309" s="14"/>
      <c r="AM309" s="239"/>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row>
    <row r="310" spans="1:61" ht="15.6" customHeight="1" x14ac:dyDescent="0.2">
      <c r="A310" s="4"/>
      <c r="B310" s="588"/>
      <c r="C310" s="604"/>
      <c r="D310" s="188"/>
      <c r="E310" s="190"/>
      <c r="F310" s="189"/>
      <c r="G310" s="189"/>
      <c r="H310" s="1028"/>
      <c r="I310" s="1028"/>
      <c r="J310" s="1028"/>
      <c r="K310" s="189"/>
      <c r="L310" s="191"/>
      <c r="M310" s="190"/>
      <c r="N310" s="190"/>
      <c r="O310" s="259"/>
      <c r="P310" s="190"/>
      <c r="Q310" s="189"/>
      <c r="R310" s="424"/>
      <c r="S310" s="190"/>
      <c r="T310" s="189"/>
      <c r="U310" s="995"/>
      <c r="V310" s="554"/>
      <c r="W310" s="85"/>
      <c r="X310" s="499"/>
      <c r="Y310" s="501"/>
      <c r="Z310" s="85"/>
      <c r="AA310" s="85"/>
      <c r="AB310" s="563"/>
      <c r="AC310" s="57"/>
      <c r="AD310" s="14"/>
      <c r="AE310" s="359"/>
      <c r="AF310" s="14"/>
      <c r="AG310" s="57"/>
      <c r="AH310" s="57"/>
      <c r="AI310" s="57"/>
      <c r="AJ310" s="14"/>
      <c r="AK310" s="14"/>
      <c r="AL310" s="14"/>
      <c r="AM310" s="239"/>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row>
    <row r="311" spans="1:61" ht="15.6" customHeight="1" x14ac:dyDescent="0.2">
      <c r="A311" s="4"/>
      <c r="B311" s="588"/>
      <c r="C311" s="604"/>
      <c r="D311" s="188"/>
      <c r="E311" s="190"/>
      <c r="F311" s="189"/>
      <c r="G311" s="189"/>
      <c r="H311" s="1028"/>
      <c r="I311" s="1028"/>
      <c r="J311" s="1028"/>
      <c r="K311" s="189"/>
      <c r="L311" s="191"/>
      <c r="M311" s="190"/>
      <c r="N311" s="190"/>
      <c r="O311" s="259"/>
      <c r="P311" s="190"/>
      <c r="Q311" s="189"/>
      <c r="R311" s="424"/>
      <c r="S311" s="190"/>
      <c r="T311" s="189"/>
      <c r="U311" s="995"/>
      <c r="V311" s="554"/>
      <c r="W311" s="85"/>
      <c r="X311" s="499"/>
      <c r="Y311" s="501"/>
      <c r="Z311" s="85"/>
      <c r="AA311" s="85"/>
      <c r="AB311" s="563"/>
      <c r="AC311" s="57"/>
      <c r="AD311" s="14"/>
      <c r="AE311" s="359"/>
      <c r="AF311" s="14"/>
      <c r="AG311" s="57"/>
      <c r="AH311" s="57"/>
      <c r="AI311" s="57"/>
      <c r="AJ311" s="14"/>
      <c r="AK311" s="14"/>
      <c r="AL311" s="14"/>
      <c r="AM311" s="239"/>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row>
    <row r="312" spans="1:61" ht="15.6" customHeight="1" x14ac:dyDescent="0.2">
      <c r="A312" s="4"/>
      <c r="B312" s="588"/>
      <c r="C312" s="590"/>
      <c r="D312" s="188"/>
      <c r="E312" s="190"/>
      <c r="F312" s="189"/>
      <c r="G312" s="189"/>
      <c r="H312" s="189"/>
      <c r="I312" s="328"/>
      <c r="J312" s="328"/>
      <c r="K312" s="189"/>
      <c r="L312" s="191"/>
      <c r="M312" s="190"/>
      <c r="N312" s="190"/>
      <c r="O312" s="259"/>
      <c r="P312" s="190"/>
      <c r="Q312" s="189"/>
      <c r="R312" s="424"/>
      <c r="S312" s="190"/>
      <c r="T312" s="189"/>
      <c r="U312" s="995"/>
      <c r="V312" s="554"/>
      <c r="W312" s="85"/>
      <c r="X312" s="499"/>
      <c r="Y312" s="501"/>
      <c r="Z312" s="85"/>
      <c r="AA312" s="85"/>
      <c r="AB312" s="563"/>
      <c r="AC312" s="57"/>
      <c r="AD312" s="14"/>
      <c r="AE312" s="359"/>
      <c r="AF312" s="14"/>
      <c r="AG312" s="57"/>
      <c r="AH312" s="57"/>
      <c r="AI312" s="57"/>
      <c r="AJ312" s="14"/>
      <c r="AK312" s="14"/>
      <c r="AL312" s="14"/>
      <c r="AM312" s="239"/>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row>
    <row r="313" spans="1:61" ht="15.6" customHeight="1" x14ac:dyDescent="0.2">
      <c r="A313" s="4"/>
      <c r="B313" s="588"/>
      <c r="C313" s="865"/>
      <c r="D313" s="188"/>
      <c r="E313" s="190"/>
      <c r="F313" s="189"/>
      <c r="G313" s="189"/>
      <c r="H313" s="189"/>
      <c r="I313" s="328"/>
      <c r="J313" s="328"/>
      <c r="K313" s="189"/>
      <c r="L313" s="191"/>
      <c r="M313" s="190"/>
      <c r="N313" s="190"/>
      <c r="O313" s="259"/>
      <c r="P313" s="190"/>
      <c r="Q313" s="189"/>
      <c r="R313" s="424"/>
      <c r="S313" s="190"/>
      <c r="T313" s="189"/>
      <c r="U313" s="995"/>
      <c r="V313" s="554"/>
      <c r="W313" s="85"/>
      <c r="X313" s="499"/>
      <c r="Y313" s="501"/>
      <c r="Z313" s="85"/>
      <c r="AA313" s="85"/>
      <c r="AB313" s="563"/>
      <c r="AC313" s="57"/>
      <c r="AD313" s="14"/>
      <c r="AE313" s="359"/>
      <c r="AF313" s="14"/>
      <c r="AG313" s="57"/>
      <c r="AH313" s="57"/>
      <c r="AI313" s="57"/>
      <c r="AJ313" s="14"/>
      <c r="AK313" s="14"/>
      <c r="AL313" s="14"/>
      <c r="AM313" s="239"/>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row>
    <row r="314" spans="1:61" ht="15.6" customHeight="1" x14ac:dyDescent="0.2">
      <c r="A314" s="4"/>
      <c r="B314" s="588"/>
      <c r="C314" s="590"/>
      <c r="D314" s="188"/>
      <c r="E314" s="190"/>
      <c r="F314" s="189"/>
      <c r="G314" s="189"/>
      <c r="H314" s="189"/>
      <c r="I314" s="328"/>
      <c r="J314" s="328"/>
      <c r="K314" s="189"/>
      <c r="L314" s="191"/>
      <c r="M314" s="190"/>
      <c r="N314" s="190"/>
      <c r="O314" s="259"/>
      <c r="P314" s="190"/>
      <c r="Q314" s="189"/>
      <c r="R314" s="424"/>
      <c r="S314" s="190"/>
      <c r="T314" s="189"/>
      <c r="U314" s="995"/>
      <c r="V314" s="554"/>
      <c r="W314" s="85"/>
      <c r="X314" s="499"/>
      <c r="Y314" s="501"/>
      <c r="Z314" s="85"/>
      <c r="AA314" s="85"/>
      <c r="AB314" s="563"/>
      <c r="AC314" s="57"/>
      <c r="AD314" s="14"/>
      <c r="AE314" s="359"/>
      <c r="AF314" s="14"/>
      <c r="AG314" s="57"/>
      <c r="AH314" s="57"/>
      <c r="AI314" s="57"/>
      <c r="AJ314" s="14"/>
      <c r="AK314" s="14"/>
      <c r="AL314" s="14"/>
      <c r="AM314" s="239"/>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row>
    <row r="315" spans="1:61" ht="15.6" customHeight="1" x14ac:dyDescent="0.2">
      <c r="A315" s="4"/>
      <c r="B315" s="588"/>
      <c r="C315" s="590"/>
      <c r="D315" s="188"/>
      <c r="E315" s="190"/>
      <c r="F315" s="189"/>
      <c r="G315" s="189"/>
      <c r="H315" s="189"/>
      <c r="I315" s="328"/>
      <c r="J315" s="328"/>
      <c r="K315" s="189"/>
      <c r="L315" s="191"/>
      <c r="M315" s="190"/>
      <c r="N315" s="190"/>
      <c r="O315" s="259"/>
      <c r="P315" s="190"/>
      <c r="Q315" s="189"/>
      <c r="R315" s="424"/>
      <c r="S315" s="190"/>
      <c r="T315" s="189"/>
      <c r="U315" s="995"/>
      <c r="V315" s="554"/>
      <c r="W315" s="85"/>
      <c r="X315" s="499"/>
      <c r="Y315" s="501"/>
      <c r="Z315" s="85"/>
      <c r="AA315" s="85"/>
      <c r="AB315" s="563"/>
      <c r="AC315" s="57"/>
      <c r="AD315" s="14"/>
      <c r="AE315" s="359"/>
      <c r="AF315" s="14"/>
      <c r="AG315" s="57"/>
      <c r="AH315" s="57"/>
      <c r="AI315" s="57"/>
      <c r="AJ315" s="14"/>
      <c r="AK315" s="14"/>
      <c r="AL315" s="14"/>
      <c r="AM315" s="239"/>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row>
    <row r="316" spans="1:61" ht="15.6" customHeight="1" x14ac:dyDescent="0.2">
      <c r="A316" s="4"/>
      <c r="B316" s="651"/>
      <c r="C316" s="590"/>
      <c r="D316" s="188"/>
      <c r="E316" s="190"/>
      <c r="F316" s="189"/>
      <c r="G316" s="189"/>
      <c r="H316" s="189"/>
      <c r="I316" s="328"/>
      <c r="J316" s="328"/>
      <c r="K316" s="189"/>
      <c r="L316" s="191"/>
      <c r="M316" s="190"/>
      <c r="N316" s="190"/>
      <c r="O316" s="259"/>
      <c r="P316" s="190"/>
      <c r="Q316" s="189"/>
      <c r="R316" s="424"/>
      <c r="S316" s="190"/>
      <c r="T316" s="189"/>
      <c r="U316" s="995"/>
      <c r="V316" s="554"/>
      <c r="W316" s="85"/>
      <c r="X316" s="499"/>
      <c r="Y316" s="501"/>
      <c r="Z316" s="85"/>
      <c r="AA316" s="85"/>
      <c r="AB316" s="563"/>
      <c r="AC316" s="57"/>
      <c r="AD316" s="14"/>
      <c r="AE316" s="359"/>
      <c r="AF316" s="14"/>
      <c r="AG316" s="57"/>
      <c r="AH316" s="57"/>
      <c r="AI316" s="57"/>
      <c r="AJ316" s="14"/>
      <c r="AK316" s="14"/>
      <c r="AL316" s="14"/>
      <c r="AM316" s="239"/>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row>
    <row r="317" spans="1:61" ht="15.6" customHeight="1" x14ac:dyDescent="0.2">
      <c r="A317" s="4"/>
      <c r="B317" s="651"/>
      <c r="C317" s="865"/>
      <c r="D317" s="188"/>
      <c r="E317" s="190"/>
      <c r="F317" s="189"/>
      <c r="G317" s="189"/>
      <c r="H317" s="189"/>
      <c r="I317" s="328"/>
      <c r="J317" s="328"/>
      <c r="K317" s="189"/>
      <c r="L317" s="191"/>
      <c r="M317" s="190"/>
      <c r="N317" s="190"/>
      <c r="O317" s="259"/>
      <c r="P317" s="190"/>
      <c r="Q317" s="189"/>
      <c r="R317" s="424"/>
      <c r="S317" s="190"/>
      <c r="T317" s="189"/>
      <c r="U317" s="995"/>
      <c r="V317" s="554"/>
      <c r="W317" s="85"/>
      <c r="X317" s="499"/>
      <c r="Y317" s="501"/>
      <c r="Z317" s="85"/>
      <c r="AA317" s="85"/>
      <c r="AB317" s="563"/>
      <c r="AC317" s="57"/>
      <c r="AD317" s="14"/>
      <c r="AE317" s="359"/>
      <c r="AF317" s="14"/>
      <c r="AG317" s="57"/>
      <c r="AH317" s="57"/>
      <c r="AI317" s="57"/>
      <c r="AJ317" s="14"/>
      <c r="AK317" s="14"/>
      <c r="AL317" s="14"/>
      <c r="AM317" s="239"/>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row>
    <row r="318" spans="1:61" ht="15.6" customHeight="1" x14ac:dyDescent="0.2">
      <c r="A318" s="4"/>
      <c r="B318" s="651"/>
      <c r="C318" s="865"/>
      <c r="D318" s="188"/>
      <c r="E318" s="190"/>
      <c r="F318" s="189"/>
      <c r="G318" s="189"/>
      <c r="H318" s="189"/>
      <c r="I318" s="328"/>
      <c r="J318" s="328"/>
      <c r="K318" s="189"/>
      <c r="L318" s="191"/>
      <c r="M318" s="190"/>
      <c r="N318" s="190"/>
      <c r="O318" s="259"/>
      <c r="P318" s="190"/>
      <c r="Q318" s="189"/>
      <c r="R318" s="424"/>
      <c r="S318" s="190"/>
      <c r="T318" s="189"/>
      <c r="U318" s="995"/>
      <c r="V318" s="554"/>
      <c r="W318" s="85"/>
      <c r="X318" s="499"/>
      <c r="Y318" s="501"/>
      <c r="Z318" s="85"/>
      <c r="AA318" s="85"/>
      <c r="AB318" s="563"/>
      <c r="AC318" s="57"/>
      <c r="AD318" s="14"/>
      <c r="AE318" s="359"/>
      <c r="AF318" s="14"/>
      <c r="AG318" s="57"/>
      <c r="AH318" s="57"/>
      <c r="AI318" s="57"/>
      <c r="AJ318" s="14"/>
      <c r="AK318" s="14"/>
      <c r="AL318" s="14"/>
      <c r="AM318" s="239"/>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row>
    <row r="319" spans="1:61" ht="15.6" customHeight="1" x14ac:dyDescent="0.2">
      <c r="A319" s="4"/>
      <c r="B319" s="651"/>
      <c r="C319" s="865"/>
      <c r="D319" s="188"/>
      <c r="E319" s="190"/>
      <c r="F319" s="189"/>
      <c r="G319" s="189"/>
      <c r="H319" s="189"/>
      <c r="I319" s="328"/>
      <c r="J319" s="328"/>
      <c r="K319" s="189"/>
      <c r="L319" s="191"/>
      <c r="M319" s="190"/>
      <c r="N319" s="190"/>
      <c r="O319" s="259"/>
      <c r="P319" s="190"/>
      <c r="Q319" s="189"/>
      <c r="R319" s="424"/>
      <c r="S319" s="190"/>
      <c r="T319" s="189"/>
      <c r="U319" s="995"/>
      <c r="V319" s="554"/>
      <c r="W319" s="85"/>
      <c r="X319" s="499"/>
      <c r="Y319" s="501"/>
      <c r="Z319" s="85"/>
      <c r="AA319" s="85"/>
      <c r="AB319" s="563"/>
      <c r="AC319" s="57"/>
      <c r="AD319" s="14"/>
      <c r="AE319" s="359"/>
      <c r="AF319" s="14"/>
      <c r="AG319" s="57"/>
      <c r="AH319" s="57"/>
      <c r="AI319" s="57"/>
      <c r="AJ319" s="14"/>
      <c r="AK319" s="14"/>
      <c r="AL319" s="14"/>
      <c r="AM319" s="239"/>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row>
    <row r="320" spans="1:61" ht="15.6" customHeight="1" x14ac:dyDescent="0.2">
      <c r="A320" s="4"/>
      <c r="B320" s="1104"/>
      <c r="C320" s="1105"/>
      <c r="D320" s="1102"/>
      <c r="E320" s="474"/>
      <c r="F320" s="995"/>
      <c r="G320" s="995"/>
      <c r="H320" s="995"/>
      <c r="I320" s="995"/>
      <c r="J320" s="995"/>
      <c r="K320" s="189"/>
      <c r="L320" s="191"/>
      <c r="M320" s="190"/>
      <c r="N320" s="190"/>
      <c r="O320" s="259"/>
      <c r="P320" s="190"/>
      <c r="Q320" s="189"/>
      <c r="R320" s="424"/>
      <c r="S320" s="190"/>
      <c r="T320" s="189"/>
      <c r="U320" s="995"/>
      <c r="V320" s="554"/>
      <c r="W320" s="85"/>
      <c r="X320" s="499"/>
      <c r="Y320" s="501"/>
      <c r="Z320" s="85"/>
      <c r="AA320" s="85"/>
      <c r="AB320" s="563"/>
      <c r="AC320" s="57"/>
      <c r="AD320" s="14"/>
      <c r="AE320" s="359"/>
      <c r="AF320" s="14"/>
      <c r="AG320" s="57"/>
      <c r="AH320" s="57"/>
      <c r="AI320" s="57"/>
      <c r="AJ320" s="14"/>
      <c r="AK320" s="14"/>
      <c r="AL320" s="14"/>
      <c r="AM320" s="239"/>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row>
    <row r="321" spans="1:61" ht="15.6" customHeight="1" x14ac:dyDescent="0.2">
      <c r="A321" s="4"/>
      <c r="B321" s="651"/>
      <c r="C321" s="604"/>
      <c r="D321" s="188"/>
      <c r="E321" s="190"/>
      <c r="F321" s="189"/>
      <c r="G321" s="189"/>
      <c r="H321" s="1028"/>
      <c r="I321" s="1028"/>
      <c r="J321" s="1028"/>
      <c r="K321" s="189"/>
      <c r="L321" s="191"/>
      <c r="M321" s="190"/>
      <c r="N321" s="190"/>
      <c r="O321" s="259"/>
      <c r="P321" s="190"/>
      <c r="Q321" s="189"/>
      <c r="R321" s="424"/>
      <c r="S321" s="190"/>
      <c r="T321" s="189"/>
      <c r="U321" s="995"/>
      <c r="V321" s="554"/>
      <c r="W321" s="85"/>
      <c r="X321" s="499"/>
      <c r="Y321" s="501"/>
      <c r="Z321" s="85"/>
      <c r="AA321" s="85"/>
      <c r="AB321" s="563"/>
      <c r="AC321" s="57"/>
      <c r="AD321" s="14"/>
      <c r="AE321" s="359"/>
      <c r="AF321" s="14"/>
      <c r="AG321" s="57"/>
      <c r="AH321" s="57"/>
      <c r="AI321" s="57"/>
      <c r="AJ321" s="14"/>
      <c r="AK321" s="14"/>
      <c r="AL321" s="14"/>
      <c r="AM321" s="239"/>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row>
    <row r="322" spans="1:61" ht="15.6" customHeight="1" x14ac:dyDescent="0.2">
      <c r="A322" s="4"/>
      <c r="B322" s="651"/>
      <c r="C322" s="604"/>
      <c r="D322" s="188"/>
      <c r="E322" s="190"/>
      <c r="F322" s="189"/>
      <c r="G322" s="189"/>
      <c r="H322" s="1028"/>
      <c r="I322" s="1028"/>
      <c r="J322" s="1028"/>
      <c r="K322" s="189"/>
      <c r="L322" s="191"/>
      <c r="M322" s="190"/>
      <c r="N322" s="190"/>
      <c r="O322" s="259"/>
      <c r="P322" s="190"/>
      <c r="Q322" s="189"/>
      <c r="R322" s="424"/>
      <c r="S322" s="190"/>
      <c r="T322" s="189"/>
      <c r="U322" s="995"/>
      <c r="V322" s="554"/>
      <c r="W322" s="85"/>
      <c r="X322" s="499"/>
      <c r="Y322" s="501"/>
      <c r="Z322" s="85"/>
      <c r="AA322" s="85"/>
      <c r="AB322" s="563"/>
      <c r="AC322" s="57"/>
      <c r="AD322" s="14"/>
      <c r="AE322" s="359"/>
      <c r="AF322" s="14"/>
      <c r="AG322" s="57"/>
      <c r="AH322" s="57"/>
      <c r="AI322" s="57"/>
      <c r="AJ322" s="14"/>
      <c r="AK322" s="14"/>
      <c r="AL322" s="14"/>
      <c r="AM322" s="239"/>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row>
    <row r="323" spans="1:61" ht="15.6" customHeight="1" x14ac:dyDescent="0.2">
      <c r="A323" s="4"/>
      <c r="B323" s="651"/>
      <c r="C323" s="604"/>
      <c r="D323" s="188"/>
      <c r="E323" s="190"/>
      <c r="F323" s="189"/>
      <c r="G323" s="189"/>
      <c r="H323" s="1028"/>
      <c r="I323" s="1028"/>
      <c r="J323" s="1028"/>
      <c r="K323" s="189"/>
      <c r="L323" s="191"/>
      <c r="M323" s="190"/>
      <c r="N323" s="190"/>
      <c r="O323" s="259"/>
      <c r="P323" s="190"/>
      <c r="Q323" s="189"/>
      <c r="R323" s="424"/>
      <c r="S323" s="190"/>
      <c r="T323" s="189"/>
      <c r="U323" s="995"/>
      <c r="V323" s="554"/>
      <c r="W323" s="85"/>
      <c r="X323" s="499"/>
      <c r="Y323" s="501"/>
      <c r="Z323" s="85"/>
      <c r="AA323" s="85"/>
      <c r="AB323" s="563"/>
      <c r="AC323" s="57"/>
      <c r="AD323" s="14"/>
      <c r="AE323" s="359"/>
      <c r="AF323" s="14"/>
      <c r="AG323" s="57"/>
      <c r="AH323" s="57"/>
      <c r="AI323" s="57"/>
      <c r="AJ323" s="14"/>
      <c r="AK323" s="14"/>
      <c r="AL323" s="14"/>
      <c r="AM323" s="239"/>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row>
    <row r="324" spans="1:61" ht="15.6" customHeight="1" x14ac:dyDescent="0.2">
      <c r="A324" s="4"/>
      <c r="B324" s="651"/>
      <c r="C324" s="604"/>
      <c r="D324" s="188"/>
      <c r="E324" s="189"/>
      <c r="F324" s="189"/>
      <c r="G324" s="189"/>
      <c r="H324" s="1028"/>
      <c r="I324" s="1028"/>
      <c r="J324" s="1028"/>
      <c r="K324" s="189"/>
      <c r="L324" s="191"/>
      <c r="M324" s="189"/>
      <c r="N324" s="189"/>
      <c r="O324" s="255"/>
      <c r="P324" s="189"/>
      <c r="Q324" s="189"/>
      <c r="R324" s="424"/>
      <c r="S324" s="189"/>
      <c r="T324" s="189"/>
      <c r="U324" s="995"/>
      <c r="V324" s="554"/>
      <c r="W324" s="85"/>
      <c r="X324" s="499"/>
      <c r="Y324" s="501"/>
      <c r="Z324" s="85"/>
      <c r="AA324" s="85"/>
      <c r="AB324" s="563"/>
      <c r="AC324" s="57"/>
      <c r="AD324" s="14"/>
      <c r="AE324" s="359"/>
      <c r="AF324" s="14"/>
      <c r="AG324" s="57"/>
      <c r="AH324" s="57"/>
      <c r="AI324" s="57"/>
      <c r="AJ324" s="14"/>
      <c r="AK324" s="14"/>
      <c r="AL324" s="14"/>
      <c r="AM324" s="239"/>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row>
    <row r="325" spans="1:61" ht="15.6" customHeight="1" x14ac:dyDescent="0.2">
      <c r="A325" s="4"/>
      <c r="B325" s="651"/>
      <c r="C325" s="604"/>
      <c r="D325" s="188"/>
      <c r="E325" s="189"/>
      <c r="F325" s="189"/>
      <c r="G325" s="189"/>
      <c r="H325" s="1028"/>
      <c r="I325" s="1028"/>
      <c r="J325" s="1028"/>
      <c r="K325" s="189"/>
      <c r="L325" s="191"/>
      <c r="M325" s="189"/>
      <c r="N325" s="189"/>
      <c r="O325" s="255"/>
      <c r="P325" s="189"/>
      <c r="Q325" s="189"/>
      <c r="R325" s="424"/>
      <c r="S325" s="189"/>
      <c r="T325" s="189"/>
      <c r="U325" s="995"/>
      <c r="V325" s="554"/>
      <c r="W325" s="85"/>
      <c r="X325" s="499"/>
      <c r="Y325" s="501"/>
      <c r="Z325" s="85"/>
      <c r="AA325" s="85"/>
      <c r="AB325" s="563"/>
      <c r="AC325" s="57"/>
      <c r="AD325" s="14"/>
      <c r="AE325" s="359"/>
      <c r="AF325" s="14"/>
      <c r="AG325" s="57"/>
      <c r="AH325" s="57"/>
      <c r="AI325" s="57"/>
      <c r="AJ325" s="14"/>
      <c r="AK325" s="14"/>
      <c r="AL325" s="14"/>
      <c r="AM325" s="239"/>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row>
    <row r="326" spans="1:61" ht="15.6" customHeight="1" x14ac:dyDescent="0.2">
      <c r="A326" s="4"/>
      <c r="B326" s="651"/>
      <c r="C326" s="604"/>
      <c r="D326" s="188"/>
      <c r="E326" s="189"/>
      <c r="F326" s="189"/>
      <c r="G326" s="189"/>
      <c r="H326" s="1028"/>
      <c r="I326" s="1028"/>
      <c r="J326" s="1028"/>
      <c r="K326" s="189"/>
      <c r="L326" s="191"/>
      <c r="M326" s="189"/>
      <c r="N326" s="189"/>
      <c r="O326" s="255"/>
      <c r="P326" s="189"/>
      <c r="Q326" s="189"/>
      <c r="R326" s="424"/>
      <c r="S326" s="189"/>
      <c r="T326" s="189"/>
      <c r="U326" s="995"/>
      <c r="V326" s="554"/>
      <c r="W326" s="85"/>
      <c r="X326" s="499"/>
      <c r="Y326" s="501"/>
      <c r="Z326" s="85"/>
      <c r="AA326" s="85"/>
      <c r="AB326" s="563"/>
      <c r="AC326" s="57"/>
      <c r="AD326" s="14"/>
      <c r="AE326" s="359"/>
      <c r="AF326" s="14"/>
      <c r="AG326" s="57"/>
      <c r="AH326" s="57"/>
      <c r="AI326" s="57"/>
      <c r="AJ326" s="14"/>
      <c r="AK326" s="14"/>
      <c r="AL326" s="14"/>
      <c r="AM326" s="239"/>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row>
    <row r="327" spans="1:61" ht="15.6" customHeight="1" x14ac:dyDescent="0.2">
      <c r="A327" s="4"/>
      <c r="B327" s="651"/>
      <c r="C327" s="604"/>
      <c r="D327" s="188"/>
      <c r="E327" s="189"/>
      <c r="F327" s="189"/>
      <c r="G327" s="189"/>
      <c r="H327" s="1028"/>
      <c r="I327" s="1028"/>
      <c r="J327" s="1028"/>
      <c r="K327" s="189"/>
      <c r="L327" s="191"/>
      <c r="M327" s="189"/>
      <c r="N327" s="189"/>
      <c r="O327" s="255"/>
      <c r="P327" s="189"/>
      <c r="Q327" s="189"/>
      <c r="R327" s="424"/>
      <c r="S327" s="189"/>
      <c r="T327" s="189"/>
      <c r="U327" s="995"/>
      <c r="V327" s="554"/>
      <c r="W327" s="85"/>
      <c r="X327" s="499"/>
      <c r="Y327" s="501"/>
      <c r="Z327" s="85"/>
      <c r="AA327" s="85"/>
      <c r="AB327" s="563"/>
      <c r="AC327" s="57"/>
      <c r="AD327" s="14"/>
      <c r="AE327" s="359"/>
      <c r="AF327" s="14"/>
      <c r="AG327" s="57"/>
      <c r="AH327" s="57"/>
      <c r="AI327" s="57"/>
      <c r="AJ327" s="14"/>
      <c r="AK327" s="14"/>
      <c r="AL327" s="14"/>
      <c r="AM327" s="239"/>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row>
    <row r="328" spans="1:61" ht="15.6" customHeight="1" x14ac:dyDescent="0.2">
      <c r="A328" s="4"/>
      <c r="B328" s="651"/>
      <c r="C328" s="604"/>
      <c r="D328" s="188"/>
      <c r="E328" s="189"/>
      <c r="F328" s="189"/>
      <c r="G328" s="189"/>
      <c r="H328" s="1028"/>
      <c r="I328" s="1028"/>
      <c r="J328" s="1028"/>
      <c r="K328" s="189"/>
      <c r="L328" s="191"/>
      <c r="M328" s="189"/>
      <c r="N328" s="189"/>
      <c r="O328" s="255"/>
      <c r="P328" s="189"/>
      <c r="Q328" s="189"/>
      <c r="R328" s="424"/>
      <c r="S328" s="189"/>
      <c r="T328" s="189"/>
      <c r="U328" s="995"/>
      <c r="V328" s="554"/>
      <c r="W328" s="85"/>
      <c r="X328" s="499"/>
      <c r="Y328" s="501"/>
      <c r="Z328" s="85"/>
      <c r="AA328" s="85"/>
      <c r="AB328" s="563"/>
      <c r="AC328" s="57"/>
      <c r="AD328" s="14"/>
      <c r="AE328" s="359"/>
      <c r="AF328" s="14"/>
      <c r="AG328" s="57"/>
      <c r="AH328" s="57"/>
      <c r="AI328" s="57"/>
      <c r="AJ328" s="14"/>
      <c r="AK328" s="14"/>
      <c r="AL328" s="14"/>
      <c r="AM328" s="239"/>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row>
    <row r="329" spans="1:61" ht="15.6" customHeight="1" x14ac:dyDescent="0.2">
      <c r="A329" s="4"/>
      <c r="B329" s="832"/>
      <c r="C329" s="604"/>
      <c r="D329" s="188"/>
      <c r="E329" s="189"/>
      <c r="F329" s="189"/>
      <c r="G329" s="189"/>
      <c r="H329" s="1028"/>
      <c r="I329" s="1028"/>
      <c r="J329" s="1028"/>
      <c r="K329" s="189"/>
      <c r="L329" s="191"/>
      <c r="M329" s="189"/>
      <c r="N329" s="189"/>
      <c r="O329" s="255"/>
      <c r="P329" s="189"/>
      <c r="Q329" s="189"/>
      <c r="R329" s="424"/>
      <c r="S329" s="189"/>
      <c r="T329" s="189"/>
      <c r="U329" s="995"/>
      <c r="V329" s="554"/>
      <c r="W329" s="85"/>
      <c r="X329" s="499"/>
      <c r="Y329" s="501"/>
      <c r="Z329" s="85"/>
      <c r="AA329" s="85"/>
      <c r="AB329" s="563"/>
      <c r="AC329" s="57"/>
      <c r="AD329" s="14"/>
      <c r="AE329" s="359"/>
      <c r="AF329" s="14"/>
      <c r="AG329" s="57"/>
      <c r="AH329" s="57"/>
      <c r="AI329" s="57"/>
      <c r="AJ329" s="14"/>
      <c r="AK329" s="14"/>
      <c r="AL329" s="14"/>
      <c r="AM329" s="239"/>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row>
    <row r="330" spans="1:61" ht="15.6" customHeight="1" x14ac:dyDescent="0.2">
      <c r="A330" s="4"/>
      <c r="B330" s="651"/>
      <c r="C330" s="604"/>
      <c r="D330" s="188"/>
      <c r="E330" s="189"/>
      <c r="F330" s="189"/>
      <c r="G330" s="189"/>
      <c r="H330" s="1028"/>
      <c r="I330" s="1028"/>
      <c r="J330" s="1028"/>
      <c r="K330" s="189"/>
      <c r="L330" s="191"/>
      <c r="M330" s="189"/>
      <c r="N330" s="189"/>
      <c r="O330" s="255"/>
      <c r="P330" s="189"/>
      <c r="Q330" s="189"/>
      <c r="R330" s="424"/>
      <c r="S330" s="189"/>
      <c r="T330" s="189"/>
      <c r="U330" s="995"/>
      <c r="V330" s="554"/>
      <c r="W330" s="85"/>
      <c r="X330" s="499"/>
      <c r="Y330" s="501"/>
      <c r="Z330" s="85"/>
      <c r="AA330" s="85"/>
      <c r="AB330" s="563"/>
      <c r="AC330" s="57"/>
      <c r="AD330" s="14"/>
      <c r="AE330" s="359"/>
      <c r="AF330" s="14"/>
      <c r="AG330" s="57"/>
      <c r="AH330" s="57"/>
      <c r="AI330" s="57"/>
      <c r="AJ330" s="14"/>
      <c r="AK330" s="14"/>
      <c r="AL330" s="14"/>
      <c r="AM330" s="239"/>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row>
    <row r="331" spans="1:61" ht="15.6" customHeight="1" x14ac:dyDescent="0.2">
      <c r="A331" s="4"/>
      <c r="B331" s="651"/>
      <c r="C331" s="604"/>
      <c r="D331" s="188"/>
      <c r="E331" s="189"/>
      <c r="F331" s="189"/>
      <c r="G331" s="189"/>
      <c r="H331" s="1028"/>
      <c r="I331" s="1028"/>
      <c r="J331" s="1028"/>
      <c r="K331" s="189"/>
      <c r="L331" s="191"/>
      <c r="M331" s="189"/>
      <c r="N331" s="189"/>
      <c r="O331" s="255"/>
      <c r="P331" s="189"/>
      <c r="Q331" s="189"/>
      <c r="R331" s="424"/>
      <c r="S331" s="189"/>
      <c r="T331" s="189"/>
      <c r="U331" s="995"/>
      <c r="V331" s="554"/>
      <c r="W331" s="85"/>
      <c r="X331" s="499"/>
      <c r="Y331" s="501"/>
      <c r="Z331" s="85"/>
      <c r="AA331" s="85"/>
      <c r="AB331" s="563"/>
      <c r="AC331" s="57"/>
      <c r="AD331" s="14"/>
      <c r="AE331" s="359"/>
      <c r="AF331" s="14"/>
      <c r="AG331" s="57"/>
      <c r="AH331" s="57"/>
      <c r="AI331" s="57"/>
      <c r="AJ331" s="14"/>
      <c r="AK331" s="14"/>
      <c r="AL331" s="14"/>
      <c r="AM331" s="239"/>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row>
    <row r="332" spans="1:61" ht="15.6" customHeight="1" x14ac:dyDescent="0.2">
      <c r="A332" s="4"/>
      <c r="B332" s="651"/>
      <c r="C332" s="604"/>
      <c r="D332" s="188"/>
      <c r="E332" s="189"/>
      <c r="F332" s="189"/>
      <c r="G332" s="189"/>
      <c r="H332" s="1028"/>
      <c r="I332" s="1028"/>
      <c r="J332" s="1028"/>
      <c r="K332" s="189"/>
      <c r="L332" s="191"/>
      <c r="M332" s="189"/>
      <c r="N332" s="189"/>
      <c r="O332" s="255"/>
      <c r="P332" s="189"/>
      <c r="Q332" s="189"/>
      <c r="R332" s="424"/>
      <c r="S332" s="189"/>
      <c r="T332" s="189"/>
      <c r="U332" s="995"/>
      <c r="V332" s="554"/>
      <c r="W332" s="85"/>
      <c r="X332" s="499"/>
      <c r="Y332" s="501"/>
      <c r="Z332" s="85"/>
      <c r="AA332" s="85"/>
      <c r="AB332" s="563"/>
      <c r="AC332" s="57"/>
      <c r="AD332" s="14"/>
      <c r="AE332" s="359"/>
      <c r="AF332" s="14"/>
      <c r="AG332" s="57"/>
      <c r="AH332" s="57"/>
      <c r="AI332" s="57"/>
      <c r="AJ332" s="14"/>
      <c r="AK332" s="14"/>
      <c r="AL332" s="14"/>
      <c r="AM332" s="239"/>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row>
    <row r="333" spans="1:61" ht="15.6" customHeight="1" x14ac:dyDescent="0.2">
      <c r="A333" s="4"/>
      <c r="B333" s="832"/>
      <c r="C333" s="604"/>
      <c r="D333" s="188"/>
      <c r="E333" s="189"/>
      <c r="F333" s="189"/>
      <c r="G333" s="189"/>
      <c r="H333" s="1028"/>
      <c r="I333" s="1028"/>
      <c r="J333" s="1028"/>
      <c r="K333" s="189"/>
      <c r="L333" s="191"/>
      <c r="M333" s="189"/>
      <c r="N333" s="189"/>
      <c r="O333" s="255"/>
      <c r="P333" s="189"/>
      <c r="Q333" s="189"/>
      <c r="R333" s="424"/>
      <c r="S333" s="189"/>
      <c r="T333" s="189"/>
      <c r="U333" s="995"/>
      <c r="V333" s="554"/>
      <c r="W333" s="85"/>
      <c r="X333" s="499"/>
      <c r="Y333" s="501"/>
      <c r="Z333" s="85"/>
      <c r="AA333" s="85"/>
      <c r="AB333" s="563"/>
      <c r="AC333" s="57"/>
      <c r="AD333" s="14"/>
      <c r="AE333" s="359"/>
      <c r="AF333" s="14"/>
      <c r="AG333" s="57"/>
      <c r="AH333" s="57"/>
      <c r="AI333" s="57"/>
      <c r="AJ333" s="14"/>
      <c r="AK333" s="14"/>
      <c r="AL333" s="14"/>
      <c r="AM333" s="239"/>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row>
    <row r="334" spans="1:61" ht="15.6" customHeight="1" x14ac:dyDescent="0.2">
      <c r="A334" s="4"/>
      <c r="B334" s="651"/>
      <c r="C334" s="604"/>
      <c r="D334" s="188"/>
      <c r="E334" s="189"/>
      <c r="F334" s="189"/>
      <c r="G334" s="189"/>
      <c r="H334" s="1028"/>
      <c r="I334" s="1028"/>
      <c r="J334" s="1028"/>
      <c r="K334" s="189"/>
      <c r="L334" s="191"/>
      <c r="M334" s="189"/>
      <c r="N334" s="189"/>
      <c r="O334" s="255"/>
      <c r="P334" s="189"/>
      <c r="Q334" s="189"/>
      <c r="R334" s="424"/>
      <c r="S334" s="189"/>
      <c r="T334" s="189"/>
      <c r="U334" s="995"/>
      <c r="V334" s="554"/>
      <c r="W334" s="85"/>
      <c r="X334" s="499"/>
      <c r="Y334" s="501"/>
      <c r="Z334" s="85"/>
      <c r="AA334" s="85"/>
      <c r="AB334" s="563"/>
      <c r="AC334" s="57"/>
      <c r="AD334" s="14"/>
      <c r="AE334" s="359"/>
      <c r="AF334" s="14"/>
      <c r="AG334" s="57"/>
      <c r="AH334" s="57"/>
      <c r="AI334" s="57"/>
      <c r="AJ334" s="14"/>
      <c r="AK334" s="14"/>
      <c r="AL334" s="14"/>
      <c r="AM334" s="239"/>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row>
    <row r="335" spans="1:61" ht="15.6" customHeight="1" x14ac:dyDescent="0.2">
      <c r="A335" s="4"/>
      <c r="B335" s="651"/>
      <c r="C335" s="604"/>
      <c r="D335" s="188"/>
      <c r="E335" s="189"/>
      <c r="F335" s="189"/>
      <c r="G335" s="189"/>
      <c r="H335" s="1028"/>
      <c r="I335" s="1028"/>
      <c r="J335" s="1028"/>
      <c r="K335" s="189"/>
      <c r="L335" s="191"/>
      <c r="M335" s="189"/>
      <c r="N335" s="189"/>
      <c r="O335" s="255"/>
      <c r="P335" s="189"/>
      <c r="Q335" s="189"/>
      <c r="R335" s="424"/>
      <c r="S335" s="189"/>
      <c r="T335" s="189"/>
      <c r="U335" s="995"/>
      <c r="V335" s="554"/>
      <c r="W335" s="85"/>
      <c r="X335" s="499"/>
      <c r="Y335" s="501"/>
      <c r="Z335" s="85"/>
      <c r="AA335" s="85"/>
      <c r="AB335" s="563"/>
      <c r="AC335" s="57"/>
      <c r="AD335" s="14"/>
      <c r="AE335" s="359"/>
      <c r="AF335" s="14"/>
      <c r="AG335" s="57"/>
      <c r="AH335" s="57"/>
      <c r="AI335" s="57"/>
      <c r="AJ335" s="14"/>
      <c r="AK335" s="14"/>
      <c r="AL335" s="14"/>
      <c r="AM335" s="239"/>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row>
    <row r="336" spans="1:61" ht="15.6" customHeight="1" x14ac:dyDescent="0.2">
      <c r="A336" s="4"/>
      <c r="B336" s="651"/>
      <c r="C336" s="604"/>
      <c r="D336" s="188"/>
      <c r="E336" s="189"/>
      <c r="F336" s="189"/>
      <c r="G336" s="189"/>
      <c r="H336" s="1028"/>
      <c r="I336" s="1028"/>
      <c r="J336" s="1028"/>
      <c r="K336" s="189"/>
      <c r="L336" s="191"/>
      <c r="M336" s="189"/>
      <c r="N336" s="189"/>
      <c r="O336" s="255"/>
      <c r="P336" s="189"/>
      <c r="Q336" s="189"/>
      <c r="R336" s="424"/>
      <c r="S336" s="189"/>
      <c r="T336" s="189"/>
      <c r="U336" s="995"/>
      <c r="V336" s="554"/>
      <c r="W336" s="85"/>
      <c r="X336" s="499"/>
      <c r="Y336" s="501"/>
      <c r="Z336" s="85"/>
      <c r="AA336" s="85"/>
      <c r="AB336" s="563"/>
      <c r="AC336" s="57"/>
      <c r="AD336" s="14"/>
      <c r="AE336" s="359"/>
      <c r="AF336" s="14"/>
      <c r="AG336" s="57"/>
      <c r="AH336" s="57"/>
      <c r="AI336" s="57"/>
      <c r="AJ336" s="14"/>
      <c r="AK336" s="14"/>
      <c r="AL336" s="14"/>
      <c r="AM336" s="239"/>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row>
    <row r="337" spans="1:61" ht="15.6" customHeight="1" x14ac:dyDescent="0.2">
      <c r="A337" s="4"/>
      <c r="B337" s="651"/>
      <c r="C337" s="604"/>
      <c r="D337" s="188"/>
      <c r="E337" s="189"/>
      <c r="F337" s="189"/>
      <c r="G337" s="189"/>
      <c r="H337" s="1028"/>
      <c r="I337" s="1028"/>
      <c r="J337" s="1028"/>
      <c r="K337" s="189"/>
      <c r="L337" s="191"/>
      <c r="M337" s="189"/>
      <c r="N337" s="189"/>
      <c r="O337" s="255"/>
      <c r="P337" s="189"/>
      <c r="Q337" s="189"/>
      <c r="R337" s="424"/>
      <c r="S337" s="189"/>
      <c r="T337" s="189"/>
      <c r="U337" s="995"/>
      <c r="V337" s="554"/>
      <c r="W337" s="85"/>
      <c r="X337" s="499"/>
      <c r="Y337" s="501"/>
      <c r="Z337" s="85"/>
      <c r="AA337" s="85"/>
      <c r="AB337" s="563"/>
      <c r="AC337" s="57"/>
      <c r="AD337" s="14"/>
      <c r="AE337" s="359"/>
      <c r="AF337" s="14"/>
      <c r="AG337" s="57"/>
      <c r="AH337" s="57"/>
      <c r="AI337" s="57"/>
      <c r="AJ337" s="14"/>
      <c r="AK337" s="14"/>
      <c r="AL337" s="14"/>
      <c r="AM337" s="239"/>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row>
    <row r="338" spans="1:61" ht="15.6" customHeight="1" x14ac:dyDescent="0.2">
      <c r="A338" s="4"/>
      <c r="B338" s="832"/>
      <c r="C338" s="604"/>
      <c r="D338" s="188"/>
      <c r="E338" s="189"/>
      <c r="F338" s="189"/>
      <c r="G338" s="189"/>
      <c r="H338" s="1028"/>
      <c r="I338" s="1028"/>
      <c r="J338" s="1028"/>
      <c r="K338" s="189"/>
      <c r="L338" s="191"/>
      <c r="M338" s="189"/>
      <c r="N338" s="189"/>
      <c r="O338" s="255"/>
      <c r="P338" s="189"/>
      <c r="Q338" s="189"/>
      <c r="R338" s="424"/>
      <c r="S338" s="189"/>
      <c r="T338" s="189"/>
      <c r="U338" s="995"/>
      <c r="V338" s="554"/>
      <c r="W338" s="85"/>
      <c r="X338" s="499"/>
      <c r="Y338" s="501"/>
      <c r="Z338" s="85"/>
      <c r="AA338" s="85"/>
      <c r="AB338" s="563"/>
      <c r="AC338" s="57"/>
      <c r="AD338" s="14"/>
      <c r="AE338" s="359"/>
      <c r="AF338" s="14"/>
      <c r="AG338" s="57"/>
      <c r="AH338" s="57"/>
      <c r="AI338" s="57"/>
      <c r="AJ338" s="14"/>
      <c r="AK338" s="14"/>
      <c r="AL338" s="14"/>
      <c r="AM338" s="239"/>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row>
    <row r="339" spans="1:61" ht="15.6" customHeight="1" x14ac:dyDescent="0.2">
      <c r="A339" s="4"/>
      <c r="B339" s="651"/>
      <c r="C339" s="604"/>
      <c r="D339" s="188"/>
      <c r="E339" s="189"/>
      <c r="F339" s="189"/>
      <c r="G339" s="189"/>
      <c r="H339" s="1028"/>
      <c r="I339" s="1028"/>
      <c r="J339" s="1028"/>
      <c r="K339" s="189"/>
      <c r="L339" s="191"/>
      <c r="M339" s="189"/>
      <c r="N339" s="189"/>
      <c r="O339" s="255"/>
      <c r="P339" s="189"/>
      <c r="Q339" s="189"/>
      <c r="R339" s="424"/>
      <c r="S339" s="189"/>
      <c r="T339" s="189"/>
      <c r="U339" s="995"/>
      <c r="V339" s="554"/>
      <c r="W339" s="85"/>
      <c r="X339" s="499"/>
      <c r="Y339" s="501"/>
      <c r="Z339" s="85"/>
      <c r="AA339" s="85"/>
      <c r="AB339" s="563"/>
      <c r="AC339" s="57"/>
      <c r="AD339" s="14"/>
      <c r="AE339" s="359"/>
      <c r="AF339" s="14"/>
      <c r="AG339" s="57"/>
      <c r="AH339" s="57"/>
      <c r="AI339" s="57"/>
      <c r="AJ339" s="14"/>
      <c r="AK339" s="14"/>
      <c r="AL339" s="14"/>
      <c r="AM339" s="239"/>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row>
    <row r="340" spans="1:61" ht="15.6" customHeight="1" x14ac:dyDescent="0.2">
      <c r="A340" s="4"/>
      <c r="B340" s="651"/>
      <c r="C340" s="604"/>
      <c r="D340" s="188"/>
      <c r="E340" s="189"/>
      <c r="F340" s="189"/>
      <c r="G340" s="189"/>
      <c r="H340" s="1028"/>
      <c r="I340" s="1028"/>
      <c r="J340" s="1028"/>
      <c r="K340" s="189"/>
      <c r="L340" s="191"/>
      <c r="M340" s="189"/>
      <c r="N340" s="189"/>
      <c r="O340" s="255"/>
      <c r="P340" s="189"/>
      <c r="Q340" s="189"/>
      <c r="R340" s="424"/>
      <c r="S340" s="189"/>
      <c r="T340" s="189"/>
      <c r="U340" s="995"/>
      <c r="V340" s="554"/>
      <c r="W340" s="85"/>
      <c r="X340" s="499"/>
      <c r="Y340" s="501"/>
      <c r="Z340" s="85"/>
      <c r="AA340" s="85"/>
      <c r="AB340" s="563"/>
      <c r="AC340" s="57"/>
      <c r="AD340" s="14"/>
      <c r="AE340" s="359"/>
      <c r="AF340" s="14"/>
      <c r="AG340" s="57"/>
      <c r="AH340" s="57"/>
      <c r="AI340" s="57"/>
      <c r="AJ340" s="14"/>
      <c r="AK340" s="14"/>
      <c r="AL340" s="14"/>
      <c r="AM340" s="239"/>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row>
    <row r="341" spans="1:61" ht="15.6" customHeight="1" x14ac:dyDescent="0.2">
      <c r="A341" s="4"/>
      <c r="B341" s="651"/>
      <c r="C341" s="604"/>
      <c r="D341" s="188"/>
      <c r="E341" s="189"/>
      <c r="F341" s="189"/>
      <c r="G341" s="189"/>
      <c r="H341" s="1028"/>
      <c r="I341" s="1028"/>
      <c r="J341" s="1028"/>
      <c r="K341" s="189"/>
      <c r="L341" s="191"/>
      <c r="M341" s="189"/>
      <c r="N341" s="189"/>
      <c r="O341" s="255"/>
      <c r="P341" s="189"/>
      <c r="Q341" s="189"/>
      <c r="R341" s="424"/>
      <c r="S341" s="189"/>
      <c r="T341" s="189"/>
      <c r="U341" s="995"/>
      <c r="V341" s="554"/>
      <c r="W341" s="85"/>
      <c r="X341" s="499"/>
      <c r="Y341" s="501"/>
      <c r="Z341" s="85"/>
      <c r="AA341" s="85"/>
      <c r="AB341" s="563"/>
      <c r="AC341" s="57"/>
      <c r="AD341" s="14"/>
      <c r="AE341" s="359"/>
      <c r="AF341" s="14"/>
      <c r="AG341" s="57"/>
      <c r="AH341" s="57"/>
      <c r="AI341" s="57"/>
      <c r="AJ341" s="14"/>
      <c r="AK341" s="14"/>
      <c r="AL341" s="14"/>
      <c r="AM341" s="239"/>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row>
    <row r="342" spans="1:61" ht="15.6" customHeight="1" x14ac:dyDescent="0.2">
      <c r="A342" s="4"/>
      <c r="B342" s="651"/>
      <c r="C342" s="604"/>
      <c r="D342" s="188"/>
      <c r="E342" s="189"/>
      <c r="F342" s="189"/>
      <c r="G342" s="189"/>
      <c r="H342" s="1028"/>
      <c r="I342" s="1028"/>
      <c r="J342" s="1028"/>
      <c r="K342" s="189"/>
      <c r="L342" s="191"/>
      <c r="M342" s="189"/>
      <c r="N342" s="189"/>
      <c r="O342" s="255"/>
      <c r="P342" s="189"/>
      <c r="Q342" s="189"/>
      <c r="R342" s="424"/>
      <c r="S342" s="189"/>
      <c r="T342" s="189"/>
      <c r="U342" s="995"/>
      <c r="V342" s="554"/>
      <c r="W342" s="85"/>
      <c r="X342" s="499"/>
      <c r="Y342" s="501"/>
      <c r="Z342" s="85"/>
      <c r="AA342" s="85"/>
      <c r="AB342" s="563"/>
      <c r="AC342" s="57"/>
      <c r="AD342" s="14"/>
      <c r="AE342" s="359"/>
      <c r="AF342" s="14"/>
      <c r="AG342" s="57"/>
      <c r="AH342" s="57"/>
      <c r="AI342" s="57"/>
      <c r="AJ342" s="14"/>
      <c r="AK342" s="14"/>
      <c r="AL342" s="14"/>
      <c r="AM342" s="239"/>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row>
    <row r="343" spans="1:61" ht="15.6" customHeight="1" x14ac:dyDescent="0.2">
      <c r="A343" s="4"/>
      <c r="B343" s="651"/>
      <c r="C343" s="604"/>
      <c r="D343" s="188"/>
      <c r="E343" s="189"/>
      <c r="F343" s="189"/>
      <c r="G343" s="189"/>
      <c r="H343" s="1028"/>
      <c r="I343" s="1028"/>
      <c r="J343" s="1028"/>
      <c r="K343" s="189"/>
      <c r="L343" s="191"/>
      <c r="M343" s="189"/>
      <c r="N343" s="189"/>
      <c r="O343" s="255"/>
      <c r="P343" s="189"/>
      <c r="Q343" s="189"/>
      <c r="R343" s="424"/>
      <c r="S343" s="189"/>
      <c r="T343" s="189"/>
      <c r="U343" s="995"/>
      <c r="V343" s="554"/>
      <c r="W343" s="85"/>
      <c r="X343" s="499"/>
      <c r="Y343" s="501"/>
      <c r="Z343" s="85"/>
      <c r="AA343" s="85"/>
      <c r="AB343" s="563"/>
      <c r="AC343" s="57"/>
      <c r="AD343" s="14"/>
      <c r="AE343" s="359"/>
      <c r="AF343" s="14"/>
      <c r="AG343" s="57"/>
      <c r="AH343" s="57"/>
      <c r="AI343" s="57"/>
      <c r="AJ343" s="14"/>
      <c r="AK343" s="14"/>
      <c r="AL343" s="14"/>
      <c r="AM343" s="239"/>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row>
    <row r="344" spans="1:61" ht="15.6" customHeight="1" x14ac:dyDescent="0.2">
      <c r="A344" s="4"/>
      <c r="B344" s="651"/>
      <c r="C344" s="604"/>
      <c r="D344" s="188"/>
      <c r="E344" s="189"/>
      <c r="F344" s="189"/>
      <c r="G344" s="189"/>
      <c r="H344" s="1028"/>
      <c r="I344" s="1028"/>
      <c r="J344" s="1028"/>
      <c r="K344" s="189"/>
      <c r="L344" s="191"/>
      <c r="M344" s="189"/>
      <c r="N344" s="189"/>
      <c r="O344" s="255"/>
      <c r="P344" s="189"/>
      <c r="Q344" s="189"/>
      <c r="R344" s="424"/>
      <c r="S344" s="189"/>
      <c r="T344" s="189"/>
      <c r="U344" s="995"/>
      <c r="V344" s="554"/>
      <c r="W344" s="85"/>
      <c r="X344" s="499"/>
      <c r="Y344" s="501"/>
      <c r="Z344" s="85"/>
      <c r="AA344" s="85"/>
      <c r="AB344" s="563"/>
      <c r="AC344" s="57"/>
      <c r="AD344" s="14"/>
      <c r="AE344" s="359"/>
      <c r="AF344" s="14"/>
      <c r="AG344" s="57"/>
      <c r="AH344" s="57"/>
      <c r="AI344" s="57"/>
      <c r="AJ344" s="14"/>
      <c r="AK344" s="14"/>
      <c r="AL344" s="14"/>
      <c r="AM344" s="239"/>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row>
    <row r="345" spans="1:61" ht="15.6" customHeight="1" x14ac:dyDescent="0.2">
      <c r="A345" s="4"/>
      <c r="B345" s="651"/>
      <c r="C345" s="604"/>
      <c r="D345" s="188"/>
      <c r="E345" s="189"/>
      <c r="F345" s="189"/>
      <c r="G345" s="189"/>
      <c r="H345" s="1028"/>
      <c r="I345" s="1028"/>
      <c r="J345" s="1028"/>
      <c r="K345" s="189"/>
      <c r="L345" s="191"/>
      <c r="M345" s="189"/>
      <c r="N345" s="189"/>
      <c r="O345" s="255"/>
      <c r="P345" s="189"/>
      <c r="Q345" s="189"/>
      <c r="R345" s="424"/>
      <c r="S345" s="189"/>
      <c r="T345" s="189"/>
      <c r="U345" s="995"/>
      <c r="V345" s="554"/>
      <c r="W345" s="85"/>
      <c r="X345" s="499"/>
      <c r="Y345" s="501"/>
      <c r="Z345" s="85"/>
      <c r="AA345" s="85"/>
      <c r="AB345" s="563"/>
      <c r="AC345" s="57"/>
      <c r="AD345" s="14"/>
      <c r="AE345" s="359"/>
      <c r="AF345" s="14"/>
      <c r="AG345" s="57"/>
      <c r="AH345" s="57"/>
      <c r="AI345" s="57"/>
      <c r="AJ345" s="14"/>
      <c r="AK345" s="14"/>
      <c r="AL345" s="14"/>
      <c r="AM345" s="239"/>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row>
    <row r="346" spans="1:61" ht="15.6" customHeight="1" x14ac:dyDescent="0.2">
      <c r="A346" s="4"/>
      <c r="B346" s="651"/>
      <c r="C346" s="604"/>
      <c r="D346" s="188"/>
      <c r="E346" s="189"/>
      <c r="F346" s="189"/>
      <c r="G346" s="189"/>
      <c r="H346" s="1028"/>
      <c r="I346" s="1028"/>
      <c r="J346" s="1028"/>
      <c r="K346" s="189"/>
      <c r="L346" s="191"/>
      <c r="M346" s="189"/>
      <c r="N346" s="189"/>
      <c r="O346" s="255"/>
      <c r="P346" s="189"/>
      <c r="Q346" s="189"/>
      <c r="R346" s="424"/>
      <c r="S346" s="189"/>
      <c r="T346" s="189"/>
      <c r="U346" s="995"/>
      <c r="V346" s="554"/>
      <c r="W346" s="85"/>
      <c r="X346" s="499"/>
      <c r="Y346" s="501"/>
      <c r="Z346" s="85"/>
      <c r="AA346" s="85"/>
      <c r="AB346" s="563"/>
      <c r="AC346" s="57"/>
      <c r="AD346" s="14"/>
      <c r="AE346" s="359"/>
      <c r="AF346" s="14"/>
      <c r="AG346" s="57"/>
      <c r="AH346" s="57"/>
      <c r="AI346" s="57"/>
      <c r="AJ346" s="14"/>
      <c r="AK346" s="14"/>
      <c r="AL346" s="14"/>
      <c r="AM346" s="239"/>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row>
    <row r="347" spans="1:61" ht="15.6" customHeight="1" x14ac:dyDescent="0.2">
      <c r="A347" s="4"/>
      <c r="B347" s="651"/>
      <c r="C347" s="604"/>
      <c r="D347" s="188"/>
      <c r="E347" s="189"/>
      <c r="F347" s="189"/>
      <c r="G347" s="189"/>
      <c r="H347" s="1028"/>
      <c r="I347" s="1028"/>
      <c r="J347" s="1028"/>
      <c r="K347" s="189"/>
      <c r="L347" s="191"/>
      <c r="M347" s="189"/>
      <c r="N347" s="189"/>
      <c r="O347" s="255"/>
      <c r="P347" s="189"/>
      <c r="Q347" s="189"/>
      <c r="R347" s="424"/>
      <c r="S347" s="189"/>
      <c r="T347" s="189"/>
      <c r="U347" s="995"/>
      <c r="V347" s="554"/>
      <c r="W347" s="85"/>
      <c r="X347" s="499"/>
      <c r="Y347" s="501"/>
      <c r="Z347" s="85"/>
      <c r="AA347" s="85"/>
      <c r="AB347" s="563"/>
      <c r="AC347" s="57"/>
      <c r="AD347" s="14"/>
      <c r="AE347" s="359"/>
      <c r="AF347" s="14"/>
      <c r="AG347" s="57"/>
      <c r="AH347" s="57"/>
      <c r="AI347" s="57"/>
      <c r="AJ347" s="14"/>
      <c r="AK347" s="14"/>
      <c r="AL347" s="14"/>
      <c r="AM347" s="239"/>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row>
    <row r="348" spans="1:61" ht="15.6" customHeight="1" x14ac:dyDescent="0.2">
      <c r="A348" s="4"/>
      <c r="B348" s="651"/>
      <c r="C348" s="604"/>
      <c r="D348" s="188"/>
      <c r="E348" s="189"/>
      <c r="F348" s="189"/>
      <c r="G348" s="189"/>
      <c r="H348" s="1028"/>
      <c r="I348" s="1028"/>
      <c r="J348" s="1028"/>
      <c r="K348" s="189"/>
      <c r="L348" s="191"/>
      <c r="M348" s="189"/>
      <c r="N348" s="189"/>
      <c r="O348" s="255"/>
      <c r="P348" s="189"/>
      <c r="Q348" s="189"/>
      <c r="R348" s="424"/>
      <c r="S348" s="189"/>
      <c r="T348" s="189"/>
      <c r="U348" s="995"/>
      <c r="V348" s="554"/>
      <c r="W348" s="85"/>
      <c r="X348" s="499"/>
      <c r="Y348" s="501"/>
      <c r="Z348" s="85"/>
      <c r="AA348" s="85"/>
      <c r="AB348" s="563"/>
      <c r="AC348" s="57"/>
      <c r="AD348" s="14"/>
      <c r="AE348" s="359"/>
      <c r="AF348" s="14"/>
      <c r="AG348" s="57"/>
      <c r="AH348" s="57"/>
      <c r="AI348" s="57"/>
      <c r="AJ348" s="14"/>
      <c r="AK348" s="14"/>
      <c r="AL348" s="14"/>
      <c r="AM348" s="239"/>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row>
    <row r="349" spans="1:61" ht="15.6" customHeight="1" x14ac:dyDescent="0.2">
      <c r="A349" s="4"/>
      <c r="B349" s="651"/>
      <c r="C349" s="865"/>
      <c r="D349" s="188"/>
      <c r="E349" s="190"/>
      <c r="F349" s="189"/>
      <c r="G349" s="189"/>
      <c r="H349" s="189"/>
      <c r="I349" s="328"/>
      <c r="J349" s="328"/>
      <c r="K349" s="189"/>
      <c r="L349" s="191"/>
      <c r="M349" s="190"/>
      <c r="N349" s="462"/>
      <c r="O349" s="259"/>
      <c r="P349" s="190"/>
      <c r="Q349" s="189"/>
      <c r="R349" s="424"/>
      <c r="S349" s="190"/>
      <c r="T349" s="189"/>
      <c r="U349" s="995"/>
      <c r="V349" s="554"/>
      <c r="W349" s="85"/>
      <c r="X349" s="499"/>
      <c r="Y349" s="501"/>
      <c r="Z349" s="85"/>
      <c r="AA349" s="85"/>
      <c r="AB349" s="563"/>
      <c r="AC349" s="57"/>
      <c r="AD349" s="14"/>
      <c r="AE349" s="359"/>
      <c r="AF349" s="14"/>
      <c r="AG349" s="57"/>
      <c r="AH349" s="57"/>
      <c r="AI349" s="57"/>
      <c r="AJ349" s="14"/>
      <c r="AK349" s="14"/>
      <c r="AL349" s="14"/>
      <c r="AM349" s="239"/>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row>
    <row r="350" spans="1:61" ht="15.6" customHeight="1" x14ac:dyDescent="0.2">
      <c r="A350" s="4"/>
      <c r="B350" s="651"/>
      <c r="C350" s="865"/>
      <c r="D350" s="188"/>
      <c r="E350" s="190"/>
      <c r="F350" s="189"/>
      <c r="G350" s="189"/>
      <c r="H350" s="189"/>
      <c r="I350" s="328"/>
      <c r="J350" s="328"/>
      <c r="K350" s="189"/>
      <c r="L350" s="191"/>
      <c r="M350" s="190"/>
      <c r="N350" s="462"/>
      <c r="O350" s="257"/>
      <c r="P350" s="190"/>
      <c r="Q350" s="189"/>
      <c r="R350" s="424"/>
      <c r="S350" s="190"/>
      <c r="T350" s="189"/>
      <c r="U350" s="995"/>
      <c r="V350" s="554"/>
      <c r="W350" s="85"/>
      <c r="X350" s="499"/>
      <c r="Y350" s="501"/>
      <c r="Z350" s="85"/>
      <c r="AA350" s="85"/>
      <c r="AB350" s="563"/>
      <c r="AC350" s="57"/>
      <c r="AD350" s="14"/>
      <c r="AE350" s="359"/>
      <c r="AF350" s="14"/>
      <c r="AG350" s="57"/>
      <c r="AH350" s="57"/>
      <c r="AI350" s="57"/>
      <c r="AJ350" s="14"/>
      <c r="AK350" s="14"/>
      <c r="AL350" s="14"/>
      <c r="AM350" s="239"/>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row>
    <row r="351" spans="1:61" ht="15.6" customHeight="1" x14ac:dyDescent="0.2">
      <c r="A351" s="4"/>
      <c r="B351" s="651"/>
      <c r="C351" s="865"/>
      <c r="D351" s="188"/>
      <c r="E351" s="190"/>
      <c r="F351" s="189"/>
      <c r="G351" s="189"/>
      <c r="H351" s="189"/>
      <c r="I351" s="328"/>
      <c r="J351" s="328"/>
      <c r="K351" s="189"/>
      <c r="L351" s="191"/>
      <c r="M351" s="190"/>
      <c r="N351" s="190"/>
      <c r="O351" s="259"/>
      <c r="P351" s="190"/>
      <c r="Q351" s="189"/>
      <c r="R351" s="424"/>
      <c r="S351" s="190"/>
      <c r="T351" s="189"/>
      <c r="U351" s="995"/>
      <c r="V351" s="554"/>
      <c r="W351" s="85"/>
      <c r="X351" s="499"/>
      <c r="Y351" s="501"/>
      <c r="Z351" s="85"/>
      <c r="AA351" s="85"/>
      <c r="AB351" s="563"/>
      <c r="AC351" s="57"/>
      <c r="AD351" s="14"/>
      <c r="AE351" s="359"/>
      <c r="AF351" s="14"/>
      <c r="AG351" s="57"/>
      <c r="AH351" s="57"/>
      <c r="AI351" s="57"/>
      <c r="AJ351" s="14"/>
      <c r="AK351" s="14"/>
      <c r="AL351" s="14"/>
      <c r="AM351" s="239"/>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row>
    <row r="352" spans="1:61" ht="15.6" customHeight="1" x14ac:dyDescent="0.2">
      <c r="A352" s="4"/>
      <c r="B352" s="651"/>
      <c r="C352" s="865"/>
      <c r="D352" s="188"/>
      <c r="E352" s="190"/>
      <c r="F352" s="189"/>
      <c r="G352" s="189"/>
      <c r="H352" s="189"/>
      <c r="I352" s="328"/>
      <c r="J352" s="328"/>
      <c r="K352" s="189"/>
      <c r="L352" s="191"/>
      <c r="M352" s="190"/>
      <c r="N352" s="190"/>
      <c r="O352" s="259"/>
      <c r="P352" s="190"/>
      <c r="Q352" s="189"/>
      <c r="R352" s="424"/>
      <c r="S352" s="190"/>
      <c r="T352" s="189"/>
      <c r="U352" s="995"/>
      <c r="V352" s="554"/>
      <c r="W352" s="85"/>
      <c r="X352" s="499"/>
      <c r="Y352" s="501"/>
      <c r="Z352" s="85"/>
      <c r="AA352" s="85"/>
      <c r="AB352" s="563"/>
      <c r="AC352" s="57"/>
      <c r="AD352" s="14"/>
      <c r="AE352" s="359"/>
      <c r="AF352" s="14"/>
      <c r="AG352" s="57"/>
      <c r="AH352" s="57"/>
      <c r="AI352" s="57"/>
      <c r="AJ352" s="14"/>
      <c r="AK352" s="14"/>
      <c r="AL352" s="14"/>
      <c r="AM352" s="239"/>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row>
    <row r="353" spans="1:61" ht="15.6" customHeight="1" x14ac:dyDescent="0.2">
      <c r="A353" s="4"/>
      <c r="B353" s="651"/>
      <c r="C353" s="865"/>
      <c r="D353" s="188"/>
      <c r="E353" s="190"/>
      <c r="F353" s="189"/>
      <c r="G353" s="189"/>
      <c r="H353" s="189"/>
      <c r="I353" s="328"/>
      <c r="J353" s="328"/>
      <c r="K353" s="189"/>
      <c r="L353" s="191"/>
      <c r="M353" s="190"/>
      <c r="N353" s="190"/>
      <c r="O353" s="259"/>
      <c r="P353" s="190"/>
      <c r="Q353" s="189"/>
      <c r="R353" s="424"/>
      <c r="S353" s="190"/>
      <c r="T353" s="189"/>
      <c r="U353" s="995"/>
      <c r="V353" s="554"/>
      <c r="W353" s="85"/>
      <c r="X353" s="499"/>
      <c r="Y353" s="501"/>
      <c r="Z353" s="85"/>
      <c r="AA353" s="85"/>
      <c r="AB353" s="563"/>
      <c r="AC353" s="57"/>
      <c r="AD353" s="14"/>
      <c r="AE353" s="359"/>
      <c r="AF353" s="14"/>
      <c r="AG353" s="57"/>
      <c r="AH353" s="57"/>
      <c r="AI353" s="57"/>
      <c r="AJ353" s="14"/>
      <c r="AK353" s="14"/>
      <c r="AL353" s="14"/>
      <c r="AM353" s="239"/>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row>
    <row r="354" spans="1:61" ht="15.6" customHeight="1" x14ac:dyDescent="0.2">
      <c r="A354" s="4"/>
      <c r="B354" s="651"/>
      <c r="C354" s="865"/>
      <c r="D354" s="188"/>
      <c r="E354" s="190"/>
      <c r="F354" s="189"/>
      <c r="G354" s="189"/>
      <c r="H354" s="189"/>
      <c r="I354" s="328"/>
      <c r="J354" s="328"/>
      <c r="K354" s="189"/>
      <c r="L354" s="191"/>
      <c r="M354" s="190"/>
      <c r="N354" s="190"/>
      <c r="O354" s="259"/>
      <c r="P354" s="190"/>
      <c r="Q354" s="189"/>
      <c r="R354" s="424"/>
      <c r="S354" s="190"/>
      <c r="T354" s="189"/>
      <c r="U354" s="995"/>
      <c r="V354" s="554"/>
      <c r="W354" s="85"/>
      <c r="X354" s="499"/>
      <c r="Y354" s="501"/>
      <c r="Z354" s="85"/>
      <c r="AA354" s="85"/>
      <c r="AB354" s="563"/>
      <c r="AC354" s="57"/>
      <c r="AD354" s="14"/>
      <c r="AE354" s="359"/>
      <c r="AF354" s="14"/>
      <c r="AG354" s="57"/>
      <c r="AH354" s="57"/>
      <c r="AI354" s="57"/>
      <c r="AJ354" s="14"/>
      <c r="AK354" s="14"/>
      <c r="AL354" s="14"/>
      <c r="AM354" s="239"/>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row>
    <row r="355" spans="1:61" ht="15.6" customHeight="1" x14ac:dyDescent="0.2">
      <c r="A355" s="4"/>
      <c r="B355" s="651"/>
      <c r="C355" s="865"/>
      <c r="D355" s="188"/>
      <c r="E355" s="190"/>
      <c r="F355" s="189"/>
      <c r="G355" s="189"/>
      <c r="H355" s="189"/>
      <c r="I355" s="328"/>
      <c r="J355" s="328"/>
      <c r="K355" s="189"/>
      <c r="L355" s="191"/>
      <c r="M355" s="190"/>
      <c r="N355" s="190"/>
      <c r="O355" s="259"/>
      <c r="P355" s="190"/>
      <c r="Q355" s="189"/>
      <c r="R355" s="424"/>
      <c r="S355" s="190"/>
      <c r="T355" s="189"/>
      <c r="U355" s="995"/>
      <c r="V355" s="554"/>
      <c r="W355" s="85"/>
      <c r="X355" s="499"/>
      <c r="Y355" s="501"/>
      <c r="Z355" s="85"/>
      <c r="AA355" s="85"/>
      <c r="AB355" s="563"/>
      <c r="AC355" s="57"/>
      <c r="AD355" s="14"/>
      <c r="AE355" s="359"/>
      <c r="AF355" s="14"/>
      <c r="AG355" s="57"/>
      <c r="AH355" s="57"/>
      <c r="AI355" s="57"/>
      <c r="AJ355" s="14"/>
      <c r="AK355" s="14"/>
      <c r="AL355" s="14"/>
      <c r="AM355" s="239"/>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row>
    <row r="356" spans="1:61" ht="15.6" customHeight="1" x14ac:dyDescent="0.2">
      <c r="A356" s="4"/>
      <c r="B356" s="651"/>
      <c r="C356" s="865"/>
      <c r="D356" s="188"/>
      <c r="E356" s="190"/>
      <c r="F356" s="189"/>
      <c r="G356" s="189"/>
      <c r="H356" s="189"/>
      <c r="I356" s="328"/>
      <c r="J356" s="328"/>
      <c r="K356" s="189"/>
      <c r="L356" s="191"/>
      <c r="M356" s="190"/>
      <c r="N356" s="190"/>
      <c r="O356" s="259"/>
      <c r="P356" s="190"/>
      <c r="Q356" s="189"/>
      <c r="R356" s="424"/>
      <c r="S356" s="190"/>
      <c r="T356" s="189"/>
      <c r="U356" s="995"/>
      <c r="V356" s="554"/>
      <c r="W356" s="85"/>
      <c r="X356" s="499"/>
      <c r="Y356" s="501"/>
      <c r="Z356" s="85"/>
      <c r="AA356" s="85"/>
      <c r="AB356" s="563"/>
      <c r="AC356" s="57"/>
      <c r="AD356" s="14"/>
      <c r="AE356" s="359"/>
      <c r="AF356" s="14"/>
      <c r="AG356" s="57"/>
      <c r="AH356" s="57"/>
      <c r="AI356" s="57"/>
      <c r="AJ356" s="14"/>
      <c r="AK356" s="14"/>
      <c r="AL356" s="14"/>
      <c r="AM356" s="239"/>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row>
    <row r="357" spans="1:61" ht="15.6" customHeight="1" x14ac:dyDescent="0.2">
      <c r="A357" s="4"/>
      <c r="B357" s="651"/>
      <c r="C357" s="865"/>
      <c r="D357" s="188"/>
      <c r="E357" s="190"/>
      <c r="F357" s="189"/>
      <c r="G357" s="189"/>
      <c r="H357" s="1028"/>
      <c r="I357" s="1028"/>
      <c r="J357" s="1028"/>
      <c r="K357" s="189"/>
      <c r="L357" s="191"/>
      <c r="M357" s="190"/>
      <c r="N357" s="190"/>
      <c r="O357" s="257"/>
      <c r="P357" s="190"/>
      <c r="Q357" s="189"/>
      <c r="R357" s="424"/>
      <c r="S357" s="190"/>
      <c r="T357" s="189"/>
      <c r="U357" s="995"/>
      <c r="V357" s="554"/>
      <c r="W357" s="85"/>
      <c r="X357" s="499"/>
      <c r="Y357" s="501"/>
      <c r="Z357" s="85"/>
      <c r="AA357" s="85"/>
      <c r="AB357" s="563"/>
      <c r="AC357" s="57"/>
      <c r="AD357" s="14"/>
      <c r="AE357" s="359"/>
      <c r="AF357" s="14"/>
      <c r="AG357" s="57"/>
      <c r="AH357" s="57"/>
      <c r="AI357" s="57"/>
      <c r="AJ357" s="14"/>
      <c r="AK357" s="14"/>
      <c r="AL357" s="14"/>
      <c r="AM357" s="239"/>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row>
    <row r="358" spans="1:61" ht="15.6" customHeight="1" x14ac:dyDescent="0.2">
      <c r="A358" s="4"/>
      <c r="B358" s="651"/>
      <c r="C358" s="865"/>
      <c r="D358" s="188"/>
      <c r="E358" s="190"/>
      <c r="F358" s="189"/>
      <c r="G358" s="189"/>
      <c r="H358" s="189"/>
      <c r="I358" s="328"/>
      <c r="J358" s="328"/>
      <c r="K358" s="189"/>
      <c r="L358" s="191"/>
      <c r="M358" s="190"/>
      <c r="N358" s="190"/>
      <c r="O358" s="257"/>
      <c r="P358" s="190"/>
      <c r="Q358" s="189"/>
      <c r="R358" s="424"/>
      <c r="S358" s="190"/>
      <c r="T358" s="189"/>
      <c r="U358" s="995"/>
      <c r="V358" s="554"/>
      <c r="W358" s="85"/>
      <c r="X358" s="499"/>
      <c r="Y358" s="501"/>
      <c r="Z358" s="85"/>
      <c r="AA358" s="85"/>
      <c r="AB358" s="563"/>
      <c r="AC358" s="57"/>
      <c r="AD358" s="14"/>
      <c r="AE358" s="359"/>
      <c r="AF358" s="14"/>
      <c r="AG358" s="57"/>
      <c r="AH358" s="57"/>
      <c r="AI358" s="57"/>
      <c r="AJ358" s="14"/>
      <c r="AK358" s="14"/>
      <c r="AL358" s="14"/>
      <c r="AM358" s="239"/>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row>
    <row r="359" spans="1:61" ht="15.6" customHeight="1" x14ac:dyDescent="0.2">
      <c r="A359" s="4"/>
      <c r="B359" s="588"/>
      <c r="C359" s="865"/>
      <c r="D359" s="188"/>
      <c r="E359" s="189"/>
      <c r="F359" s="189"/>
      <c r="G359" s="189"/>
      <c r="H359" s="1030"/>
      <c r="I359" s="1030"/>
      <c r="J359" s="1030"/>
      <c r="K359" s="189"/>
      <c r="L359" s="191"/>
      <c r="M359" s="190"/>
      <c r="N359" s="190"/>
      <c r="O359" s="257"/>
      <c r="P359" s="190"/>
      <c r="Q359" s="189"/>
      <c r="R359" s="424"/>
      <c r="S359" s="190"/>
      <c r="T359" s="189"/>
      <c r="U359" s="995"/>
      <c r="V359" s="500"/>
      <c r="W359" s="85"/>
      <c r="X359" s="499"/>
      <c r="Y359" s="501"/>
      <c r="Z359" s="500"/>
      <c r="AA359" s="85"/>
      <c r="AB359" s="563"/>
      <c r="AC359" s="57"/>
      <c r="AD359" s="14"/>
      <c r="AE359" s="359"/>
      <c r="AF359" s="14"/>
      <c r="AG359" s="57"/>
      <c r="AH359" s="57"/>
      <c r="AI359" s="57"/>
      <c r="AJ359" s="14"/>
      <c r="AK359" s="14"/>
      <c r="AL359" s="14"/>
      <c r="AM359" s="239"/>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row>
    <row r="360" spans="1:61" s="87" customFormat="1" ht="15.6" customHeight="1" x14ac:dyDescent="0.2">
      <c r="A360" s="4"/>
      <c r="B360" s="652"/>
      <c r="C360" s="603"/>
      <c r="D360" s="188"/>
      <c r="E360" s="190"/>
      <c r="F360" s="189"/>
      <c r="G360" s="189"/>
      <c r="H360" s="621"/>
      <c r="I360" s="328"/>
      <c r="J360" s="328"/>
      <c r="K360" s="189"/>
      <c r="L360" s="191"/>
      <c r="M360" s="190"/>
      <c r="N360" s="460"/>
      <c r="O360" s="257"/>
      <c r="P360" s="190"/>
      <c r="Q360" s="189"/>
      <c r="R360" s="424"/>
      <c r="S360" s="190"/>
      <c r="T360" s="189"/>
      <c r="U360" s="995"/>
      <c r="V360" s="85"/>
      <c r="W360" s="85"/>
      <c r="X360" s="499"/>
      <c r="Y360" s="501"/>
      <c r="Z360" s="85"/>
      <c r="AA360" s="85"/>
      <c r="AB360" s="563"/>
      <c r="AC360" s="57"/>
      <c r="AD360" s="86"/>
      <c r="AE360" s="361"/>
      <c r="AF360" s="14"/>
      <c r="AG360" s="57"/>
      <c r="AH360" s="362"/>
      <c r="AI360" s="57"/>
      <c r="AJ360" s="86"/>
      <c r="AK360" s="86"/>
      <c r="AL360" s="14"/>
      <c r="AM360" s="239"/>
      <c r="AN360" s="86"/>
      <c r="AO360" s="14"/>
      <c r="AP360" s="86"/>
      <c r="AQ360" s="86"/>
      <c r="AR360" s="86"/>
      <c r="AS360" s="86"/>
      <c r="AT360" s="86"/>
      <c r="AU360" s="86"/>
      <c r="AV360" s="86"/>
      <c r="AW360" s="86"/>
      <c r="AX360" s="86"/>
      <c r="AY360" s="86"/>
      <c r="AZ360" s="86"/>
      <c r="BA360" s="86"/>
      <c r="BB360" s="86"/>
      <c r="BC360" s="86"/>
      <c r="BD360" s="86"/>
      <c r="BE360" s="86"/>
      <c r="BF360" s="86"/>
      <c r="BG360" s="86"/>
      <c r="BH360" s="86"/>
      <c r="BI360" s="86"/>
    </row>
    <row r="361" spans="1:61" ht="15.6" customHeight="1" x14ac:dyDescent="0.2">
      <c r="A361" s="4"/>
      <c r="B361" s="652"/>
      <c r="C361" s="603"/>
      <c r="D361" s="188"/>
      <c r="E361" s="190"/>
      <c r="F361" s="189"/>
      <c r="G361" s="189"/>
      <c r="H361" s="189"/>
      <c r="I361" s="328"/>
      <c r="J361" s="328"/>
      <c r="K361" s="189"/>
      <c r="L361" s="191"/>
      <c r="M361" s="190"/>
      <c r="N361" s="190"/>
      <c r="O361" s="257"/>
      <c r="P361" s="190"/>
      <c r="Q361" s="189"/>
      <c r="R361" s="424"/>
      <c r="S361" s="190"/>
      <c r="T361" s="189"/>
      <c r="U361" s="995"/>
      <c r="V361" s="85"/>
      <c r="W361" s="85"/>
      <c r="X361" s="499"/>
      <c r="Y361" s="501"/>
      <c r="Z361" s="85"/>
      <c r="AA361" s="85"/>
      <c r="AB361" s="563"/>
      <c r="AC361" s="57"/>
      <c r="AD361" s="14"/>
      <c r="AE361" s="359"/>
      <c r="AF361" s="14"/>
      <c r="AG361" s="57"/>
      <c r="AH361" s="57"/>
      <c r="AI361" s="57"/>
      <c r="AJ361" s="14"/>
      <c r="AK361" s="14"/>
      <c r="AL361" s="14"/>
      <c r="AM361" s="239"/>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row>
    <row r="362" spans="1:61" ht="15.6" customHeight="1" x14ac:dyDescent="0.2">
      <c r="A362" s="4"/>
      <c r="B362" s="652"/>
      <c r="C362" s="824"/>
      <c r="D362" s="188"/>
      <c r="E362" s="190"/>
      <c r="F362" s="189"/>
      <c r="G362" s="189"/>
      <c r="H362" s="621"/>
      <c r="I362" s="328"/>
      <c r="J362" s="328"/>
      <c r="K362" s="189"/>
      <c r="L362" s="191"/>
      <c r="M362" s="190"/>
      <c r="N362" s="190"/>
      <c r="O362" s="257"/>
      <c r="P362" s="190"/>
      <c r="Q362" s="189"/>
      <c r="R362" s="424"/>
      <c r="S362" s="190"/>
      <c r="T362" s="189"/>
      <c r="U362" s="995"/>
      <c r="V362" s="467"/>
      <c r="W362" s="499"/>
      <c r="X362" s="499"/>
      <c r="Y362" s="501"/>
      <c r="Z362" s="85"/>
      <c r="AA362" s="85"/>
      <c r="AB362" s="563"/>
      <c r="AC362" s="57"/>
      <c r="AD362" s="14"/>
      <c r="AE362" s="359"/>
      <c r="AF362" s="14"/>
      <c r="AG362" s="57"/>
      <c r="AH362" s="57"/>
      <c r="AI362" s="57"/>
      <c r="AJ362" s="14"/>
      <c r="AK362" s="14"/>
      <c r="AL362" s="14"/>
      <c r="AM362" s="239"/>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row>
    <row r="363" spans="1:61" ht="15.6" customHeight="1" x14ac:dyDescent="0.2">
      <c r="A363" s="4"/>
      <c r="B363" s="652"/>
      <c r="C363" s="603"/>
      <c r="D363" s="188"/>
      <c r="E363" s="190"/>
      <c r="F363" s="189"/>
      <c r="G363" s="189"/>
      <c r="H363" s="621"/>
      <c r="I363" s="328"/>
      <c r="J363" s="328"/>
      <c r="K363" s="189"/>
      <c r="L363" s="191"/>
      <c r="M363" s="190"/>
      <c r="N363" s="190"/>
      <c r="O363" s="257"/>
      <c r="P363" s="190"/>
      <c r="Q363" s="189"/>
      <c r="R363" s="424"/>
      <c r="S363" s="190"/>
      <c r="T363" s="189"/>
      <c r="U363" s="995"/>
      <c r="V363" s="85"/>
      <c r="W363" s="85"/>
      <c r="X363" s="499"/>
      <c r="Y363" s="501"/>
      <c r="Z363" s="85"/>
      <c r="AA363" s="85"/>
      <c r="AB363" s="563"/>
      <c r="AC363" s="57"/>
      <c r="AD363" s="14"/>
      <c r="AE363" s="359"/>
      <c r="AF363" s="354"/>
      <c r="AG363" s="57"/>
      <c r="AH363" s="57"/>
      <c r="AI363" s="57"/>
      <c r="AJ363" s="14"/>
      <c r="AK363" s="14"/>
      <c r="AL363" s="14"/>
      <c r="AM363" s="239"/>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row>
    <row r="364" spans="1:61" ht="15.6" customHeight="1" x14ac:dyDescent="0.2">
      <c r="A364" s="4"/>
      <c r="B364" s="589"/>
      <c r="C364" s="848"/>
      <c r="D364" s="188"/>
      <c r="E364" s="231">
        <f t="shared" ref="E364:J364" si="12">SUM(E5:E363)</f>
        <v>2822.383724137931</v>
      </c>
      <c r="F364" s="231">
        <f t="shared" si="12"/>
        <v>419.13793103448285</v>
      </c>
      <c r="G364" s="231">
        <f t="shared" si="12"/>
        <v>3241.5216551724134</v>
      </c>
      <c r="H364" s="231">
        <f t="shared" si="12"/>
        <v>220</v>
      </c>
      <c r="I364" s="329">
        <f t="shared" si="12"/>
        <v>370.68965517241384</v>
      </c>
      <c r="J364" s="329">
        <f t="shared" si="12"/>
        <v>374.13793103448279</v>
      </c>
      <c r="K364" s="231"/>
      <c r="L364" s="329">
        <f t="shared" ref="L364:R364" si="13">SUM(L5:L363)</f>
        <v>0</v>
      </c>
      <c r="M364" s="231">
        <f t="shared" si="13"/>
        <v>214.25844863013697</v>
      </c>
      <c r="N364" s="231">
        <f t="shared" si="13"/>
        <v>213.75862068965517</v>
      </c>
      <c r="O364" s="260">
        <f t="shared" si="13"/>
        <v>1036.5517241379309</v>
      </c>
      <c r="P364" s="260">
        <f t="shared" si="13"/>
        <v>0</v>
      </c>
      <c r="Q364" s="231">
        <f t="shared" si="13"/>
        <v>5670.9180348370346</v>
      </c>
      <c r="R364" s="231">
        <f t="shared" si="13"/>
        <v>0</v>
      </c>
      <c r="S364" s="231"/>
      <c r="T364" s="231">
        <f>SUM(T5:T363)</f>
        <v>563.73699999999997</v>
      </c>
      <c r="U364" s="61">
        <f>SUM(U5:U363)</f>
        <v>5107.1810348370336</v>
      </c>
      <c r="V364"/>
      <c r="W364"/>
      <c r="X364"/>
      <c r="Y364"/>
      <c r="Z364"/>
      <c r="AA364"/>
      <c r="AB364"/>
      <c r="AC364" s="57"/>
      <c r="AD364" s="14"/>
      <c r="AE364" s="359"/>
      <c r="AF364" s="14"/>
      <c r="AG364" s="57">
        <f>SUM(AG5:AG363)</f>
        <v>353.67200000000003</v>
      </c>
      <c r="AH364" s="57">
        <f>SUM(AH5:AH363)</f>
        <v>3002.0149999999999</v>
      </c>
      <c r="AI364" s="57">
        <f>SUM(AI5:AI363)</f>
        <v>105.07052499999999</v>
      </c>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row>
    <row r="365" spans="1:61" ht="20.25" customHeight="1" x14ac:dyDescent="0.2">
      <c r="B365" s="833"/>
      <c r="C365" s="870"/>
      <c r="D365" s="18"/>
      <c r="E365" s="28"/>
      <c r="F365" s="28"/>
      <c r="G365" s="28"/>
      <c r="H365" s="28"/>
      <c r="I365" s="330"/>
      <c r="J365" s="330"/>
      <c r="K365" s="28"/>
      <c r="L365" s="28"/>
      <c r="M365" s="28"/>
      <c r="N365" s="28"/>
      <c r="O365" s="261"/>
      <c r="P365" s="969"/>
      <c r="Q365" s="32"/>
      <c r="R365" s="32"/>
      <c r="S365" s="32"/>
      <c r="T365" s="28"/>
      <c r="U365" s="28"/>
      <c r="V365"/>
      <c r="W365" s="85"/>
      <c r="X365"/>
      <c r="Y365"/>
      <c r="Z365"/>
      <c r="AA365"/>
      <c r="AB365"/>
      <c r="AC365" s="14">
        <f>11114-7614</f>
        <v>3500</v>
      </c>
      <c r="AD365" s="14"/>
      <c r="AE365" s="359"/>
      <c r="AF365" s="14"/>
      <c r="AG365" s="14"/>
      <c r="AH365" s="14"/>
      <c r="AI365" s="14"/>
      <c r="AJ365" s="14"/>
      <c r="AK365" s="14" t="s">
        <v>1777</v>
      </c>
      <c r="AL365" s="801">
        <f>SUM(AL4:AL364)</f>
        <v>0</v>
      </c>
      <c r="AM365" s="14"/>
      <c r="AN365" s="14"/>
      <c r="AO365" s="14">
        <f t="shared" ref="AO365:AO373" si="14">IF(U365&lt;0,(50),(0))</f>
        <v>0</v>
      </c>
      <c r="AP365" s="14"/>
      <c r="AQ365" s="14"/>
      <c r="AR365" s="14"/>
      <c r="AS365" s="14"/>
      <c r="AT365" s="14"/>
      <c r="AU365" s="14"/>
      <c r="AV365" s="14"/>
      <c r="AW365" s="14"/>
      <c r="AX365" s="14"/>
      <c r="AY365" s="14"/>
      <c r="AZ365" s="14"/>
      <c r="BA365" s="14"/>
      <c r="BB365" s="14"/>
      <c r="BC365" s="14"/>
      <c r="BD365" s="14"/>
      <c r="BE365" s="14"/>
      <c r="BF365" s="14"/>
      <c r="BG365" s="14"/>
      <c r="BH365" s="14"/>
      <c r="BI365" s="14"/>
    </row>
    <row r="366" spans="1:61" ht="20.100000000000001" customHeight="1" x14ac:dyDescent="0.2">
      <c r="B366" s="730"/>
      <c r="C366" s="810"/>
      <c r="D366" s="6"/>
      <c r="E366" s="6"/>
      <c r="F366" s="6"/>
      <c r="G366" s="6"/>
      <c r="H366" s="6"/>
      <c r="I366" s="6"/>
      <c r="J366" s="6"/>
      <c r="K366" s="38"/>
      <c r="L366" s="38"/>
      <c r="M366" s="38"/>
      <c r="N366" s="38"/>
      <c r="O366" s="80"/>
      <c r="P366" s="34"/>
      <c r="Q366" s="38"/>
      <c r="R366" s="38"/>
      <c r="S366" s="45"/>
      <c r="T366" s="38"/>
      <c r="U366" s="38"/>
      <c r="V366"/>
      <c r="W366"/>
      <c r="X366"/>
      <c r="Y366"/>
      <c r="Z366"/>
      <c r="AA366"/>
      <c r="AB366"/>
      <c r="AC366" s="265" t="s">
        <v>972</v>
      </c>
      <c r="AD366" s="14">
        <f>'BANK MCT AL AHLI'!E281</f>
        <v>3164.3321535191308</v>
      </c>
      <c r="AE366" s="359"/>
      <c r="AF366" s="14"/>
      <c r="AG366" s="14"/>
      <c r="AH366" s="14"/>
      <c r="AI366" s="14"/>
      <c r="AJ366" s="14"/>
      <c r="AK366" s="14"/>
      <c r="AL366" s="14"/>
      <c r="AM366" s="14"/>
      <c r="AN366" s="14"/>
      <c r="AO366" s="14">
        <f t="shared" si="14"/>
        <v>0</v>
      </c>
      <c r="AP366" s="14"/>
      <c r="AQ366" s="14"/>
      <c r="AR366" s="14"/>
      <c r="AS366" s="14"/>
      <c r="AT366" s="14"/>
      <c r="AU366" s="14"/>
      <c r="AV366" s="14"/>
      <c r="AW366" s="14"/>
      <c r="AX366" s="14"/>
      <c r="AY366" s="14"/>
      <c r="AZ366" s="14"/>
      <c r="BA366" s="14"/>
      <c r="BB366" s="14"/>
      <c r="BC366" s="14"/>
      <c r="BD366" s="14"/>
      <c r="BE366" s="14"/>
      <c r="BF366" s="14"/>
      <c r="BG366" s="14"/>
      <c r="BH366" s="14"/>
      <c r="BI366" s="14"/>
    </row>
    <row r="367" spans="1:61" ht="20.100000000000001" customHeight="1" x14ac:dyDescent="0.2">
      <c r="C367" s="871"/>
      <c r="D367" s="18"/>
      <c r="E367" s="15"/>
      <c r="F367" s="15"/>
      <c r="G367" s="15"/>
      <c r="H367" s="15"/>
      <c r="I367" s="331"/>
      <c r="J367" s="331"/>
      <c r="K367" s="15"/>
      <c r="L367" s="16"/>
      <c r="M367" s="16"/>
      <c r="N367" s="16"/>
      <c r="O367" s="262"/>
      <c r="P367" s="3"/>
      <c r="Q367" s="15"/>
      <c r="R367" s="15"/>
      <c r="S367" s="15"/>
      <c r="T367" s="15"/>
      <c r="U367" s="305"/>
      <c r="V367"/>
      <c r="W367"/>
      <c r="X367"/>
      <c r="Y367"/>
      <c r="Z367"/>
      <c r="AA367"/>
      <c r="AB367"/>
      <c r="AC367" s="14" t="s">
        <v>966</v>
      </c>
      <c r="AD367" s="14">
        <f>OIB!F90</f>
        <v>1257.8488813179029</v>
      </c>
      <c r="AE367" s="359"/>
      <c r="AF367" s="14"/>
      <c r="AG367" s="14"/>
      <c r="AH367" s="14"/>
      <c r="AI367" s="14"/>
      <c r="AJ367" s="14"/>
      <c r="AK367" s="14"/>
      <c r="AL367" s="14"/>
      <c r="AM367" s="14"/>
      <c r="AN367" s="14"/>
      <c r="AO367" s="14">
        <f t="shared" si="14"/>
        <v>0</v>
      </c>
      <c r="AP367" s="14"/>
      <c r="AQ367" s="14"/>
      <c r="AR367" s="14"/>
      <c r="AS367" s="14"/>
      <c r="AT367" s="14"/>
      <c r="AU367" s="14"/>
      <c r="AV367" s="14"/>
      <c r="AW367" s="14"/>
      <c r="AX367" s="14"/>
      <c r="AY367" s="14"/>
      <c r="AZ367" s="14"/>
      <c r="BA367" s="14"/>
      <c r="BB367" s="14"/>
      <c r="BC367" s="14"/>
      <c r="BD367" s="14"/>
      <c r="BE367" s="14"/>
      <c r="BF367" s="14"/>
      <c r="BG367" s="14"/>
      <c r="BH367" s="14"/>
      <c r="BI367" s="14"/>
    </row>
    <row r="368" spans="1:61" ht="20.100000000000001" customHeight="1" x14ac:dyDescent="0.3">
      <c r="B368" s="808"/>
      <c r="C368" s="802"/>
      <c r="D368" s="803"/>
      <c r="E368" s="804"/>
      <c r="F368" s="805"/>
      <c r="G368" s="805"/>
      <c r="H368" s="806"/>
      <c r="I368" s="331"/>
      <c r="J368" s="331"/>
      <c r="K368" s="331"/>
      <c r="L368" s="331"/>
      <c r="M368" s="804"/>
      <c r="N368" s="804"/>
      <c r="O368" s="807"/>
      <c r="P368" s="16"/>
      <c r="Q368" s="15"/>
      <c r="R368" s="15"/>
      <c r="S368" s="15"/>
      <c r="T368" s="15"/>
      <c r="U368" s="15"/>
      <c r="V368"/>
      <c r="W368"/>
      <c r="X368"/>
      <c r="Y368"/>
      <c r="Z368"/>
      <c r="AA368"/>
      <c r="AB368"/>
      <c r="AC368" s="14" t="s">
        <v>1174</v>
      </c>
      <c r="AD368" s="14">
        <f>NBO!E7</f>
        <v>0</v>
      </c>
      <c r="AE368" s="359"/>
      <c r="AF368" s="14"/>
      <c r="AG368" s="14"/>
      <c r="AH368" s="14"/>
      <c r="AI368" s="14"/>
      <c r="AJ368" s="14"/>
      <c r="AK368" s="14"/>
      <c r="AL368" s="14"/>
      <c r="AM368" s="14"/>
      <c r="AN368" s="14"/>
      <c r="AO368" s="14">
        <f t="shared" si="14"/>
        <v>0</v>
      </c>
      <c r="AP368" s="14"/>
      <c r="AQ368" s="14"/>
      <c r="AR368" s="14"/>
      <c r="AS368" s="14"/>
      <c r="AT368" s="14"/>
      <c r="AU368" s="14"/>
      <c r="AV368" s="14"/>
      <c r="AW368" s="14"/>
      <c r="AX368" s="14"/>
      <c r="AY368" s="14"/>
      <c r="AZ368" s="14"/>
      <c r="BA368" s="14"/>
      <c r="BB368" s="14"/>
      <c r="BC368" s="14"/>
      <c r="BD368" s="14"/>
      <c r="BE368" s="14"/>
      <c r="BF368" s="14"/>
      <c r="BG368" s="14"/>
      <c r="BH368" s="14"/>
      <c r="BI368" s="14"/>
    </row>
    <row r="369" spans="1:61" ht="20.100000000000001" customHeight="1" x14ac:dyDescent="0.3">
      <c r="B369" s="808"/>
      <c r="C369" s="809"/>
      <c r="D369" s="803"/>
      <c r="E369" s="331"/>
      <c r="F369" s="805"/>
      <c r="G369" s="805"/>
      <c r="H369" s="806"/>
      <c r="I369" s="331"/>
      <c r="J369" s="331"/>
      <c r="K369" s="331"/>
      <c r="L369" s="331"/>
      <c r="M369" s="804"/>
      <c r="N369" s="804"/>
      <c r="O369" s="807"/>
      <c r="P369" s="16"/>
      <c r="Q369" s="15"/>
      <c r="R369" s="15"/>
      <c r="S369" s="15"/>
      <c r="T369" s="15"/>
      <c r="U369" s="15"/>
      <c r="V369"/>
      <c r="W369"/>
      <c r="X369"/>
      <c r="Y369"/>
      <c r="Z369"/>
      <c r="AA369"/>
      <c r="AB369"/>
      <c r="AC369" s="14" t="s">
        <v>968</v>
      </c>
      <c r="AD369" s="14">
        <f>'BANK DHOFAR'!E20</f>
        <v>718</v>
      </c>
      <c r="AE369" s="359"/>
      <c r="AF369" s="14"/>
      <c r="AG369" s="14"/>
      <c r="AH369" s="14"/>
      <c r="AI369" s="14"/>
      <c r="AJ369" s="14"/>
      <c r="AK369" s="14"/>
      <c r="AL369" s="14"/>
      <c r="AM369" s="14"/>
      <c r="AN369" s="14"/>
      <c r="AO369" s="14">
        <f t="shared" si="14"/>
        <v>0</v>
      </c>
      <c r="AP369" s="14"/>
      <c r="AQ369" s="14"/>
      <c r="AR369" s="14"/>
      <c r="AS369" s="14"/>
      <c r="AT369" s="14"/>
      <c r="AU369" s="14"/>
      <c r="AV369" s="14"/>
      <c r="AW369" s="14"/>
      <c r="AX369" s="14"/>
      <c r="AY369" s="14"/>
      <c r="AZ369" s="14"/>
      <c r="BA369" s="14"/>
      <c r="BB369" s="14"/>
      <c r="BC369" s="14"/>
      <c r="BD369" s="14"/>
      <c r="BE369" s="14"/>
      <c r="BF369" s="14"/>
      <c r="BG369" s="14"/>
      <c r="BH369" s="14"/>
      <c r="BI369" s="14"/>
    </row>
    <row r="370" spans="1:61" ht="20.100000000000001" customHeight="1" x14ac:dyDescent="0.3">
      <c r="B370" s="333"/>
      <c r="C370" s="809"/>
      <c r="D370" s="809"/>
      <c r="E370" s="331"/>
      <c r="F370" s="805"/>
      <c r="G370" s="805"/>
      <c r="H370" s="806"/>
      <c r="I370" s="331"/>
      <c r="J370" s="331"/>
      <c r="K370" s="331"/>
      <c r="L370" s="331"/>
      <c r="M370" s="331"/>
      <c r="N370" s="804"/>
      <c r="O370" s="809"/>
      <c r="P370" s="15"/>
      <c r="Q370" s="15"/>
      <c r="R370" s="15"/>
      <c r="S370" s="15"/>
      <c r="T370" s="15"/>
      <c r="U370" s="15"/>
      <c r="V370"/>
      <c r="W370"/>
      <c r="X370"/>
      <c r="Y370"/>
      <c r="Z370" s="265" t="s">
        <v>969</v>
      </c>
      <c r="AA370" s="265"/>
      <c r="AB370" s="265" t="s">
        <v>177</v>
      </c>
      <c r="AC370" s="14" t="s">
        <v>967</v>
      </c>
      <c r="AD370" s="57">
        <f>other!E16</f>
        <v>0</v>
      </c>
      <c r="AE370" s="359"/>
      <c r="AF370" s="14"/>
      <c r="AG370" s="14"/>
      <c r="AH370" s="14"/>
      <c r="AI370" s="14"/>
      <c r="AJ370" s="14"/>
      <c r="AK370" s="14"/>
      <c r="AL370" s="14"/>
      <c r="AM370" s="14"/>
      <c r="AN370" s="14"/>
      <c r="AO370" s="14">
        <f t="shared" si="14"/>
        <v>0</v>
      </c>
      <c r="AP370" s="14"/>
      <c r="AQ370" s="14"/>
      <c r="AR370" s="14"/>
      <c r="AS370" s="14"/>
      <c r="AT370" s="14"/>
      <c r="AU370" s="14"/>
      <c r="AV370" s="14"/>
      <c r="AW370" s="14"/>
      <c r="AX370" s="14"/>
      <c r="AY370" s="14"/>
      <c r="AZ370" s="14"/>
      <c r="BA370" s="14"/>
      <c r="BB370" s="14"/>
      <c r="BC370" s="14"/>
      <c r="BD370" s="14"/>
      <c r="BE370" s="14"/>
      <c r="BF370" s="14"/>
      <c r="BG370" s="14"/>
      <c r="BH370" s="14"/>
      <c r="BI370" s="14"/>
    </row>
    <row r="371" spans="1:61" ht="20.100000000000001" customHeight="1" x14ac:dyDescent="0.2">
      <c r="B371" s="808"/>
      <c r="C371" s="802"/>
      <c r="D371" s="802"/>
      <c r="E371" s="808"/>
      <c r="F371" s="810"/>
      <c r="G371" s="810"/>
      <c r="H371" s="810"/>
      <c r="I371" s="331"/>
      <c r="J371" s="331"/>
      <c r="K371" s="331"/>
      <c r="L371" s="331"/>
      <c r="M371" s="331"/>
      <c r="N371" s="804"/>
      <c r="O371" s="809"/>
      <c r="P371" s="15"/>
      <c r="Q371" s="15"/>
      <c r="R371" s="15"/>
      <c r="S371" s="15"/>
      <c r="T371" s="15"/>
      <c r="U371" s="15"/>
      <c r="V371"/>
      <c r="W371"/>
      <c r="X371"/>
      <c r="Y371"/>
      <c r="Z371" s="14" t="s">
        <v>971</v>
      </c>
      <c r="AA371" s="14"/>
      <c r="AB371" s="14"/>
      <c r="AC371" s="14" t="s">
        <v>970</v>
      </c>
      <c r="AD371" s="14">
        <f>other!E9</f>
        <v>483</v>
      </c>
      <c r="AE371" s="359"/>
      <c r="AF371" s="14"/>
      <c r="AG371" s="14"/>
      <c r="AH371" s="14"/>
      <c r="AI371" s="14"/>
      <c r="AJ371" s="14"/>
      <c r="AK371" s="14"/>
      <c r="AL371" s="14"/>
      <c r="AM371" s="14"/>
      <c r="AN371" s="14"/>
      <c r="AO371" s="14">
        <f t="shared" si="14"/>
        <v>0</v>
      </c>
      <c r="AP371" s="14"/>
      <c r="AQ371" s="14"/>
      <c r="AR371" s="14"/>
      <c r="AS371" s="14"/>
      <c r="AT371" s="14"/>
      <c r="AU371" s="14"/>
      <c r="AV371" s="14"/>
      <c r="AW371" s="14"/>
      <c r="AX371" s="14"/>
      <c r="AY371" s="14"/>
      <c r="AZ371" s="14"/>
      <c r="BA371" s="14"/>
      <c r="BB371" s="14"/>
      <c r="BC371" s="14"/>
      <c r="BD371" s="14"/>
      <c r="BE371" s="14"/>
      <c r="BF371" s="14"/>
      <c r="BG371" s="14"/>
      <c r="BH371" s="14"/>
      <c r="BI371" s="14"/>
    </row>
    <row r="372" spans="1:61" ht="20.100000000000001" customHeight="1" x14ac:dyDescent="0.3">
      <c r="A372" s="56"/>
      <c r="B372" s="333"/>
      <c r="C372" s="811"/>
      <c r="D372" s="338"/>
      <c r="E372" s="752"/>
      <c r="F372" s="812"/>
      <c r="G372" s="812"/>
      <c r="H372" s="813"/>
      <c r="I372" s="332"/>
      <c r="J372" s="332"/>
      <c r="K372" s="332"/>
      <c r="L372" s="332"/>
      <c r="M372" s="332"/>
      <c r="N372" s="332"/>
      <c r="O372" s="811"/>
      <c r="P372" s="14"/>
      <c r="Q372" s="14"/>
      <c r="R372" s="14"/>
      <c r="S372" s="14"/>
      <c r="T372" s="14"/>
      <c r="U372" s="57"/>
      <c r="V372" s="17"/>
      <c r="W372" s="17"/>
      <c r="X372" s="17"/>
      <c r="Y372" s="17"/>
      <c r="Z372" s="17"/>
      <c r="AA372" s="17"/>
      <c r="AB372" s="17"/>
      <c r="AC372" s="265" t="s">
        <v>973</v>
      </c>
      <c r="AD372">
        <f>exp.!E7</f>
        <v>0</v>
      </c>
      <c r="AE372" s="359"/>
      <c r="AF372" s="14"/>
      <c r="AG372" s="14"/>
      <c r="AH372" s="14"/>
      <c r="AI372" s="14"/>
      <c r="AJ372" s="14"/>
      <c r="AK372" s="14"/>
      <c r="AL372" s="14"/>
      <c r="AM372" s="14"/>
      <c r="AN372" s="14"/>
      <c r="AO372" s="14">
        <f t="shared" si="14"/>
        <v>0</v>
      </c>
      <c r="AP372" s="14"/>
      <c r="AQ372" s="14"/>
      <c r="AR372" s="14"/>
      <c r="AS372" s="14"/>
      <c r="AT372" s="14"/>
      <c r="AU372" s="14"/>
      <c r="AV372" s="14"/>
      <c r="AW372" s="14"/>
      <c r="AX372" s="14"/>
      <c r="AY372" s="14"/>
      <c r="AZ372" s="14"/>
      <c r="BA372" s="14"/>
      <c r="BB372" s="14"/>
      <c r="BC372" s="14"/>
      <c r="BD372" s="14"/>
      <c r="BE372" s="14"/>
      <c r="BF372" s="14"/>
      <c r="BG372" s="14"/>
      <c r="BH372" s="14"/>
      <c r="BI372" s="14"/>
    </row>
    <row r="373" spans="1:61" ht="20.100000000000001" customHeight="1" x14ac:dyDescent="0.2">
      <c r="A373" s="56"/>
      <c r="B373" s="1083" t="s">
        <v>1915</v>
      </c>
      <c r="C373" s="1083"/>
      <c r="D373" s="1083"/>
      <c r="E373" s="1083"/>
      <c r="F373" s="1083"/>
      <c r="G373" s="1083"/>
      <c r="H373" s="1083"/>
      <c r="I373" s="1083"/>
      <c r="J373" s="1083"/>
      <c r="K373" s="1083"/>
      <c r="L373" s="1083"/>
      <c r="M373" s="1083"/>
      <c r="N373" s="332"/>
      <c r="O373" s="811"/>
      <c r="P373" s="14"/>
      <c r="Q373" s="14"/>
      <c r="R373" s="14"/>
      <c r="S373" s="14"/>
      <c r="T373" s="14"/>
      <c r="U373" s="14"/>
      <c r="V373" s="17"/>
      <c r="W373" s="17"/>
      <c r="X373" s="17"/>
      <c r="Y373" s="17"/>
      <c r="Z373" s="17"/>
      <c r="AA373" s="17"/>
      <c r="AB373" s="17"/>
      <c r="AC373" s="265" t="s">
        <v>972</v>
      </c>
      <c r="AD373" s="14">
        <f>'jan-02'!K7</f>
        <v>364</v>
      </c>
      <c r="AE373" s="359"/>
      <c r="AF373" s="14"/>
      <c r="AG373" s="14"/>
      <c r="AH373" s="14"/>
      <c r="AI373" s="14"/>
      <c r="AJ373" s="14"/>
      <c r="AK373" s="14"/>
      <c r="AL373" s="14"/>
      <c r="AM373" s="14"/>
      <c r="AN373" s="14"/>
      <c r="AO373" s="14">
        <f t="shared" si="14"/>
        <v>0</v>
      </c>
      <c r="AP373" s="14"/>
      <c r="AQ373" s="14"/>
      <c r="AR373" s="14"/>
      <c r="AS373" s="14"/>
      <c r="AT373" s="14"/>
      <c r="AU373" s="14"/>
      <c r="AV373" s="14"/>
      <c r="AW373" s="14"/>
      <c r="AX373" s="14"/>
      <c r="AY373" s="14"/>
      <c r="AZ373" s="14"/>
      <c r="BA373" s="14"/>
      <c r="BB373" s="14"/>
      <c r="BC373" s="14"/>
      <c r="BD373" s="14"/>
      <c r="BE373" s="14"/>
      <c r="BF373" s="14"/>
      <c r="BG373" s="14"/>
      <c r="BH373" s="14"/>
      <c r="BI373" s="14"/>
    </row>
    <row r="374" spans="1:61" ht="20.100000000000001" customHeight="1" x14ac:dyDescent="0.2">
      <c r="A374" s="56"/>
      <c r="B374" s="1083"/>
      <c r="C374" s="1083"/>
      <c r="D374" s="1083"/>
      <c r="E374" s="1083"/>
      <c r="F374" s="1083"/>
      <c r="G374" s="1083"/>
      <c r="H374" s="1083"/>
      <c r="I374" s="1083"/>
      <c r="J374" s="1083"/>
      <c r="K374" s="1083"/>
      <c r="L374" s="1083"/>
      <c r="M374" s="1083"/>
      <c r="N374" s="332"/>
      <c r="O374" s="811"/>
      <c r="P374" s="14"/>
      <c r="Q374" s="57">
        <v>8059.777</v>
      </c>
      <c r="R374" s="14"/>
      <c r="S374" s="14"/>
      <c r="T374" s="14"/>
      <c r="U374" s="14"/>
      <c r="V374" s="1079" t="s">
        <v>2006</v>
      </c>
      <c r="W374" s="1079"/>
      <c r="X374" s="1079"/>
      <c r="Y374" s="1079"/>
      <c r="Z374" s="1079"/>
      <c r="AA374" s="1079"/>
      <c r="AB374" s="1079"/>
      <c r="AC374" s="1079"/>
      <c r="AD374" s="49">
        <f>SUM(AD366:AD373)</f>
        <v>5987.1810348370336</v>
      </c>
      <c r="AE374" s="359"/>
      <c r="AF374" s="14"/>
      <c r="AG374" s="14"/>
      <c r="AH374" s="14"/>
      <c r="AI374" s="14"/>
      <c r="AJ374" s="14"/>
      <c r="AK374" s="14"/>
      <c r="AL374" s="14"/>
      <c r="AM374" s="14"/>
      <c r="AN374" s="14"/>
      <c r="AO374" s="14">
        <f t="shared" ref="AO374:AO388" si="15">IF(U374&lt;0,(50),(0))</f>
        <v>0</v>
      </c>
      <c r="AP374" s="14"/>
      <c r="AQ374" s="14"/>
      <c r="AR374" s="14"/>
      <c r="AS374" s="14"/>
      <c r="AT374" s="14"/>
      <c r="AU374" s="14"/>
      <c r="AV374" s="14"/>
      <c r="AW374" s="14"/>
      <c r="AX374" s="14"/>
      <c r="AY374" s="14"/>
      <c r="AZ374" s="14"/>
      <c r="BA374" s="14"/>
      <c r="BB374" s="14"/>
      <c r="BC374" s="14"/>
      <c r="BD374" s="14"/>
      <c r="BE374" s="14"/>
      <c r="BF374" s="14"/>
      <c r="BG374" s="14"/>
      <c r="BH374" s="14"/>
      <c r="BI374" s="14"/>
    </row>
    <row r="375" spans="1:61" ht="20.100000000000001" customHeight="1" x14ac:dyDescent="0.2">
      <c r="B375" s="1083"/>
      <c r="C375" s="1083"/>
      <c r="D375" s="1083"/>
      <c r="E375" s="1083"/>
      <c r="F375" s="1083"/>
      <c r="G375" s="1083"/>
      <c r="H375" s="1083"/>
      <c r="I375" s="1083"/>
      <c r="J375" s="1083"/>
      <c r="K375" s="1083"/>
      <c r="L375" s="1083"/>
      <c r="M375" s="1083"/>
      <c r="N375" s="332"/>
      <c r="O375" s="811"/>
      <c r="P375" s="14"/>
      <c r="Q375" s="57">
        <v>7626.1809999999996</v>
      </c>
      <c r="R375" s="57"/>
      <c r="S375" s="14"/>
      <c r="T375" s="14"/>
      <c r="U375" s="57"/>
      <c r="V375" s="17"/>
      <c r="W375" s="17"/>
      <c r="X375" s="17"/>
      <c r="Y375" s="17"/>
      <c r="Z375" s="17"/>
      <c r="AA375" s="17"/>
      <c r="AB375" s="17"/>
      <c r="AC375" s="14"/>
      <c r="AD375" s="57">
        <f>U364</f>
        <v>5107.1810348370336</v>
      </c>
      <c r="AE375" s="359"/>
      <c r="AF375" s="14"/>
      <c r="AG375" s="14"/>
      <c r="AH375" s="14"/>
      <c r="AI375" s="14"/>
      <c r="AJ375" s="14"/>
      <c r="AK375" s="14"/>
      <c r="AL375" s="14"/>
      <c r="AM375" s="14"/>
      <c r="AN375" s="14"/>
      <c r="AO375" s="14">
        <f t="shared" si="15"/>
        <v>0</v>
      </c>
      <c r="AP375" s="14"/>
      <c r="AQ375" s="14"/>
      <c r="AR375" s="14"/>
      <c r="AS375" s="14"/>
      <c r="AT375" s="14"/>
      <c r="AU375" s="14"/>
      <c r="AV375" s="14"/>
      <c r="AW375" s="14"/>
      <c r="AX375" s="14"/>
      <c r="AY375" s="14"/>
      <c r="AZ375" s="14"/>
      <c r="BA375" s="14"/>
      <c r="BB375" s="14"/>
      <c r="BC375" s="14"/>
      <c r="BD375" s="14"/>
      <c r="BE375" s="14"/>
      <c r="BF375" s="14"/>
      <c r="BG375" s="14"/>
      <c r="BH375" s="14"/>
      <c r="BI375" s="14"/>
    </row>
    <row r="376" spans="1:61" ht="20.100000000000001" customHeight="1" x14ac:dyDescent="0.2">
      <c r="B376" s="1083"/>
      <c r="C376" s="1083"/>
      <c r="D376" s="1083"/>
      <c r="E376" s="1083"/>
      <c r="F376" s="1083"/>
      <c r="G376" s="1083"/>
      <c r="H376" s="1083"/>
      <c r="I376" s="1083"/>
      <c r="J376" s="1083"/>
      <c r="K376" s="1083"/>
      <c r="L376" s="1083"/>
      <c r="M376" s="1083"/>
      <c r="N376" s="332"/>
      <c r="O376" s="811"/>
      <c r="P376" s="14"/>
      <c r="Q376" s="14"/>
      <c r="R376" s="14"/>
      <c r="S376" s="14"/>
      <c r="T376" s="14"/>
      <c r="U376" s="1079"/>
      <c r="V376" s="1079"/>
      <c r="W376" s="1079"/>
      <c r="X376" s="1079"/>
      <c r="Y376" s="1079"/>
      <c r="Z376" s="1079"/>
      <c r="AA376" s="1079"/>
      <c r="AB376" s="1079"/>
      <c r="AC376" s="1079"/>
      <c r="AD376" s="545">
        <f>U364-AD374</f>
        <v>-880</v>
      </c>
      <c r="AE376" s="359"/>
      <c r="AF376" s="14"/>
      <c r="AG376" s="14"/>
      <c r="AH376" s="14"/>
      <c r="AI376" s="14"/>
      <c r="AJ376" s="14"/>
      <c r="AK376" s="14"/>
      <c r="AL376" s="14"/>
      <c r="AM376" s="14"/>
      <c r="AN376" s="14"/>
      <c r="AO376" s="14" t="e">
        <f>IF(#REF!&lt;0,(50),(0))</f>
        <v>#REF!</v>
      </c>
      <c r="AP376" s="14"/>
      <c r="AQ376" s="14"/>
      <c r="AR376" s="14"/>
      <c r="AS376" s="14"/>
      <c r="AT376" s="14"/>
      <c r="AU376" s="14"/>
      <c r="AV376" s="14"/>
      <c r="AW376" s="14"/>
      <c r="AX376" s="14"/>
      <c r="AY376" s="14"/>
      <c r="AZ376" s="14"/>
      <c r="BA376" s="14"/>
      <c r="BB376" s="14"/>
      <c r="BC376" s="14"/>
      <c r="BD376" s="14"/>
      <c r="BE376" s="14"/>
      <c r="BF376" s="14"/>
      <c r="BG376" s="14"/>
      <c r="BH376" s="14"/>
      <c r="BI376" s="14"/>
    </row>
    <row r="377" spans="1:61" ht="20.100000000000001" customHeight="1" x14ac:dyDescent="0.2">
      <c r="B377" s="1083"/>
      <c r="C377" s="1083"/>
      <c r="D377" s="1083"/>
      <c r="E377" s="1083"/>
      <c r="F377" s="1083"/>
      <c r="G377" s="1083"/>
      <c r="H377" s="1083"/>
      <c r="I377" s="1083"/>
      <c r="J377" s="1083"/>
      <c r="K377" s="1083"/>
      <c r="L377" s="1083"/>
      <c r="M377" s="1083"/>
      <c r="N377" s="332"/>
      <c r="O377" s="811"/>
      <c r="P377" s="14"/>
      <c r="Q377" s="57">
        <f>Q374-Q375</f>
        <v>433.59600000000046</v>
      </c>
      <c r="R377" s="14"/>
      <c r="S377" s="14"/>
      <c r="T377" s="14"/>
      <c r="U377" s="14"/>
      <c r="V377" s="17"/>
      <c r="W377" s="17"/>
      <c r="X377" s="971"/>
      <c r="Y377" s="17"/>
      <c r="Z377" s="17"/>
      <c r="AA377" s="17"/>
      <c r="AB377" s="17"/>
      <c r="AC377" s="14"/>
      <c r="AD377" s="14"/>
      <c r="AE377" s="359"/>
      <c r="AF377" s="14"/>
      <c r="AG377" s="14"/>
      <c r="AH377" s="14"/>
      <c r="AI377" s="14"/>
      <c r="AJ377" s="14"/>
      <c r="AK377" s="14"/>
      <c r="AL377" s="14">
        <f t="shared" ref="AL377:AL403" si="16">IF(I377=50,(50),(0))</f>
        <v>0</v>
      </c>
      <c r="AM377" s="14"/>
      <c r="AN377" s="14"/>
      <c r="AO377" s="14">
        <f t="shared" si="15"/>
        <v>0</v>
      </c>
      <c r="AP377" s="14"/>
      <c r="AQ377" s="14"/>
      <c r="AR377" s="14"/>
      <c r="AS377" s="14"/>
      <c r="AT377" s="14"/>
      <c r="AU377" s="14"/>
      <c r="AV377" s="14"/>
      <c r="AW377" s="14"/>
      <c r="AX377" s="14"/>
      <c r="AY377" s="14"/>
      <c r="AZ377" s="14"/>
      <c r="BA377" s="14"/>
      <c r="BB377" s="14"/>
      <c r="BC377" s="14"/>
      <c r="BD377" s="14"/>
      <c r="BE377" s="14"/>
      <c r="BF377" s="14"/>
      <c r="BG377" s="14"/>
      <c r="BH377" s="14"/>
      <c r="BI377" s="14"/>
    </row>
    <row r="378" spans="1:61" ht="20.100000000000001" customHeight="1" x14ac:dyDescent="0.2">
      <c r="B378" s="814"/>
      <c r="C378" s="856"/>
      <c r="D378" s="815"/>
      <c r="E378" s="814"/>
      <c r="F378" s="814"/>
      <c r="G378" s="816"/>
      <c r="H378" s="814"/>
      <c r="I378" s="449"/>
      <c r="J378" s="449"/>
      <c r="K378" s="449"/>
      <c r="L378" s="449"/>
      <c r="M378" s="449"/>
      <c r="N378" s="332"/>
      <c r="O378" s="811"/>
      <c r="P378" s="14"/>
      <c r="Q378" s="14"/>
      <c r="R378" s="14"/>
      <c r="S378" s="14"/>
      <c r="T378" s="14"/>
      <c r="U378" s="14"/>
      <c r="V378" s="17"/>
      <c r="W378" s="17"/>
      <c r="X378" s="17"/>
      <c r="Y378" s="17"/>
      <c r="Z378" s="17"/>
      <c r="AA378" s="17"/>
      <c r="AB378" s="17"/>
      <c r="AC378" s="14"/>
      <c r="AD378" s="14"/>
      <c r="AE378" s="359"/>
      <c r="AF378" s="14"/>
      <c r="AG378" s="14"/>
      <c r="AH378" s="14"/>
      <c r="AI378" s="14"/>
      <c r="AJ378" s="14"/>
      <c r="AK378" s="14"/>
      <c r="AL378" s="14">
        <f t="shared" si="16"/>
        <v>0</v>
      </c>
      <c r="AM378" s="14"/>
      <c r="AN378" s="14"/>
      <c r="AO378" s="14">
        <f t="shared" si="15"/>
        <v>0</v>
      </c>
      <c r="AP378" s="14"/>
      <c r="AQ378" s="14"/>
      <c r="AR378" s="14"/>
      <c r="AS378" s="14"/>
      <c r="AT378" s="14"/>
      <c r="AU378" s="14"/>
      <c r="AV378" s="14"/>
      <c r="AW378" s="14"/>
      <c r="AX378" s="14"/>
      <c r="AY378" s="14"/>
      <c r="AZ378" s="14"/>
      <c r="BA378" s="14"/>
      <c r="BB378" s="14"/>
      <c r="BC378" s="14"/>
      <c r="BD378" s="14"/>
      <c r="BE378" s="14"/>
      <c r="BF378" s="14"/>
      <c r="BG378" s="14"/>
      <c r="BH378" s="14"/>
      <c r="BI378" s="14"/>
    </row>
    <row r="379" spans="1:61" ht="20.100000000000001" customHeight="1" x14ac:dyDescent="0.2">
      <c r="B379" s="817"/>
      <c r="C379" s="1080"/>
      <c r="D379" s="1080"/>
      <c r="E379" s="1080"/>
      <c r="F379" s="814"/>
      <c r="G379" s="816"/>
      <c r="H379" s="814"/>
      <c r="I379" s="449"/>
      <c r="J379" s="449"/>
      <c r="K379" s="449"/>
      <c r="L379" s="449"/>
      <c r="M379" s="449"/>
      <c r="N379" s="332"/>
      <c r="O379" s="811"/>
      <c r="P379" s="14"/>
      <c r="Q379" s="14">
        <v>169849.34654700619</v>
      </c>
      <c r="R379" s="14"/>
      <c r="S379" s="14"/>
      <c r="T379" s="14"/>
      <c r="U379" s="1018">
        <v>171464.99696593755</v>
      </c>
      <c r="V379" s="17"/>
      <c r="W379" s="17"/>
      <c r="X379" s="17"/>
      <c r="Y379" s="17"/>
      <c r="Z379" s="17"/>
      <c r="AA379" s="17"/>
      <c r="AB379" s="17"/>
      <c r="AC379" s="14"/>
      <c r="AD379" s="14"/>
      <c r="AE379" s="359"/>
      <c r="AF379" s="14"/>
      <c r="AG379" s="14"/>
      <c r="AH379" s="14"/>
      <c r="AI379" s="14"/>
      <c r="AJ379" s="14"/>
      <c r="AK379" s="14"/>
      <c r="AL379" s="14">
        <f t="shared" si="16"/>
        <v>0</v>
      </c>
      <c r="AM379" s="14"/>
      <c r="AN379" s="14"/>
      <c r="AO379" s="14">
        <f t="shared" si="15"/>
        <v>0</v>
      </c>
      <c r="AP379" s="14"/>
      <c r="AQ379" s="14"/>
      <c r="AR379" s="14"/>
      <c r="AS379" s="14"/>
      <c r="AT379" s="14"/>
      <c r="AU379" s="14"/>
      <c r="AV379" s="14"/>
      <c r="AW379" s="14"/>
      <c r="AX379" s="14"/>
      <c r="AY379" s="14"/>
      <c r="AZ379" s="14"/>
      <c r="BA379" s="14"/>
      <c r="BB379" s="14"/>
      <c r="BC379" s="14"/>
      <c r="BD379" s="14"/>
      <c r="BE379" s="14"/>
      <c r="BF379" s="14"/>
      <c r="BG379" s="14"/>
      <c r="BH379" s="14"/>
      <c r="BI379" s="14"/>
    </row>
    <row r="380" spans="1:61" ht="20.100000000000001" customHeight="1" x14ac:dyDescent="0.2">
      <c r="B380" s="814"/>
      <c r="C380" s="1080"/>
      <c r="D380" s="1080"/>
      <c r="E380" s="1080"/>
      <c r="F380" s="815"/>
      <c r="G380" s="818"/>
      <c r="H380" s="814"/>
      <c r="I380" s="449"/>
      <c r="J380" s="449"/>
      <c r="K380" s="449"/>
      <c r="L380" s="449"/>
      <c r="M380" s="449"/>
      <c r="N380" s="332"/>
      <c r="O380" s="811"/>
      <c r="P380" s="14"/>
      <c r="Q380" s="14"/>
      <c r="R380" s="14"/>
      <c r="S380" s="14"/>
      <c r="T380" s="14"/>
      <c r="U380" s="14"/>
      <c r="V380" s="17"/>
      <c r="W380" s="17"/>
      <c r="X380" s="17"/>
      <c r="Y380" s="17"/>
      <c r="Z380" s="17"/>
      <c r="AA380" s="17"/>
      <c r="AB380" s="17"/>
      <c r="AC380" s="14"/>
      <c r="AD380" s="14"/>
      <c r="AE380" s="359"/>
      <c r="AF380" s="14"/>
      <c r="AG380" s="14"/>
      <c r="AH380" s="14"/>
      <c r="AI380" s="14"/>
      <c r="AJ380" s="14"/>
      <c r="AK380" s="14"/>
      <c r="AL380" s="14">
        <f t="shared" si="16"/>
        <v>0</v>
      </c>
      <c r="AM380" s="14"/>
      <c r="AN380" s="14"/>
      <c r="AO380" s="14">
        <f t="shared" si="15"/>
        <v>0</v>
      </c>
      <c r="AP380" s="14"/>
      <c r="AQ380" s="14"/>
      <c r="AR380" s="14"/>
      <c r="AS380" s="14"/>
      <c r="AT380" s="14"/>
      <c r="AU380" s="14"/>
      <c r="AV380" s="14"/>
      <c r="AW380" s="14"/>
      <c r="AX380" s="14"/>
      <c r="AY380" s="14"/>
      <c r="AZ380" s="14"/>
      <c r="BA380" s="14"/>
      <c r="BB380" s="14"/>
      <c r="BC380" s="14"/>
      <c r="BD380" s="14"/>
      <c r="BE380" s="14"/>
      <c r="BF380" s="14"/>
      <c r="BG380" s="14"/>
      <c r="BH380" s="14"/>
      <c r="BI380" s="14"/>
    </row>
    <row r="381" spans="1:61" ht="20.100000000000001" customHeight="1" x14ac:dyDescent="0.2">
      <c r="B381" s="814"/>
      <c r="C381" s="856"/>
      <c r="D381" s="815"/>
      <c r="E381" s="814"/>
      <c r="F381" s="814"/>
      <c r="G381" s="816"/>
      <c r="H381" s="814"/>
      <c r="I381" s="449"/>
      <c r="J381" s="449"/>
      <c r="K381" s="449"/>
      <c r="L381" s="449"/>
      <c r="M381" s="449"/>
      <c r="N381" s="332"/>
      <c r="O381" s="811"/>
      <c r="P381" s="14"/>
      <c r="Q381" s="14"/>
      <c r="R381" s="14"/>
      <c r="S381" s="14"/>
      <c r="T381" s="14"/>
      <c r="U381" s="14">
        <v>118623.70344688102</v>
      </c>
      <c r="V381" s="17"/>
      <c r="W381" s="17"/>
      <c r="X381" s="17"/>
      <c r="Y381" s="17"/>
      <c r="Z381" s="17"/>
      <c r="AA381" s="17"/>
      <c r="AB381" s="17"/>
      <c r="AC381" s="14"/>
      <c r="AD381" s="57"/>
      <c r="AE381" s="359"/>
      <c r="AF381" s="14"/>
      <c r="AG381" s="14"/>
      <c r="AH381" s="14"/>
      <c r="AI381" s="14"/>
      <c r="AJ381" s="14"/>
      <c r="AK381" s="14"/>
      <c r="AL381" s="14">
        <f t="shared" si="16"/>
        <v>0</v>
      </c>
      <c r="AM381" s="14"/>
      <c r="AN381" s="14"/>
      <c r="AO381" s="14">
        <f t="shared" si="15"/>
        <v>0</v>
      </c>
      <c r="AP381" s="14"/>
      <c r="AQ381" s="14"/>
      <c r="AR381" s="14"/>
      <c r="AS381" s="14"/>
      <c r="AT381" s="14"/>
      <c r="AU381" s="14"/>
      <c r="AV381" s="14"/>
      <c r="AW381" s="14"/>
      <c r="AX381" s="14"/>
      <c r="AY381" s="14"/>
      <c r="AZ381" s="14"/>
      <c r="BA381" s="14"/>
      <c r="BB381" s="14"/>
      <c r="BC381" s="14"/>
      <c r="BD381" s="14"/>
      <c r="BE381" s="14"/>
      <c r="BF381" s="14"/>
      <c r="BG381" s="14"/>
      <c r="BH381" s="14"/>
      <c r="BI381" s="14"/>
    </row>
    <row r="382" spans="1:61" ht="20.100000000000001" customHeight="1" x14ac:dyDescent="0.2">
      <c r="B382" s="588"/>
      <c r="C382" s="604"/>
      <c r="D382" s="815"/>
      <c r="E382" s="814"/>
      <c r="F382" s="814"/>
      <c r="G382" s="816"/>
      <c r="H382" s="814"/>
      <c r="I382" s="449"/>
      <c r="J382" s="449"/>
      <c r="K382" s="449"/>
      <c r="L382" s="449"/>
      <c r="M382" s="449"/>
      <c r="N382" s="332"/>
      <c r="O382" s="811"/>
      <c r="P382" s="14"/>
      <c r="Q382" s="57">
        <f>U379-Q379</f>
        <v>1615.6504189313564</v>
      </c>
      <c r="R382" s="14"/>
      <c r="S382" s="14"/>
      <c r="T382" s="14"/>
      <c r="U382" s="14">
        <v>1370.0029999999999</v>
      </c>
      <c r="V382" s="17"/>
      <c r="W382" s="17"/>
      <c r="X382" s="17"/>
      <c r="Y382" s="17"/>
      <c r="Z382" s="17"/>
      <c r="AA382" s="17"/>
      <c r="AB382" s="17"/>
      <c r="AC382" s="14"/>
      <c r="AD382" s="14">
        <f>SUM(AD378:AD381)</f>
        <v>0</v>
      </c>
      <c r="AE382" s="359"/>
      <c r="AF382" s="14"/>
      <c r="AG382" s="14"/>
      <c r="AH382" s="14"/>
      <c r="AI382" s="14"/>
      <c r="AJ382" s="14"/>
      <c r="AK382" s="14"/>
      <c r="AL382" s="14">
        <f t="shared" si="16"/>
        <v>0</v>
      </c>
      <c r="AM382" s="14"/>
      <c r="AN382" s="14"/>
      <c r="AO382" s="14">
        <f t="shared" si="15"/>
        <v>0</v>
      </c>
      <c r="AP382" s="14"/>
      <c r="AQ382" s="14"/>
      <c r="AR382" s="14"/>
      <c r="AS382" s="14"/>
      <c r="AT382" s="14"/>
      <c r="AU382" s="14"/>
      <c r="AV382" s="14"/>
      <c r="AW382" s="14"/>
      <c r="AX382" s="14"/>
      <c r="AY382" s="14"/>
      <c r="AZ382" s="14"/>
      <c r="BA382" s="14"/>
      <c r="BB382" s="14"/>
      <c r="BC382" s="14"/>
      <c r="BD382" s="14"/>
      <c r="BE382" s="14"/>
      <c r="BF382" s="14"/>
      <c r="BG382" s="14"/>
      <c r="BH382" s="14"/>
      <c r="BI382" s="14"/>
    </row>
    <row r="383" spans="1:61" ht="20.100000000000001" customHeight="1" x14ac:dyDescent="0.2">
      <c r="B383" s="814"/>
      <c r="C383" s="856"/>
      <c r="D383" s="815"/>
      <c r="E383" s="814"/>
      <c r="F383" s="814"/>
      <c r="G383" s="816"/>
      <c r="H383" s="814"/>
      <c r="I383" s="449"/>
      <c r="J383" s="449"/>
      <c r="K383" s="449"/>
      <c r="L383" s="449"/>
      <c r="M383" s="449"/>
      <c r="N383" s="332"/>
      <c r="O383" s="811"/>
      <c r="P383" s="14"/>
      <c r="Q383" s="14"/>
      <c r="R383" s="14"/>
      <c r="S383" s="14"/>
      <c r="T383" s="14"/>
      <c r="U383" s="57">
        <v>364</v>
      </c>
      <c r="V383" s="17"/>
      <c r="W383" s="17"/>
      <c r="X383" s="17"/>
      <c r="Y383" s="17"/>
      <c r="Z383" s="17"/>
      <c r="AA383" s="17"/>
      <c r="AB383" s="17"/>
      <c r="AC383" s="14"/>
      <c r="AD383" s="57"/>
      <c r="AE383" s="359"/>
      <c r="AF383" s="14"/>
      <c r="AG383" s="14"/>
      <c r="AH383" s="14"/>
      <c r="AI383" s="14"/>
      <c r="AJ383" s="14"/>
      <c r="AK383" s="14"/>
      <c r="AL383" s="14">
        <f t="shared" si="16"/>
        <v>0</v>
      </c>
      <c r="AM383" s="14"/>
      <c r="AN383" s="14"/>
      <c r="AO383" s="14">
        <f t="shared" si="15"/>
        <v>0</v>
      </c>
      <c r="AP383" s="14"/>
      <c r="AQ383" s="14"/>
      <c r="AR383" s="14"/>
      <c r="AS383" s="14"/>
      <c r="AT383" s="14"/>
      <c r="AU383" s="14"/>
      <c r="AV383" s="14"/>
      <c r="AW383" s="14"/>
      <c r="AX383" s="14"/>
      <c r="AY383" s="14"/>
      <c r="AZ383" s="14"/>
      <c r="BA383" s="14"/>
      <c r="BB383" s="14"/>
      <c r="BC383" s="14"/>
      <c r="BD383" s="14"/>
      <c r="BE383" s="14"/>
      <c r="BF383" s="14"/>
      <c r="BG383" s="14"/>
      <c r="BH383" s="14"/>
      <c r="BI383" s="14"/>
    </row>
    <row r="384" spans="1:61" ht="20.100000000000001" customHeight="1" x14ac:dyDescent="0.2">
      <c r="B384" s="819"/>
      <c r="C384" s="819"/>
      <c r="D384" s="819"/>
      <c r="E384" s="819"/>
      <c r="F384" s="819"/>
      <c r="G384" s="820"/>
      <c r="H384" s="819"/>
      <c r="I384" s="441"/>
      <c r="J384" s="441"/>
      <c r="K384" s="441"/>
      <c r="L384" s="441"/>
      <c r="M384" s="441"/>
      <c r="N384" s="821"/>
      <c r="O384" s="822"/>
      <c r="P384" s="65"/>
      <c r="Q384" s="65"/>
      <c r="R384" s="65"/>
      <c r="S384" s="14"/>
      <c r="T384" s="14"/>
      <c r="U384" s="14">
        <v>41256.709559986753</v>
      </c>
      <c r="V384" s="17"/>
      <c r="W384" s="17"/>
      <c r="X384" s="17"/>
      <c r="Y384" s="17"/>
      <c r="Z384" s="17"/>
      <c r="AA384" s="17"/>
      <c r="AB384" s="17"/>
      <c r="AC384" s="14"/>
      <c r="AD384" s="57">
        <f>AD376-AD382</f>
        <v>-880</v>
      </c>
      <c r="AE384" s="359"/>
      <c r="AF384" s="14"/>
      <c r="AG384" s="14"/>
      <c r="AH384" s="14"/>
      <c r="AI384" s="14"/>
      <c r="AJ384" s="14"/>
      <c r="AK384" s="14"/>
      <c r="AL384" s="14">
        <f t="shared" si="16"/>
        <v>0</v>
      </c>
      <c r="AM384" s="14"/>
      <c r="AN384" s="14"/>
      <c r="AO384" s="14">
        <f t="shared" si="15"/>
        <v>0</v>
      </c>
      <c r="AP384" s="14"/>
      <c r="AQ384" s="14"/>
      <c r="AR384" s="14"/>
      <c r="AS384" s="14"/>
      <c r="AT384" s="14"/>
      <c r="AU384" s="14"/>
      <c r="AV384" s="14"/>
      <c r="AW384" s="14"/>
      <c r="AX384" s="14"/>
      <c r="AY384" s="14"/>
      <c r="AZ384" s="14"/>
      <c r="BA384" s="14"/>
      <c r="BB384" s="14"/>
      <c r="BC384" s="14"/>
      <c r="BD384" s="14"/>
      <c r="BE384" s="14"/>
      <c r="BF384" s="14"/>
      <c r="BG384" s="14"/>
      <c r="BH384" s="14"/>
      <c r="BI384" s="14"/>
    </row>
    <row r="385" spans="2:61" ht="20.100000000000001" customHeight="1" x14ac:dyDescent="0.2">
      <c r="B385" s="814"/>
      <c r="C385" s="814"/>
      <c r="D385" s="814"/>
      <c r="E385" s="814"/>
      <c r="F385" s="814"/>
      <c r="G385" s="816"/>
      <c r="H385" s="814"/>
      <c r="I385" s="449"/>
      <c r="J385" s="449"/>
      <c r="K385" s="449"/>
      <c r="L385" s="449"/>
      <c r="M385" s="449"/>
      <c r="N385" s="441"/>
      <c r="O385" s="823"/>
      <c r="P385" s="65"/>
      <c r="Q385" s="65"/>
      <c r="R385" s="65"/>
      <c r="S385" s="14"/>
      <c r="T385" s="14"/>
      <c r="U385" s="14">
        <v>9367.5807056451613</v>
      </c>
      <c r="V385" s="17"/>
      <c r="W385" s="17"/>
      <c r="X385" s="17"/>
      <c r="Y385" s="17"/>
      <c r="Z385" s="17"/>
      <c r="AA385" s="17"/>
      <c r="AB385" s="17"/>
      <c r="AC385" s="14"/>
      <c r="AD385" s="14"/>
      <c r="AE385" s="359"/>
      <c r="AF385" s="14"/>
      <c r="AG385" s="14"/>
      <c r="AH385" s="14"/>
      <c r="AI385" s="14"/>
      <c r="AJ385" s="14"/>
      <c r="AK385" s="14"/>
      <c r="AL385" s="14">
        <f t="shared" si="16"/>
        <v>0</v>
      </c>
      <c r="AM385" s="14"/>
      <c r="AN385" s="14"/>
      <c r="AO385" s="14">
        <f t="shared" si="15"/>
        <v>0</v>
      </c>
      <c r="AP385" s="14"/>
      <c r="AQ385" s="14"/>
      <c r="AR385" s="14"/>
      <c r="AS385" s="14"/>
      <c r="AT385" s="14"/>
      <c r="AU385" s="14"/>
      <c r="AV385" s="14"/>
      <c r="AW385" s="14"/>
      <c r="AX385" s="14"/>
      <c r="AY385" s="14"/>
      <c r="AZ385" s="14"/>
      <c r="BA385" s="14"/>
      <c r="BB385" s="14"/>
      <c r="BC385" s="14"/>
      <c r="BD385" s="14"/>
      <c r="BE385" s="14"/>
      <c r="BF385" s="14"/>
      <c r="BG385" s="14"/>
      <c r="BH385" s="14"/>
      <c r="BI385" s="14"/>
    </row>
    <row r="386" spans="2:61" ht="20.100000000000001" customHeight="1" x14ac:dyDescent="0.2">
      <c r="B386" s="814"/>
      <c r="C386" s="814"/>
      <c r="D386" s="814"/>
      <c r="E386" s="814"/>
      <c r="F386" s="814"/>
      <c r="G386" s="816"/>
      <c r="H386" s="814"/>
      <c r="I386" s="449"/>
      <c r="J386" s="449"/>
      <c r="K386" s="449"/>
      <c r="L386" s="449"/>
      <c r="M386" s="449"/>
      <c r="N386" s="441"/>
      <c r="O386" s="823"/>
      <c r="P386" s="65"/>
      <c r="Q386" s="65">
        <f>1510+474+388</f>
        <v>2372</v>
      </c>
      <c r="R386" s="65"/>
      <c r="S386" s="14"/>
      <c r="T386" s="14"/>
      <c r="U386" s="61">
        <v>483</v>
      </c>
      <c r="V386" s="17"/>
      <c r="W386" s="17"/>
      <c r="X386" s="17"/>
      <c r="Y386" s="17"/>
      <c r="Z386" s="17"/>
      <c r="AA386" s="17"/>
      <c r="AB386" s="17"/>
      <c r="AC386" s="14"/>
      <c r="AD386" s="14"/>
      <c r="AE386" s="359"/>
      <c r="AF386" s="14"/>
      <c r="AG386" s="14"/>
      <c r="AH386" s="14"/>
      <c r="AI386" s="14"/>
      <c r="AJ386" s="14"/>
      <c r="AK386" s="14"/>
      <c r="AL386" s="14">
        <f t="shared" si="16"/>
        <v>0</v>
      </c>
      <c r="AM386" s="14"/>
      <c r="AN386" s="14"/>
      <c r="AO386" s="14">
        <f t="shared" si="15"/>
        <v>0</v>
      </c>
      <c r="AP386" s="14"/>
      <c r="AQ386" s="14"/>
      <c r="AR386" s="14"/>
      <c r="AS386" s="14"/>
      <c r="AT386" s="14"/>
      <c r="AU386" s="14"/>
      <c r="AV386" s="14"/>
      <c r="AW386" s="14"/>
      <c r="AX386" s="14"/>
      <c r="AY386" s="14"/>
      <c r="AZ386" s="14"/>
      <c r="BA386" s="14"/>
      <c r="BB386" s="14"/>
      <c r="BC386" s="14"/>
      <c r="BD386" s="14"/>
      <c r="BE386" s="14"/>
      <c r="BF386" s="14"/>
      <c r="BG386" s="14"/>
      <c r="BH386" s="14"/>
      <c r="BI386" s="14"/>
    </row>
    <row r="387" spans="2:61" ht="20.100000000000001" customHeight="1" x14ac:dyDescent="0.2">
      <c r="B387" s="814"/>
      <c r="C387" s="814"/>
      <c r="D387" s="814"/>
      <c r="E387" s="814"/>
      <c r="F387" s="814"/>
      <c r="G387" s="816"/>
      <c r="H387" s="814"/>
      <c r="I387" s="449"/>
      <c r="J387" s="449"/>
      <c r="K387" s="449"/>
      <c r="L387" s="449"/>
      <c r="M387" s="449"/>
      <c r="N387" s="441"/>
      <c r="O387" s="823"/>
      <c r="P387" s="65"/>
      <c r="Q387" s="65"/>
      <c r="R387" s="65"/>
      <c r="S387" s="14"/>
      <c r="T387" s="14"/>
      <c r="U387" s="1017">
        <f>SUM(U381:U386)</f>
        <v>171464.99671251295</v>
      </c>
      <c r="V387" s="17"/>
      <c r="W387" s="17"/>
      <c r="X387" s="17"/>
      <c r="Y387" s="17"/>
      <c r="Z387" s="17"/>
      <c r="AA387" s="17"/>
      <c r="AB387" s="17"/>
      <c r="AC387" s="14"/>
      <c r="AD387" s="14"/>
      <c r="AE387" s="359"/>
      <c r="AF387" s="14"/>
      <c r="AG387" s="14"/>
      <c r="AH387" s="14"/>
      <c r="AI387" s="14"/>
      <c r="AJ387" s="14"/>
      <c r="AK387" s="14"/>
      <c r="AL387" s="14">
        <f t="shared" si="16"/>
        <v>0</v>
      </c>
      <c r="AM387" s="14"/>
      <c r="AN387" s="14"/>
      <c r="AO387" s="14">
        <f t="shared" si="15"/>
        <v>0</v>
      </c>
      <c r="AP387" s="14"/>
      <c r="AQ387" s="14"/>
      <c r="AR387" s="14"/>
      <c r="AS387" s="14"/>
      <c r="AT387" s="14"/>
      <c r="AU387" s="14"/>
      <c r="AV387" s="14"/>
      <c r="AW387" s="14"/>
      <c r="AX387" s="14"/>
      <c r="AY387" s="14"/>
      <c r="AZ387" s="14"/>
      <c r="BA387" s="14"/>
      <c r="BB387" s="14"/>
      <c r="BC387" s="14"/>
      <c r="BD387" s="14"/>
      <c r="BE387" s="14"/>
      <c r="BF387" s="14"/>
      <c r="BG387" s="14"/>
      <c r="BH387" s="14"/>
      <c r="BI387" s="14"/>
    </row>
    <row r="388" spans="2:61" ht="20.100000000000001" customHeight="1" x14ac:dyDescent="0.2">
      <c r="B388" s="814"/>
      <c r="C388" s="814"/>
      <c r="D388" s="814"/>
      <c r="E388" s="814"/>
      <c r="F388" s="814"/>
      <c r="G388" s="816"/>
      <c r="H388" s="814"/>
      <c r="I388" s="449"/>
      <c r="J388" s="449"/>
      <c r="K388" s="449"/>
      <c r="L388" s="449"/>
      <c r="M388" s="449"/>
      <c r="N388" s="441"/>
      <c r="O388" s="823"/>
      <c r="P388" s="65"/>
      <c r="Q388" s="65"/>
      <c r="R388" s="65"/>
      <c r="S388" s="14"/>
      <c r="T388" s="14"/>
      <c r="U388" s="14"/>
      <c r="V388" s="17"/>
      <c r="W388" s="17"/>
      <c r="X388" s="17"/>
      <c r="Y388" s="17"/>
      <c r="Z388" s="17"/>
      <c r="AA388" s="17"/>
      <c r="AB388" s="17"/>
      <c r="AC388" s="14"/>
      <c r="AD388" s="14"/>
      <c r="AE388" s="359"/>
      <c r="AF388" s="14"/>
      <c r="AG388" s="14"/>
      <c r="AH388" s="14"/>
      <c r="AI388" s="14"/>
      <c r="AJ388" s="14"/>
      <c r="AK388" s="14"/>
      <c r="AL388" s="14">
        <f t="shared" si="16"/>
        <v>0</v>
      </c>
      <c r="AM388" s="14"/>
      <c r="AN388" s="14"/>
      <c r="AO388" s="14">
        <f t="shared" si="15"/>
        <v>0</v>
      </c>
      <c r="AP388" s="14"/>
      <c r="AQ388" s="14"/>
      <c r="AR388" s="14"/>
      <c r="AS388" s="14"/>
      <c r="AT388" s="14"/>
      <c r="AU388" s="14"/>
      <c r="AV388" s="14"/>
      <c r="AW388" s="14"/>
      <c r="AX388" s="14"/>
      <c r="AY388" s="14"/>
      <c r="AZ388" s="14"/>
      <c r="BA388" s="14"/>
      <c r="BB388" s="14"/>
      <c r="BC388" s="14"/>
      <c r="BD388" s="14"/>
      <c r="BE388" s="14"/>
      <c r="BF388" s="14"/>
      <c r="BG388" s="14"/>
      <c r="BH388" s="14"/>
      <c r="BI388" s="14"/>
    </row>
    <row r="389" spans="2:61" ht="20.100000000000001" customHeight="1" x14ac:dyDescent="0.2">
      <c r="B389" s="814"/>
      <c r="C389" s="814"/>
      <c r="D389" s="814"/>
      <c r="E389" s="814"/>
      <c r="F389" s="814"/>
      <c r="G389" s="816"/>
      <c r="H389" s="814"/>
      <c r="I389" s="449"/>
      <c r="J389" s="449"/>
      <c r="K389" s="449"/>
      <c r="L389" s="449"/>
      <c r="M389" s="449"/>
      <c r="N389" s="441"/>
      <c r="O389" s="823"/>
      <c r="P389" s="65"/>
      <c r="Q389" s="65"/>
      <c r="R389" s="65"/>
      <c r="S389" s="14"/>
      <c r="T389" s="14"/>
      <c r="U389" s="57">
        <f>U379-U387</f>
        <v>2.5342460139654577E-4</v>
      </c>
      <c r="V389" s="17"/>
      <c r="W389" s="17"/>
      <c r="X389" s="17"/>
      <c r="Y389" s="17"/>
      <c r="Z389" s="17"/>
      <c r="AA389" s="17"/>
      <c r="AB389" s="17"/>
      <c r="AC389" s="14"/>
      <c r="AD389" s="14"/>
      <c r="AE389" s="359"/>
      <c r="AF389" s="14"/>
      <c r="AG389" s="14"/>
      <c r="AH389" s="14"/>
      <c r="AI389" s="14"/>
      <c r="AJ389" s="14"/>
      <c r="AK389" s="14"/>
      <c r="AL389" s="14">
        <f t="shared" si="16"/>
        <v>0</v>
      </c>
      <c r="AM389" s="14"/>
      <c r="AN389" s="14"/>
      <c r="AO389" s="14">
        <f t="shared" ref="AO389:AO394" si="17">IF(U389&lt;0,(50),(0))</f>
        <v>0</v>
      </c>
      <c r="AP389" s="14"/>
      <c r="AQ389" s="14"/>
      <c r="AR389" s="14"/>
      <c r="AS389" s="14"/>
      <c r="AT389" s="14"/>
      <c r="AU389" s="14"/>
      <c r="AV389" s="14"/>
      <c r="AW389" s="14"/>
      <c r="AX389" s="14"/>
      <c r="AY389" s="14"/>
      <c r="AZ389" s="14"/>
      <c r="BA389" s="14"/>
      <c r="BB389" s="14"/>
      <c r="BC389" s="14"/>
      <c r="BD389" s="14"/>
      <c r="BE389" s="14"/>
      <c r="BF389" s="14"/>
      <c r="BG389" s="14"/>
      <c r="BH389" s="14"/>
      <c r="BI389" s="14"/>
    </row>
    <row r="390" spans="2:61" ht="20.100000000000001" customHeight="1" x14ac:dyDescent="0.2">
      <c r="B390" s="814"/>
      <c r="C390" s="814"/>
      <c r="D390" s="814"/>
      <c r="E390" s="814"/>
      <c r="F390" s="814"/>
      <c r="G390" s="816"/>
      <c r="H390" s="814"/>
      <c r="I390" s="449"/>
      <c r="J390" s="449"/>
      <c r="K390" s="449"/>
      <c r="L390" s="449"/>
      <c r="M390" s="449"/>
      <c r="N390" s="441"/>
      <c r="O390" s="823"/>
      <c r="P390" s="65"/>
      <c r="Q390" s="65"/>
      <c r="R390" s="65"/>
      <c r="S390" s="14"/>
      <c r="T390" s="14"/>
      <c r="U390" s="14"/>
      <c r="V390" s="17"/>
      <c r="W390" s="17"/>
      <c r="X390" s="17"/>
      <c r="Y390" s="17"/>
      <c r="Z390" s="17"/>
      <c r="AA390" s="17"/>
      <c r="AB390" s="17"/>
      <c r="AC390" s="14"/>
      <c r="AD390" s="14"/>
      <c r="AE390" s="359"/>
      <c r="AF390" s="14"/>
      <c r="AG390" s="14"/>
      <c r="AH390" s="14"/>
      <c r="AI390" s="14"/>
      <c r="AJ390" s="14"/>
      <c r="AK390" s="14"/>
      <c r="AL390" s="14">
        <f t="shared" si="16"/>
        <v>0</v>
      </c>
      <c r="AM390" s="14"/>
      <c r="AN390" s="14"/>
      <c r="AO390" s="14">
        <f t="shared" si="17"/>
        <v>0</v>
      </c>
      <c r="AP390" s="14"/>
      <c r="AQ390" s="14"/>
      <c r="AR390" s="14"/>
      <c r="AS390" s="14"/>
      <c r="AT390" s="14"/>
      <c r="AU390" s="14"/>
      <c r="AV390" s="14"/>
      <c r="AW390" s="14"/>
      <c r="AX390" s="14"/>
      <c r="AY390" s="14"/>
      <c r="AZ390" s="14"/>
      <c r="BA390" s="14"/>
      <c r="BB390" s="14"/>
      <c r="BC390" s="14"/>
      <c r="BD390" s="14"/>
      <c r="BE390" s="14"/>
      <c r="BF390" s="14"/>
      <c r="BG390" s="14"/>
      <c r="BH390" s="14"/>
      <c r="BI390" s="14"/>
    </row>
    <row r="391" spans="2:61" ht="20.100000000000001" customHeight="1" x14ac:dyDescent="0.2">
      <c r="B391" s="814"/>
      <c r="C391" s="814"/>
      <c r="D391" s="814"/>
      <c r="E391" s="814"/>
      <c r="F391" s="814"/>
      <c r="G391" s="816"/>
      <c r="H391" s="814"/>
      <c r="I391" s="449"/>
      <c r="J391" s="449"/>
      <c r="K391" s="449"/>
      <c r="L391" s="449"/>
      <c r="M391" s="449"/>
      <c r="N391" s="441"/>
      <c r="O391" s="823"/>
      <c r="P391" s="65"/>
      <c r="Q391" s="65"/>
      <c r="R391" s="65"/>
      <c r="S391" s="14"/>
      <c r="T391" s="14"/>
      <c r="U391" s="14"/>
      <c r="V391" s="17"/>
      <c r="W391" s="17"/>
      <c r="X391" s="17"/>
      <c r="Y391" s="17"/>
      <c r="Z391" s="17"/>
      <c r="AA391" s="17"/>
      <c r="AB391" s="17"/>
      <c r="AC391" s="14"/>
      <c r="AD391" s="14"/>
      <c r="AE391" s="359"/>
      <c r="AF391" s="14"/>
      <c r="AG391" s="14"/>
      <c r="AH391" s="14"/>
      <c r="AI391" s="14"/>
      <c r="AJ391" s="14"/>
      <c r="AK391" s="14"/>
      <c r="AL391" s="14">
        <f t="shared" si="16"/>
        <v>0</v>
      </c>
      <c r="AM391" s="14"/>
      <c r="AN391" s="14"/>
      <c r="AO391" s="14">
        <f t="shared" si="17"/>
        <v>0</v>
      </c>
      <c r="AP391" s="14"/>
      <c r="AQ391" s="14"/>
      <c r="AR391" s="14"/>
      <c r="AS391" s="14"/>
      <c r="AT391" s="14"/>
      <c r="AU391" s="14"/>
      <c r="AV391" s="14"/>
      <c r="AW391" s="14"/>
      <c r="AX391" s="14"/>
      <c r="AY391" s="14"/>
      <c r="AZ391" s="14"/>
      <c r="BA391" s="14"/>
      <c r="BB391" s="14"/>
      <c r="BC391" s="14"/>
      <c r="BD391" s="14"/>
      <c r="BE391" s="14"/>
      <c r="BF391" s="14"/>
      <c r="BG391" s="14"/>
      <c r="BH391" s="14"/>
      <c r="BI391" s="14"/>
    </row>
    <row r="392" spans="2:61" ht="20.100000000000001" customHeight="1" x14ac:dyDescent="0.2">
      <c r="B392" s="814"/>
      <c r="C392" s="814"/>
      <c r="D392" s="814"/>
      <c r="E392" s="814"/>
      <c r="F392" s="814"/>
      <c r="G392" s="816"/>
      <c r="H392" s="814"/>
      <c r="I392" s="449"/>
      <c r="J392" s="449"/>
      <c r="K392" s="449"/>
      <c r="L392" s="449"/>
      <c r="M392" s="449"/>
      <c r="N392" s="441"/>
      <c r="O392" s="823"/>
      <c r="P392" s="65"/>
      <c r="Q392" s="65"/>
      <c r="R392" s="65"/>
      <c r="S392" s="14"/>
      <c r="T392" s="14"/>
      <c r="U392" s="14"/>
      <c r="V392" s="17"/>
      <c r="W392" s="17"/>
      <c r="X392" s="17"/>
      <c r="Y392" s="17"/>
      <c r="Z392" s="17"/>
      <c r="AA392" s="17"/>
      <c r="AB392" s="17"/>
      <c r="AC392" s="14"/>
      <c r="AD392" s="14"/>
      <c r="AE392" s="359"/>
      <c r="AF392" s="14"/>
      <c r="AG392" s="14"/>
      <c r="AH392" s="14"/>
      <c r="AI392" s="14"/>
      <c r="AJ392" s="14"/>
      <c r="AK392" s="14"/>
      <c r="AL392" s="14">
        <f t="shared" si="16"/>
        <v>0</v>
      </c>
      <c r="AM392" s="14"/>
      <c r="AN392" s="14"/>
      <c r="AO392" s="14">
        <f t="shared" si="17"/>
        <v>0</v>
      </c>
      <c r="AP392" s="14"/>
      <c r="AQ392" s="14"/>
      <c r="AR392" s="14"/>
      <c r="AS392" s="14"/>
      <c r="AT392" s="14"/>
      <c r="AU392" s="14"/>
      <c r="AV392" s="14"/>
      <c r="AW392" s="14"/>
      <c r="AX392" s="14"/>
      <c r="AY392" s="14"/>
      <c r="AZ392" s="14"/>
      <c r="BA392" s="14"/>
      <c r="BB392" s="14"/>
      <c r="BC392" s="14"/>
      <c r="BD392" s="14"/>
      <c r="BE392" s="14"/>
      <c r="BF392" s="14"/>
      <c r="BG392" s="14"/>
      <c r="BH392" s="14"/>
      <c r="BI392" s="14"/>
    </row>
    <row r="393" spans="2:61" ht="20.100000000000001" customHeight="1" x14ac:dyDescent="0.2">
      <c r="B393" s="814"/>
      <c r="C393" s="814"/>
      <c r="D393" s="814"/>
      <c r="E393" s="814"/>
      <c r="F393" s="814"/>
      <c r="G393" s="816"/>
      <c r="H393" s="814"/>
      <c r="I393" s="449"/>
      <c r="J393" s="449"/>
      <c r="K393" s="449"/>
      <c r="L393" s="449"/>
      <c r="M393" s="449"/>
      <c r="N393" s="441"/>
      <c r="O393" s="823"/>
      <c r="P393" s="65"/>
      <c r="Q393" s="65"/>
      <c r="R393" s="65"/>
      <c r="S393" s="14"/>
      <c r="T393" s="14"/>
      <c r="U393" s="14"/>
      <c r="V393" s="17"/>
      <c r="W393" s="17"/>
      <c r="X393" s="17"/>
      <c r="Y393" s="17"/>
      <c r="Z393" s="17"/>
      <c r="AA393" s="17"/>
      <c r="AB393" s="17"/>
      <c r="AC393" s="14"/>
      <c r="AD393" s="14"/>
      <c r="AE393" s="359"/>
      <c r="AF393" s="14"/>
      <c r="AG393" s="14"/>
      <c r="AH393" s="14"/>
      <c r="AI393" s="14"/>
      <c r="AJ393" s="14"/>
      <c r="AK393" s="14"/>
      <c r="AL393" s="14">
        <f t="shared" si="16"/>
        <v>0</v>
      </c>
      <c r="AM393" s="14"/>
      <c r="AN393" s="14"/>
      <c r="AO393" s="14">
        <f t="shared" si="17"/>
        <v>0</v>
      </c>
      <c r="AP393" s="14"/>
      <c r="AQ393" s="14"/>
      <c r="AR393" s="14"/>
      <c r="AS393" s="14"/>
      <c r="AT393" s="14"/>
      <c r="AU393" s="14"/>
      <c r="AV393" s="14"/>
      <c r="AW393" s="14"/>
      <c r="AX393" s="14"/>
      <c r="AY393" s="14"/>
      <c r="AZ393" s="14"/>
      <c r="BA393" s="14"/>
      <c r="BB393" s="14"/>
      <c r="BC393" s="14"/>
      <c r="BD393" s="14"/>
      <c r="BE393" s="14"/>
      <c r="BF393" s="14"/>
      <c r="BG393" s="14"/>
      <c r="BH393" s="14"/>
      <c r="BI393" s="14"/>
    </row>
    <row r="394" spans="2:61" ht="20.100000000000001" customHeight="1" x14ac:dyDescent="0.2">
      <c r="B394" s="814"/>
      <c r="C394" s="814"/>
      <c r="D394" s="814"/>
      <c r="E394" s="814"/>
      <c r="F394" s="814"/>
      <c r="G394" s="816"/>
      <c r="H394" s="814"/>
      <c r="I394" s="449"/>
      <c r="J394" s="449"/>
      <c r="K394" s="449"/>
      <c r="L394" s="449"/>
      <c r="M394" s="449"/>
      <c r="N394" s="441"/>
      <c r="O394" s="823"/>
      <c r="P394" s="65"/>
      <c r="Q394" s="65"/>
      <c r="R394" s="65"/>
      <c r="S394" s="14"/>
      <c r="T394" s="14"/>
      <c r="U394" s="14"/>
      <c r="V394" s="17"/>
      <c r="W394" s="17"/>
      <c r="X394" s="17"/>
      <c r="Y394" s="17"/>
      <c r="Z394" s="17"/>
      <c r="AA394" s="17"/>
      <c r="AB394" s="17"/>
      <c r="AC394" s="14"/>
      <c r="AD394" s="14"/>
      <c r="AE394" s="359"/>
      <c r="AF394" s="14"/>
      <c r="AG394" s="14"/>
      <c r="AH394" s="14"/>
      <c r="AI394" s="14"/>
      <c r="AJ394" s="14"/>
      <c r="AK394" s="14"/>
      <c r="AL394" s="14">
        <f t="shared" si="16"/>
        <v>0</v>
      </c>
      <c r="AM394" s="14"/>
      <c r="AN394" s="14"/>
      <c r="AO394" s="14">
        <f t="shared" si="17"/>
        <v>0</v>
      </c>
      <c r="AP394" s="14"/>
      <c r="AQ394" s="14"/>
      <c r="AR394" s="14"/>
      <c r="AS394" s="14"/>
      <c r="AT394" s="14"/>
      <c r="AU394" s="14"/>
      <c r="AV394" s="14"/>
      <c r="AW394" s="14"/>
      <c r="AX394" s="14"/>
      <c r="AY394" s="14"/>
      <c r="AZ394" s="14"/>
      <c r="BA394" s="14"/>
      <c r="BB394" s="14"/>
      <c r="BC394" s="14"/>
      <c r="BD394" s="14"/>
      <c r="BE394" s="14"/>
      <c r="BF394" s="14"/>
      <c r="BG394" s="14"/>
      <c r="BH394" s="14"/>
      <c r="BI394" s="14"/>
    </row>
    <row r="395" spans="2:61" ht="20.100000000000001" customHeight="1" x14ac:dyDescent="0.2">
      <c r="B395" s="814"/>
      <c r="C395" s="814"/>
      <c r="D395" s="814"/>
      <c r="E395" s="814"/>
      <c r="F395" s="814"/>
      <c r="G395" s="816"/>
      <c r="H395" s="814"/>
      <c r="I395" s="449"/>
      <c r="J395" s="449"/>
      <c r="K395" s="449"/>
      <c r="L395" s="449"/>
      <c r="M395" s="449"/>
      <c r="N395" s="441"/>
      <c r="O395" s="823"/>
      <c r="P395" s="65"/>
      <c r="Q395" s="65"/>
      <c r="R395" s="65"/>
      <c r="S395" s="14"/>
      <c r="T395" s="14"/>
      <c r="U395" s="14"/>
      <c r="V395" s="17"/>
      <c r="W395" s="17"/>
      <c r="X395" s="17"/>
      <c r="Y395" s="17"/>
      <c r="Z395" s="17"/>
      <c r="AA395" s="17"/>
      <c r="AB395" s="17"/>
      <c r="AC395" s="14"/>
      <c r="AD395" s="14"/>
      <c r="AE395" s="359"/>
      <c r="AF395" s="14"/>
      <c r="AG395" s="14"/>
      <c r="AH395" s="14"/>
      <c r="AI395" s="14"/>
      <c r="AJ395" s="14"/>
      <c r="AK395" s="14"/>
      <c r="AL395" s="14">
        <f t="shared" si="16"/>
        <v>0</v>
      </c>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row>
    <row r="396" spans="2:61" ht="20.100000000000001" customHeight="1" x14ac:dyDescent="0.2">
      <c r="B396" s="814"/>
      <c r="C396" s="814"/>
      <c r="D396" s="814"/>
      <c r="E396" s="814"/>
      <c r="F396" s="814"/>
      <c r="G396" s="816"/>
      <c r="H396" s="814"/>
      <c r="I396" s="449"/>
      <c r="J396" s="449"/>
      <c r="K396" s="449"/>
      <c r="L396" s="449"/>
      <c r="M396" s="449"/>
      <c r="N396" s="441"/>
      <c r="O396" s="823"/>
      <c r="P396" s="65"/>
      <c r="Q396" s="65"/>
      <c r="R396" s="65"/>
      <c r="S396" s="14"/>
      <c r="T396" s="14"/>
      <c r="U396" s="14"/>
      <c r="V396" s="17"/>
      <c r="W396" s="17"/>
      <c r="X396" s="17"/>
      <c r="Y396" s="17"/>
      <c r="Z396" s="17"/>
      <c r="AA396" s="17"/>
      <c r="AB396" s="17"/>
      <c r="AC396" s="14"/>
      <c r="AD396" s="14"/>
      <c r="AE396" s="359"/>
      <c r="AF396" s="14"/>
      <c r="AG396" s="14"/>
      <c r="AH396" s="14"/>
      <c r="AI396" s="14"/>
      <c r="AJ396" s="14"/>
      <c r="AK396" s="14"/>
      <c r="AL396" s="14">
        <f t="shared" si="16"/>
        <v>0</v>
      </c>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row>
    <row r="397" spans="2:61" ht="20.100000000000001" customHeight="1" x14ac:dyDescent="0.2">
      <c r="B397" s="588"/>
      <c r="C397" s="604"/>
      <c r="D397" s="814"/>
      <c r="E397" s="814"/>
      <c r="F397" s="814"/>
      <c r="G397" s="816"/>
      <c r="H397" s="814"/>
      <c r="I397" s="449"/>
      <c r="J397" s="449"/>
      <c r="K397" s="449"/>
      <c r="L397" s="449"/>
      <c r="M397" s="449"/>
      <c r="N397" s="441"/>
      <c r="O397" s="823"/>
      <c r="P397" s="65"/>
      <c r="Q397" s="65"/>
      <c r="R397" s="65"/>
      <c r="S397" s="14"/>
      <c r="T397" s="14"/>
      <c r="U397" s="14"/>
      <c r="V397" s="17"/>
      <c r="W397" s="17"/>
      <c r="X397" s="17"/>
      <c r="Y397" s="17"/>
      <c r="Z397" s="17"/>
      <c r="AA397" s="17"/>
      <c r="AB397" s="17"/>
      <c r="AC397" s="14"/>
      <c r="AD397" s="14"/>
      <c r="AE397" s="359"/>
      <c r="AF397" s="14"/>
      <c r="AG397" s="14"/>
      <c r="AH397" s="14"/>
      <c r="AI397" s="14"/>
      <c r="AJ397" s="14"/>
      <c r="AK397" s="14"/>
      <c r="AL397" s="14">
        <f t="shared" si="16"/>
        <v>0</v>
      </c>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row>
    <row r="398" spans="2:61" ht="20.100000000000001" customHeight="1" x14ac:dyDescent="0.2">
      <c r="B398" s="589"/>
      <c r="C398" s="824"/>
      <c r="D398" s="814"/>
      <c r="E398" s="814"/>
      <c r="F398" s="814"/>
      <c r="G398" s="816"/>
      <c r="H398" s="814"/>
      <c r="I398" s="449"/>
      <c r="J398" s="449"/>
      <c r="K398" s="449"/>
      <c r="L398" s="449"/>
      <c r="M398" s="449"/>
      <c r="N398" s="441"/>
      <c r="O398" s="823"/>
      <c r="P398" s="65"/>
      <c r="Q398" s="65"/>
      <c r="R398" s="65"/>
      <c r="S398" s="14"/>
      <c r="T398" s="14"/>
      <c r="U398" s="14"/>
      <c r="V398" s="17"/>
      <c r="W398" s="17"/>
      <c r="X398" s="17"/>
      <c r="Y398" s="17"/>
      <c r="Z398" s="17"/>
      <c r="AA398" s="17"/>
      <c r="AB398" s="17"/>
      <c r="AC398" s="14"/>
      <c r="AD398" s="14"/>
      <c r="AE398" s="236"/>
      <c r="AF398" s="14"/>
      <c r="AG398" s="14"/>
      <c r="AH398" s="14"/>
      <c r="AI398" s="14"/>
      <c r="AJ398" s="14"/>
      <c r="AK398" s="14"/>
      <c r="AL398" s="14">
        <f t="shared" si="16"/>
        <v>0</v>
      </c>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row>
    <row r="399" spans="2:61" ht="20.100000000000001" customHeight="1" x14ac:dyDescent="0.2">
      <c r="B399" s="588"/>
      <c r="C399" s="604"/>
      <c r="D399" s="449"/>
      <c r="E399" s="449"/>
      <c r="F399" s="449"/>
      <c r="G399" s="825"/>
      <c r="H399" s="449"/>
      <c r="I399" s="449"/>
      <c r="J399" s="449"/>
      <c r="K399" s="449"/>
      <c r="L399" s="449"/>
      <c r="M399" s="449"/>
      <c r="N399" s="441"/>
      <c r="O399" s="823"/>
      <c r="P399" s="65"/>
      <c r="Q399" s="65"/>
      <c r="R399" s="65"/>
      <c r="S399" s="14"/>
      <c r="T399" s="14"/>
      <c r="U399" s="14"/>
      <c r="V399" s="17"/>
      <c r="W399" s="17"/>
      <c r="X399" s="17"/>
      <c r="Y399" s="17"/>
      <c r="Z399" s="17"/>
      <c r="AA399" s="17"/>
      <c r="AB399" s="17"/>
      <c r="AC399" s="14"/>
      <c r="AD399" s="14"/>
      <c r="AE399" s="16"/>
      <c r="AF399" s="14"/>
      <c r="AG399" s="14"/>
      <c r="AH399" s="14"/>
      <c r="AI399" s="14"/>
      <c r="AJ399" s="14"/>
      <c r="AK399" s="14"/>
      <c r="AL399" s="14">
        <f t="shared" si="16"/>
        <v>0</v>
      </c>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row>
    <row r="400" spans="2:61" ht="20.100000000000001" customHeight="1" x14ac:dyDescent="0.2">
      <c r="B400" s="588"/>
      <c r="C400" s="604"/>
      <c r="D400" s="449"/>
      <c r="E400" s="449"/>
      <c r="F400" s="449"/>
      <c r="G400" s="825"/>
      <c r="H400" s="449"/>
      <c r="I400" s="449"/>
      <c r="J400" s="449"/>
      <c r="K400" s="449"/>
      <c r="L400" s="449"/>
      <c r="M400" s="449"/>
      <c r="N400" s="441"/>
      <c r="O400" s="823"/>
      <c r="P400" s="65"/>
      <c r="Q400" s="65"/>
      <c r="R400" s="65"/>
      <c r="S400" s="14"/>
      <c r="T400" s="14"/>
      <c r="U400" s="14"/>
      <c r="V400" s="17"/>
      <c r="W400" s="17"/>
      <c r="X400" s="17"/>
      <c r="Y400" s="17"/>
      <c r="Z400" s="17"/>
      <c r="AA400" s="17"/>
      <c r="AB400" s="17"/>
      <c r="AC400" s="14"/>
      <c r="AD400" s="14"/>
      <c r="AE400" s="16"/>
      <c r="AF400" s="14"/>
      <c r="AG400" s="14"/>
      <c r="AH400" s="14"/>
      <c r="AI400" s="14"/>
      <c r="AJ400" s="14"/>
      <c r="AK400" s="14"/>
      <c r="AL400" s="14">
        <f t="shared" si="16"/>
        <v>0</v>
      </c>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row>
    <row r="401" spans="2:61" ht="20.100000000000001" customHeight="1" x14ac:dyDescent="0.2">
      <c r="B401" s="588"/>
      <c r="C401" s="604"/>
      <c r="D401" s="449"/>
      <c r="E401" s="449"/>
      <c r="F401" s="449"/>
      <c r="G401" s="825"/>
      <c r="H401" s="449"/>
      <c r="I401" s="449"/>
      <c r="J401" s="449"/>
      <c r="K401" s="449"/>
      <c r="L401" s="449"/>
      <c r="M401" s="449"/>
      <c r="N401" s="441"/>
      <c r="O401" s="823"/>
      <c r="P401" s="65"/>
      <c r="Q401" s="65"/>
      <c r="R401" s="65"/>
      <c r="S401" s="14"/>
      <c r="T401" s="14"/>
      <c r="U401" s="14"/>
      <c r="V401" s="17"/>
      <c r="W401" s="17"/>
      <c r="X401" s="17"/>
      <c r="Y401" s="17"/>
      <c r="Z401" s="17"/>
      <c r="AA401" s="17"/>
      <c r="AB401" s="17"/>
      <c r="AC401" s="14"/>
      <c r="AD401" s="14"/>
      <c r="AE401" s="16"/>
      <c r="AF401" s="14"/>
      <c r="AG401" s="14"/>
      <c r="AH401" s="14"/>
      <c r="AI401" s="14"/>
      <c r="AJ401" s="14"/>
      <c r="AK401" s="14"/>
      <c r="AL401" s="14">
        <f t="shared" si="16"/>
        <v>0</v>
      </c>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row>
    <row r="402" spans="2:61" x14ac:dyDescent="0.2">
      <c r="B402" s="826"/>
      <c r="C402" s="824"/>
      <c r="D402" s="449"/>
      <c r="E402" s="449"/>
      <c r="F402" s="449"/>
      <c r="G402" s="825"/>
      <c r="H402" s="449"/>
      <c r="I402" s="449"/>
      <c r="J402" s="449"/>
      <c r="K402" s="449"/>
      <c r="L402" s="449"/>
      <c r="M402" s="449"/>
      <c r="N402" s="441"/>
      <c r="O402" s="823"/>
      <c r="P402" s="65"/>
      <c r="Q402" s="65"/>
      <c r="R402" s="65"/>
      <c r="S402" s="14"/>
      <c r="T402" s="14"/>
      <c r="U402" s="14"/>
      <c r="V402" s="17"/>
      <c r="W402" s="17"/>
      <c r="X402" s="17"/>
      <c r="Y402" s="17"/>
      <c r="Z402" s="17"/>
      <c r="AA402" s="17"/>
      <c r="AB402" s="17"/>
      <c r="AC402" s="14"/>
      <c r="AD402" s="14"/>
      <c r="AE402" s="16"/>
      <c r="AF402" s="14"/>
      <c r="AG402" s="14"/>
      <c r="AH402" s="14"/>
      <c r="AI402" s="14"/>
      <c r="AJ402" s="14"/>
      <c r="AK402" s="14"/>
      <c r="AL402" s="14">
        <f t="shared" si="16"/>
        <v>0</v>
      </c>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row>
    <row r="403" spans="2:61" x14ac:dyDescent="0.2">
      <c r="B403" s="652"/>
      <c r="C403" s="824"/>
      <c r="D403" s="449"/>
      <c r="E403" s="449"/>
      <c r="F403" s="449"/>
      <c r="G403" s="825"/>
      <c r="H403" s="449"/>
      <c r="I403" s="449"/>
      <c r="J403" s="449"/>
      <c r="K403" s="449"/>
      <c r="L403" s="449"/>
      <c r="M403" s="449"/>
      <c r="N403" s="441"/>
      <c r="O403" s="823"/>
      <c r="P403" s="65"/>
      <c r="Q403" s="65"/>
      <c r="R403" s="65"/>
      <c r="S403" s="14"/>
      <c r="T403" s="14"/>
      <c r="U403" s="14"/>
      <c r="V403" s="17"/>
      <c r="W403" s="17"/>
      <c r="X403" s="17"/>
      <c r="Y403" s="17"/>
      <c r="Z403" s="17"/>
      <c r="AA403" s="17"/>
      <c r="AB403" s="17"/>
      <c r="AC403" s="14"/>
      <c r="AD403" s="14"/>
      <c r="AE403" s="16"/>
      <c r="AF403" s="14"/>
      <c r="AG403" s="14"/>
      <c r="AH403" s="14"/>
      <c r="AI403" s="14"/>
      <c r="AJ403" s="14"/>
      <c r="AK403" s="14"/>
      <c r="AL403" s="14">
        <f t="shared" si="16"/>
        <v>0</v>
      </c>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row>
    <row r="404" spans="2:61" x14ac:dyDescent="0.2">
      <c r="B404" s="652"/>
      <c r="C404" s="824"/>
      <c r="D404" s="449"/>
      <c r="E404" s="449"/>
      <c r="F404" s="449"/>
      <c r="G404" s="825"/>
      <c r="H404" s="449"/>
      <c r="I404" s="449"/>
      <c r="J404" s="449"/>
      <c r="K404" s="449"/>
      <c r="L404" s="449"/>
      <c r="M404" s="449"/>
      <c r="N404" s="441"/>
      <c r="O404" s="823"/>
      <c r="P404" s="65"/>
      <c r="Q404" s="65"/>
      <c r="R404" s="65"/>
      <c r="S404" s="14"/>
      <c r="T404" s="14"/>
      <c r="U404" s="14"/>
      <c r="V404" s="17"/>
      <c r="W404" s="17"/>
      <c r="X404" s="17"/>
      <c r="Y404" s="17"/>
      <c r="Z404" s="17"/>
      <c r="AA404" s="17"/>
      <c r="AB404" s="17"/>
      <c r="AC404" s="14"/>
      <c r="AD404" s="14"/>
      <c r="AE404" s="16"/>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row>
    <row r="405" spans="2:61" x14ac:dyDescent="0.2">
      <c r="B405" s="449"/>
      <c r="C405" s="449"/>
      <c r="D405" s="449"/>
      <c r="E405" s="449"/>
      <c r="F405" s="449"/>
      <c r="G405" s="825"/>
      <c r="H405" s="449"/>
      <c r="I405" s="449"/>
      <c r="J405" s="449"/>
      <c r="K405" s="449"/>
      <c r="L405" s="449"/>
      <c r="M405" s="449"/>
      <c r="N405" s="441"/>
      <c r="O405" s="823"/>
      <c r="P405" s="65"/>
      <c r="Q405" s="65"/>
      <c r="R405" s="65"/>
      <c r="S405" s="14"/>
      <c r="T405" s="14"/>
      <c r="U405" s="14"/>
      <c r="V405" s="17"/>
      <c r="W405" s="17"/>
      <c r="X405" s="17"/>
      <c r="Y405" s="17"/>
      <c r="Z405" s="17"/>
      <c r="AA405" s="17"/>
      <c r="AB405" s="17"/>
      <c r="AC405" s="14"/>
      <c r="AD405" s="14"/>
      <c r="AE405" s="16"/>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row>
    <row r="406" spans="2:61" x14ac:dyDescent="0.2">
      <c r="B406" s="449"/>
      <c r="C406" s="449"/>
      <c r="D406" s="449"/>
      <c r="E406" s="449"/>
      <c r="F406" s="449"/>
      <c r="G406" s="825"/>
      <c r="H406" s="449"/>
      <c r="I406" s="449"/>
      <c r="J406" s="449"/>
      <c r="K406" s="449"/>
      <c r="L406" s="449"/>
      <c r="M406" s="449"/>
      <c r="N406" s="441"/>
      <c r="O406" s="823"/>
      <c r="P406" s="65"/>
      <c r="Q406" s="65"/>
      <c r="R406" s="65"/>
      <c r="S406" s="14"/>
      <c r="T406" s="14"/>
      <c r="U406" s="14"/>
      <c r="V406" s="17"/>
      <c r="W406" s="17"/>
      <c r="X406" s="17"/>
      <c r="Y406" s="17"/>
      <c r="Z406" s="17"/>
      <c r="AA406" s="17"/>
      <c r="AB406" s="17"/>
      <c r="AC406" s="14"/>
      <c r="AD406" s="14"/>
      <c r="AE406" s="16"/>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row>
    <row r="407" spans="2:61" x14ac:dyDescent="0.2">
      <c r="B407" s="449"/>
      <c r="C407" s="449"/>
      <c r="D407" s="449"/>
      <c r="E407" s="449"/>
      <c r="F407" s="449"/>
      <c r="G407" s="825"/>
      <c r="H407" s="449"/>
      <c r="I407" s="449"/>
      <c r="J407" s="449"/>
      <c r="K407" s="449"/>
      <c r="L407" s="449"/>
      <c r="M407" s="449"/>
      <c r="N407" s="441"/>
      <c r="O407" s="823"/>
      <c r="P407" s="65"/>
      <c r="Q407" s="65"/>
      <c r="R407" s="65"/>
      <c r="S407" s="14"/>
      <c r="T407" s="14"/>
      <c r="U407" s="14"/>
      <c r="V407" s="17"/>
      <c r="W407" s="17"/>
      <c r="X407" s="17"/>
      <c r="Y407" s="17"/>
      <c r="Z407" s="17"/>
      <c r="AA407" s="17"/>
      <c r="AB407" s="17"/>
      <c r="AC407" s="14"/>
      <c r="AD407" s="14"/>
      <c r="AE407" s="16"/>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row>
    <row r="408" spans="2:61" x14ac:dyDescent="0.2">
      <c r="B408" s="449"/>
      <c r="C408" s="449"/>
      <c r="D408" s="449"/>
      <c r="E408" s="449"/>
      <c r="F408" s="449"/>
      <c r="G408" s="825"/>
      <c r="H408" s="449"/>
      <c r="I408" s="449"/>
      <c r="J408" s="449"/>
      <c r="K408" s="449"/>
      <c r="L408" s="449"/>
      <c r="M408" s="449"/>
      <c r="N408" s="441"/>
      <c r="O408" s="823"/>
      <c r="P408" s="65"/>
      <c r="Q408" s="65"/>
      <c r="R408" s="65"/>
      <c r="S408" s="14"/>
      <c r="T408" s="14"/>
      <c r="U408" s="14"/>
      <c r="V408" s="17"/>
      <c r="W408" s="17"/>
      <c r="X408" s="17"/>
      <c r="Y408" s="17"/>
      <c r="Z408" s="17"/>
      <c r="AA408" s="17"/>
      <c r="AB408" s="17"/>
      <c r="AC408" s="14"/>
      <c r="AD408" s="14"/>
      <c r="AE408" s="16"/>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row>
    <row r="409" spans="2:61" x14ac:dyDescent="0.2">
      <c r="B409" s="441"/>
      <c r="C409" s="441"/>
      <c r="D409" s="441"/>
      <c r="E409" s="441"/>
      <c r="F409" s="441"/>
      <c r="G409" s="827"/>
      <c r="H409" s="441"/>
      <c r="I409" s="441"/>
      <c r="J409" s="441"/>
      <c r="K409" s="441"/>
      <c r="L409" s="441"/>
      <c r="M409" s="441"/>
      <c r="N409" s="441"/>
      <c r="O409" s="823"/>
      <c r="P409" s="65"/>
      <c r="Q409" s="65"/>
      <c r="R409" s="65"/>
      <c r="S409" s="14"/>
      <c r="T409" s="14"/>
      <c r="U409" s="14"/>
      <c r="V409" s="17"/>
      <c r="W409" s="17"/>
      <c r="X409" s="17"/>
      <c r="Y409" s="17"/>
      <c r="Z409" s="17"/>
      <c r="AA409" s="17"/>
      <c r="AB409" s="17"/>
      <c r="AC409" s="14"/>
      <c r="AD409" s="14"/>
      <c r="AE409" s="16"/>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row>
    <row r="410" spans="2:61" x14ac:dyDescent="0.2">
      <c r="B410" s="441"/>
      <c r="C410" s="441"/>
      <c r="D410" s="441"/>
      <c r="E410" s="441"/>
      <c r="F410" s="441"/>
      <c r="G410" s="827"/>
      <c r="H410" s="441"/>
      <c r="I410" s="441"/>
      <c r="J410" s="441"/>
      <c r="K410" s="441"/>
      <c r="L410" s="441"/>
      <c r="M410" s="441"/>
      <c r="N410" s="441"/>
      <c r="O410" s="823"/>
      <c r="P410" s="65"/>
      <c r="Q410" s="65"/>
      <c r="R410" s="65"/>
      <c r="S410" s="14"/>
      <c r="T410" s="14"/>
      <c r="U410" s="14"/>
      <c r="V410" s="17"/>
      <c r="W410" s="17"/>
      <c r="X410" s="17"/>
      <c r="Y410" s="17"/>
      <c r="Z410" s="17"/>
      <c r="AA410" s="17"/>
      <c r="AB410" s="17"/>
      <c r="AC410" s="14"/>
      <c r="AD410" s="14"/>
      <c r="AH410" s="14">
        <v>66</v>
      </c>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row>
    <row r="411" spans="2:61" x14ac:dyDescent="0.2">
      <c r="B411" s="441"/>
      <c r="C411" s="441"/>
      <c r="D411" s="441"/>
      <c r="E411" s="441"/>
      <c r="F411" s="441"/>
      <c r="G411" s="827"/>
      <c r="H411" s="441"/>
      <c r="I411" s="441"/>
      <c r="J411" s="441"/>
      <c r="K411" s="441"/>
      <c r="L411" s="441"/>
      <c r="M411" s="441"/>
      <c r="N411" s="441"/>
      <c r="O411" s="823"/>
      <c r="P411" s="65"/>
      <c r="Q411" s="65"/>
      <c r="R411" s="65"/>
      <c r="S411" s="14"/>
      <c r="T411" s="14"/>
      <c r="U411" s="14"/>
      <c r="V411" s="17"/>
      <c r="W411" s="17"/>
      <c r="X411" s="17"/>
      <c r="Y411" s="17"/>
      <c r="Z411" s="17"/>
      <c r="AA411" s="17"/>
      <c r="AB411" s="17"/>
      <c r="AC411" s="14"/>
      <c r="AD411" s="14"/>
      <c r="AH411" s="14">
        <v>67</v>
      </c>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row>
    <row r="412" spans="2:61" x14ac:dyDescent="0.2">
      <c r="B412" s="441"/>
      <c r="C412" s="441"/>
      <c r="D412" s="441"/>
      <c r="E412" s="441"/>
      <c r="F412" s="441"/>
      <c r="G412" s="827"/>
      <c r="H412" s="441"/>
      <c r="I412" s="441"/>
      <c r="J412" s="441"/>
      <c r="K412" s="441"/>
      <c r="L412" s="441"/>
      <c r="M412" s="441"/>
      <c r="N412" s="441"/>
      <c r="O412" s="823"/>
      <c r="P412" s="65"/>
      <c r="Q412" s="65"/>
      <c r="R412" s="65"/>
      <c r="S412" s="14"/>
      <c r="T412" s="14"/>
      <c r="U412" s="14"/>
      <c r="V412" s="17"/>
      <c r="W412" s="17"/>
      <c r="X412" s="17"/>
      <c r="Y412" s="17"/>
      <c r="Z412" s="17"/>
      <c r="AA412" s="17"/>
      <c r="AB412" s="17"/>
      <c r="AC412" s="14"/>
      <c r="AD412" s="14"/>
      <c r="AH412" s="14">
        <v>68</v>
      </c>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row>
    <row r="413" spans="2:61" x14ac:dyDescent="0.2">
      <c r="B413" s="834"/>
      <c r="C413" s="834"/>
      <c r="D413" s="50"/>
      <c r="E413" s="66"/>
      <c r="F413" s="66"/>
      <c r="G413" s="455"/>
      <c r="H413" s="66"/>
      <c r="I413" s="334"/>
      <c r="J413" s="334"/>
      <c r="K413" s="66"/>
      <c r="L413" s="66"/>
      <c r="M413" s="37"/>
      <c r="N413" s="37"/>
      <c r="O413" s="263"/>
      <c r="P413" s="14"/>
      <c r="Q413" s="14"/>
      <c r="R413" s="14"/>
      <c r="S413" s="14"/>
      <c r="T413" s="14"/>
      <c r="U413" s="14"/>
      <c r="V413" s="17"/>
      <c r="W413" s="17"/>
      <c r="X413" s="17"/>
      <c r="Y413" s="17"/>
      <c r="Z413" s="17"/>
      <c r="AA413" s="17"/>
      <c r="AB413" s="17"/>
      <c r="AC413" s="14"/>
      <c r="AD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row>
    <row r="414" spans="2:61" x14ac:dyDescent="0.2">
      <c r="B414" s="334"/>
      <c r="C414" s="834"/>
      <c r="D414" s="50"/>
      <c r="E414" s="66"/>
      <c r="F414" s="66"/>
      <c r="G414" s="455"/>
      <c r="H414" s="66"/>
      <c r="I414" s="334"/>
      <c r="J414" s="334"/>
      <c r="K414" s="66"/>
      <c r="L414" s="66"/>
      <c r="M414" s="37"/>
      <c r="N414" s="37"/>
      <c r="O414" s="263"/>
      <c r="P414" s="14"/>
      <c r="Q414" s="14"/>
      <c r="R414" s="14"/>
      <c r="S414" s="14"/>
      <c r="T414" s="14"/>
      <c r="U414" s="14"/>
      <c r="V414" s="17"/>
      <c r="W414" s="17"/>
      <c r="X414" s="17"/>
      <c r="Y414" s="17"/>
      <c r="Z414" s="17"/>
      <c r="AA414" s="17"/>
      <c r="AB414" s="17"/>
      <c r="AC414" s="14"/>
      <c r="AD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row>
    <row r="415" spans="2:61" x14ac:dyDescent="0.2">
      <c r="B415" s="334"/>
      <c r="C415" s="822"/>
      <c r="D415" s="46"/>
      <c r="E415" s="37"/>
      <c r="F415" s="37"/>
      <c r="G415" s="456"/>
      <c r="H415" s="37"/>
      <c r="I415" s="333"/>
      <c r="J415" s="333"/>
      <c r="K415" s="37"/>
      <c r="L415" s="37"/>
      <c r="M415" s="37"/>
      <c r="N415" s="37"/>
      <c r="O415" s="263"/>
      <c r="P415" s="14"/>
      <c r="Q415" s="14"/>
      <c r="R415" s="14"/>
      <c r="S415" s="14"/>
      <c r="T415" s="14"/>
      <c r="U415" s="14"/>
      <c r="V415" s="17"/>
      <c r="W415" s="17"/>
      <c r="X415" s="17"/>
      <c r="Y415" s="17"/>
      <c r="Z415" s="17"/>
      <c r="AA415" s="17"/>
      <c r="AB415" s="17"/>
      <c r="AC415" s="14"/>
      <c r="AD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row>
    <row r="416" spans="2:61" x14ac:dyDescent="0.2">
      <c r="B416" s="334"/>
      <c r="C416" s="834"/>
      <c r="D416" s="50"/>
      <c r="E416" s="66"/>
      <c r="F416" s="66"/>
      <c r="G416" s="455"/>
      <c r="H416" s="37"/>
      <c r="I416" s="333"/>
      <c r="J416" s="333"/>
      <c r="K416" s="37"/>
      <c r="L416" s="37"/>
      <c r="M416" s="37"/>
      <c r="N416" s="37"/>
      <c r="O416" s="263"/>
      <c r="P416" s="14"/>
      <c r="Q416" s="14"/>
      <c r="R416" s="14"/>
      <c r="S416" s="14"/>
      <c r="T416" s="14"/>
      <c r="U416" s="14"/>
      <c r="V416" s="17"/>
      <c r="W416" s="17"/>
      <c r="X416" s="17"/>
      <c r="Y416" s="17"/>
      <c r="Z416" s="17"/>
      <c r="AA416" s="17"/>
      <c r="AB416" s="17"/>
      <c r="AC416" s="14"/>
      <c r="AD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row>
    <row r="417" spans="2:32" x14ac:dyDescent="0.2">
      <c r="B417" s="334"/>
      <c r="C417" s="872"/>
      <c r="D417" s="77"/>
      <c r="E417" s="78"/>
      <c r="F417" s="78"/>
      <c r="G417" s="457"/>
      <c r="H417" s="63"/>
      <c r="I417" s="335"/>
      <c r="J417" s="335"/>
      <c r="K417" s="63"/>
      <c r="L417" s="63"/>
      <c r="M417" s="63"/>
      <c r="N417" s="63"/>
      <c r="O417" s="264"/>
      <c r="AF417" s="14"/>
    </row>
    <row r="418" spans="2:32" x14ac:dyDescent="0.2">
      <c r="B418" s="334"/>
      <c r="C418" s="822"/>
      <c r="D418" s="46"/>
      <c r="E418" s="37"/>
      <c r="F418" s="37"/>
      <c r="G418" s="456"/>
      <c r="H418" s="37"/>
      <c r="I418" s="333"/>
      <c r="J418" s="333"/>
      <c r="K418" s="37"/>
      <c r="L418" s="37"/>
      <c r="M418" s="63"/>
      <c r="N418" s="63"/>
      <c r="O418" s="264"/>
    </row>
    <row r="419" spans="2:32" x14ac:dyDescent="0.2">
      <c r="B419" s="334"/>
      <c r="C419" s="822"/>
      <c r="D419" s="46"/>
      <c r="E419" s="37"/>
      <c r="F419" s="37"/>
      <c r="G419" s="456"/>
      <c r="H419" s="37"/>
      <c r="I419" s="333"/>
      <c r="J419" s="333"/>
      <c r="K419" s="37"/>
      <c r="L419" s="37"/>
      <c r="M419" s="63"/>
      <c r="N419" s="63"/>
      <c r="O419" s="264"/>
    </row>
    <row r="420" spans="2:32" x14ac:dyDescent="0.2">
      <c r="B420" s="334"/>
      <c r="C420" s="822"/>
      <c r="D420" s="46"/>
      <c r="E420" s="37"/>
      <c r="F420" s="37"/>
      <c r="G420" s="456"/>
      <c r="H420" s="37"/>
      <c r="I420" s="333"/>
      <c r="J420" s="333"/>
      <c r="K420" s="37"/>
      <c r="L420" s="37"/>
      <c r="M420" s="63"/>
      <c r="N420" s="63"/>
      <c r="O420" s="264"/>
    </row>
    <row r="421" spans="2:32" x14ac:dyDescent="0.2">
      <c r="B421" s="334"/>
      <c r="C421" s="822"/>
      <c r="D421" s="46"/>
      <c r="E421" s="37"/>
      <c r="F421" s="37"/>
      <c r="G421" s="456"/>
      <c r="H421" s="37"/>
      <c r="I421" s="333"/>
      <c r="J421" s="333"/>
      <c r="K421" s="37"/>
      <c r="L421" s="37"/>
      <c r="M421" s="63"/>
      <c r="N421" s="63"/>
      <c r="O421" s="264"/>
    </row>
    <row r="422" spans="2:32" x14ac:dyDescent="0.2">
      <c r="B422" s="334"/>
      <c r="C422" s="822"/>
      <c r="D422" s="46"/>
      <c r="E422" s="37"/>
      <c r="F422" s="37"/>
      <c r="G422" s="456"/>
      <c r="H422" s="37"/>
      <c r="I422" s="333"/>
      <c r="J422" s="333"/>
      <c r="K422" s="37"/>
      <c r="L422" s="37"/>
      <c r="M422" s="63"/>
      <c r="N422" s="63"/>
      <c r="O422" s="264"/>
    </row>
    <row r="423" spans="2:32" x14ac:dyDescent="0.2">
      <c r="B423" s="334"/>
      <c r="C423" s="834"/>
      <c r="D423" s="50"/>
      <c r="E423" s="66"/>
      <c r="F423" s="66"/>
      <c r="G423" s="455"/>
      <c r="H423" s="37"/>
      <c r="I423" s="333"/>
      <c r="J423" s="333"/>
      <c r="K423" s="37"/>
      <c r="L423" s="37"/>
      <c r="M423" s="63"/>
      <c r="N423" s="63"/>
      <c r="O423" s="264"/>
    </row>
    <row r="424" spans="2:32" x14ac:dyDescent="0.2">
      <c r="B424" s="336"/>
      <c r="C424" s="873"/>
      <c r="D424" s="62"/>
      <c r="E424" s="49"/>
      <c r="F424" s="679">
        <v>3</v>
      </c>
      <c r="G424" s="458"/>
      <c r="H424" s="49"/>
      <c r="I424" s="336"/>
      <c r="J424" s="336"/>
      <c r="K424" s="49"/>
      <c r="L424" s="49"/>
      <c r="M424" s="64"/>
      <c r="N424" s="64"/>
    </row>
    <row r="425" spans="2:32" x14ac:dyDescent="0.2">
      <c r="B425" s="336"/>
      <c r="C425" s="873"/>
      <c r="D425" s="62"/>
      <c r="E425" s="49"/>
      <c r="F425" s="49"/>
      <c r="G425" s="458"/>
      <c r="H425" s="49"/>
      <c r="I425" s="336"/>
      <c r="J425" s="336"/>
      <c r="K425" s="49"/>
      <c r="L425" s="49"/>
      <c r="M425" s="64"/>
      <c r="N425" s="64"/>
    </row>
    <row r="426" spans="2:32" x14ac:dyDescent="0.2">
      <c r="B426" s="336"/>
      <c r="C426" s="873"/>
      <c r="D426" s="62"/>
      <c r="E426" s="49"/>
      <c r="F426" s="49"/>
      <c r="G426" s="458"/>
      <c r="H426" s="49"/>
      <c r="I426" s="336"/>
      <c r="J426" s="336"/>
      <c r="K426" s="49"/>
      <c r="L426" s="49"/>
      <c r="M426" s="64"/>
      <c r="N426" s="64"/>
    </row>
    <row r="427" spans="2:32" x14ac:dyDescent="0.2">
      <c r="B427" s="336"/>
      <c r="C427" s="873"/>
      <c r="D427" s="62"/>
      <c r="E427" s="49"/>
      <c r="F427" s="49"/>
      <c r="G427" s="49"/>
      <c r="H427" s="49"/>
      <c r="I427" s="336"/>
      <c r="J427" s="336"/>
      <c r="K427" s="49"/>
      <c r="L427" s="49"/>
      <c r="M427" s="64"/>
      <c r="N427" s="64"/>
    </row>
    <row r="428" spans="2:32" x14ac:dyDescent="0.2">
      <c r="B428" s="336"/>
      <c r="C428" s="873"/>
      <c r="D428" s="62"/>
      <c r="E428" s="49"/>
      <c r="F428" s="49"/>
      <c r="G428" s="49"/>
      <c r="H428" s="49"/>
      <c r="I428" s="336"/>
      <c r="J428" s="336"/>
      <c r="K428" s="49"/>
      <c r="L428" s="49"/>
      <c r="M428" s="64"/>
      <c r="N428" s="64"/>
    </row>
    <row r="429" spans="2:32" x14ac:dyDescent="0.2">
      <c r="B429" s="336"/>
      <c r="C429" s="873"/>
      <c r="D429" s="62"/>
      <c r="E429" s="49"/>
      <c r="F429" s="49"/>
      <c r="G429" s="49"/>
      <c r="H429" s="49"/>
      <c r="I429" s="336"/>
      <c r="J429" s="336"/>
      <c r="K429" s="49"/>
      <c r="L429" s="49"/>
      <c r="M429" s="64"/>
      <c r="N429" s="64"/>
    </row>
    <row r="430" spans="2:32" x14ac:dyDescent="0.2">
      <c r="B430" s="337"/>
      <c r="C430" s="874"/>
      <c r="D430" s="69"/>
      <c r="E430" s="68"/>
      <c r="F430" s="68"/>
      <c r="G430" s="68"/>
      <c r="H430" s="68"/>
      <c r="I430" s="337"/>
      <c r="J430" s="337"/>
      <c r="K430" s="68"/>
      <c r="L430" s="68"/>
    </row>
  </sheetData>
  <customSheetViews>
    <customSheetView guid="{E5E10A00-1272-11D5-B02A-843FD35AC179}" showRuler="0" topLeftCell="G50">
      <selection activeCell="Q69" sqref="Q69"/>
      <pageMargins left="0.56999999999999995" right="0.59" top="0.8" bottom="0.31" header="0.94" footer="0.18"/>
      <pageSetup paperSize="9" orientation="landscape" horizontalDpi="300" verticalDpi="300" r:id="rId1"/>
      <headerFooter alignWithMargins="0"/>
    </customSheetView>
  </customSheetViews>
  <mergeCells count="7">
    <mergeCell ref="V374:AC374"/>
    <mergeCell ref="C380:E380"/>
    <mergeCell ref="O1:Q1"/>
    <mergeCell ref="L1:M1"/>
    <mergeCell ref="C379:E379"/>
    <mergeCell ref="B373:M377"/>
    <mergeCell ref="U376:AC376"/>
  </mergeCells>
  <phoneticPr fontId="23" type="noConversion"/>
  <conditionalFormatting sqref="H5:H18 H20 H22 H24:H27 H29 H31:H41 H43:H44 H46 H49:H54 H56:H57 H59 H63 H65:H74 H91:H92 H96 H101:H104 H106:H118 H121 H127:H135 H137 H146 H148 H153:H156 H159:H162 H164:H165 H168 H170:H173 H175:H179 H182:H190 H193:H194 H202:H227 H230:H233 H235:H237 H239:H245 H248:H250 H257:H260 H265:H267 H272:H278 H284:H286 H289 H291 H293:H295 H298:H302 H349:H356 H358:H363 H83:H89 H77:H81 H123 H312:H320">
    <cfRule type="expression" dxfId="1728" priority="145">
      <formula>C5=0</formula>
    </cfRule>
  </conditionalFormatting>
  <conditionalFormatting sqref="AN5:AN262 AN2:AO2 AO6:AO394 AL1:AL1048576">
    <cfRule type="cellIs" dxfId="1727" priority="144" operator="greaterThan">
      <formula>0</formula>
    </cfRule>
  </conditionalFormatting>
  <conditionalFormatting sqref="T5">
    <cfRule type="expression" dxfId="1726" priority="141">
      <formula>D5=0</formula>
    </cfRule>
  </conditionalFormatting>
  <conditionalFormatting sqref="H182">
    <cfRule type="expression" dxfId="1725" priority="140">
      <formula>C182=0</formula>
    </cfRule>
  </conditionalFormatting>
  <conditionalFormatting sqref="H183:H190">
    <cfRule type="expression" dxfId="1724" priority="139">
      <formula>C183=0</formula>
    </cfRule>
  </conditionalFormatting>
  <conditionalFormatting sqref="H193:H194">
    <cfRule type="expression" dxfId="1723" priority="138">
      <formula>C193=0</formula>
    </cfRule>
  </conditionalFormatting>
  <conditionalFormatting sqref="H193:H194">
    <cfRule type="expression" dxfId="1722" priority="136">
      <formula>C193=0</formula>
    </cfRule>
  </conditionalFormatting>
  <conditionalFormatting sqref="H193:H194">
    <cfRule type="expression" dxfId="1721" priority="135">
      <formula>C193=0</formula>
    </cfRule>
  </conditionalFormatting>
  <conditionalFormatting sqref="H215:H216">
    <cfRule type="expression" dxfId="1720" priority="133">
      <formula>C215=0</formula>
    </cfRule>
  </conditionalFormatting>
  <conditionalFormatting sqref="D5:D363">
    <cfRule type="cellIs" dxfId="1719" priority="125" operator="greaterThan">
      <formula>31</formula>
    </cfRule>
  </conditionalFormatting>
  <conditionalFormatting sqref="U1:U1048576">
    <cfRule type="cellIs" dxfId="1718" priority="54" operator="equal">
      <formula>354</formula>
    </cfRule>
    <cfRule type="cellIs" dxfId="1717" priority="55" operator="equal">
      <formula>175</formula>
    </cfRule>
  </conditionalFormatting>
  <conditionalFormatting sqref="U5:U363">
    <cfRule type="cellIs" dxfId="1716" priority="53" operator="equal">
      <formula>354.61</formula>
    </cfRule>
  </conditionalFormatting>
  <conditionalFormatting sqref="P1:P1048576">
    <cfRule type="containsText" dxfId="1715" priority="52" operator="containsText" text="7">
      <formula>NOT(ISERROR(SEARCH("7",P1)))</formula>
    </cfRule>
  </conditionalFormatting>
  <conditionalFormatting sqref="H19">
    <cfRule type="expression" dxfId="1714" priority="51">
      <formula>C19=0</formula>
    </cfRule>
  </conditionalFormatting>
  <conditionalFormatting sqref="H21">
    <cfRule type="expression" dxfId="1713" priority="50">
      <formula>C21=0</formula>
    </cfRule>
  </conditionalFormatting>
  <conditionalFormatting sqref="H23">
    <cfRule type="expression" dxfId="1712" priority="49">
      <formula>C23=0</formula>
    </cfRule>
  </conditionalFormatting>
  <conditionalFormatting sqref="H28">
    <cfRule type="expression" dxfId="1711" priority="48">
      <formula>C28=0</formula>
    </cfRule>
  </conditionalFormatting>
  <conditionalFormatting sqref="H30">
    <cfRule type="expression" dxfId="1710" priority="47">
      <formula>C30=0</formula>
    </cfRule>
  </conditionalFormatting>
  <conditionalFormatting sqref="H42">
    <cfRule type="expression" dxfId="1709" priority="46">
      <formula>C42=0</formula>
    </cfRule>
  </conditionalFormatting>
  <conditionalFormatting sqref="H45">
    <cfRule type="expression" dxfId="1708" priority="45">
      <formula>C45=0</formula>
    </cfRule>
  </conditionalFormatting>
  <conditionalFormatting sqref="H47">
    <cfRule type="expression" dxfId="1707" priority="44">
      <formula>C47=0</formula>
    </cfRule>
  </conditionalFormatting>
  <conditionalFormatting sqref="H48">
    <cfRule type="expression" dxfId="1706" priority="43">
      <formula>C48=0</formula>
    </cfRule>
  </conditionalFormatting>
  <conditionalFormatting sqref="H55">
    <cfRule type="expression" dxfId="1705" priority="42">
      <formula>C55=0</formula>
    </cfRule>
  </conditionalFormatting>
  <conditionalFormatting sqref="H58">
    <cfRule type="expression" dxfId="1704" priority="41">
      <formula>C58=0</formula>
    </cfRule>
  </conditionalFormatting>
  <conditionalFormatting sqref="H60:H62">
    <cfRule type="expression" dxfId="1703" priority="40">
      <formula>C60=0</formula>
    </cfRule>
  </conditionalFormatting>
  <conditionalFormatting sqref="H64">
    <cfRule type="expression" dxfId="1702" priority="39">
      <formula>C64=0</formula>
    </cfRule>
  </conditionalFormatting>
  <conditionalFormatting sqref="H75:H76">
    <cfRule type="expression" dxfId="1701" priority="38">
      <formula>C75=0</formula>
    </cfRule>
  </conditionalFormatting>
  <conditionalFormatting sqref="H82">
    <cfRule type="expression" dxfId="1700" priority="37">
      <formula>C82=0</formula>
    </cfRule>
  </conditionalFormatting>
  <conditionalFormatting sqref="H90">
    <cfRule type="expression" dxfId="1699" priority="36">
      <formula>C90=0</formula>
    </cfRule>
  </conditionalFormatting>
  <conditionalFormatting sqref="H93:H94">
    <cfRule type="expression" dxfId="1698" priority="35">
      <formula>C93=0</formula>
    </cfRule>
  </conditionalFormatting>
  <conditionalFormatting sqref="H95">
    <cfRule type="expression" dxfId="1697" priority="34">
      <formula>C95=0</formula>
    </cfRule>
  </conditionalFormatting>
  <conditionalFormatting sqref="H97:H100">
    <cfRule type="expression" dxfId="1696" priority="33">
      <formula>C97=0</formula>
    </cfRule>
  </conditionalFormatting>
  <conditionalFormatting sqref="H105">
    <cfRule type="expression" dxfId="1695" priority="32">
      <formula>C105=0</formula>
    </cfRule>
  </conditionalFormatting>
  <conditionalFormatting sqref="H119:H120">
    <cfRule type="expression" dxfId="1694" priority="31">
      <formula>C119=0</formula>
    </cfRule>
  </conditionalFormatting>
  <conditionalFormatting sqref="H124:H126">
    <cfRule type="expression" dxfId="1693" priority="30">
      <formula>C124=0</formula>
    </cfRule>
  </conditionalFormatting>
  <conditionalFormatting sqref="H136">
    <cfRule type="expression" dxfId="1692" priority="29">
      <formula>C136=0</formula>
    </cfRule>
  </conditionalFormatting>
  <conditionalFormatting sqref="H138:H145">
    <cfRule type="expression" dxfId="1691" priority="28">
      <formula>C138=0</formula>
    </cfRule>
  </conditionalFormatting>
  <conditionalFormatting sqref="H147">
    <cfRule type="expression" dxfId="1690" priority="27">
      <formula>C147=0</formula>
    </cfRule>
  </conditionalFormatting>
  <conditionalFormatting sqref="H149:H152">
    <cfRule type="expression" dxfId="1689" priority="26">
      <formula>C149=0</formula>
    </cfRule>
  </conditionalFormatting>
  <conditionalFormatting sqref="H157:H158">
    <cfRule type="expression" dxfId="1688" priority="25">
      <formula>C157=0</formula>
    </cfRule>
  </conditionalFormatting>
  <conditionalFormatting sqref="H163">
    <cfRule type="expression" dxfId="1687" priority="24">
      <formula>C163=0</formula>
    </cfRule>
  </conditionalFormatting>
  <conditionalFormatting sqref="H166:H167">
    <cfRule type="expression" dxfId="1686" priority="23">
      <formula>C166=0</formula>
    </cfRule>
  </conditionalFormatting>
  <conditionalFormatting sqref="H169">
    <cfRule type="expression" dxfId="1685" priority="22">
      <formula>C169=0</formula>
    </cfRule>
  </conditionalFormatting>
  <conditionalFormatting sqref="H174">
    <cfRule type="expression" dxfId="1684" priority="21">
      <formula>C174=0</formula>
    </cfRule>
  </conditionalFormatting>
  <conditionalFormatting sqref="H180:H181">
    <cfRule type="expression" dxfId="1683" priority="20">
      <formula>C180=0</formula>
    </cfRule>
  </conditionalFormatting>
  <conditionalFormatting sqref="H191:H192">
    <cfRule type="expression" dxfId="1682" priority="19">
      <formula>C191=0</formula>
    </cfRule>
  </conditionalFormatting>
  <conditionalFormatting sqref="H195:H201">
    <cfRule type="expression" dxfId="1681" priority="18">
      <formula>C195=0</formula>
    </cfRule>
  </conditionalFormatting>
  <conditionalFormatting sqref="H228:H229">
    <cfRule type="expression" dxfId="1680" priority="17">
      <formula>C228=0</formula>
    </cfRule>
  </conditionalFormatting>
  <conditionalFormatting sqref="H234">
    <cfRule type="expression" dxfId="1679" priority="16">
      <formula>C234=0</formula>
    </cfRule>
  </conditionalFormatting>
  <conditionalFormatting sqref="H238">
    <cfRule type="expression" dxfId="1678" priority="15">
      <formula>C238=0</formula>
    </cfRule>
  </conditionalFormatting>
  <conditionalFormatting sqref="H246:H247">
    <cfRule type="expression" dxfId="1677" priority="14">
      <formula>C246=0</formula>
    </cfRule>
  </conditionalFormatting>
  <conditionalFormatting sqref="H251:H256">
    <cfRule type="expression" dxfId="1676" priority="13">
      <formula>C251=0</formula>
    </cfRule>
  </conditionalFormatting>
  <conditionalFormatting sqref="H261:H264">
    <cfRule type="expression" dxfId="1675" priority="12">
      <formula>C261=0</formula>
    </cfRule>
  </conditionalFormatting>
  <conditionalFormatting sqref="H268:H271">
    <cfRule type="expression" dxfId="1674" priority="11">
      <formula>C268=0</formula>
    </cfRule>
  </conditionalFormatting>
  <conditionalFormatting sqref="H279:H283">
    <cfRule type="expression" dxfId="1673" priority="10">
      <formula>C279=0</formula>
    </cfRule>
  </conditionalFormatting>
  <conditionalFormatting sqref="H287:H288">
    <cfRule type="expression" dxfId="1672" priority="9">
      <formula>C287=0</formula>
    </cfRule>
  </conditionalFormatting>
  <conditionalFormatting sqref="H290">
    <cfRule type="expression" dxfId="1671" priority="8">
      <formula>C290=0</formula>
    </cfRule>
  </conditionalFormatting>
  <conditionalFormatting sqref="H292">
    <cfRule type="expression" dxfId="1670" priority="7">
      <formula>C292=0</formula>
    </cfRule>
  </conditionalFormatting>
  <conditionalFormatting sqref="H296:H297">
    <cfRule type="expression" dxfId="1669" priority="6">
      <formula>C296=0</formula>
    </cfRule>
  </conditionalFormatting>
  <conditionalFormatting sqref="H303:H311">
    <cfRule type="expression" dxfId="1668" priority="5">
      <formula>C303=0</formula>
    </cfRule>
  </conditionalFormatting>
  <conditionalFormatting sqref="H321:H325">
    <cfRule type="expression" dxfId="1667" priority="4">
      <formula>C321=0</formula>
    </cfRule>
  </conditionalFormatting>
  <conditionalFormatting sqref="H326:H348">
    <cfRule type="expression" dxfId="1666" priority="3">
      <formula>C326=0</formula>
    </cfRule>
  </conditionalFormatting>
  <conditionalFormatting sqref="H357">
    <cfRule type="expression" dxfId="1665" priority="2">
      <formula>C357=0</formula>
    </cfRule>
  </conditionalFormatting>
  <conditionalFormatting sqref="H122">
    <cfRule type="expression" dxfId="1664" priority="1">
      <formula>C122=0</formula>
    </cfRule>
  </conditionalFormatting>
  <printOptions horizontalCentered="1" verticalCentered="1"/>
  <pageMargins left="0.27559055118110198" right="0.47244094488188998" top="0.23622047244094499" bottom="0.55118110236220497" header="0.23622047244094499" footer="0.31496062992126"/>
  <pageSetup paperSize="9" scale="75" fitToWidth="5" orientation="landscape" r:id="rId2"/>
  <headerFooter alignWithMargins="0">
    <oddFooter>&amp;C&amp;P of &amp;N</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Q433"/>
  <sheetViews>
    <sheetView topLeftCell="H1" zoomScale="120" zoomScaleNormal="120" workbookViewId="0">
      <selection activeCell="I10" sqref="I10:M52"/>
    </sheetView>
  </sheetViews>
  <sheetFormatPr defaultRowHeight="12.75" x14ac:dyDescent="0.2"/>
  <cols>
    <col min="1" max="1" width="5.140625" customWidth="1"/>
    <col min="2" max="2" width="36.85546875" customWidth="1"/>
    <col min="3" max="3" width="16.28515625" customWidth="1"/>
    <col min="4" max="4" width="8" hidden="1" customWidth="1"/>
    <col min="5" max="5" width="12.28515625" customWidth="1"/>
    <col min="6" max="6" width="3.7109375" hidden="1" customWidth="1"/>
    <col min="7" max="7" width="9.85546875" customWidth="1"/>
    <col min="8" max="8" width="3.28515625" customWidth="1"/>
    <col min="9" max="9" width="6" customWidth="1"/>
    <col min="10" max="10" width="45.7109375" customWidth="1"/>
    <col min="11" max="11" width="10.140625" customWidth="1"/>
    <col min="12" max="12" width="6.85546875" customWidth="1"/>
    <col min="13" max="13" width="11.140625" customWidth="1"/>
    <col min="14" max="14" width="11.5703125" customWidth="1"/>
    <col min="15" max="22" width="3.28515625" customWidth="1"/>
    <col min="23" max="23" width="4" customWidth="1"/>
    <col min="24" max="24" width="4.5703125" customWidth="1"/>
    <col min="25" max="25" width="33.85546875" customWidth="1"/>
    <col min="26" max="26" width="23.7109375" customWidth="1"/>
    <col min="27" max="28" width="3.28515625" customWidth="1"/>
    <col min="29" max="29" width="4.140625" customWidth="1"/>
    <col min="30" max="34" width="3.28515625" customWidth="1"/>
    <col min="35" max="35" width="7.5703125" customWidth="1"/>
  </cols>
  <sheetData>
    <row r="1" spans="1:13" x14ac:dyDescent="0.2">
      <c r="B1" s="421"/>
    </row>
    <row r="2" spans="1:13" x14ac:dyDescent="0.2">
      <c r="B2" s="447" t="s">
        <v>1764</v>
      </c>
    </row>
    <row r="3" spans="1:13" x14ac:dyDescent="0.2">
      <c r="A3" s="279">
        <v>620</v>
      </c>
      <c r="B3" s="185" t="s">
        <v>873</v>
      </c>
      <c r="C3" s="381" t="s">
        <v>92</v>
      </c>
      <c r="D3" s="279"/>
      <c r="E3" s="279" t="s">
        <v>615</v>
      </c>
    </row>
    <row r="4" spans="1:13" hidden="1" x14ac:dyDescent="0.2">
      <c r="A4" s="279">
        <v>620</v>
      </c>
      <c r="B4" s="185" t="s">
        <v>873</v>
      </c>
      <c r="C4" s="266" t="s">
        <v>92</v>
      </c>
      <c r="D4" s="279"/>
      <c r="E4" s="279" t="s">
        <v>615</v>
      </c>
    </row>
    <row r="5" spans="1:13" hidden="1" x14ac:dyDescent="0.2">
      <c r="A5" s="279">
        <v>676</v>
      </c>
      <c r="B5" s="185" t="s">
        <v>1039</v>
      </c>
      <c r="C5" s="279" t="s">
        <v>168</v>
      </c>
      <c r="D5" s="279"/>
      <c r="E5" s="279" t="s">
        <v>615</v>
      </c>
    </row>
    <row r="6" spans="1:13" hidden="1" x14ac:dyDescent="0.2">
      <c r="A6" s="279">
        <v>709</v>
      </c>
      <c r="B6" s="553" t="s">
        <v>1165</v>
      </c>
      <c r="C6" s="275" t="s">
        <v>168</v>
      </c>
      <c r="D6" s="279"/>
      <c r="E6" s="279" t="s">
        <v>615</v>
      </c>
    </row>
    <row r="7" spans="1:13" x14ac:dyDescent="0.2">
      <c r="A7" s="665">
        <v>709</v>
      </c>
      <c r="B7" s="553" t="s">
        <v>1165</v>
      </c>
      <c r="C7" s="266" t="s">
        <v>168</v>
      </c>
      <c r="D7" s="279"/>
      <c r="E7" s="279" t="s">
        <v>615</v>
      </c>
    </row>
    <row r="8" spans="1:13" x14ac:dyDescent="0.2">
      <c r="A8" s="279">
        <v>218</v>
      </c>
      <c r="B8" s="187" t="s">
        <v>163</v>
      </c>
      <c r="C8" s="279" t="s">
        <v>1188</v>
      </c>
      <c r="D8" s="279"/>
      <c r="E8" s="279" t="s">
        <v>616</v>
      </c>
    </row>
    <row r="9" spans="1:13" x14ac:dyDescent="0.2">
      <c r="A9" s="342">
        <v>661</v>
      </c>
      <c r="B9" s="185" t="s">
        <v>953</v>
      </c>
      <c r="C9" s="342" t="s">
        <v>92</v>
      </c>
      <c r="D9" s="279"/>
      <c r="E9" s="279" t="s">
        <v>615</v>
      </c>
    </row>
    <row r="10" spans="1:13" x14ac:dyDescent="0.2">
      <c r="A10" s="279">
        <v>676</v>
      </c>
      <c r="B10" s="185" t="s">
        <v>1039</v>
      </c>
      <c r="C10" s="279" t="s">
        <v>168</v>
      </c>
      <c r="D10" s="279"/>
      <c r="E10" s="279" t="s">
        <v>615</v>
      </c>
    </row>
    <row r="11" spans="1:13" ht="15.75" x14ac:dyDescent="0.25">
      <c r="A11" s="665">
        <v>722</v>
      </c>
      <c r="B11" s="553" t="s">
        <v>1704</v>
      </c>
      <c r="C11" s="279" t="s">
        <v>168</v>
      </c>
      <c r="D11" s="279"/>
      <c r="E11" s="279" t="s">
        <v>616</v>
      </c>
      <c r="I11" s="82"/>
      <c r="J11" s="83"/>
      <c r="K11" s="82"/>
      <c r="L11" s="82"/>
      <c r="M11" s="82"/>
    </row>
    <row r="12" spans="1:13" ht="15" x14ac:dyDescent="0.2">
      <c r="A12" s="665">
        <v>723</v>
      </c>
      <c r="B12" s="791" t="s">
        <v>1732</v>
      </c>
      <c r="C12" s="266" t="s">
        <v>92</v>
      </c>
      <c r="D12" s="279"/>
      <c r="E12" s="279" t="s">
        <v>616</v>
      </c>
      <c r="I12" s="524"/>
      <c r="J12" s="524"/>
      <c r="K12" s="524"/>
      <c r="L12" s="524"/>
      <c r="M12" s="524"/>
    </row>
    <row r="13" spans="1:13" ht="15.75" x14ac:dyDescent="0.25">
      <c r="A13" s="665">
        <v>724</v>
      </c>
      <c r="B13" s="553" t="s">
        <v>1706</v>
      </c>
      <c r="C13" s="266" t="s">
        <v>92</v>
      </c>
      <c r="D13" s="279"/>
      <c r="E13" s="279" t="s">
        <v>616</v>
      </c>
      <c r="I13" s="82"/>
      <c r="J13" s="254"/>
      <c r="K13" s="793"/>
      <c r="L13" s="82"/>
      <c r="M13" s="82"/>
    </row>
    <row r="14" spans="1:13" ht="15" x14ac:dyDescent="0.2">
      <c r="A14" s="665">
        <v>729</v>
      </c>
      <c r="B14" s="553" t="s">
        <v>1708</v>
      </c>
      <c r="C14" s="266" t="s">
        <v>92</v>
      </c>
      <c r="D14" s="279"/>
      <c r="E14" s="279" t="s">
        <v>615</v>
      </c>
      <c r="I14" s="524"/>
      <c r="J14" s="524"/>
      <c r="K14" s="524"/>
      <c r="L14" s="524"/>
      <c r="M14" s="524"/>
    </row>
    <row r="15" spans="1:13" ht="15.75" x14ac:dyDescent="0.25">
      <c r="A15" s="665">
        <v>730</v>
      </c>
      <c r="B15" s="553" t="s">
        <v>1734</v>
      </c>
      <c r="C15" s="266" t="s">
        <v>168</v>
      </c>
      <c r="D15" s="279"/>
      <c r="E15" s="279" t="s">
        <v>616</v>
      </c>
      <c r="I15" s="82"/>
      <c r="J15" s="83"/>
      <c r="K15" s="793"/>
      <c r="L15" s="82"/>
      <c r="M15" s="82"/>
    </row>
    <row r="16" spans="1:13" ht="15" x14ac:dyDescent="0.2">
      <c r="A16" s="275">
        <v>732</v>
      </c>
      <c r="B16" s="651" t="s">
        <v>1745</v>
      </c>
      <c r="C16" s="266" t="s">
        <v>168</v>
      </c>
      <c r="D16" s="279"/>
      <c r="E16" s="279" t="s">
        <v>616</v>
      </c>
      <c r="I16" s="524"/>
      <c r="J16" s="524"/>
      <c r="K16" s="524"/>
      <c r="L16" s="524"/>
      <c r="M16" s="524"/>
    </row>
    <row r="17" spans="1:13" ht="15.75" x14ac:dyDescent="0.25">
      <c r="A17" s="275">
        <v>733</v>
      </c>
      <c r="B17" s="651" t="s">
        <v>1746</v>
      </c>
      <c r="C17" s="266" t="s">
        <v>92</v>
      </c>
      <c r="D17" s="279"/>
      <c r="E17" s="279" t="s">
        <v>616</v>
      </c>
      <c r="I17" s="82"/>
      <c r="J17" s="83"/>
      <c r="K17" s="793"/>
      <c r="L17" s="82"/>
      <c r="M17" s="82"/>
    </row>
    <row r="18" spans="1:13" ht="15" x14ac:dyDescent="0.2">
      <c r="A18" s="494">
        <v>734</v>
      </c>
      <c r="B18" s="780" t="s">
        <v>1757</v>
      </c>
      <c r="C18" s="266" t="s">
        <v>92</v>
      </c>
      <c r="D18" s="279"/>
      <c r="E18" s="279" t="s">
        <v>615</v>
      </c>
      <c r="I18" s="524"/>
      <c r="J18" s="524"/>
      <c r="K18" s="524"/>
      <c r="L18" s="524"/>
      <c r="M18" s="524"/>
    </row>
    <row r="19" spans="1:13" ht="15.75" x14ac:dyDescent="0.25">
      <c r="A19" s="512"/>
      <c r="B19" s="792"/>
      <c r="C19" s="531"/>
      <c r="D19" s="513"/>
      <c r="E19" s="513"/>
      <c r="I19" s="387"/>
      <c r="J19" s="794"/>
      <c r="K19" s="793"/>
      <c r="L19" s="82"/>
      <c r="M19" s="82"/>
    </row>
    <row r="20" spans="1:13" ht="15" x14ac:dyDescent="0.2">
      <c r="A20" s="512"/>
      <c r="B20" s="792"/>
      <c r="C20" s="531"/>
      <c r="D20" s="513"/>
      <c r="E20" s="513"/>
      <c r="I20" s="524"/>
      <c r="J20" s="524"/>
      <c r="K20" s="524"/>
      <c r="L20" s="524"/>
      <c r="M20" s="524"/>
    </row>
    <row r="21" spans="1:13" ht="15.75" x14ac:dyDescent="0.25">
      <c r="A21" s="530"/>
      <c r="B21" s="422"/>
      <c r="C21" s="531"/>
      <c r="D21" s="513"/>
      <c r="E21" s="513"/>
      <c r="I21" s="387"/>
      <c r="J21" s="794"/>
      <c r="K21" s="793"/>
      <c r="L21" s="82"/>
      <c r="M21" s="82"/>
    </row>
    <row r="22" spans="1:13" x14ac:dyDescent="0.2">
      <c r="A22" s="421"/>
      <c r="B22" s="422"/>
      <c r="C22" s="512"/>
      <c r="D22" s="513"/>
      <c r="E22" s="513"/>
    </row>
    <row r="23" spans="1:13" x14ac:dyDescent="0.2">
      <c r="B23" s="502" t="s">
        <v>911</v>
      </c>
      <c r="D23" s="447"/>
      <c r="E23" s="447"/>
    </row>
    <row r="24" spans="1:13" x14ac:dyDescent="0.2">
      <c r="A24" s="41"/>
      <c r="B24" s="6"/>
      <c r="C24" s="6"/>
      <c r="D24" s="447"/>
      <c r="E24" s="447"/>
    </row>
    <row r="25" spans="1:13" ht="15.75" x14ac:dyDescent="0.25">
      <c r="A25" s="41">
        <v>1</v>
      </c>
      <c r="B25" s="187" t="s">
        <v>250</v>
      </c>
      <c r="C25" s="342">
        <v>312</v>
      </c>
      <c r="D25" s="447"/>
      <c r="E25" s="447"/>
      <c r="I25" s="82"/>
      <c r="J25" s="83"/>
      <c r="K25" s="793"/>
      <c r="L25" s="82"/>
      <c r="M25" s="82"/>
    </row>
    <row r="26" spans="1:13" ht="15" x14ac:dyDescent="0.2">
      <c r="A26" s="41"/>
      <c r="B26" s="6"/>
      <c r="C26" s="6"/>
      <c r="D26" s="447"/>
      <c r="E26" s="447"/>
      <c r="I26" s="524"/>
      <c r="J26" s="524"/>
      <c r="K26" s="524"/>
      <c r="L26" s="524"/>
      <c r="M26" s="524"/>
    </row>
    <row r="27" spans="1:13" ht="15.75" x14ac:dyDescent="0.25">
      <c r="A27" s="41">
        <v>2</v>
      </c>
      <c r="B27" s="192" t="s">
        <v>677</v>
      </c>
      <c r="C27" s="342">
        <v>537</v>
      </c>
      <c r="D27" s="447"/>
      <c r="E27" s="447"/>
      <c r="I27" s="387"/>
      <c r="J27" s="794"/>
      <c r="K27" s="793"/>
      <c r="L27" s="82"/>
      <c r="M27" s="82"/>
    </row>
    <row r="28" spans="1:13" x14ac:dyDescent="0.2">
      <c r="A28" s="41"/>
      <c r="B28" s="6"/>
      <c r="C28" s="6"/>
      <c r="D28" s="447"/>
      <c r="E28" s="447"/>
    </row>
    <row r="29" spans="1:13" x14ac:dyDescent="0.2">
      <c r="A29" s="41">
        <v>3</v>
      </c>
      <c r="B29" s="192" t="s">
        <v>176</v>
      </c>
      <c r="C29" s="342" t="s">
        <v>177</v>
      </c>
      <c r="D29" s="447"/>
      <c r="E29" s="447"/>
    </row>
    <row r="30" spans="1:13" x14ac:dyDescent="0.2">
      <c r="A30" s="41"/>
      <c r="B30" s="192"/>
      <c r="C30" s="342"/>
      <c r="D30" s="447"/>
      <c r="E30" s="447"/>
    </row>
    <row r="31" spans="1:13" x14ac:dyDescent="0.2">
      <c r="A31" s="41"/>
      <c r="B31" s="185"/>
      <c r="C31" s="342"/>
      <c r="D31" s="447"/>
      <c r="E31" s="447"/>
    </row>
    <row r="32" spans="1:13" x14ac:dyDescent="0.2">
      <c r="A32" s="41"/>
      <c r="B32" s="185"/>
      <c r="C32" s="342"/>
      <c r="D32" s="447"/>
      <c r="E32" s="447"/>
    </row>
    <row r="33" spans="1:7" x14ac:dyDescent="0.2">
      <c r="A33" s="41"/>
      <c r="B33" s="187"/>
      <c r="C33" s="279"/>
      <c r="D33" s="447"/>
      <c r="E33" s="447"/>
    </row>
    <row r="34" spans="1:7" x14ac:dyDescent="0.2">
      <c r="A34" s="41"/>
      <c r="B34" s="185"/>
      <c r="C34" s="342"/>
      <c r="D34" s="447"/>
      <c r="E34" s="447"/>
    </row>
    <row r="35" spans="1:7" x14ac:dyDescent="0.2">
      <c r="A35" s="41"/>
      <c r="B35" s="185"/>
      <c r="C35" s="342"/>
      <c r="D35" s="447"/>
      <c r="E35" s="447"/>
    </row>
    <row r="36" spans="1:7" x14ac:dyDescent="0.2">
      <c r="A36" s="41"/>
      <c r="B36" s="185"/>
      <c r="C36" s="342"/>
      <c r="D36" s="447"/>
      <c r="E36" s="447"/>
    </row>
    <row r="37" spans="1:7" x14ac:dyDescent="0.2">
      <c r="A37" s="41"/>
      <c r="B37" s="185"/>
      <c r="C37" s="279"/>
      <c r="D37" s="447"/>
      <c r="E37" s="447"/>
    </row>
    <row r="38" spans="1:7" x14ac:dyDescent="0.2">
      <c r="A38" s="41"/>
      <c r="B38" s="34"/>
      <c r="C38" s="41"/>
      <c r="D38" s="447"/>
      <c r="E38" s="447"/>
    </row>
    <row r="39" spans="1:7" x14ac:dyDescent="0.2">
      <c r="D39" s="447"/>
      <c r="E39" s="447"/>
    </row>
    <row r="40" spans="1:7" x14ac:dyDescent="0.2">
      <c r="D40" s="447"/>
      <c r="E40" s="447"/>
    </row>
    <row r="41" spans="1:7" x14ac:dyDescent="0.2">
      <c r="D41" s="447"/>
      <c r="E41" s="447"/>
    </row>
    <row r="42" spans="1:7" x14ac:dyDescent="0.2">
      <c r="B42" s="106" t="s">
        <v>1087</v>
      </c>
      <c r="C42" s="106"/>
      <c r="D42" s="62"/>
      <c r="E42" s="62"/>
      <c r="F42" s="106"/>
      <c r="G42" s="106"/>
    </row>
    <row r="43" spans="1:7" x14ac:dyDescent="0.2">
      <c r="B43" s="106" t="s">
        <v>1088</v>
      </c>
      <c r="C43" s="106"/>
      <c r="D43" s="106"/>
      <c r="E43" s="106"/>
      <c r="F43" s="106"/>
      <c r="G43" s="106"/>
    </row>
    <row r="44" spans="1:7" x14ac:dyDescent="0.2">
      <c r="B44" s="106"/>
      <c r="C44" s="106"/>
      <c r="D44" s="106"/>
      <c r="E44" s="106"/>
      <c r="F44" s="106"/>
      <c r="G44" s="106"/>
    </row>
    <row r="45" spans="1:7" x14ac:dyDescent="0.2">
      <c r="B45" s="639" t="s">
        <v>1089</v>
      </c>
      <c r="C45" s="106"/>
      <c r="D45" s="106"/>
      <c r="E45" s="106"/>
      <c r="F45" s="106"/>
      <c r="G45" s="106"/>
    </row>
    <row r="46" spans="1:7" x14ac:dyDescent="0.2">
      <c r="B46" s="106" t="s">
        <v>1090</v>
      </c>
      <c r="C46" s="106"/>
      <c r="D46" s="106"/>
      <c r="E46" s="640">
        <v>392.32</v>
      </c>
      <c r="F46" s="106"/>
      <c r="G46" s="106" t="s">
        <v>1091</v>
      </c>
    </row>
    <row r="47" spans="1:7" x14ac:dyDescent="0.2">
      <c r="B47" s="106"/>
      <c r="C47" s="106"/>
      <c r="D47" s="106"/>
      <c r="E47" s="640"/>
      <c r="F47" s="106"/>
      <c r="G47" s="106"/>
    </row>
    <row r="48" spans="1:7" x14ac:dyDescent="0.2">
      <c r="B48" s="106" t="s">
        <v>1092</v>
      </c>
      <c r="C48" s="106"/>
      <c r="D48" s="106"/>
      <c r="E48" s="640"/>
      <c r="F48" s="106"/>
      <c r="G48" s="106"/>
    </row>
    <row r="49" spans="1:7" x14ac:dyDescent="0.2">
      <c r="B49" s="106" t="s">
        <v>1093</v>
      </c>
      <c r="C49" s="106"/>
      <c r="D49" s="106"/>
      <c r="E49" s="640"/>
      <c r="F49" s="106"/>
      <c r="G49" s="106"/>
    </row>
    <row r="50" spans="1:7" x14ac:dyDescent="0.2">
      <c r="B50" s="106" t="s">
        <v>1094</v>
      </c>
      <c r="C50" s="106"/>
      <c r="D50" s="106"/>
      <c r="E50" s="640"/>
      <c r="F50" s="106"/>
      <c r="G50" s="106"/>
    </row>
    <row r="51" spans="1:7" x14ac:dyDescent="0.2">
      <c r="B51" s="106" t="s">
        <v>1095</v>
      </c>
      <c r="C51" s="106"/>
      <c r="D51" s="106"/>
      <c r="E51" s="640">
        <v>125.8</v>
      </c>
      <c r="F51" s="106"/>
      <c r="G51" s="106" t="s">
        <v>1096</v>
      </c>
    </row>
    <row r="52" spans="1:7" x14ac:dyDescent="0.2">
      <c r="B52" s="106" t="s">
        <v>1097</v>
      </c>
      <c r="C52" s="106"/>
      <c r="D52" s="106"/>
      <c r="E52" s="640">
        <f>E46+E51</f>
        <v>518.12</v>
      </c>
      <c r="F52" s="106"/>
      <c r="G52" s="106"/>
    </row>
    <row r="53" spans="1:7" x14ac:dyDescent="0.2">
      <c r="B53" s="106"/>
      <c r="C53" s="106"/>
      <c r="D53" s="106"/>
      <c r="E53" s="640"/>
      <c r="F53" s="106"/>
      <c r="G53" s="106"/>
    </row>
    <row r="54" spans="1:7" x14ac:dyDescent="0.2">
      <c r="B54" s="106" t="s">
        <v>1098</v>
      </c>
      <c r="C54" s="106"/>
      <c r="D54" s="106"/>
      <c r="E54" s="640">
        <v>470.49200000000002</v>
      </c>
      <c r="F54" s="106"/>
      <c r="G54" s="106" t="s">
        <v>1099</v>
      </c>
    </row>
    <row r="55" spans="1:7" x14ac:dyDescent="0.2">
      <c r="B55" s="106"/>
      <c r="C55" s="106"/>
      <c r="D55" s="106"/>
      <c r="E55" s="640"/>
      <c r="F55" s="106"/>
      <c r="G55" s="106"/>
    </row>
    <row r="56" spans="1:7" x14ac:dyDescent="0.2">
      <c r="B56" s="106" t="s">
        <v>1100</v>
      </c>
      <c r="C56" s="106"/>
      <c r="D56" s="106"/>
      <c r="E56" s="640">
        <v>411.589</v>
      </c>
      <c r="F56" s="106"/>
      <c r="G56" s="106" t="s">
        <v>1101</v>
      </c>
    </row>
    <row r="57" spans="1:7" x14ac:dyDescent="0.2">
      <c r="B57" s="106" t="s">
        <v>1102</v>
      </c>
      <c r="C57" s="106"/>
      <c r="D57" s="106"/>
      <c r="E57" s="640">
        <f>SUM(E54:E56)</f>
        <v>882.08100000000002</v>
      </c>
      <c r="F57" s="106"/>
      <c r="G57" s="106"/>
    </row>
    <row r="58" spans="1:7" x14ac:dyDescent="0.2">
      <c r="B58" s="106"/>
      <c r="C58" s="106"/>
      <c r="D58" s="106"/>
      <c r="E58" s="640"/>
      <c r="F58" s="106"/>
      <c r="G58" s="106"/>
    </row>
    <row r="59" spans="1:7" x14ac:dyDescent="0.2">
      <c r="B59" s="106" t="s">
        <v>1103</v>
      </c>
      <c r="C59" s="106"/>
      <c r="D59" s="106"/>
      <c r="E59" s="641">
        <f>E57-E52</f>
        <v>363.96100000000001</v>
      </c>
      <c r="F59" s="106"/>
      <c r="G59" s="106"/>
    </row>
    <row r="60" spans="1:7" x14ac:dyDescent="0.2">
      <c r="B60" s="106"/>
      <c r="C60" s="106"/>
      <c r="D60" s="106"/>
      <c r="E60" s="106"/>
      <c r="F60" s="106"/>
      <c r="G60" s="106"/>
    </row>
    <row r="61" spans="1:7" x14ac:dyDescent="0.2">
      <c r="A61" s="279">
        <v>1</v>
      </c>
      <c r="B61" s="185" t="s">
        <v>704</v>
      </c>
      <c r="C61" s="343">
        <v>544</v>
      </c>
      <c r="D61" s="279" t="s">
        <v>92</v>
      </c>
      <c r="E61" s="279" t="s">
        <v>615</v>
      </c>
    </row>
    <row r="63" spans="1:7" x14ac:dyDescent="0.2">
      <c r="A63" s="279">
        <v>3</v>
      </c>
      <c r="B63" s="185" t="s">
        <v>720</v>
      </c>
      <c r="C63" s="343">
        <v>549</v>
      </c>
      <c r="D63" s="279" t="s">
        <v>92</v>
      </c>
      <c r="E63" s="279" t="s">
        <v>615</v>
      </c>
    </row>
    <row r="65" spans="1:95" x14ac:dyDescent="0.2">
      <c r="A65" s="279">
        <v>5</v>
      </c>
      <c r="B65" s="185" t="s">
        <v>815</v>
      </c>
      <c r="C65" s="296">
        <v>584</v>
      </c>
      <c r="D65" s="279" t="s">
        <v>92</v>
      </c>
      <c r="E65" s="279" t="s">
        <v>615</v>
      </c>
    </row>
    <row r="67" spans="1:95" x14ac:dyDescent="0.2">
      <c r="A67" s="279">
        <v>6</v>
      </c>
      <c r="B67" s="185" t="s">
        <v>865</v>
      </c>
      <c r="C67" s="296">
        <v>593</v>
      </c>
      <c r="D67" s="279" t="s">
        <v>92</v>
      </c>
      <c r="E67" s="279" t="s">
        <v>615</v>
      </c>
    </row>
    <row r="69" spans="1:95" x14ac:dyDescent="0.2">
      <c r="B69" s="185" t="s">
        <v>873</v>
      </c>
      <c r="C69" s="275">
        <v>620</v>
      </c>
      <c r="D69" s="279" t="s">
        <v>92</v>
      </c>
    </row>
    <row r="73" spans="1:95" ht="15" x14ac:dyDescent="0.2">
      <c r="A73" s="550">
        <v>535</v>
      </c>
      <c r="B73" s="551" t="s">
        <v>722</v>
      </c>
      <c r="C73" s="6" t="s">
        <v>984</v>
      </c>
      <c r="D73" s="6" t="s">
        <v>985</v>
      </c>
      <c r="E73" s="6" t="s">
        <v>986</v>
      </c>
      <c r="F73" s="478">
        <v>379.17</v>
      </c>
    </row>
    <row r="74" spans="1:95" ht="15" x14ac:dyDescent="0.2">
      <c r="A74" s="746"/>
      <c r="B74" s="747"/>
      <c r="C74" s="243"/>
      <c r="D74" s="243"/>
      <c r="E74" s="243"/>
      <c r="F74" s="748"/>
    </row>
    <row r="75" spans="1:95" ht="15" x14ac:dyDescent="0.2">
      <c r="A75" s="746"/>
      <c r="B75" s="747"/>
      <c r="C75" s="243"/>
      <c r="D75" s="243"/>
      <c r="E75" s="243"/>
      <c r="F75" s="748"/>
    </row>
    <row r="76" spans="1:95" ht="15" x14ac:dyDescent="0.2">
      <c r="A76" s="746"/>
      <c r="B76" s="747"/>
      <c r="C76" s="243"/>
      <c r="D76" s="243"/>
      <c r="E76" s="243"/>
      <c r="F76" s="748"/>
    </row>
    <row r="78" spans="1:95" s="42" customFormat="1" x14ac:dyDescent="0.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row>
    <row r="80" spans="1:95" ht="15.75" x14ac:dyDescent="0.25">
      <c r="B80" s="83" t="s">
        <v>1138</v>
      </c>
      <c r="C80" s="547" t="s">
        <v>1143</v>
      </c>
      <c r="D80" s="82" t="s">
        <v>7</v>
      </c>
    </row>
    <row r="83" spans="1:5" ht="15.75" x14ac:dyDescent="0.25">
      <c r="B83" s="93"/>
      <c r="C83" s="82"/>
      <c r="D83" s="82"/>
    </row>
    <row r="86" spans="1:5" x14ac:dyDescent="0.2">
      <c r="A86" s="64"/>
      <c r="B86" s="64"/>
      <c r="C86" s="64"/>
      <c r="D86" s="64"/>
    </row>
    <row r="87" spans="1:5" x14ac:dyDescent="0.2">
      <c r="A87" s="64"/>
      <c r="B87" s="64"/>
      <c r="C87" s="64"/>
      <c r="D87" s="64"/>
    </row>
    <row r="88" spans="1:5" x14ac:dyDescent="0.2">
      <c r="A88" s="64"/>
      <c r="B88" s="64"/>
      <c r="C88" s="64"/>
      <c r="D88" s="64"/>
    </row>
    <row r="89" spans="1:5" x14ac:dyDescent="0.2">
      <c r="A89" s="41"/>
      <c r="B89" s="34"/>
      <c r="C89" s="388"/>
      <c r="D89" s="41"/>
      <c r="E89" s="539"/>
    </row>
    <row r="90" spans="1:5" x14ac:dyDescent="0.2">
      <c r="A90" s="41"/>
      <c r="B90" s="34"/>
      <c r="C90" s="388"/>
      <c r="D90" s="41"/>
      <c r="E90" s="539"/>
    </row>
    <row r="91" spans="1:5" ht="13.5" thickBot="1" x14ac:dyDescent="0.25">
      <c r="E91" s="538"/>
    </row>
    <row r="92" spans="1:5" ht="13.5" thickTop="1" x14ac:dyDescent="0.2"/>
    <row r="93" spans="1:5" x14ac:dyDescent="0.2">
      <c r="A93" s="64"/>
    </row>
    <row r="94" spans="1:5" x14ac:dyDescent="0.2">
      <c r="A94" s="41"/>
      <c r="B94" s="34"/>
      <c r="C94" s="41"/>
      <c r="D94" s="41"/>
      <c r="E94" s="539"/>
    </row>
    <row r="95" spans="1:5" x14ac:dyDescent="0.2">
      <c r="E95" s="3"/>
    </row>
    <row r="96" spans="1:5" ht="13.5" thickBot="1" x14ac:dyDescent="0.25">
      <c r="C96" s="64"/>
      <c r="D96" s="64"/>
      <c r="E96" s="538"/>
    </row>
    <row r="97" spans="2:17" ht="13.5" thickTop="1" x14ac:dyDescent="0.2">
      <c r="E97" s="3"/>
    </row>
    <row r="98" spans="2:17" x14ac:dyDescent="0.2">
      <c r="E98" s="3"/>
    </row>
    <row r="99" spans="2:17" ht="20.100000000000001" customHeight="1" x14ac:dyDescent="0.2">
      <c r="B99" s="192"/>
      <c r="C99" s="381"/>
      <c r="D99" s="188"/>
      <c r="E99" s="190"/>
      <c r="F99" s="189"/>
      <c r="G99" s="6"/>
      <c r="Q99" s="189">
        <v>203.49315068493149</v>
      </c>
    </row>
    <row r="100" spans="2:17" ht="20.100000000000001" customHeight="1" x14ac:dyDescent="0.2">
      <c r="B100" s="192"/>
      <c r="C100" s="381"/>
      <c r="D100" s="188"/>
      <c r="E100" s="190"/>
      <c r="F100" s="189"/>
      <c r="G100" s="6"/>
      <c r="Q100" s="189">
        <v>160.12328767123287</v>
      </c>
    </row>
    <row r="101" spans="2:17" ht="20.100000000000001" customHeight="1" x14ac:dyDescent="0.2">
      <c r="B101" s="276"/>
      <c r="C101" s="279"/>
      <c r="D101" s="276"/>
      <c r="E101" s="273"/>
      <c r="F101" s="6"/>
      <c r="G101" s="6"/>
      <c r="Q101">
        <v>213.49315068493149</v>
      </c>
    </row>
    <row r="102" spans="2:17" x14ac:dyDescent="0.2">
      <c r="J102" s="185" t="s">
        <v>913</v>
      </c>
      <c r="K102" s="275">
        <v>641</v>
      </c>
    </row>
    <row r="103" spans="2:17" x14ac:dyDescent="0.2">
      <c r="J103" s="185" t="s">
        <v>1011</v>
      </c>
      <c r="K103" s="275">
        <v>671</v>
      </c>
    </row>
    <row r="104" spans="2:17" x14ac:dyDescent="0.2">
      <c r="J104" s="185" t="s">
        <v>1032</v>
      </c>
      <c r="K104" s="275">
        <v>675</v>
      </c>
    </row>
    <row r="120" spans="2:4" ht="15" x14ac:dyDescent="0.25">
      <c r="B120" s="525" t="s">
        <v>514</v>
      </c>
      <c r="C120" s="526" t="s">
        <v>813</v>
      </c>
      <c r="D120" s="526" t="s">
        <v>7</v>
      </c>
    </row>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311" spans="15:16" x14ac:dyDescent="0.2">
      <c r="O311" s="48"/>
      <c r="P311" s="48"/>
    </row>
    <row r="427" spans="4:4" x14ac:dyDescent="0.2">
      <c r="D427" s="3"/>
    </row>
    <row r="428" spans="4:4" x14ac:dyDescent="0.2">
      <c r="D428" s="3"/>
    </row>
    <row r="429" spans="4:4" x14ac:dyDescent="0.2">
      <c r="D429" s="3"/>
    </row>
    <row r="430" spans="4:4" x14ac:dyDescent="0.2">
      <c r="D430" s="3"/>
    </row>
    <row r="431" spans="4:4" x14ac:dyDescent="0.2">
      <c r="D431" s="3"/>
    </row>
    <row r="432" spans="4:4" x14ac:dyDescent="0.2">
      <c r="D432" s="3"/>
    </row>
    <row r="433" spans="4:4" x14ac:dyDescent="0.2">
      <c r="D433" s="3"/>
    </row>
  </sheetData>
  <phoneticPr fontId="23" type="noConversion"/>
  <pageMargins left="0.89" right="0.35433070866141736" top="0.67" bottom="0.13" header="0.33" footer="0.5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2"/>
  <sheetViews>
    <sheetView workbookViewId="0">
      <selection activeCell="B5" sqref="B5"/>
    </sheetView>
  </sheetViews>
  <sheetFormatPr defaultRowHeight="12.75" x14ac:dyDescent="0.2"/>
  <cols>
    <col min="1" max="1" width="10" customWidth="1"/>
    <col min="2" max="2" width="34.5703125" customWidth="1"/>
    <col min="3" max="3" width="19.42578125" customWidth="1"/>
    <col min="4" max="4" width="14.5703125" customWidth="1"/>
    <col min="5" max="5" width="16.140625" customWidth="1"/>
    <col min="6" max="6" width="21.140625" customWidth="1"/>
    <col min="7" max="7" width="14.28515625" customWidth="1"/>
  </cols>
  <sheetData>
    <row r="1" spans="1:7" ht="20.25" x14ac:dyDescent="0.3">
      <c r="G1" s="1"/>
    </row>
    <row r="2" spans="1:7" ht="20.25" x14ac:dyDescent="0.3">
      <c r="B2" s="71" t="s">
        <v>739</v>
      </c>
      <c r="E2" s="667"/>
      <c r="G2" s="1"/>
    </row>
    <row r="3" spans="1:7" ht="20.25" x14ac:dyDescent="0.3">
      <c r="A3" s="74" t="s">
        <v>324</v>
      </c>
      <c r="B3" s="74" t="s">
        <v>2</v>
      </c>
      <c r="C3" s="74" t="s">
        <v>325</v>
      </c>
      <c r="D3" s="74" t="s">
        <v>4</v>
      </c>
      <c r="E3" s="74" t="s">
        <v>5</v>
      </c>
      <c r="G3" s="1"/>
    </row>
    <row r="4" spans="1:7" ht="20.25" x14ac:dyDescent="0.3">
      <c r="A4" s="1031">
        <v>671</v>
      </c>
      <c r="B4" s="1032" t="s">
        <v>1014</v>
      </c>
      <c r="C4" s="1032" t="s">
        <v>1173</v>
      </c>
      <c r="D4" s="75"/>
      <c r="E4" s="1033"/>
      <c r="F4" t="str">
        <f>SUBSTITUTE(C4," ","")</f>
        <v>1018286868017</v>
      </c>
      <c r="G4" s="1"/>
    </row>
    <row r="5" spans="1:7" ht="20.25" x14ac:dyDescent="0.3">
      <c r="A5" s="75"/>
      <c r="B5" s="732" t="s">
        <v>1685</v>
      </c>
      <c r="C5" s="732" t="s">
        <v>1685</v>
      </c>
      <c r="D5" s="75"/>
      <c r="E5" s="1033"/>
      <c r="G5" s="1"/>
    </row>
    <row r="6" spans="1:7" ht="18" x14ac:dyDescent="0.25">
      <c r="A6" s="76"/>
      <c r="B6" s="76"/>
      <c r="C6" s="76"/>
      <c r="D6" s="76"/>
      <c r="E6" s="1034"/>
    </row>
    <row r="7" spans="1:7" ht="18" x14ac:dyDescent="0.25">
      <c r="A7" s="76"/>
      <c r="B7" s="76"/>
      <c r="C7" s="76"/>
      <c r="D7" s="76" t="s">
        <v>104</v>
      </c>
      <c r="E7" s="1033">
        <f>SUM(E4:E6)</f>
        <v>0</v>
      </c>
    </row>
    <row r="8" spans="1:7" ht="18" x14ac:dyDescent="0.25">
      <c r="A8" s="72"/>
      <c r="B8" s="72"/>
      <c r="C8" s="72"/>
      <c r="D8" s="72"/>
      <c r="E8" s="72"/>
    </row>
    <row r="9" spans="1:7" ht="18" customHeight="1" x14ac:dyDescent="0.3">
      <c r="A9" s="72"/>
      <c r="B9" s="72"/>
      <c r="C9" s="73"/>
      <c r="D9" s="73"/>
      <c r="E9" s="72"/>
      <c r="F9" s="19"/>
    </row>
    <row r="13" spans="1:7" x14ac:dyDescent="0.2">
      <c r="F13" s="3"/>
    </row>
    <row r="16" spans="1:7" x14ac:dyDescent="0.2">
      <c r="C16" s="3"/>
      <c r="D16" s="3"/>
    </row>
    <row r="22" spans="2:2" x14ac:dyDescent="0.2">
      <c r="B22" s="3"/>
    </row>
  </sheetData>
  <sheetProtection formatCells="0" formatColumns="0" formatRows="0" insertColumns="0" insertRows="0" insertHyperlinks="0" deleteColumns="0" deleteRows="0" sort="0" autoFilter="0" pivotTables="0"/>
  <customSheetViews>
    <customSheetView guid="{E5E10A00-1272-11D5-B02A-843FD35AC179}" showRuler="0" topLeftCell="B1">
      <selection activeCell="C17" sqref="C17"/>
      <pageMargins left="0.75" right="0.75" top="1" bottom="1" header="0.5" footer="0.5"/>
      <pageSetup paperSize="9" orientation="landscape" horizontalDpi="300" verticalDpi="300" r:id="rId1"/>
      <headerFooter alignWithMargins="0"/>
    </customSheetView>
  </customSheetViews>
  <phoneticPr fontId="23" type="noConversion"/>
  <pageMargins left="0.53" right="0.33" top="1.6" bottom="0.99" header="1.6" footer="0.5"/>
  <pageSetup paperSize="9" orientation="portrait" horizontalDpi="300" verticalDpi="300" r:id="rId2"/>
  <headerFooter alignWithMargins="0"/>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326"/>
  <sheetViews>
    <sheetView topLeftCell="A67" workbookViewId="0">
      <selection activeCell="E5" sqref="E5"/>
    </sheetView>
  </sheetViews>
  <sheetFormatPr defaultRowHeight="15" x14ac:dyDescent="0.2"/>
  <cols>
    <col min="1" max="1" width="6.42578125" style="367" customWidth="1"/>
    <col min="2" max="2" width="43.42578125" style="367" customWidth="1"/>
    <col min="3" max="3" width="22" style="367" customWidth="1"/>
    <col min="4" max="4" width="11.28515625" style="367" customWidth="1"/>
    <col min="5" max="5" width="13.140625" style="367" customWidth="1"/>
    <col min="6" max="6" width="8.28515625" style="367" customWidth="1"/>
    <col min="7" max="7" width="26.85546875" style="367" customWidth="1"/>
    <col min="8" max="8" width="9.140625" style="367"/>
    <col min="9" max="9" width="9.5703125" style="367" bestFit="1" customWidth="1"/>
    <col min="10" max="10" width="9.140625" style="367"/>
    <col min="11" max="11" width="9.85546875" style="367" customWidth="1"/>
    <col min="12" max="12" width="9.140625" style="367"/>
    <col min="13" max="13" width="24.28515625" style="367" customWidth="1"/>
    <col min="14" max="14" width="11.42578125" style="367" customWidth="1"/>
    <col min="15" max="15" width="26" style="367" customWidth="1"/>
    <col min="16" max="16" width="27" style="367" customWidth="1"/>
    <col min="17" max="17" width="17.42578125" style="367" customWidth="1"/>
    <col min="18" max="16384" width="9.140625" style="367"/>
  </cols>
  <sheetData>
    <row r="1" spans="1:14" x14ac:dyDescent="0.2">
      <c r="A1" s="70"/>
      <c r="B1" s="883"/>
      <c r="D1" s="883"/>
      <c r="E1" s="13"/>
    </row>
    <row r="2" spans="1:14" x14ac:dyDescent="0.2">
      <c r="C2" s="883" t="s">
        <v>0</v>
      </c>
      <c r="D2" s="883"/>
      <c r="E2" s="13" t="s">
        <v>27</v>
      </c>
      <c r="F2" s="13"/>
    </row>
    <row r="3" spans="1:14" ht="15.75" x14ac:dyDescent="0.25">
      <c r="A3" s="70" t="s">
        <v>31</v>
      </c>
      <c r="B3" s="884" t="s">
        <v>30</v>
      </c>
      <c r="C3" s="883"/>
      <c r="D3" s="883"/>
      <c r="E3" s="267"/>
      <c r="F3" s="13"/>
    </row>
    <row r="4" spans="1:14" x14ac:dyDescent="0.2">
      <c r="A4" s="885"/>
      <c r="D4" s="1085">
        <v>43857</v>
      </c>
      <c r="E4" s="1085"/>
    </row>
    <row r="5" spans="1:14" ht="15.75" x14ac:dyDescent="0.25">
      <c r="A5" s="907" t="s">
        <v>1</v>
      </c>
      <c r="B5" s="907" t="s">
        <v>2</v>
      </c>
      <c r="C5" s="907" t="s">
        <v>3</v>
      </c>
      <c r="D5" s="907" t="s">
        <v>4</v>
      </c>
      <c r="E5" s="907" t="s">
        <v>5</v>
      </c>
    </row>
    <row r="6" spans="1:14" ht="15.75" x14ac:dyDescent="0.25">
      <c r="A6" s="907">
        <v>145</v>
      </c>
      <c r="B6" s="904" t="s">
        <v>14</v>
      </c>
      <c r="C6" s="908" t="s">
        <v>336</v>
      </c>
      <c r="D6" s="907" t="s">
        <v>15</v>
      </c>
      <c r="E6" s="999">
        <f>'Total display'!U15</f>
        <v>334.73475862068955</v>
      </c>
      <c r="F6" s="885">
        <v>1</v>
      </c>
      <c r="G6" s="367" t="str">
        <f>SUBSTITUTE(C6," ","")</f>
        <v>0302009572290014</v>
      </c>
      <c r="L6" s="367">
        <v>1</v>
      </c>
    </row>
    <row r="7" spans="1:14" ht="15.75" x14ac:dyDescent="0.25">
      <c r="A7" s="907">
        <v>125</v>
      </c>
      <c r="B7" s="904" t="s">
        <v>337</v>
      </c>
      <c r="C7" s="908" t="s">
        <v>338</v>
      </c>
      <c r="D7" s="907" t="s">
        <v>63</v>
      </c>
      <c r="E7" s="999">
        <f>'Total display'!U8</f>
        <v>421.67024870099203</v>
      </c>
      <c r="F7" s="885">
        <v>3</v>
      </c>
      <c r="G7" s="367" t="str">
        <f t="shared" ref="G7:G65" si="0">SUBSTITUTE(C7," ","")</f>
        <v>0375006885770016</v>
      </c>
      <c r="L7" s="367">
        <v>3</v>
      </c>
    </row>
    <row r="8" spans="1:14" ht="15.75" x14ac:dyDescent="0.25">
      <c r="A8" s="907">
        <v>212</v>
      </c>
      <c r="B8" s="904" t="s">
        <v>339</v>
      </c>
      <c r="C8" s="908" t="s">
        <v>342</v>
      </c>
      <c r="D8" s="907" t="s">
        <v>12</v>
      </c>
      <c r="E8" s="999">
        <f>'Total display'!U32</f>
        <v>0</v>
      </c>
      <c r="F8" s="885">
        <v>4</v>
      </c>
      <c r="G8" s="367" t="str">
        <f t="shared" si="0"/>
        <v>0376008261000018</v>
      </c>
      <c r="L8" s="367">
        <v>4</v>
      </c>
    </row>
    <row r="9" spans="1:14" ht="15.75" x14ac:dyDescent="0.25">
      <c r="A9" s="907">
        <v>120</v>
      </c>
      <c r="B9" s="904" t="s">
        <v>340</v>
      </c>
      <c r="C9" s="908" t="s">
        <v>341</v>
      </c>
      <c r="D9" s="907" t="s">
        <v>7</v>
      </c>
      <c r="E9" s="999">
        <f>'Total display'!U7</f>
        <v>533.99099999999987</v>
      </c>
      <c r="F9" s="885">
        <v>5</v>
      </c>
      <c r="G9" s="367" t="str">
        <f t="shared" si="0"/>
        <v>0377007625970015</v>
      </c>
      <c r="L9" s="367">
        <v>5</v>
      </c>
    </row>
    <row r="10" spans="1:14" ht="15.75" x14ac:dyDescent="0.25">
      <c r="A10" s="907">
        <v>141</v>
      </c>
      <c r="B10" s="904" t="s">
        <v>343</v>
      </c>
      <c r="C10" s="908" t="s">
        <v>344</v>
      </c>
      <c r="D10" s="907" t="s">
        <v>7</v>
      </c>
      <c r="E10" s="999">
        <f>'Total display'!U14</f>
        <v>274.29189655172416</v>
      </c>
      <c r="F10" s="885">
        <v>6</v>
      </c>
      <c r="G10" s="367" t="str">
        <f t="shared" si="0"/>
        <v>0377007638260017</v>
      </c>
      <c r="L10" s="367">
        <v>6</v>
      </c>
    </row>
    <row r="11" spans="1:14" ht="15.75" x14ac:dyDescent="0.25">
      <c r="A11" s="907">
        <v>338</v>
      </c>
      <c r="B11" s="904" t="s">
        <v>345</v>
      </c>
      <c r="C11" s="908" t="s">
        <v>346</v>
      </c>
      <c r="D11" s="907" t="s">
        <v>7</v>
      </c>
      <c r="E11" s="999">
        <f>'Total display'!U66</f>
        <v>0</v>
      </c>
      <c r="F11" s="885">
        <v>7</v>
      </c>
      <c r="G11" s="367" t="str">
        <f t="shared" si="0"/>
        <v>0377007904320012</v>
      </c>
      <c r="L11" s="367">
        <v>7</v>
      </c>
    </row>
    <row r="12" spans="1:14" ht="15.75" x14ac:dyDescent="0.25">
      <c r="A12" s="907">
        <v>138</v>
      </c>
      <c r="B12" s="904" t="s">
        <v>126</v>
      </c>
      <c r="C12" s="908" t="s">
        <v>347</v>
      </c>
      <c r="D12" s="907" t="s">
        <v>7</v>
      </c>
      <c r="E12" s="999">
        <f>'Total display'!U11</f>
        <v>180.47770087387809</v>
      </c>
      <c r="F12" s="885">
        <v>8</v>
      </c>
      <c r="G12" s="367" t="str">
        <f t="shared" si="0"/>
        <v>0377008229800014</v>
      </c>
      <c r="L12" s="367">
        <v>8</v>
      </c>
    </row>
    <row r="13" spans="1:14" ht="15.75" x14ac:dyDescent="0.25">
      <c r="A13" s="907" t="s">
        <v>177</v>
      </c>
      <c r="B13" s="904" t="s">
        <v>277</v>
      </c>
      <c r="C13" s="908"/>
      <c r="D13" s="907" t="s">
        <v>261</v>
      </c>
      <c r="E13" s="999">
        <f>'Total display'!U363</f>
        <v>0</v>
      </c>
      <c r="F13" s="885">
        <v>9</v>
      </c>
      <c r="G13" s="367" t="str">
        <f t="shared" si="0"/>
        <v/>
      </c>
      <c r="L13" s="367">
        <v>9</v>
      </c>
      <c r="M13" s="89" t="s">
        <v>844</v>
      </c>
      <c r="N13" s="82" t="s">
        <v>812</v>
      </c>
    </row>
    <row r="14" spans="1:14" ht="15.75" x14ac:dyDescent="0.25">
      <c r="A14" s="907">
        <v>341</v>
      </c>
      <c r="B14" s="904" t="s">
        <v>348</v>
      </c>
      <c r="C14" s="908" t="s">
        <v>349</v>
      </c>
      <c r="D14" s="907" t="s">
        <v>8</v>
      </c>
      <c r="E14" s="999">
        <f>'Total display'!U67</f>
        <v>0</v>
      </c>
      <c r="F14" s="885">
        <v>10</v>
      </c>
      <c r="G14" s="367" t="str">
        <f t="shared" si="0"/>
        <v>0378008082790011</v>
      </c>
      <c r="L14" s="367">
        <v>10</v>
      </c>
    </row>
    <row r="15" spans="1:14" ht="15.75" x14ac:dyDescent="0.25">
      <c r="A15" s="907">
        <v>345</v>
      </c>
      <c r="B15" s="904" t="s">
        <v>281</v>
      </c>
      <c r="C15" s="908" t="s">
        <v>350</v>
      </c>
      <c r="D15" s="907" t="s">
        <v>7</v>
      </c>
      <c r="E15" s="999">
        <f>'Total display'!U68</f>
        <v>0</v>
      </c>
      <c r="F15" s="885">
        <v>11</v>
      </c>
      <c r="G15" s="367" t="str">
        <f t="shared" si="0"/>
        <v>0377007628090024</v>
      </c>
      <c r="L15" s="367">
        <v>11</v>
      </c>
    </row>
    <row r="16" spans="1:14" ht="15.75" x14ac:dyDescent="0.25">
      <c r="A16" s="907">
        <v>349</v>
      </c>
      <c r="B16" s="904" t="s">
        <v>285</v>
      </c>
      <c r="C16" s="908" t="s">
        <v>352</v>
      </c>
      <c r="D16" s="907" t="s">
        <v>7</v>
      </c>
      <c r="E16" s="999">
        <f>'Total display'!U70</f>
        <v>0</v>
      </c>
      <c r="F16" s="885">
        <v>12</v>
      </c>
      <c r="G16" s="367" t="str">
        <f t="shared" si="0"/>
        <v>0377007697890016</v>
      </c>
      <c r="L16" s="367">
        <v>12</v>
      </c>
    </row>
    <row r="17" spans="1:12" ht="15.75" x14ac:dyDescent="0.25">
      <c r="A17" s="907" t="s">
        <v>242</v>
      </c>
      <c r="B17" s="904" t="s">
        <v>290</v>
      </c>
      <c r="C17" s="908" t="s">
        <v>353</v>
      </c>
      <c r="D17" s="907" t="s">
        <v>7</v>
      </c>
      <c r="E17" s="999">
        <f>'Total display'!U360</f>
        <v>0</v>
      </c>
      <c r="F17" s="885">
        <v>13</v>
      </c>
      <c r="G17" s="367" t="str">
        <f t="shared" si="0"/>
        <v>0377007631760014</v>
      </c>
      <c r="L17" s="367">
        <v>13</v>
      </c>
    </row>
    <row r="18" spans="1:12" ht="15.75" x14ac:dyDescent="0.25">
      <c r="A18" s="907">
        <v>132</v>
      </c>
      <c r="B18" s="904" t="s">
        <v>97</v>
      </c>
      <c r="C18" s="908" t="s">
        <v>354</v>
      </c>
      <c r="D18" s="907" t="s">
        <v>7</v>
      </c>
      <c r="E18" s="999">
        <f>'Total display'!U9</f>
        <v>325.48704812234297</v>
      </c>
      <c r="F18" s="885">
        <v>14</v>
      </c>
      <c r="G18" s="367" t="str">
        <f t="shared" si="0"/>
        <v>0377007698660022</v>
      </c>
      <c r="L18" s="367">
        <v>14</v>
      </c>
    </row>
    <row r="19" spans="1:12" ht="15.75" x14ac:dyDescent="0.25">
      <c r="A19" s="907">
        <v>287</v>
      </c>
      <c r="B19" s="904" t="s">
        <v>292</v>
      </c>
      <c r="C19" s="908" t="s">
        <v>355</v>
      </c>
      <c r="D19" s="907" t="s">
        <v>7</v>
      </c>
      <c r="E19" s="999">
        <f>'Total display'!U50</f>
        <v>0</v>
      </c>
      <c r="F19" s="885">
        <v>15</v>
      </c>
      <c r="G19" s="367" t="str">
        <f t="shared" si="0"/>
        <v>0377008512810018</v>
      </c>
      <c r="L19" s="367">
        <v>15</v>
      </c>
    </row>
    <row r="20" spans="1:12" ht="15.75" x14ac:dyDescent="0.25">
      <c r="A20" s="907">
        <v>289</v>
      </c>
      <c r="B20" s="904" t="s">
        <v>229</v>
      </c>
      <c r="C20" s="908" t="s">
        <v>356</v>
      </c>
      <c r="D20" s="907" t="s">
        <v>7</v>
      </c>
      <c r="E20" s="999">
        <f>'Total display'!U51</f>
        <v>0</v>
      </c>
      <c r="F20" s="885">
        <v>16</v>
      </c>
      <c r="G20" s="367" t="str">
        <f t="shared" si="0"/>
        <v>0377008233630018</v>
      </c>
      <c r="L20" s="367">
        <v>16</v>
      </c>
    </row>
    <row r="21" spans="1:12" ht="15.75" x14ac:dyDescent="0.25">
      <c r="A21" s="907">
        <v>231</v>
      </c>
      <c r="B21" s="904" t="s">
        <v>174</v>
      </c>
      <c r="C21" s="908" t="s">
        <v>357</v>
      </c>
      <c r="D21" s="907" t="s">
        <v>7</v>
      </c>
      <c r="E21" s="999">
        <f>'Total display'!U35</f>
        <v>0</v>
      </c>
      <c r="F21" s="885">
        <v>17</v>
      </c>
      <c r="G21" s="367" t="str">
        <f t="shared" si="0"/>
        <v>0377007903950012</v>
      </c>
      <c r="L21" s="367">
        <v>17</v>
      </c>
    </row>
    <row r="22" spans="1:12" ht="15.75" x14ac:dyDescent="0.25">
      <c r="A22" s="907">
        <v>220</v>
      </c>
      <c r="B22" s="904" t="s">
        <v>300</v>
      </c>
      <c r="C22" s="908" t="s">
        <v>358</v>
      </c>
      <c r="D22" s="907" t="s">
        <v>298</v>
      </c>
      <c r="E22" s="999">
        <f>'Total display'!U34</f>
        <v>0</v>
      </c>
      <c r="F22" s="885">
        <v>18</v>
      </c>
      <c r="G22" s="367" t="str">
        <f t="shared" si="0"/>
        <v>0431007360870016</v>
      </c>
      <c r="L22" s="367">
        <v>18</v>
      </c>
    </row>
    <row r="23" spans="1:12" ht="15.75" x14ac:dyDescent="0.25">
      <c r="A23" s="907" t="s">
        <v>18</v>
      </c>
      <c r="B23" s="904" t="s">
        <v>305</v>
      </c>
      <c r="C23" s="908" t="s">
        <v>359</v>
      </c>
      <c r="D23" s="907" t="s">
        <v>7</v>
      </c>
      <c r="E23" s="999">
        <f>'Total display'!U361</f>
        <v>0</v>
      </c>
      <c r="F23" s="885">
        <v>19</v>
      </c>
      <c r="G23" s="367" t="str">
        <f t="shared" si="0"/>
        <v>0377007700650021</v>
      </c>
      <c r="L23" s="367">
        <v>19</v>
      </c>
    </row>
    <row r="24" spans="1:12" ht="15.75" x14ac:dyDescent="0.25">
      <c r="A24" s="907">
        <v>276</v>
      </c>
      <c r="B24" s="904" t="s">
        <v>306</v>
      </c>
      <c r="C24" s="908" t="s">
        <v>360</v>
      </c>
      <c r="D24" s="907" t="s">
        <v>195</v>
      </c>
      <c r="E24" s="999">
        <f>'Total display'!U44</f>
        <v>0</v>
      </c>
      <c r="F24" s="885">
        <v>20</v>
      </c>
      <c r="G24" s="367" t="str">
        <f t="shared" si="0"/>
        <v>0379006740940015</v>
      </c>
      <c r="L24" s="367">
        <v>20</v>
      </c>
    </row>
    <row r="25" spans="1:12" ht="15.75" x14ac:dyDescent="0.25">
      <c r="A25" s="907">
        <v>171</v>
      </c>
      <c r="B25" s="904" t="s">
        <v>315</v>
      </c>
      <c r="C25" s="908" t="s">
        <v>361</v>
      </c>
      <c r="D25" s="907" t="s">
        <v>9</v>
      </c>
      <c r="E25" s="999">
        <v>0</v>
      </c>
      <c r="F25" s="885">
        <v>21</v>
      </c>
      <c r="G25" s="367" t="str">
        <f t="shared" si="0"/>
        <v>0389003561270014</v>
      </c>
      <c r="L25" s="367">
        <v>21</v>
      </c>
    </row>
    <row r="26" spans="1:12" ht="15.75" x14ac:dyDescent="0.25">
      <c r="A26" s="907">
        <v>387</v>
      </c>
      <c r="B26" s="904" t="s">
        <v>322</v>
      </c>
      <c r="C26" s="908" t="s">
        <v>362</v>
      </c>
      <c r="D26" s="907" t="s">
        <v>7</v>
      </c>
      <c r="E26" s="999">
        <f>'Total display'!U81</f>
        <v>0</v>
      </c>
      <c r="F26" s="885">
        <v>22</v>
      </c>
      <c r="G26" s="367" t="str">
        <f t="shared" si="0"/>
        <v>0377007629750017</v>
      </c>
      <c r="L26" s="367">
        <v>22</v>
      </c>
    </row>
    <row r="27" spans="1:12" ht="15.75" x14ac:dyDescent="0.25">
      <c r="A27" s="907">
        <v>398</v>
      </c>
      <c r="B27" s="904" t="s">
        <v>326</v>
      </c>
      <c r="C27" s="908" t="s">
        <v>363</v>
      </c>
      <c r="D27" s="907" t="s">
        <v>17</v>
      </c>
      <c r="E27" s="999">
        <f>'Total display'!U82</f>
        <v>0</v>
      </c>
      <c r="F27" s="885">
        <v>23</v>
      </c>
      <c r="G27" s="367" t="str">
        <f t="shared" si="0"/>
        <v>0328007389990018</v>
      </c>
      <c r="L27" s="367">
        <v>23</v>
      </c>
    </row>
    <row r="28" spans="1:12" ht="15.75" x14ac:dyDescent="0.25">
      <c r="A28" s="907">
        <v>397</v>
      </c>
      <c r="B28" s="904" t="s">
        <v>333</v>
      </c>
      <c r="C28" s="908" t="s">
        <v>364</v>
      </c>
      <c r="D28" s="907" t="s">
        <v>334</v>
      </c>
      <c r="E28" s="999">
        <f>'Total display'!U84</f>
        <v>0</v>
      </c>
      <c r="F28" s="885">
        <v>24</v>
      </c>
      <c r="G28" s="367" t="str">
        <f t="shared" si="0"/>
        <v>0389004040970016</v>
      </c>
      <c r="L28" s="367">
        <v>24</v>
      </c>
    </row>
    <row r="29" spans="1:12" ht="15.75" x14ac:dyDescent="0.25">
      <c r="A29" s="907">
        <v>403</v>
      </c>
      <c r="B29" s="904" t="s">
        <v>367</v>
      </c>
      <c r="C29" s="909" t="s">
        <v>369</v>
      </c>
      <c r="D29" s="907" t="s">
        <v>368</v>
      </c>
      <c r="E29" s="999">
        <f>'Total display'!U86</f>
        <v>0</v>
      </c>
      <c r="F29" s="885">
        <v>25</v>
      </c>
      <c r="G29" s="367" t="str">
        <f t="shared" si="0"/>
        <v>0412004262330017</v>
      </c>
      <c r="L29" s="367">
        <v>25</v>
      </c>
    </row>
    <row r="30" spans="1:12" ht="15.75" x14ac:dyDescent="0.25">
      <c r="A30" s="907">
        <v>420</v>
      </c>
      <c r="B30" s="904" t="s">
        <v>379</v>
      </c>
      <c r="C30" s="908" t="s">
        <v>399</v>
      </c>
      <c r="D30" s="907" t="s">
        <v>7</v>
      </c>
      <c r="E30" s="999">
        <f>'Total display'!U91</f>
        <v>0</v>
      </c>
      <c r="F30" s="885">
        <v>26</v>
      </c>
      <c r="G30" s="367" t="str">
        <f t="shared" si="0"/>
        <v>0129222090084019</v>
      </c>
      <c r="L30" s="367">
        <v>26</v>
      </c>
    </row>
    <row r="31" spans="1:12" ht="15.75" x14ac:dyDescent="0.25">
      <c r="A31" s="907">
        <v>421</v>
      </c>
      <c r="B31" s="904" t="s">
        <v>388</v>
      </c>
      <c r="C31" s="908" t="s">
        <v>389</v>
      </c>
      <c r="D31" s="907" t="s">
        <v>7</v>
      </c>
      <c r="E31" s="999">
        <f>'Total display'!U92</f>
        <v>0</v>
      </c>
      <c r="F31" s="885">
        <v>27</v>
      </c>
      <c r="G31" s="367" t="str">
        <f t="shared" si="0"/>
        <v>0377012537150017</v>
      </c>
      <c r="L31" s="367">
        <v>27</v>
      </c>
    </row>
    <row r="32" spans="1:12" ht="15.75" x14ac:dyDescent="0.25">
      <c r="A32" s="907">
        <v>438</v>
      </c>
      <c r="B32" s="904" t="s">
        <v>403</v>
      </c>
      <c r="C32" s="908" t="s">
        <v>404</v>
      </c>
      <c r="D32" s="907" t="s">
        <v>405</v>
      </c>
      <c r="E32" s="999">
        <f>'Total display'!U98</f>
        <v>0</v>
      </c>
      <c r="F32" s="885">
        <v>29</v>
      </c>
      <c r="G32" s="367" t="str">
        <f t="shared" si="0"/>
        <v>0440011165710014</v>
      </c>
      <c r="L32" s="367">
        <v>29</v>
      </c>
    </row>
    <row r="33" spans="1:12" ht="15.75" x14ac:dyDescent="0.25">
      <c r="A33" s="907">
        <v>444</v>
      </c>
      <c r="B33" s="904" t="s">
        <v>413</v>
      </c>
      <c r="C33" s="908" t="s">
        <v>414</v>
      </c>
      <c r="D33" s="907" t="s">
        <v>17</v>
      </c>
      <c r="E33" s="999">
        <f>'Total display'!U100</f>
        <v>0</v>
      </c>
      <c r="F33" s="885">
        <v>30</v>
      </c>
      <c r="G33" s="367" t="str">
        <f t="shared" si="0"/>
        <v>0440012663710017</v>
      </c>
      <c r="L33" s="367">
        <v>30</v>
      </c>
    </row>
    <row r="34" spans="1:12" ht="15.75" x14ac:dyDescent="0.25">
      <c r="A34" s="907">
        <v>447</v>
      </c>
      <c r="B34" s="904" t="s">
        <v>417</v>
      </c>
      <c r="C34" s="908" t="s">
        <v>751</v>
      </c>
      <c r="D34" s="907" t="s">
        <v>7</v>
      </c>
      <c r="E34" s="999">
        <f>'Total display'!U103</f>
        <v>0</v>
      </c>
      <c r="F34" s="885">
        <v>31</v>
      </c>
      <c r="G34" s="367" t="str">
        <f t="shared" si="0"/>
        <v>0377014856040017</v>
      </c>
      <c r="L34" s="367">
        <v>31</v>
      </c>
    </row>
    <row r="35" spans="1:12" ht="15.75" x14ac:dyDescent="0.25">
      <c r="A35" s="907">
        <v>449</v>
      </c>
      <c r="B35" s="904" t="s">
        <v>433</v>
      </c>
      <c r="C35" s="908" t="s">
        <v>434</v>
      </c>
      <c r="D35" s="907" t="s">
        <v>435</v>
      </c>
      <c r="E35" s="999">
        <f>'Total display'!U105</f>
        <v>0</v>
      </c>
      <c r="F35" s="885">
        <v>32</v>
      </c>
      <c r="G35" s="367" t="str">
        <f t="shared" si="0"/>
        <v>0313016110310018</v>
      </c>
      <c r="L35" s="367">
        <v>32</v>
      </c>
    </row>
    <row r="36" spans="1:12" ht="15.75" x14ac:dyDescent="0.25">
      <c r="A36" s="907">
        <v>450</v>
      </c>
      <c r="B36" s="904" t="s">
        <v>436</v>
      </c>
      <c r="C36" s="908" t="s">
        <v>437</v>
      </c>
      <c r="D36" s="907" t="s">
        <v>12</v>
      </c>
      <c r="E36" s="999">
        <f>'Total display'!U106</f>
        <v>0</v>
      </c>
      <c r="F36" s="885">
        <v>33</v>
      </c>
      <c r="G36" s="367" t="str">
        <f t="shared" si="0"/>
        <v>0378016098070011</v>
      </c>
      <c r="L36" s="367">
        <v>33</v>
      </c>
    </row>
    <row r="37" spans="1:12" ht="15.75" x14ac:dyDescent="0.25">
      <c r="A37" s="907">
        <v>393</v>
      </c>
      <c r="B37" s="904" t="s">
        <v>372</v>
      </c>
      <c r="C37" s="908" t="s">
        <v>441</v>
      </c>
      <c r="D37" s="907" t="s">
        <v>9</v>
      </c>
      <c r="E37" s="999">
        <f>'Total display'!U83</f>
        <v>0</v>
      </c>
      <c r="F37" s="885">
        <v>34</v>
      </c>
      <c r="G37" s="367" t="str">
        <f t="shared" si="0"/>
        <v>0389004150200027</v>
      </c>
      <c r="L37" s="367">
        <v>34</v>
      </c>
    </row>
    <row r="38" spans="1:12" ht="15.75" x14ac:dyDescent="0.25">
      <c r="A38" s="907">
        <v>457</v>
      </c>
      <c r="B38" s="910" t="s">
        <v>446</v>
      </c>
      <c r="C38" s="911" t="s">
        <v>756</v>
      </c>
      <c r="D38" s="907" t="s">
        <v>298</v>
      </c>
      <c r="E38" s="999">
        <f>'Total display'!U109</f>
        <v>0</v>
      </c>
      <c r="F38" s="885">
        <v>35</v>
      </c>
      <c r="G38" s="367" t="str">
        <f t="shared" si="0"/>
        <v>0431018479880011</v>
      </c>
      <c r="L38" s="367">
        <v>35</v>
      </c>
    </row>
    <row r="39" spans="1:12" ht="15.75" x14ac:dyDescent="0.25">
      <c r="A39" s="907">
        <v>353</v>
      </c>
      <c r="B39" s="910" t="s">
        <v>452</v>
      </c>
      <c r="C39" s="908" t="s">
        <v>453</v>
      </c>
      <c r="D39" s="907" t="s">
        <v>8</v>
      </c>
      <c r="E39" s="999">
        <f>'Total display'!U71</f>
        <v>0</v>
      </c>
      <c r="F39" s="885">
        <v>36</v>
      </c>
      <c r="G39" s="367" t="str">
        <f t="shared" si="0"/>
        <v>0133171810084011</v>
      </c>
      <c r="L39" s="367">
        <v>36</v>
      </c>
    </row>
    <row r="40" spans="1:12" ht="15.75" x14ac:dyDescent="0.25">
      <c r="A40" s="907">
        <v>386</v>
      </c>
      <c r="B40" s="910" t="s">
        <v>463</v>
      </c>
      <c r="C40" s="908" t="s">
        <v>464</v>
      </c>
      <c r="D40" s="907" t="s">
        <v>10</v>
      </c>
      <c r="E40" s="999">
        <f>'Total display'!U80</f>
        <v>0</v>
      </c>
      <c r="F40" s="885">
        <v>37</v>
      </c>
      <c r="G40" s="367" t="str">
        <f t="shared" si="0"/>
        <v>0372001633430015</v>
      </c>
      <c r="L40" s="367">
        <v>37</v>
      </c>
    </row>
    <row r="41" spans="1:12" ht="15.75" x14ac:dyDescent="0.25">
      <c r="A41" s="907">
        <v>460</v>
      </c>
      <c r="B41" s="910" t="s">
        <v>465</v>
      </c>
      <c r="C41" s="908" t="s">
        <v>466</v>
      </c>
      <c r="D41" s="907" t="s">
        <v>9</v>
      </c>
      <c r="E41" s="999">
        <f>'Total display'!U111</f>
        <v>0</v>
      </c>
      <c r="F41" s="885">
        <v>38</v>
      </c>
      <c r="G41" s="367" t="str">
        <f t="shared" si="0"/>
        <v>0389012638980019</v>
      </c>
      <c r="L41" s="367">
        <v>38</v>
      </c>
    </row>
    <row r="42" spans="1:12" ht="15.75" x14ac:dyDescent="0.25">
      <c r="A42" s="907">
        <v>412</v>
      </c>
      <c r="B42" s="910" t="s">
        <v>473</v>
      </c>
      <c r="C42" s="908" t="s">
        <v>474</v>
      </c>
      <c r="D42" s="907" t="s">
        <v>7</v>
      </c>
      <c r="E42" s="999">
        <f>'Total display'!U88</f>
        <v>0</v>
      </c>
      <c r="F42" s="885">
        <v>39</v>
      </c>
      <c r="G42" s="367" t="str">
        <f t="shared" si="0"/>
        <v>0377018462980017</v>
      </c>
      <c r="L42" s="367">
        <v>39</v>
      </c>
    </row>
    <row r="43" spans="1:12" ht="15.75" x14ac:dyDescent="0.25">
      <c r="A43" s="907">
        <v>469</v>
      </c>
      <c r="B43" s="910" t="s">
        <v>486</v>
      </c>
      <c r="C43" s="907" t="s">
        <v>752</v>
      </c>
      <c r="D43" s="907" t="s">
        <v>7</v>
      </c>
      <c r="E43" s="999">
        <f>'Total display'!U116</f>
        <v>0</v>
      </c>
      <c r="F43" s="885">
        <v>40</v>
      </c>
      <c r="G43" s="367" t="str">
        <f t="shared" si="0"/>
        <v>0377014054720012</v>
      </c>
      <c r="L43" s="367">
        <v>40</v>
      </c>
    </row>
    <row r="44" spans="1:12" ht="15.75" x14ac:dyDescent="0.25">
      <c r="A44" s="907">
        <v>136</v>
      </c>
      <c r="B44" s="912" t="s">
        <v>13</v>
      </c>
      <c r="C44" s="907" t="s">
        <v>491</v>
      </c>
      <c r="D44" s="907" t="s">
        <v>492</v>
      </c>
      <c r="E44" s="999">
        <f>'Total display'!U10</f>
        <v>408.69799999999998</v>
      </c>
      <c r="F44" s="885">
        <v>41</v>
      </c>
      <c r="G44" s="367" t="str">
        <f t="shared" si="0"/>
        <v>0372019460050013</v>
      </c>
      <c r="L44" s="367">
        <v>41</v>
      </c>
    </row>
    <row r="45" spans="1:12" ht="15.75" x14ac:dyDescent="0.25">
      <c r="A45" s="907">
        <v>451</v>
      </c>
      <c r="B45" s="904" t="s">
        <v>438</v>
      </c>
      <c r="C45" s="907" t="s">
        <v>493</v>
      </c>
      <c r="D45" s="907" t="s">
        <v>7</v>
      </c>
      <c r="E45" s="999">
        <f>'Total display'!U107</f>
        <v>0</v>
      </c>
      <c r="F45" s="885">
        <v>42</v>
      </c>
      <c r="G45" s="367" t="str">
        <f t="shared" si="0"/>
        <v>0377017323420011</v>
      </c>
      <c r="L45" s="367">
        <v>42</v>
      </c>
    </row>
    <row r="46" spans="1:12" ht="15.75" x14ac:dyDescent="0.25">
      <c r="A46" s="907">
        <v>470</v>
      </c>
      <c r="B46" s="910" t="s">
        <v>498</v>
      </c>
      <c r="C46" s="907" t="s">
        <v>499</v>
      </c>
      <c r="D46" s="907" t="s">
        <v>7</v>
      </c>
      <c r="E46" s="999">
        <f>'Total display'!U117-91</f>
        <v>-91</v>
      </c>
      <c r="F46" s="885">
        <v>43</v>
      </c>
      <c r="G46" s="367" t="str">
        <f t="shared" si="0"/>
        <v>0129245460084016</v>
      </c>
      <c r="H46" s="886" t="s">
        <v>1759</v>
      </c>
      <c r="L46" s="367">
        <v>43</v>
      </c>
    </row>
    <row r="47" spans="1:12" ht="15.75" x14ac:dyDescent="0.25">
      <c r="A47" s="907">
        <v>474</v>
      </c>
      <c r="B47" s="910" t="s">
        <v>921</v>
      </c>
      <c r="C47" s="907" t="s">
        <v>502</v>
      </c>
      <c r="D47" s="907" t="s">
        <v>7</v>
      </c>
      <c r="E47" s="999">
        <f>'Total display'!U118</f>
        <v>0</v>
      </c>
      <c r="F47" s="885">
        <v>44</v>
      </c>
      <c r="G47" s="367" t="str">
        <f t="shared" si="0"/>
        <v>0377007627670019</v>
      </c>
      <c r="L47" s="367">
        <v>44</v>
      </c>
    </row>
    <row r="48" spans="1:12" ht="15.75" x14ac:dyDescent="0.25">
      <c r="A48" s="907">
        <v>480</v>
      </c>
      <c r="B48" s="910" t="s">
        <v>508</v>
      </c>
      <c r="C48" s="907" t="s">
        <v>512</v>
      </c>
      <c r="D48" s="907" t="s">
        <v>454</v>
      </c>
      <c r="E48" s="999">
        <f>'Total display'!U120</f>
        <v>0</v>
      </c>
      <c r="F48" s="885">
        <v>45</v>
      </c>
      <c r="G48" s="367" t="str">
        <f t="shared" si="0"/>
        <v>0443011875490022</v>
      </c>
      <c r="L48" s="367">
        <v>45</v>
      </c>
    </row>
    <row r="49" spans="1:12" ht="15.75" x14ac:dyDescent="0.25">
      <c r="A49" s="907">
        <v>284</v>
      </c>
      <c r="B49" s="910" t="s">
        <v>520</v>
      </c>
      <c r="C49" s="907" t="s">
        <v>521</v>
      </c>
      <c r="D49" s="907" t="s">
        <v>522</v>
      </c>
      <c r="E49" s="999">
        <f>'Total display'!U125</f>
        <v>0</v>
      </c>
      <c r="F49" s="885">
        <v>46</v>
      </c>
      <c r="G49" s="367" t="str">
        <f t="shared" si="0"/>
        <v>0357-01708472-0017</v>
      </c>
      <c r="L49" s="367">
        <v>46</v>
      </c>
    </row>
    <row r="50" spans="1:12" ht="15.75" x14ac:dyDescent="0.25">
      <c r="A50" s="907">
        <v>484</v>
      </c>
      <c r="B50" s="910" t="s">
        <v>526</v>
      </c>
      <c r="C50" s="907" t="s">
        <v>527</v>
      </c>
      <c r="D50" s="907" t="s">
        <v>7</v>
      </c>
      <c r="E50" s="999">
        <f>'Total display'!U123</f>
        <v>0</v>
      </c>
      <c r="F50" s="885">
        <v>47</v>
      </c>
      <c r="G50" s="367" t="str">
        <f t="shared" si="0"/>
        <v>0377014052420011</v>
      </c>
      <c r="L50" s="367">
        <v>47</v>
      </c>
    </row>
    <row r="51" spans="1:12" ht="15.75" x14ac:dyDescent="0.25">
      <c r="A51" s="907">
        <v>486</v>
      </c>
      <c r="B51" s="910" t="s">
        <v>523</v>
      </c>
      <c r="C51" s="907" t="s">
        <v>524</v>
      </c>
      <c r="D51" s="907" t="s">
        <v>525</v>
      </c>
      <c r="E51" s="999">
        <f>'Total display'!U126</f>
        <v>0</v>
      </c>
      <c r="F51" s="885">
        <v>48</v>
      </c>
      <c r="G51" s="367" t="str">
        <f t="shared" si="0"/>
        <v>0342018369000018</v>
      </c>
      <c r="L51" s="367">
        <v>48</v>
      </c>
    </row>
    <row r="52" spans="1:12" ht="15.75" x14ac:dyDescent="0.25">
      <c r="A52" s="907">
        <v>489</v>
      </c>
      <c r="B52" s="910" t="s">
        <v>532</v>
      </c>
      <c r="C52" s="907" t="s">
        <v>533</v>
      </c>
      <c r="D52" s="907" t="s">
        <v>7</v>
      </c>
      <c r="E52" s="999">
        <f>'Total display'!U128</f>
        <v>0</v>
      </c>
      <c r="F52" s="885">
        <v>49</v>
      </c>
      <c r="G52" s="367" t="str">
        <f t="shared" si="0"/>
        <v>0377019968260011</v>
      </c>
      <c r="L52" s="367">
        <v>49</v>
      </c>
    </row>
    <row r="53" spans="1:12" ht="15.75" x14ac:dyDescent="0.25">
      <c r="A53" s="907">
        <v>496</v>
      </c>
      <c r="B53" s="910" t="s">
        <v>599</v>
      </c>
      <c r="C53" s="907" t="s">
        <v>750</v>
      </c>
      <c r="D53" s="907" t="s">
        <v>7</v>
      </c>
      <c r="E53" s="999">
        <f>'Total display'!U131</f>
        <v>0</v>
      </c>
      <c r="F53" s="885">
        <v>51</v>
      </c>
      <c r="G53" s="367" t="str">
        <f t="shared" si="0"/>
        <v>0377018463620017</v>
      </c>
      <c r="L53" s="367">
        <v>51</v>
      </c>
    </row>
    <row r="54" spans="1:12" ht="15.75" x14ac:dyDescent="0.25">
      <c r="A54" s="907">
        <v>497</v>
      </c>
      <c r="B54" s="910" t="s">
        <v>607</v>
      </c>
      <c r="C54" s="907" t="s">
        <v>608</v>
      </c>
      <c r="D54" s="907" t="s">
        <v>7</v>
      </c>
      <c r="E54" s="999">
        <f>'Total display'!U132</f>
        <v>0</v>
      </c>
      <c r="F54" s="885">
        <v>52</v>
      </c>
      <c r="G54" s="367" t="str">
        <f t="shared" si="0"/>
        <v>0129245600084018</v>
      </c>
      <c r="L54" s="367">
        <v>52</v>
      </c>
    </row>
    <row r="55" spans="1:12" ht="15.75" x14ac:dyDescent="0.25">
      <c r="A55" s="907">
        <v>501</v>
      </c>
      <c r="B55" s="910" t="s">
        <v>618</v>
      </c>
      <c r="C55" s="907" t="s">
        <v>619</v>
      </c>
      <c r="D55" s="907" t="s">
        <v>454</v>
      </c>
      <c r="E55" s="999">
        <f>'Total display'!U136</f>
        <v>0</v>
      </c>
      <c r="F55" s="885">
        <v>53</v>
      </c>
      <c r="G55" s="367" t="str">
        <f t="shared" si="0"/>
        <v>0443021746280017</v>
      </c>
      <c r="L55" s="367">
        <v>53</v>
      </c>
    </row>
    <row r="56" spans="1:12" ht="15.75" x14ac:dyDescent="0.25">
      <c r="A56" s="907">
        <v>508</v>
      </c>
      <c r="B56" s="910" t="s">
        <v>621</v>
      </c>
      <c r="C56" s="913" t="s">
        <v>622</v>
      </c>
      <c r="D56" s="907" t="s">
        <v>623</v>
      </c>
      <c r="E56" s="999">
        <f>'Total display'!U140</f>
        <v>0</v>
      </c>
      <c r="F56" s="885">
        <v>54</v>
      </c>
      <c r="G56" s="367" t="str">
        <f t="shared" si="0"/>
        <v>0327011888220025</v>
      </c>
      <c r="L56" s="367">
        <v>54</v>
      </c>
    </row>
    <row r="57" spans="1:12" ht="15.75" x14ac:dyDescent="0.25">
      <c r="A57" s="907">
        <v>503</v>
      </c>
      <c r="B57" s="910" t="s">
        <v>624</v>
      </c>
      <c r="C57" s="907" t="s">
        <v>625</v>
      </c>
      <c r="D57" s="907" t="s">
        <v>12</v>
      </c>
      <c r="E57" s="999">
        <f>'Total display'!U137</f>
        <v>0</v>
      </c>
      <c r="F57" s="885">
        <v>55</v>
      </c>
      <c r="G57" s="367" t="str">
        <f t="shared" si="0"/>
        <v>0376022469320019</v>
      </c>
      <c r="L57" s="367">
        <v>55</v>
      </c>
    </row>
    <row r="58" spans="1:12" ht="15.75" x14ac:dyDescent="0.25">
      <c r="A58" s="907">
        <v>505</v>
      </c>
      <c r="B58" s="910" t="s">
        <v>629</v>
      </c>
      <c r="C58" s="907" t="s">
        <v>628</v>
      </c>
      <c r="D58" s="907" t="s">
        <v>454</v>
      </c>
      <c r="E58" s="999">
        <f>'Total display'!U138</f>
        <v>0</v>
      </c>
      <c r="F58" s="885">
        <v>56</v>
      </c>
      <c r="G58" s="367" t="str">
        <f t="shared" si="0"/>
        <v>0443017289820038</v>
      </c>
      <c r="L58" s="367">
        <v>56</v>
      </c>
    </row>
    <row r="59" spans="1:12" ht="15.75" x14ac:dyDescent="0.25">
      <c r="A59" s="907">
        <v>506</v>
      </c>
      <c r="B59" s="910" t="s">
        <v>626</v>
      </c>
      <c r="C59" s="907" t="s">
        <v>627</v>
      </c>
      <c r="D59" s="907" t="s">
        <v>454</v>
      </c>
      <c r="E59" s="999">
        <f>'Total display'!U139</f>
        <v>0</v>
      </c>
      <c r="F59" s="885">
        <v>57</v>
      </c>
      <c r="G59" s="367" t="str">
        <f t="shared" si="0"/>
        <v>0443022146090016</v>
      </c>
      <c r="L59" s="367">
        <v>57</v>
      </c>
    </row>
    <row r="60" spans="1:12" ht="15.75" x14ac:dyDescent="0.25">
      <c r="A60" s="907">
        <v>512</v>
      </c>
      <c r="B60" s="910" t="s">
        <v>632</v>
      </c>
      <c r="C60" s="907" t="s">
        <v>633</v>
      </c>
      <c r="D60" s="907" t="s">
        <v>454</v>
      </c>
      <c r="E60" s="999">
        <f>'Total display'!U142</f>
        <v>0</v>
      </c>
      <c r="F60" s="885">
        <v>58</v>
      </c>
      <c r="G60" s="367" t="str">
        <f t="shared" si="0"/>
        <v>0443022145510011</v>
      </c>
      <c r="L60" s="367">
        <v>58</v>
      </c>
    </row>
    <row r="61" spans="1:12" ht="15.75" x14ac:dyDescent="0.25">
      <c r="A61" s="907">
        <v>514</v>
      </c>
      <c r="B61" s="910" t="s">
        <v>634</v>
      </c>
      <c r="C61" s="907" t="s">
        <v>635</v>
      </c>
      <c r="D61" s="907" t="s">
        <v>454</v>
      </c>
      <c r="E61" s="999">
        <f>'Total display'!U143</f>
        <v>0</v>
      </c>
      <c r="F61" s="885">
        <v>59</v>
      </c>
      <c r="G61" s="367" t="str">
        <f t="shared" si="0"/>
        <v>0443022145120019</v>
      </c>
      <c r="L61" s="367">
        <v>59</v>
      </c>
    </row>
    <row r="62" spans="1:12" ht="15.75" x14ac:dyDescent="0.25">
      <c r="A62" s="907">
        <v>515</v>
      </c>
      <c r="B62" s="910" t="s">
        <v>638</v>
      </c>
      <c r="C62" s="907" t="s">
        <v>639</v>
      </c>
      <c r="D62" s="907" t="s">
        <v>454</v>
      </c>
      <c r="E62" s="999">
        <f>'Total display'!Q144</f>
        <v>0</v>
      </c>
      <c r="F62" s="885">
        <v>60</v>
      </c>
      <c r="G62" s="367" t="str">
        <f t="shared" si="0"/>
        <v>0443022147640017</v>
      </c>
      <c r="L62" s="367">
        <v>60</v>
      </c>
    </row>
    <row r="63" spans="1:12" ht="15.75" x14ac:dyDescent="0.25">
      <c r="A63" s="907">
        <v>517</v>
      </c>
      <c r="B63" s="910" t="s">
        <v>640</v>
      </c>
      <c r="C63" s="907" t="s">
        <v>641</v>
      </c>
      <c r="D63" s="907" t="s">
        <v>7</v>
      </c>
      <c r="E63" s="999">
        <f>'Total display'!Q145</f>
        <v>0</v>
      </c>
      <c r="F63" s="885">
        <v>61</v>
      </c>
      <c r="G63" s="367" t="str">
        <f t="shared" si="0"/>
        <v>0377023925500016</v>
      </c>
      <c r="L63" s="367">
        <v>61</v>
      </c>
    </row>
    <row r="64" spans="1:12" ht="15.75" x14ac:dyDescent="0.25">
      <c r="A64" s="907">
        <v>520</v>
      </c>
      <c r="B64" s="910" t="s">
        <v>651</v>
      </c>
      <c r="C64" s="907" t="s">
        <v>652</v>
      </c>
      <c r="D64" s="907" t="s">
        <v>7</v>
      </c>
      <c r="E64" s="999">
        <f>'Total display'!U146</f>
        <v>0</v>
      </c>
      <c r="F64" s="885">
        <v>63</v>
      </c>
      <c r="G64" s="367" t="str">
        <f t="shared" si="0"/>
        <v>0377019967640015</v>
      </c>
      <c r="L64" s="367">
        <v>63</v>
      </c>
    </row>
    <row r="65" spans="1:12" ht="15.75" x14ac:dyDescent="0.25">
      <c r="A65" s="907">
        <v>523</v>
      </c>
      <c r="B65" s="910" t="s">
        <v>653</v>
      </c>
      <c r="C65" s="907" t="s">
        <v>654</v>
      </c>
      <c r="D65" s="907"/>
      <c r="E65" s="999">
        <f>'Total display'!U147</f>
        <v>0</v>
      </c>
      <c r="F65" s="885">
        <v>64</v>
      </c>
      <c r="G65" s="367" t="str">
        <f t="shared" si="0"/>
        <v>0303000861070018</v>
      </c>
      <c r="L65" s="367">
        <v>64</v>
      </c>
    </row>
    <row r="66" spans="1:12" ht="15.75" x14ac:dyDescent="0.25">
      <c r="A66" s="907">
        <v>526</v>
      </c>
      <c r="B66" s="910" t="s">
        <v>658</v>
      </c>
      <c r="C66" s="907" t="s">
        <v>659</v>
      </c>
      <c r="D66" s="907" t="s">
        <v>454</v>
      </c>
      <c r="E66" s="999">
        <f>'Total display'!U149</f>
        <v>0</v>
      </c>
      <c r="F66" s="885">
        <v>65</v>
      </c>
      <c r="G66" s="367" t="str">
        <f t="shared" ref="G66:G121" si="1">SUBSTITUTE(C66," ","")</f>
        <v>0443024880480013</v>
      </c>
      <c r="L66" s="367">
        <v>65</v>
      </c>
    </row>
    <row r="67" spans="1:12" ht="15.75" x14ac:dyDescent="0.25">
      <c r="A67" s="907">
        <v>527</v>
      </c>
      <c r="B67" s="910" t="s">
        <v>661</v>
      </c>
      <c r="C67" s="907" t="s">
        <v>662</v>
      </c>
      <c r="D67" s="907"/>
      <c r="E67" s="999">
        <f>'Total display'!U150</f>
        <v>0</v>
      </c>
      <c r="F67" s="885">
        <v>66</v>
      </c>
      <c r="G67" s="367" t="str">
        <f t="shared" si="1"/>
        <v>0347020921490012</v>
      </c>
      <c r="L67" s="367">
        <v>66</v>
      </c>
    </row>
    <row r="68" spans="1:12" ht="15.75" x14ac:dyDescent="0.25">
      <c r="A68" s="907">
        <v>530</v>
      </c>
      <c r="B68" s="910" t="s">
        <v>663</v>
      </c>
      <c r="C68" s="907" t="s">
        <v>664</v>
      </c>
      <c r="D68" s="907" t="s">
        <v>454</v>
      </c>
      <c r="E68" s="999">
        <f>'Total display'!U151</f>
        <v>0</v>
      </c>
      <c r="F68" s="885">
        <v>67</v>
      </c>
      <c r="G68" s="367" t="str">
        <f t="shared" si="1"/>
        <v>0443024882040018</v>
      </c>
      <c r="L68" s="367">
        <v>67</v>
      </c>
    </row>
    <row r="69" spans="1:12" ht="15.75" x14ac:dyDescent="0.25">
      <c r="A69" s="907">
        <v>532</v>
      </c>
      <c r="B69" s="910" t="s">
        <v>665</v>
      </c>
      <c r="C69" s="907" t="s">
        <v>666</v>
      </c>
      <c r="D69" s="907" t="s">
        <v>454</v>
      </c>
      <c r="E69" s="999">
        <f>'Total display'!U152</f>
        <v>0</v>
      </c>
      <c r="F69" s="885">
        <v>68</v>
      </c>
      <c r="G69" s="367" t="str">
        <f t="shared" si="1"/>
        <v>0443026347010016</v>
      </c>
      <c r="L69" s="367">
        <v>68</v>
      </c>
    </row>
    <row r="70" spans="1:12" ht="15.75" x14ac:dyDescent="0.25">
      <c r="A70" s="907">
        <v>488</v>
      </c>
      <c r="B70" s="904" t="s">
        <v>531</v>
      </c>
      <c r="C70" s="907" t="s">
        <v>670</v>
      </c>
      <c r="D70" s="907" t="s">
        <v>12</v>
      </c>
      <c r="E70" s="999">
        <f>'Total display'!U127</f>
        <v>0</v>
      </c>
      <c r="F70" s="885">
        <v>69</v>
      </c>
      <c r="G70" s="367" t="str">
        <f t="shared" si="1"/>
        <v>0378024151030011</v>
      </c>
      <c r="L70" s="367">
        <v>69</v>
      </c>
    </row>
    <row r="71" spans="1:12" ht="15.75" x14ac:dyDescent="0.25">
      <c r="A71" s="907">
        <v>534</v>
      </c>
      <c r="B71" s="910" t="s">
        <v>671</v>
      </c>
      <c r="C71" s="907" t="s">
        <v>672</v>
      </c>
      <c r="D71" s="907" t="s">
        <v>7</v>
      </c>
      <c r="E71" s="999">
        <f>'Total display'!U153</f>
        <v>0</v>
      </c>
      <c r="F71" s="885">
        <v>70</v>
      </c>
      <c r="G71" s="367" t="str">
        <f t="shared" si="1"/>
        <v>0129280810084019</v>
      </c>
      <c r="L71" s="367">
        <v>70</v>
      </c>
    </row>
    <row r="72" spans="1:12" ht="15.75" x14ac:dyDescent="0.25">
      <c r="A72" s="907">
        <v>537</v>
      </c>
      <c r="B72" s="910" t="s">
        <v>681</v>
      </c>
      <c r="C72" s="907" t="s">
        <v>682</v>
      </c>
      <c r="D72" s="907" t="s">
        <v>7</v>
      </c>
      <c r="E72" s="999">
        <f>'Total display'!U156</f>
        <v>0</v>
      </c>
      <c r="F72" s="885">
        <v>71</v>
      </c>
      <c r="G72" s="367" t="str">
        <f t="shared" si="1"/>
        <v>0377007712710027</v>
      </c>
      <c r="I72" s="887">
        <f>1012+E17</f>
        <v>1012</v>
      </c>
      <c r="L72" s="367">
        <v>71</v>
      </c>
    </row>
    <row r="73" spans="1:12" ht="15.75" x14ac:dyDescent="0.25">
      <c r="A73" s="907">
        <v>538</v>
      </c>
      <c r="B73" s="910" t="s">
        <v>683</v>
      </c>
      <c r="C73" s="907" t="s">
        <v>684</v>
      </c>
      <c r="D73" s="907" t="s">
        <v>454</v>
      </c>
      <c r="E73" s="999"/>
      <c r="F73" s="885">
        <v>72</v>
      </c>
      <c r="G73" s="367" t="str">
        <f t="shared" si="1"/>
        <v>0443026651960012</v>
      </c>
      <c r="I73" s="887"/>
      <c r="L73" s="367">
        <v>72</v>
      </c>
    </row>
    <row r="74" spans="1:12" ht="15.75" x14ac:dyDescent="0.25">
      <c r="A74" s="907">
        <v>539</v>
      </c>
      <c r="B74" s="910" t="s">
        <v>685</v>
      </c>
      <c r="C74" s="907" t="s">
        <v>686</v>
      </c>
      <c r="D74" s="907" t="s">
        <v>454</v>
      </c>
      <c r="E74" s="999">
        <f>'Total display'!U157</f>
        <v>0</v>
      </c>
      <c r="F74" s="885">
        <v>73</v>
      </c>
      <c r="G74" s="367" t="str">
        <f t="shared" si="1"/>
        <v>0443026652120018</v>
      </c>
      <c r="L74" s="367">
        <v>73</v>
      </c>
    </row>
    <row r="75" spans="1:12" ht="15.75" x14ac:dyDescent="0.25">
      <c r="A75" s="907">
        <v>540</v>
      </c>
      <c r="B75" s="910" t="s">
        <v>687</v>
      </c>
      <c r="C75" s="907" t="s">
        <v>688</v>
      </c>
      <c r="D75" s="907" t="s">
        <v>454</v>
      </c>
      <c r="E75" s="999">
        <f>'Total display'!U158</f>
        <v>0</v>
      </c>
      <c r="F75" s="885">
        <v>74</v>
      </c>
      <c r="G75" s="367" t="str">
        <f t="shared" si="1"/>
        <v>0443026652110012</v>
      </c>
      <c r="L75" s="367">
        <v>74</v>
      </c>
    </row>
    <row r="76" spans="1:12" ht="15.75" x14ac:dyDescent="0.25">
      <c r="A76" s="907">
        <v>112</v>
      </c>
      <c r="B76" s="910" t="s">
        <v>689</v>
      </c>
      <c r="C76" s="907" t="s">
        <v>1054</v>
      </c>
      <c r="D76" s="907" t="s">
        <v>7</v>
      </c>
      <c r="E76" s="999">
        <f>'Total display'!U110</f>
        <v>0</v>
      </c>
      <c r="F76" s="885">
        <v>75</v>
      </c>
      <c r="G76" s="367" t="str">
        <f t="shared" si="1"/>
        <v>0377007915590011</v>
      </c>
      <c r="J76" s="82" t="s">
        <v>690</v>
      </c>
      <c r="L76" s="367">
        <v>75</v>
      </c>
    </row>
    <row r="77" spans="1:12" ht="15.75" x14ac:dyDescent="0.25">
      <c r="A77" s="907">
        <v>542</v>
      </c>
      <c r="B77" s="910" t="s">
        <v>693</v>
      </c>
      <c r="C77" s="907" t="s">
        <v>694</v>
      </c>
      <c r="D77" s="907" t="s">
        <v>9</v>
      </c>
      <c r="E77" s="999">
        <f>'Total display'!U160</f>
        <v>0</v>
      </c>
      <c r="F77" s="885">
        <v>76</v>
      </c>
      <c r="G77" s="367" t="str">
        <f t="shared" si="1"/>
        <v>0389021209640012</v>
      </c>
      <c r="L77" s="367">
        <v>76</v>
      </c>
    </row>
    <row r="78" spans="1:12" ht="15.75" x14ac:dyDescent="0.25">
      <c r="A78" s="907">
        <v>454</v>
      </c>
      <c r="B78" s="904" t="s">
        <v>445</v>
      </c>
      <c r="C78" s="907" t="s">
        <v>695</v>
      </c>
      <c r="D78" s="907" t="s">
        <v>307</v>
      </c>
      <c r="E78" s="999">
        <f>'Total display'!U108</f>
        <v>0</v>
      </c>
      <c r="F78" s="885">
        <v>77</v>
      </c>
      <c r="G78" s="367" t="str">
        <f t="shared" si="1"/>
        <v>0431027942730015</v>
      </c>
      <c r="L78" s="367">
        <v>77</v>
      </c>
    </row>
    <row r="79" spans="1:12" ht="15.75" x14ac:dyDescent="0.25">
      <c r="A79" s="907">
        <v>294</v>
      </c>
      <c r="B79" s="910" t="s">
        <v>705</v>
      </c>
      <c r="C79" s="907" t="s">
        <v>706</v>
      </c>
      <c r="D79" s="907" t="s">
        <v>707</v>
      </c>
      <c r="E79" s="999">
        <f>'Total display'!U53</f>
        <v>0</v>
      </c>
      <c r="F79" s="885">
        <v>78</v>
      </c>
      <c r="G79" s="367" t="str">
        <f t="shared" si="1"/>
        <v>0431013726400018</v>
      </c>
      <c r="L79" s="367">
        <v>78</v>
      </c>
    </row>
    <row r="80" spans="1:12" ht="15.75" x14ac:dyDescent="0.25">
      <c r="A80" s="907">
        <v>544</v>
      </c>
      <c r="B80" s="910" t="s">
        <v>709</v>
      </c>
      <c r="C80" s="907" t="s">
        <v>710</v>
      </c>
      <c r="D80" s="907" t="s">
        <v>7</v>
      </c>
      <c r="E80" s="999">
        <f>'Total display'!U162</f>
        <v>0</v>
      </c>
      <c r="F80" s="885">
        <v>79</v>
      </c>
      <c r="G80" s="367" t="str">
        <f t="shared" si="1"/>
        <v>0377022125830011</v>
      </c>
      <c r="L80" s="367">
        <v>79</v>
      </c>
    </row>
    <row r="81" spans="1:12" ht="15.75" x14ac:dyDescent="0.25">
      <c r="A81" s="907">
        <v>548</v>
      </c>
      <c r="B81" s="910" t="s">
        <v>717</v>
      </c>
      <c r="C81" s="907" t="s">
        <v>718</v>
      </c>
      <c r="D81" s="907" t="s">
        <v>7</v>
      </c>
      <c r="E81" s="999">
        <f>'Total display'!U165</f>
        <v>0</v>
      </c>
      <c r="F81" s="885">
        <v>80</v>
      </c>
      <c r="G81" s="367" t="str">
        <f t="shared" si="1"/>
        <v>0377027891110014</v>
      </c>
      <c r="L81" s="367">
        <v>80</v>
      </c>
    </row>
    <row r="82" spans="1:12" ht="15.75" x14ac:dyDescent="0.25">
      <c r="A82" s="907">
        <v>401</v>
      </c>
      <c r="B82" s="910" t="s">
        <v>728</v>
      </c>
      <c r="C82" s="907" t="s">
        <v>729</v>
      </c>
      <c r="D82" s="907" t="s">
        <v>307</v>
      </c>
      <c r="E82" s="999">
        <f>'Total display'!U85</f>
        <v>0</v>
      </c>
      <c r="F82" s="885">
        <v>82</v>
      </c>
      <c r="G82" s="367" t="str">
        <f t="shared" si="1"/>
        <v>0431028584220014</v>
      </c>
      <c r="L82" s="367">
        <v>82</v>
      </c>
    </row>
    <row r="83" spans="1:12" ht="15.75" x14ac:dyDescent="0.25">
      <c r="A83" s="907">
        <v>554</v>
      </c>
      <c r="B83" s="910" t="s">
        <v>730</v>
      </c>
      <c r="C83" s="907" t="s">
        <v>731</v>
      </c>
      <c r="D83" s="907" t="s">
        <v>454</v>
      </c>
      <c r="E83" s="999">
        <f>'Total display'!U166</f>
        <v>0</v>
      </c>
      <c r="F83" s="885">
        <v>83</v>
      </c>
      <c r="G83" s="367" t="str">
        <f t="shared" si="1"/>
        <v>0443028577180018</v>
      </c>
      <c r="L83" s="367">
        <v>83</v>
      </c>
    </row>
    <row r="84" spans="1:12" ht="15.75" x14ac:dyDescent="0.25">
      <c r="A84" s="907">
        <v>555</v>
      </c>
      <c r="B84" s="910" t="s">
        <v>732</v>
      </c>
      <c r="C84" s="907" t="s">
        <v>733</v>
      </c>
      <c r="D84" s="907" t="s">
        <v>454</v>
      </c>
      <c r="E84" s="999">
        <f>'Total display'!U167</f>
        <v>0</v>
      </c>
      <c r="F84" s="885">
        <v>84</v>
      </c>
      <c r="G84" s="367" t="str">
        <f t="shared" si="1"/>
        <v>0443028576820016</v>
      </c>
      <c r="L84" s="367">
        <v>84</v>
      </c>
    </row>
    <row r="85" spans="1:12" ht="15.75" x14ac:dyDescent="0.25">
      <c r="A85" s="907">
        <v>559</v>
      </c>
      <c r="B85" s="910" t="s">
        <v>742</v>
      </c>
      <c r="C85" s="907" t="s">
        <v>743</v>
      </c>
      <c r="D85" s="907" t="s">
        <v>7</v>
      </c>
      <c r="E85" s="999">
        <f>'Total display'!U170</f>
        <v>0</v>
      </c>
      <c r="F85" s="885">
        <v>85</v>
      </c>
      <c r="G85" s="367" t="str">
        <f t="shared" si="1"/>
        <v>0377024434480017</v>
      </c>
      <c r="L85" s="367">
        <v>85</v>
      </c>
    </row>
    <row r="86" spans="1:12" ht="15.75" x14ac:dyDescent="0.25">
      <c r="A86" s="907">
        <v>307</v>
      </c>
      <c r="B86" s="910" t="s">
        <v>746</v>
      </c>
      <c r="C86" s="907" t="s">
        <v>747</v>
      </c>
      <c r="D86" s="907" t="s">
        <v>7</v>
      </c>
      <c r="E86" s="999">
        <f>'Total display'!U57</f>
        <v>0</v>
      </c>
      <c r="F86" s="885">
        <v>86</v>
      </c>
      <c r="G86" s="367" t="str">
        <f t="shared" si="1"/>
        <v>0377028679370018</v>
      </c>
      <c r="L86" s="367">
        <v>86</v>
      </c>
    </row>
    <row r="87" spans="1:12" ht="15.75" x14ac:dyDescent="0.25">
      <c r="A87" s="907">
        <v>561</v>
      </c>
      <c r="B87" s="910" t="s">
        <v>757</v>
      </c>
      <c r="C87" s="913" t="s">
        <v>763</v>
      </c>
      <c r="D87" s="907" t="s">
        <v>7</v>
      </c>
      <c r="E87" s="999">
        <f>'Total display'!U171</f>
        <v>0</v>
      </c>
      <c r="F87" s="885">
        <v>87</v>
      </c>
      <c r="G87" s="367" t="str">
        <f t="shared" si="1"/>
        <v>0377019969540018</v>
      </c>
      <c r="L87" s="367">
        <v>87</v>
      </c>
    </row>
    <row r="88" spans="1:12" ht="15.75" x14ac:dyDescent="0.25">
      <c r="A88" s="907">
        <v>562</v>
      </c>
      <c r="B88" s="910" t="s">
        <v>758</v>
      </c>
      <c r="C88" s="907" t="s">
        <v>759</v>
      </c>
      <c r="D88" s="907" t="s">
        <v>7</v>
      </c>
      <c r="E88" s="999">
        <f>'Total display'!U172</f>
        <v>0</v>
      </c>
      <c r="F88" s="885">
        <v>88</v>
      </c>
      <c r="G88" s="367" t="str">
        <f t="shared" si="1"/>
        <v>0377041290300013</v>
      </c>
      <c r="L88" s="367">
        <v>88</v>
      </c>
    </row>
    <row r="89" spans="1:12" ht="15.75" x14ac:dyDescent="0.25">
      <c r="A89" s="907">
        <v>563</v>
      </c>
      <c r="B89" s="910" t="s">
        <v>760</v>
      </c>
      <c r="C89" s="907" t="s">
        <v>761</v>
      </c>
      <c r="D89" s="907" t="s">
        <v>7</v>
      </c>
      <c r="E89" s="999">
        <f>'Total display'!U173</f>
        <v>0</v>
      </c>
      <c r="F89" s="885">
        <v>89</v>
      </c>
      <c r="G89" s="367" t="str">
        <f t="shared" si="1"/>
        <v>0377019271530018</v>
      </c>
      <c r="L89" s="367">
        <v>89</v>
      </c>
    </row>
    <row r="90" spans="1:12" ht="15.75" x14ac:dyDescent="0.25">
      <c r="A90" s="907">
        <v>565</v>
      </c>
      <c r="B90" s="904" t="s">
        <v>767</v>
      </c>
      <c r="C90" s="907" t="s">
        <v>780</v>
      </c>
      <c r="D90" s="907" t="s">
        <v>7</v>
      </c>
      <c r="E90" s="999">
        <f>'Total display'!U176</f>
        <v>0</v>
      </c>
      <c r="F90" s="885">
        <v>90</v>
      </c>
      <c r="G90" s="367" t="str">
        <f t="shared" si="1"/>
        <v>0377041181580014</v>
      </c>
      <c r="L90" s="367">
        <v>90</v>
      </c>
    </row>
    <row r="91" spans="1:12" ht="15.75" x14ac:dyDescent="0.25">
      <c r="A91" s="907">
        <v>360</v>
      </c>
      <c r="B91" s="910" t="s">
        <v>776</v>
      </c>
      <c r="C91" s="907" t="s">
        <v>777</v>
      </c>
      <c r="D91" s="907" t="s">
        <v>454</v>
      </c>
      <c r="E91" s="999">
        <f>'Total display'!U75</f>
        <v>0</v>
      </c>
      <c r="F91" s="885">
        <v>91</v>
      </c>
      <c r="G91" s="367" t="str">
        <f t="shared" si="1"/>
        <v>0443041527490015</v>
      </c>
      <c r="L91" s="367">
        <v>91</v>
      </c>
    </row>
    <row r="92" spans="1:12" ht="15.75" x14ac:dyDescent="0.25">
      <c r="A92" s="907">
        <v>566</v>
      </c>
      <c r="B92" s="910" t="s">
        <v>778</v>
      </c>
      <c r="C92" s="907" t="s">
        <v>779</v>
      </c>
      <c r="D92" s="907" t="s">
        <v>7</v>
      </c>
      <c r="E92" s="999">
        <f>'Total display'!U177</f>
        <v>0</v>
      </c>
      <c r="F92" s="885">
        <v>92</v>
      </c>
      <c r="G92" s="367" t="str">
        <f>SUBSTITUTE(C92," ","")</f>
        <v>0377041181460019</v>
      </c>
      <c r="L92" s="367">
        <v>92</v>
      </c>
    </row>
    <row r="93" spans="1:12" ht="15.75" x14ac:dyDescent="0.25">
      <c r="A93" s="907">
        <v>571</v>
      </c>
      <c r="B93" s="910" t="s">
        <v>782</v>
      </c>
      <c r="C93" s="907" t="s">
        <v>783</v>
      </c>
      <c r="D93" s="907" t="s">
        <v>454</v>
      </c>
      <c r="E93" s="999">
        <f>'Total display'!U180</f>
        <v>0</v>
      </c>
      <c r="F93" s="885">
        <v>94</v>
      </c>
      <c r="G93" s="367" t="str">
        <f t="shared" si="1"/>
        <v>0443041527330018</v>
      </c>
      <c r="L93" s="367">
        <v>94</v>
      </c>
    </row>
    <row r="94" spans="1:12" ht="15.75" x14ac:dyDescent="0.25">
      <c r="A94" s="907">
        <v>572</v>
      </c>
      <c r="B94" s="910" t="s">
        <v>789</v>
      </c>
      <c r="C94" s="907" t="s">
        <v>791</v>
      </c>
      <c r="D94" s="907" t="s">
        <v>790</v>
      </c>
      <c r="E94" s="999">
        <f>'Total display'!U181</f>
        <v>0</v>
      </c>
      <c r="F94" s="885">
        <v>95</v>
      </c>
      <c r="G94" s="367" t="str">
        <f t="shared" si="1"/>
        <v>0329042275430019</v>
      </c>
      <c r="L94" s="367">
        <v>95</v>
      </c>
    </row>
    <row r="95" spans="1:12" ht="15.75" x14ac:dyDescent="0.25">
      <c r="A95" s="907">
        <v>579</v>
      </c>
      <c r="B95" s="910" t="s">
        <v>799</v>
      </c>
      <c r="C95" s="907" t="s">
        <v>800</v>
      </c>
      <c r="D95" s="907" t="s">
        <v>7</v>
      </c>
      <c r="E95" s="999">
        <f>'Total display'!U186</f>
        <v>0</v>
      </c>
      <c r="F95" s="885">
        <v>96</v>
      </c>
      <c r="G95" s="367" t="str">
        <f t="shared" si="1"/>
        <v>0377012537120013</v>
      </c>
      <c r="L95" s="367">
        <v>96</v>
      </c>
    </row>
    <row r="96" spans="1:12" ht="15.75" x14ac:dyDescent="0.25">
      <c r="A96" s="907">
        <v>576</v>
      </c>
      <c r="B96" s="910" t="s">
        <v>801</v>
      </c>
      <c r="C96" s="907" t="s">
        <v>805</v>
      </c>
      <c r="D96" s="907" t="s">
        <v>7</v>
      </c>
      <c r="E96" s="999">
        <f>'Total display'!U183</f>
        <v>0</v>
      </c>
      <c r="F96" s="885">
        <v>97</v>
      </c>
      <c r="G96" s="367" t="str">
        <f t="shared" si="1"/>
        <v>0377042000650012</v>
      </c>
      <c r="L96" s="367">
        <v>97</v>
      </c>
    </row>
    <row r="97" spans="1:12" ht="15.75" x14ac:dyDescent="0.25">
      <c r="A97" s="907">
        <v>577</v>
      </c>
      <c r="B97" s="910" t="s">
        <v>802</v>
      </c>
      <c r="C97" s="907" t="s">
        <v>803</v>
      </c>
      <c r="D97" s="907" t="s">
        <v>804</v>
      </c>
      <c r="E97" s="999">
        <f>'Total display'!U184</f>
        <v>0</v>
      </c>
      <c r="F97" s="885">
        <v>98</v>
      </c>
      <c r="G97" s="367" t="str">
        <f t="shared" si="1"/>
        <v>0387017347470018</v>
      </c>
      <c r="L97" s="367">
        <v>98</v>
      </c>
    </row>
    <row r="98" spans="1:12" ht="15.75" x14ac:dyDescent="0.25">
      <c r="A98" s="907">
        <v>580</v>
      </c>
      <c r="B98" s="910" t="s">
        <v>807</v>
      </c>
      <c r="C98" s="907" t="s">
        <v>808</v>
      </c>
      <c r="D98" s="907" t="s">
        <v>910</v>
      </c>
      <c r="E98" s="999">
        <f>'Total display'!U187</f>
        <v>0</v>
      </c>
      <c r="F98" s="885">
        <v>99</v>
      </c>
      <c r="G98" s="367" t="str">
        <f t="shared" si="1"/>
        <v>0368023686590011</v>
      </c>
      <c r="L98" s="367">
        <v>99</v>
      </c>
    </row>
    <row r="99" spans="1:12" ht="15.75" x14ac:dyDescent="0.25">
      <c r="A99" s="907">
        <v>585</v>
      </c>
      <c r="B99" s="910" t="s">
        <v>826</v>
      </c>
      <c r="C99" s="907" t="s">
        <v>827</v>
      </c>
      <c r="D99" s="907" t="s">
        <v>12</v>
      </c>
      <c r="E99" s="999">
        <f>'Total display'!U189</f>
        <v>0</v>
      </c>
      <c r="F99" s="885">
        <v>100</v>
      </c>
      <c r="G99" s="367" t="str">
        <f t="shared" si="1"/>
        <v>0376023973700015</v>
      </c>
      <c r="L99" s="367">
        <v>100</v>
      </c>
    </row>
    <row r="100" spans="1:12" ht="15.75" x14ac:dyDescent="0.25">
      <c r="A100" s="907">
        <v>586</v>
      </c>
      <c r="B100" s="910" t="s">
        <v>828</v>
      </c>
      <c r="C100" s="907" t="s">
        <v>829</v>
      </c>
      <c r="D100" s="907" t="s">
        <v>7</v>
      </c>
      <c r="E100" s="999">
        <f>'Total display'!U190</f>
        <v>0</v>
      </c>
      <c r="F100" s="885">
        <v>101</v>
      </c>
      <c r="G100" s="367" t="str">
        <f t="shared" si="1"/>
        <v>0377019969240014</v>
      </c>
      <c r="L100" s="367">
        <v>101</v>
      </c>
    </row>
    <row r="101" spans="1:12" ht="15.75" x14ac:dyDescent="0.25">
      <c r="A101" s="907">
        <v>590</v>
      </c>
      <c r="B101" s="910" t="s">
        <v>834</v>
      </c>
      <c r="C101" s="907" t="s">
        <v>835</v>
      </c>
      <c r="D101" s="907"/>
      <c r="E101" s="999">
        <f>'Total display'!U191</f>
        <v>0</v>
      </c>
      <c r="F101" s="885">
        <v>102</v>
      </c>
      <c r="G101" s="367" t="str">
        <f t="shared" si="1"/>
        <v>0327043357060014</v>
      </c>
      <c r="L101" s="367">
        <v>102</v>
      </c>
    </row>
    <row r="102" spans="1:12" ht="15.75" x14ac:dyDescent="0.25">
      <c r="A102" s="907">
        <v>591</v>
      </c>
      <c r="B102" s="910" t="s">
        <v>836</v>
      </c>
      <c r="C102" s="907" t="s">
        <v>837</v>
      </c>
      <c r="D102" s="907"/>
      <c r="E102" s="999">
        <f>'Total display'!U192</f>
        <v>0</v>
      </c>
      <c r="F102" s="885">
        <v>103</v>
      </c>
      <c r="G102" s="367" t="str">
        <f t="shared" si="1"/>
        <v>0035281170084017</v>
      </c>
      <c r="L102" s="367">
        <v>103</v>
      </c>
    </row>
    <row r="103" spans="1:12" ht="15.75" x14ac:dyDescent="0.25">
      <c r="A103" s="907">
        <v>593</v>
      </c>
      <c r="B103" s="910" t="s">
        <v>840</v>
      </c>
      <c r="C103" s="907" t="s">
        <v>841</v>
      </c>
      <c r="D103" s="907" t="s">
        <v>825</v>
      </c>
      <c r="E103" s="999">
        <f>'Total display'!U193</f>
        <v>0</v>
      </c>
      <c r="F103" s="885">
        <v>104</v>
      </c>
      <c r="G103" s="367" t="str">
        <f t="shared" si="1"/>
        <v>0389043654650013</v>
      </c>
      <c r="L103" s="367">
        <v>104</v>
      </c>
    </row>
    <row r="104" spans="1:12" ht="15.75" x14ac:dyDescent="0.25">
      <c r="A104" s="907">
        <v>594</v>
      </c>
      <c r="B104" s="910" t="s">
        <v>842</v>
      </c>
      <c r="C104" s="907" t="s">
        <v>843</v>
      </c>
      <c r="D104" s="907"/>
      <c r="E104" s="999">
        <f>'Total display'!U194</f>
        <v>0</v>
      </c>
      <c r="F104" s="885">
        <v>105</v>
      </c>
      <c r="G104" s="367" t="str">
        <f t="shared" si="1"/>
        <v>0377041213680016</v>
      </c>
      <c r="I104" s="82"/>
      <c r="L104" s="367">
        <v>105</v>
      </c>
    </row>
    <row r="105" spans="1:12" ht="15.75" x14ac:dyDescent="0.25">
      <c r="A105" s="907">
        <v>609</v>
      </c>
      <c r="B105" s="910" t="s">
        <v>893</v>
      </c>
      <c r="C105" s="907" t="s">
        <v>894</v>
      </c>
      <c r="D105" s="907" t="s">
        <v>376</v>
      </c>
      <c r="E105" s="999">
        <f>'Total display'!U195</f>
        <v>0</v>
      </c>
      <c r="F105" s="885">
        <v>106</v>
      </c>
      <c r="G105" s="367" t="str">
        <f t="shared" si="1"/>
        <v>0421040837150017</v>
      </c>
      <c r="L105" s="367">
        <v>106</v>
      </c>
    </row>
    <row r="106" spans="1:12" ht="15.75" x14ac:dyDescent="0.25">
      <c r="A106" s="907">
        <v>606</v>
      </c>
      <c r="B106" s="904" t="s">
        <v>846</v>
      </c>
      <c r="C106" s="907" t="s">
        <v>862</v>
      </c>
      <c r="D106" s="907" t="s">
        <v>623</v>
      </c>
      <c r="E106" s="999">
        <f>'Total display'!U199</f>
        <v>0</v>
      </c>
      <c r="F106" s="885">
        <v>107</v>
      </c>
      <c r="G106" s="367" t="str">
        <f t="shared" si="1"/>
        <v>0327043793370018</v>
      </c>
      <c r="L106" s="367">
        <v>107</v>
      </c>
    </row>
    <row r="107" spans="1:12" ht="15.75" x14ac:dyDescent="0.25">
      <c r="A107" s="907">
        <v>607</v>
      </c>
      <c r="B107" s="904" t="s">
        <v>847</v>
      </c>
      <c r="C107" s="907" t="s">
        <v>849</v>
      </c>
      <c r="D107" s="907" t="s">
        <v>623</v>
      </c>
      <c r="E107" s="999">
        <f>'Total display'!U200</f>
        <v>0</v>
      </c>
      <c r="F107" s="885">
        <v>108</v>
      </c>
      <c r="G107" s="367" t="str">
        <f t="shared" si="1"/>
        <v>0317044264140016</v>
      </c>
      <c r="L107" s="367">
        <v>108</v>
      </c>
    </row>
    <row r="108" spans="1:12" ht="15.75" x14ac:dyDescent="0.25">
      <c r="A108" s="907">
        <v>608</v>
      </c>
      <c r="B108" s="904" t="s">
        <v>848</v>
      </c>
      <c r="C108" s="907" t="s">
        <v>850</v>
      </c>
      <c r="D108" s="907" t="s">
        <v>623</v>
      </c>
      <c r="E108" s="999">
        <f>'Total display'!U201</f>
        <v>0</v>
      </c>
      <c r="F108" s="885">
        <v>109</v>
      </c>
      <c r="G108" s="367" t="str">
        <f t="shared" si="1"/>
        <v>0317024417030028</v>
      </c>
      <c r="L108" s="367">
        <v>109</v>
      </c>
    </row>
    <row r="109" spans="1:12" ht="15.75" x14ac:dyDescent="0.25">
      <c r="A109" s="907">
        <v>597</v>
      </c>
      <c r="B109" s="910" t="s">
        <v>851</v>
      </c>
      <c r="C109" s="907" t="s">
        <v>852</v>
      </c>
      <c r="D109" s="907" t="s">
        <v>317</v>
      </c>
      <c r="E109" s="999">
        <f>'Total display'!U196</f>
        <v>0</v>
      </c>
      <c r="F109" s="885">
        <v>110</v>
      </c>
      <c r="G109" s="367" t="str">
        <f t="shared" si="1"/>
        <v>0327043358100017</v>
      </c>
      <c r="L109" s="367">
        <v>110</v>
      </c>
    </row>
    <row r="110" spans="1:12" ht="15.75" x14ac:dyDescent="0.25">
      <c r="A110" s="907">
        <v>601</v>
      </c>
      <c r="B110" s="910" t="s">
        <v>853</v>
      </c>
      <c r="C110" s="907" t="s">
        <v>854</v>
      </c>
      <c r="D110" s="907" t="s">
        <v>623</v>
      </c>
      <c r="E110" s="999">
        <f>'Total display'!U197</f>
        <v>0</v>
      </c>
      <c r="F110" s="885">
        <v>113</v>
      </c>
      <c r="G110" s="367" t="str">
        <f t="shared" si="1"/>
        <v>0327043357700013</v>
      </c>
      <c r="L110" s="367">
        <v>113</v>
      </c>
    </row>
    <row r="111" spans="1:12" ht="15.75" x14ac:dyDescent="0.25">
      <c r="A111" s="907">
        <v>602</v>
      </c>
      <c r="B111" s="910" t="s">
        <v>855</v>
      </c>
      <c r="C111" s="907" t="s">
        <v>856</v>
      </c>
      <c r="D111" s="907" t="s">
        <v>623</v>
      </c>
      <c r="E111" s="999">
        <f>'Total display'!U198</f>
        <v>0</v>
      </c>
      <c r="F111" s="885">
        <v>114</v>
      </c>
      <c r="G111" s="367" t="str">
        <f t="shared" si="1"/>
        <v>0327043361630011</v>
      </c>
      <c r="L111" s="367">
        <v>114</v>
      </c>
    </row>
    <row r="112" spans="1:12" ht="15.75" customHeight="1" x14ac:dyDescent="0.25">
      <c r="A112" s="907">
        <v>615</v>
      </c>
      <c r="B112" s="904" t="s">
        <v>863</v>
      </c>
      <c r="C112" s="907" t="s">
        <v>864</v>
      </c>
      <c r="D112" s="907"/>
      <c r="E112" s="999">
        <f>'Total display'!U203</f>
        <v>0</v>
      </c>
      <c r="F112" s="885">
        <v>116</v>
      </c>
      <c r="G112" s="367" t="str">
        <f t="shared" si="1"/>
        <v>0378027723640017</v>
      </c>
      <c r="L112" s="367">
        <v>116</v>
      </c>
    </row>
    <row r="113" spans="1:12" ht="15.75" customHeight="1" x14ac:dyDescent="0.25">
      <c r="A113" s="913">
        <v>574</v>
      </c>
      <c r="B113" s="904" t="s">
        <v>959</v>
      </c>
      <c r="C113" s="907" t="s">
        <v>868</v>
      </c>
      <c r="D113" s="907" t="s">
        <v>825</v>
      </c>
      <c r="E113" s="999">
        <f>'Total display'!U182</f>
        <v>0</v>
      </c>
      <c r="F113" s="885">
        <v>117</v>
      </c>
      <c r="G113" s="367" t="str">
        <f t="shared" si="1"/>
        <v>0389043865650017</v>
      </c>
      <c r="L113" s="367">
        <v>117</v>
      </c>
    </row>
    <row r="114" spans="1:12" ht="15.75" customHeight="1" x14ac:dyDescent="0.25">
      <c r="A114" s="913">
        <v>617</v>
      </c>
      <c r="B114" s="904" t="s">
        <v>901</v>
      </c>
      <c r="C114" s="907" t="s">
        <v>902</v>
      </c>
      <c r="D114" s="907" t="s">
        <v>454</v>
      </c>
      <c r="E114" s="999">
        <f>'Total display'!U204</f>
        <v>0</v>
      </c>
      <c r="F114" s="885">
        <v>118</v>
      </c>
      <c r="G114" s="367" t="str">
        <f t="shared" si="1"/>
        <v>0443007084060027</v>
      </c>
      <c r="L114" s="367">
        <v>118</v>
      </c>
    </row>
    <row r="115" spans="1:12" ht="15.75" x14ac:dyDescent="0.25">
      <c r="A115" s="913">
        <v>619</v>
      </c>
      <c r="B115" s="904" t="s">
        <v>869</v>
      </c>
      <c r="C115" s="907" t="s">
        <v>870</v>
      </c>
      <c r="D115" s="907" t="s">
        <v>623</v>
      </c>
      <c r="E115" s="999">
        <f>'Total display'!U206</f>
        <v>0</v>
      </c>
      <c r="F115" s="885">
        <v>119</v>
      </c>
      <c r="G115" s="367" t="str">
        <f t="shared" si="1"/>
        <v>0327043692880018</v>
      </c>
      <c r="L115" s="367">
        <v>119</v>
      </c>
    </row>
    <row r="116" spans="1:12" ht="15.75" x14ac:dyDescent="0.25">
      <c r="A116" s="907">
        <v>621</v>
      </c>
      <c r="B116" s="904" t="s">
        <v>871</v>
      </c>
      <c r="C116" s="907" t="s">
        <v>872</v>
      </c>
      <c r="D116" s="907" t="s">
        <v>17</v>
      </c>
      <c r="E116" s="999">
        <f>'Total display'!U207</f>
        <v>0</v>
      </c>
      <c r="F116" s="885">
        <v>121</v>
      </c>
      <c r="G116" s="367" t="str">
        <f t="shared" si="1"/>
        <v>0440045402640017</v>
      </c>
      <c r="L116" s="367">
        <v>121</v>
      </c>
    </row>
    <row r="117" spans="1:12" ht="15.75" x14ac:dyDescent="0.25">
      <c r="A117" s="907">
        <v>618</v>
      </c>
      <c r="B117" s="904" t="s">
        <v>885</v>
      </c>
      <c r="C117" s="907" t="s">
        <v>886</v>
      </c>
      <c r="D117" s="907"/>
      <c r="E117" s="999">
        <f>'Total display'!U205</f>
        <v>0</v>
      </c>
      <c r="F117" s="885">
        <v>122</v>
      </c>
      <c r="G117" s="367" t="str">
        <f t="shared" si="1"/>
        <v>0325001304750017</v>
      </c>
      <c r="L117" s="367">
        <v>122</v>
      </c>
    </row>
    <row r="118" spans="1:12" ht="15.75" x14ac:dyDescent="0.25">
      <c r="A118" s="907">
        <v>624</v>
      </c>
      <c r="B118" s="904" t="s">
        <v>883</v>
      </c>
      <c r="C118" s="907" t="s">
        <v>884</v>
      </c>
      <c r="D118" s="907" t="s">
        <v>623</v>
      </c>
      <c r="E118" s="999">
        <f>'Total display'!U208</f>
        <v>0</v>
      </c>
      <c r="F118" s="885">
        <v>123</v>
      </c>
      <c r="G118" s="367" t="str">
        <f t="shared" si="1"/>
        <v>0327043770740015</v>
      </c>
      <c r="L118" s="367">
        <v>123</v>
      </c>
    </row>
    <row r="119" spans="1:12" ht="15.75" x14ac:dyDescent="0.25">
      <c r="A119" s="907">
        <v>627</v>
      </c>
      <c r="B119" s="904" t="s">
        <v>891</v>
      </c>
      <c r="C119" s="907" t="s">
        <v>892</v>
      </c>
      <c r="D119" s="907" t="s">
        <v>454</v>
      </c>
      <c r="E119" s="999">
        <f>'Total display'!U210</f>
        <v>0</v>
      </c>
      <c r="F119" s="885">
        <v>124</v>
      </c>
      <c r="G119" s="367" t="str">
        <f t="shared" si="1"/>
        <v>0443045326860014</v>
      </c>
      <c r="L119" s="367">
        <v>124</v>
      </c>
    </row>
    <row r="120" spans="1:12" ht="15.75" x14ac:dyDescent="0.25">
      <c r="A120" s="907">
        <v>635</v>
      </c>
      <c r="B120" s="904" t="s">
        <v>899</v>
      </c>
      <c r="C120" s="907" t="s">
        <v>900</v>
      </c>
      <c r="D120" s="907" t="s">
        <v>376</v>
      </c>
      <c r="E120" s="999">
        <f>'Total display'!U211</f>
        <v>0</v>
      </c>
      <c r="F120" s="885">
        <v>125</v>
      </c>
      <c r="G120" s="367" t="str">
        <f t="shared" si="1"/>
        <v>0421002492350027</v>
      </c>
      <c r="L120" s="367">
        <v>125</v>
      </c>
    </row>
    <row r="121" spans="1:12" ht="15.75" x14ac:dyDescent="0.25">
      <c r="A121" s="907">
        <v>636</v>
      </c>
      <c r="B121" s="904" t="s">
        <v>906</v>
      </c>
      <c r="C121" s="907" t="s">
        <v>907</v>
      </c>
      <c r="D121" s="907" t="s">
        <v>623</v>
      </c>
      <c r="E121" s="999">
        <f>'Total display'!U212</f>
        <v>0</v>
      </c>
      <c r="F121" s="885">
        <v>126</v>
      </c>
      <c r="G121" s="367" t="str">
        <f t="shared" si="1"/>
        <v>0327047265620019</v>
      </c>
      <c r="L121" s="367">
        <v>126</v>
      </c>
    </row>
    <row r="122" spans="1:12" ht="15.75" x14ac:dyDescent="0.25">
      <c r="A122" s="907">
        <v>637</v>
      </c>
      <c r="B122" s="904" t="s">
        <v>908</v>
      </c>
      <c r="C122" s="907" t="s">
        <v>909</v>
      </c>
      <c r="D122" s="907" t="s">
        <v>7</v>
      </c>
      <c r="E122" s="999">
        <f>'Total display'!U213</f>
        <v>0</v>
      </c>
      <c r="F122" s="885">
        <v>127</v>
      </c>
      <c r="G122" s="367" t="str">
        <f t="shared" ref="G122:G147" si="2">SUBSTITUTE(C122," ","")</f>
        <v>0377021923880013</v>
      </c>
      <c r="L122" s="367">
        <v>127</v>
      </c>
    </row>
    <row r="123" spans="1:12" ht="15.75" x14ac:dyDescent="0.25">
      <c r="A123" s="907">
        <v>638</v>
      </c>
      <c r="B123" s="904" t="s">
        <v>916</v>
      </c>
      <c r="C123" s="907" t="s">
        <v>942</v>
      </c>
      <c r="D123" s="907" t="s">
        <v>454</v>
      </c>
      <c r="E123" s="999">
        <f>'Total display'!U214</f>
        <v>0</v>
      </c>
      <c r="F123" s="885">
        <v>128</v>
      </c>
      <c r="G123" s="367" t="str">
        <f t="shared" si="2"/>
        <v>0443046276440015</v>
      </c>
      <c r="L123" s="367">
        <v>128</v>
      </c>
    </row>
    <row r="124" spans="1:12" ht="15.75" x14ac:dyDescent="0.25">
      <c r="A124" s="907">
        <v>640</v>
      </c>
      <c r="B124" s="904" t="s">
        <v>917</v>
      </c>
      <c r="C124" s="907" t="s">
        <v>918</v>
      </c>
      <c r="D124" s="907" t="s">
        <v>623</v>
      </c>
      <c r="E124" s="999"/>
      <c r="F124" s="885">
        <v>129</v>
      </c>
      <c r="G124" s="367" t="str">
        <f t="shared" si="2"/>
        <v>0317047468350019</v>
      </c>
      <c r="L124" s="367">
        <v>129</v>
      </c>
    </row>
    <row r="125" spans="1:12" ht="15.75" x14ac:dyDescent="0.25">
      <c r="A125" s="907">
        <v>641</v>
      </c>
      <c r="B125" s="904" t="s">
        <v>919</v>
      </c>
      <c r="C125" s="907" t="s">
        <v>920</v>
      </c>
      <c r="D125" s="907" t="s">
        <v>707</v>
      </c>
      <c r="E125" s="999">
        <f>'Total display'!U215</f>
        <v>0</v>
      </c>
      <c r="F125" s="885">
        <v>130</v>
      </c>
      <c r="G125" s="367" t="str">
        <f t="shared" si="2"/>
        <v>0431027944320019</v>
      </c>
      <c r="L125" s="367">
        <v>130</v>
      </c>
    </row>
    <row r="126" spans="1:12" ht="15.75" x14ac:dyDescent="0.25">
      <c r="A126" s="907">
        <v>643</v>
      </c>
      <c r="B126" s="904" t="s">
        <v>923</v>
      </c>
      <c r="C126" s="907" t="s">
        <v>924</v>
      </c>
      <c r="D126" s="907" t="s">
        <v>7</v>
      </c>
      <c r="E126" s="999">
        <f>'Total display'!U216</f>
        <v>0</v>
      </c>
      <c r="F126" s="885">
        <v>131</v>
      </c>
      <c r="G126" s="367" t="str">
        <f t="shared" si="2"/>
        <v>0377018463740012</v>
      </c>
      <c r="L126" s="367">
        <v>131</v>
      </c>
    </row>
    <row r="127" spans="1:12" ht="15.75" x14ac:dyDescent="0.25">
      <c r="A127" s="907">
        <v>541</v>
      </c>
      <c r="B127" s="904" t="s">
        <v>926</v>
      </c>
      <c r="C127" s="907" t="s">
        <v>927</v>
      </c>
      <c r="D127" s="907" t="s">
        <v>376</v>
      </c>
      <c r="E127" s="999">
        <f>'Total display'!U159</f>
        <v>0</v>
      </c>
      <c r="F127" s="885">
        <v>132</v>
      </c>
      <c r="G127" s="367" t="str">
        <f t="shared" si="2"/>
        <v>0421047495290013</v>
      </c>
      <c r="L127" s="367">
        <v>132</v>
      </c>
    </row>
    <row r="128" spans="1:12" ht="15.75" x14ac:dyDescent="0.25">
      <c r="A128" s="907">
        <v>644</v>
      </c>
      <c r="B128" s="904" t="s">
        <v>929</v>
      </c>
      <c r="C128" s="907" t="s">
        <v>930</v>
      </c>
      <c r="D128" s="907" t="s">
        <v>454</v>
      </c>
      <c r="E128" s="999">
        <f>'Total display'!U217</f>
        <v>0</v>
      </c>
      <c r="F128" s="885">
        <v>133</v>
      </c>
      <c r="G128" s="367" t="str">
        <f t="shared" si="2"/>
        <v>0443047498220017</v>
      </c>
      <c r="L128" s="367">
        <v>133</v>
      </c>
    </row>
    <row r="129" spans="1:12" ht="15.75" x14ac:dyDescent="0.25">
      <c r="A129" s="907">
        <v>645</v>
      </c>
      <c r="B129" s="904" t="s">
        <v>1906</v>
      </c>
      <c r="C129" s="1010">
        <v>435047813180012</v>
      </c>
      <c r="D129" s="997"/>
      <c r="E129" s="1008">
        <f>'Total display'!U218</f>
        <v>0</v>
      </c>
      <c r="F129" s="885"/>
    </row>
    <row r="130" spans="1:12" ht="15.75" x14ac:dyDescent="0.25">
      <c r="A130" s="907">
        <v>650</v>
      </c>
      <c r="B130" s="910" t="s">
        <v>936</v>
      </c>
      <c r="C130" s="907" t="s">
        <v>943</v>
      </c>
      <c r="D130" s="907" t="s">
        <v>454</v>
      </c>
      <c r="E130" s="999">
        <f>'Total display'!U220</f>
        <v>0</v>
      </c>
      <c r="F130" s="885">
        <v>136</v>
      </c>
      <c r="G130" s="367" t="str">
        <f t="shared" si="2"/>
        <v>0443047499710018</v>
      </c>
      <c r="L130" s="367">
        <v>136</v>
      </c>
    </row>
    <row r="131" spans="1:12" ht="15.75" x14ac:dyDescent="0.25">
      <c r="A131" s="907">
        <v>652</v>
      </c>
      <c r="B131" s="904" t="s">
        <v>937</v>
      </c>
      <c r="C131" s="907" t="s">
        <v>938</v>
      </c>
      <c r="D131" s="907" t="s">
        <v>812</v>
      </c>
      <c r="E131" s="999">
        <f>'Total display'!U222</f>
        <v>0</v>
      </c>
      <c r="F131" s="885">
        <v>137</v>
      </c>
      <c r="G131" s="367" t="str">
        <f t="shared" si="2"/>
        <v>0435047813190018</v>
      </c>
      <c r="L131" s="367">
        <v>137</v>
      </c>
    </row>
    <row r="132" spans="1:12" ht="15.75" x14ac:dyDescent="0.25">
      <c r="A132" s="907">
        <v>658</v>
      </c>
      <c r="B132" s="904" t="s">
        <v>945</v>
      </c>
      <c r="C132" s="907" t="s">
        <v>946</v>
      </c>
      <c r="D132" s="907"/>
      <c r="E132" s="999">
        <f>'Total display'!U226</f>
        <v>0</v>
      </c>
      <c r="F132" s="885" t="s">
        <v>1829</v>
      </c>
      <c r="G132" s="367" t="str">
        <f t="shared" si="2"/>
        <v>0421047333660011</v>
      </c>
      <c r="L132" s="367">
        <v>139</v>
      </c>
    </row>
    <row r="133" spans="1:12" ht="15.75" x14ac:dyDescent="0.25">
      <c r="A133" s="907">
        <v>660</v>
      </c>
      <c r="B133" s="904" t="s">
        <v>949</v>
      </c>
      <c r="C133" s="907" t="s">
        <v>950</v>
      </c>
      <c r="D133" s="907" t="s">
        <v>623</v>
      </c>
      <c r="E133" s="999">
        <f>'Total display'!U228</f>
        <v>0</v>
      </c>
      <c r="F133" s="885">
        <v>140</v>
      </c>
      <c r="G133" s="367" t="str">
        <f t="shared" si="2"/>
        <v>0327044940510016</v>
      </c>
      <c r="L133" s="367">
        <v>140</v>
      </c>
    </row>
    <row r="134" spans="1:12" ht="15.75" x14ac:dyDescent="0.25">
      <c r="A134" s="907">
        <v>661</v>
      </c>
      <c r="B134" s="904" t="s">
        <v>954</v>
      </c>
      <c r="C134" s="907" t="s">
        <v>1785</v>
      </c>
      <c r="D134" s="907"/>
      <c r="E134" s="999"/>
      <c r="F134" s="885">
        <v>141</v>
      </c>
      <c r="G134" s="367" t="str">
        <f t="shared" si="2"/>
        <v>Resigned</v>
      </c>
      <c r="L134" s="367">
        <v>141</v>
      </c>
    </row>
    <row r="135" spans="1:12" ht="15.75" x14ac:dyDescent="0.25">
      <c r="A135" s="907">
        <v>651</v>
      </c>
      <c r="B135" s="914" t="s">
        <v>955</v>
      </c>
      <c r="C135" s="907" t="s">
        <v>956</v>
      </c>
      <c r="D135" s="907" t="s">
        <v>454</v>
      </c>
      <c r="E135" s="999">
        <f>'Total display'!U221</f>
        <v>0</v>
      </c>
      <c r="F135" s="885">
        <v>142</v>
      </c>
      <c r="G135" s="367" t="str">
        <f t="shared" si="2"/>
        <v>0443047499920015</v>
      </c>
      <c r="L135" s="367">
        <v>142</v>
      </c>
    </row>
    <row r="136" spans="1:12" ht="15.75" x14ac:dyDescent="0.25">
      <c r="A136" s="907">
        <v>662</v>
      </c>
      <c r="B136" s="904" t="s">
        <v>957</v>
      </c>
      <c r="C136" s="907" t="s">
        <v>958</v>
      </c>
      <c r="D136" s="907" t="s">
        <v>454</v>
      </c>
      <c r="E136" s="999">
        <f>'Total display'!U229</f>
        <v>0</v>
      </c>
      <c r="F136" s="885">
        <v>143</v>
      </c>
      <c r="G136" s="367" t="str">
        <f t="shared" si="2"/>
        <v>0443048356850012</v>
      </c>
      <c r="L136" s="367">
        <v>143</v>
      </c>
    </row>
    <row r="137" spans="1:12" ht="15.75" x14ac:dyDescent="0.25">
      <c r="A137" s="907">
        <v>649</v>
      </c>
      <c r="B137" s="904" t="s">
        <v>961</v>
      </c>
      <c r="C137" s="907" t="s">
        <v>962</v>
      </c>
      <c r="D137" s="907" t="s">
        <v>454</v>
      </c>
      <c r="E137" s="999">
        <f>'Total display'!U219</f>
        <v>0</v>
      </c>
      <c r="F137" s="885">
        <v>144</v>
      </c>
      <c r="G137" s="367" t="str">
        <f t="shared" si="2"/>
        <v>0443048357420011</v>
      </c>
      <c r="L137" s="367">
        <v>144</v>
      </c>
    </row>
    <row r="138" spans="1:12" ht="15.75" x14ac:dyDescent="0.25">
      <c r="A138" s="907">
        <v>491</v>
      </c>
      <c r="B138" s="904" t="s">
        <v>537</v>
      </c>
      <c r="C138" s="905" t="s">
        <v>974</v>
      </c>
      <c r="D138" s="907" t="s">
        <v>7</v>
      </c>
      <c r="E138" s="999">
        <f>'Total display'!U129</f>
        <v>0</v>
      </c>
      <c r="F138" s="885">
        <v>145</v>
      </c>
      <c r="G138" s="367" t="str">
        <f t="shared" si="2"/>
        <v>0377023923240017</v>
      </c>
      <c r="L138" s="367">
        <v>145</v>
      </c>
    </row>
    <row r="139" spans="1:12" ht="15.75" x14ac:dyDescent="0.25">
      <c r="A139" s="907">
        <v>666</v>
      </c>
      <c r="B139" s="904" t="s">
        <v>981</v>
      </c>
      <c r="C139" s="905" t="s">
        <v>982</v>
      </c>
      <c r="D139" s="907" t="s">
        <v>7</v>
      </c>
      <c r="E139" s="999">
        <f>'Total display'!U233</f>
        <v>0</v>
      </c>
      <c r="F139" s="885">
        <v>146</v>
      </c>
      <c r="G139" s="367" t="str">
        <f t="shared" si="2"/>
        <v>0377027821010012</v>
      </c>
      <c r="L139" s="367">
        <v>146</v>
      </c>
    </row>
    <row r="140" spans="1:12" ht="15.75" x14ac:dyDescent="0.25">
      <c r="A140" s="907">
        <v>664</v>
      </c>
      <c r="B140" s="904" t="s">
        <v>977</v>
      </c>
      <c r="C140" s="905" t="s">
        <v>978</v>
      </c>
      <c r="D140" s="907" t="s">
        <v>7</v>
      </c>
      <c r="E140" s="999">
        <f>'Total display'!U231</f>
        <v>0</v>
      </c>
      <c r="F140" s="885">
        <v>147</v>
      </c>
      <c r="G140" s="367" t="str">
        <f t="shared" si="2"/>
        <v>0377045285070013</v>
      </c>
      <c r="L140" s="367">
        <v>147</v>
      </c>
    </row>
    <row r="141" spans="1:12" ht="15.75" x14ac:dyDescent="0.25">
      <c r="A141" s="907">
        <v>472</v>
      </c>
      <c r="B141" s="904" t="s">
        <v>987</v>
      </c>
      <c r="C141" s="905" t="s">
        <v>988</v>
      </c>
      <c r="D141" s="907" t="s">
        <v>9</v>
      </c>
      <c r="E141" s="999">
        <f>'Total display'!U174</f>
        <v>0</v>
      </c>
      <c r="F141" s="885">
        <v>148</v>
      </c>
      <c r="G141" s="367" t="str">
        <f t="shared" si="2"/>
        <v>0389007398850027</v>
      </c>
      <c r="L141" s="367">
        <v>148</v>
      </c>
    </row>
    <row r="142" spans="1:12" ht="15.75" x14ac:dyDescent="0.25">
      <c r="A142" s="907">
        <v>290</v>
      </c>
      <c r="B142" s="904" t="s">
        <v>989</v>
      </c>
      <c r="C142" s="905" t="s">
        <v>990</v>
      </c>
      <c r="D142" s="907" t="s">
        <v>7</v>
      </c>
      <c r="E142" s="999">
        <f>'Total display'!U52</f>
        <v>0</v>
      </c>
      <c r="F142" s="885">
        <v>150</v>
      </c>
      <c r="G142" s="367" t="str">
        <f t="shared" si="2"/>
        <v>0377028750090016</v>
      </c>
      <c r="L142" s="367">
        <v>150</v>
      </c>
    </row>
    <row r="143" spans="1:12" ht="15.75" x14ac:dyDescent="0.25">
      <c r="A143" s="907">
        <v>408</v>
      </c>
      <c r="B143" s="904" t="s">
        <v>991</v>
      </c>
      <c r="C143" s="905" t="s">
        <v>992</v>
      </c>
      <c r="D143" s="907" t="s">
        <v>7</v>
      </c>
      <c r="E143" s="999">
        <f>'Total display'!U87</f>
        <v>0</v>
      </c>
      <c r="F143" s="885">
        <v>151</v>
      </c>
      <c r="G143" s="367" t="str">
        <f t="shared" si="2"/>
        <v>0377007706130011</v>
      </c>
      <c r="L143" s="367">
        <v>151</v>
      </c>
    </row>
    <row r="144" spans="1:12" ht="15.75" x14ac:dyDescent="0.25">
      <c r="A144" s="907">
        <v>669</v>
      </c>
      <c r="B144" s="904" t="s">
        <v>997</v>
      </c>
      <c r="C144" s="905" t="s">
        <v>998</v>
      </c>
      <c r="D144" s="907" t="s">
        <v>298</v>
      </c>
      <c r="E144" s="999">
        <f>'Total display'!U235</f>
        <v>0</v>
      </c>
      <c r="F144" s="885">
        <v>152</v>
      </c>
      <c r="G144" s="367" t="str">
        <f t="shared" si="2"/>
        <v>0431049844680011</v>
      </c>
      <c r="L144" s="367">
        <v>152</v>
      </c>
    </row>
    <row r="145" spans="1:12" ht="15.75" x14ac:dyDescent="0.25">
      <c r="A145" s="907">
        <v>670</v>
      </c>
      <c r="B145" s="904" t="s">
        <v>1012</v>
      </c>
      <c r="C145" s="905" t="s">
        <v>1013</v>
      </c>
      <c r="D145" s="907" t="s">
        <v>307</v>
      </c>
      <c r="E145" s="999">
        <f>'Total display'!U236</f>
        <v>0</v>
      </c>
      <c r="F145" s="885">
        <v>153</v>
      </c>
      <c r="G145" s="367" t="str">
        <f t="shared" si="2"/>
        <v>0431049843750016</v>
      </c>
      <c r="L145" s="367">
        <v>153</v>
      </c>
    </row>
    <row r="146" spans="1:12" ht="15.75" x14ac:dyDescent="0.25">
      <c r="A146" s="907">
        <v>672</v>
      </c>
      <c r="B146" s="904" t="s">
        <v>1016</v>
      </c>
      <c r="C146" s="905" t="s">
        <v>1017</v>
      </c>
      <c r="D146" s="907" t="s">
        <v>7</v>
      </c>
      <c r="E146" s="999">
        <f>'Total display'!U237</f>
        <v>0</v>
      </c>
      <c r="F146" s="885">
        <v>154</v>
      </c>
      <c r="G146" s="367" t="str">
        <f t="shared" si="2"/>
        <v>0377048623870011</v>
      </c>
      <c r="L146" s="367">
        <v>155</v>
      </c>
    </row>
    <row r="147" spans="1:12" ht="15.75" x14ac:dyDescent="0.25">
      <c r="A147" s="907">
        <v>277</v>
      </c>
      <c r="B147" s="904" t="s">
        <v>214</v>
      </c>
      <c r="C147" s="905" t="s">
        <v>1018</v>
      </c>
      <c r="D147" s="907" t="s">
        <v>7</v>
      </c>
      <c r="E147" s="999">
        <f>'Total display'!U45</f>
        <v>0</v>
      </c>
      <c r="F147" s="885">
        <v>155</v>
      </c>
      <c r="G147" s="367" t="str">
        <f t="shared" si="2"/>
        <v>0377050283520015</v>
      </c>
      <c r="L147" s="367">
        <v>156</v>
      </c>
    </row>
    <row r="148" spans="1:12" ht="15.75" x14ac:dyDescent="0.25">
      <c r="A148" s="907">
        <v>674</v>
      </c>
      <c r="B148" s="904" t="s">
        <v>1023</v>
      </c>
      <c r="C148" s="905" t="s">
        <v>1024</v>
      </c>
      <c r="D148" s="907" t="s">
        <v>7</v>
      </c>
      <c r="E148" s="999">
        <f>'Total display'!U239</f>
        <v>0</v>
      </c>
      <c r="F148" s="885">
        <v>156</v>
      </c>
      <c r="G148" s="367" t="str">
        <f>SUBSTITUTE(C148," ","")</f>
        <v>0377044330780028</v>
      </c>
      <c r="L148" s="367">
        <v>158</v>
      </c>
    </row>
    <row r="149" spans="1:12" ht="15.75" x14ac:dyDescent="0.25">
      <c r="A149" s="907">
        <v>384</v>
      </c>
      <c r="B149" s="904" t="s">
        <v>1025</v>
      </c>
      <c r="C149" s="907" t="s">
        <v>1026</v>
      </c>
      <c r="D149" s="907" t="s">
        <v>307</v>
      </c>
      <c r="E149" s="999">
        <f>'Total display'!U79</f>
        <v>0</v>
      </c>
      <c r="F149" s="885">
        <v>157</v>
      </c>
      <c r="G149" s="367" t="str">
        <f t="shared" ref="G149:G216" si="3">SUBSTITUTE(C149," ","")</f>
        <v>0431007370340031</v>
      </c>
      <c r="L149" s="367">
        <v>159</v>
      </c>
    </row>
    <row r="150" spans="1:12" ht="15.75" x14ac:dyDescent="0.25">
      <c r="A150" s="907">
        <v>668</v>
      </c>
      <c r="B150" s="904" t="s">
        <v>1027</v>
      </c>
      <c r="C150" s="907" t="s">
        <v>1028</v>
      </c>
      <c r="D150" s="907" t="s">
        <v>307</v>
      </c>
      <c r="E150" s="999">
        <f>'Total display'!U234</f>
        <v>0</v>
      </c>
      <c r="F150" s="885">
        <v>158</v>
      </c>
      <c r="G150" s="367" t="str">
        <f t="shared" si="3"/>
        <v>0431050915630019</v>
      </c>
      <c r="L150" s="367">
        <v>160</v>
      </c>
    </row>
    <row r="151" spans="1:12" ht="15.75" x14ac:dyDescent="0.25">
      <c r="A151" s="907">
        <v>675</v>
      </c>
      <c r="B151" s="904" t="s">
        <v>1033</v>
      </c>
      <c r="C151" s="907" t="s">
        <v>1034</v>
      </c>
      <c r="D151" s="907" t="s">
        <v>1035</v>
      </c>
      <c r="E151" s="999">
        <f>'Total display'!U240</f>
        <v>0</v>
      </c>
      <c r="F151" s="885">
        <v>159</v>
      </c>
      <c r="G151" s="367" t="str">
        <f t="shared" si="3"/>
        <v>0421014610590028</v>
      </c>
      <c r="L151" s="367">
        <v>161</v>
      </c>
    </row>
    <row r="152" spans="1:12" ht="15.75" x14ac:dyDescent="0.25">
      <c r="A152" s="907">
        <v>676</v>
      </c>
      <c r="B152" s="904" t="s">
        <v>1040</v>
      </c>
      <c r="C152" s="907" t="s">
        <v>1041</v>
      </c>
      <c r="D152" s="907" t="s">
        <v>7</v>
      </c>
      <c r="E152" s="999">
        <f>'Total display'!U241</f>
        <v>0</v>
      </c>
      <c r="F152" s="885">
        <v>160</v>
      </c>
      <c r="G152" s="367" t="str">
        <f t="shared" si="3"/>
        <v>0377007694590038</v>
      </c>
      <c r="L152" s="367">
        <v>162</v>
      </c>
    </row>
    <row r="153" spans="1:12" ht="15.75" x14ac:dyDescent="0.25">
      <c r="A153" s="907">
        <v>677</v>
      </c>
      <c r="B153" s="904" t="s">
        <v>1036</v>
      </c>
      <c r="C153" s="907" t="s">
        <v>1037</v>
      </c>
      <c r="D153" s="907" t="s">
        <v>1038</v>
      </c>
      <c r="E153" s="999">
        <f>'Total display'!U242</f>
        <v>0</v>
      </c>
      <c r="F153" s="885">
        <v>161</v>
      </c>
      <c r="G153" s="367" t="str">
        <f t="shared" si="3"/>
        <v>0384005606130019</v>
      </c>
      <c r="L153" s="367">
        <v>163</v>
      </c>
    </row>
    <row r="154" spans="1:12" ht="15.75" x14ac:dyDescent="0.25">
      <c r="A154" s="907">
        <v>678</v>
      </c>
      <c r="B154" s="904" t="s">
        <v>1045</v>
      </c>
      <c r="C154" s="905" t="s">
        <v>1050</v>
      </c>
      <c r="D154" s="907" t="s">
        <v>9</v>
      </c>
      <c r="E154" s="999">
        <f>'Total display'!U243</f>
        <v>0</v>
      </c>
      <c r="F154" s="885">
        <v>162</v>
      </c>
      <c r="G154" s="367" t="str">
        <f t="shared" si="3"/>
        <v>0389048643290017</v>
      </c>
      <c r="L154" s="367">
        <v>164</v>
      </c>
    </row>
    <row r="155" spans="1:12" ht="15.75" x14ac:dyDescent="0.25">
      <c r="A155" s="907">
        <v>679</v>
      </c>
      <c r="B155" s="904" t="s">
        <v>1043</v>
      </c>
      <c r="C155" s="905" t="s">
        <v>1051</v>
      </c>
      <c r="D155" s="907" t="s">
        <v>1044</v>
      </c>
      <c r="E155" s="999">
        <f>'Total display'!U244</f>
        <v>0</v>
      </c>
      <c r="F155" s="885">
        <v>163</v>
      </c>
      <c r="G155" s="367" t="str">
        <f t="shared" si="3"/>
        <v>0421002371520017</v>
      </c>
      <c r="L155" s="367">
        <v>165</v>
      </c>
    </row>
    <row r="156" spans="1:12" ht="15.75" x14ac:dyDescent="0.25">
      <c r="A156" s="907">
        <v>682</v>
      </c>
      <c r="B156" s="904" t="s">
        <v>1052</v>
      </c>
      <c r="C156" s="905" t="s">
        <v>1053</v>
      </c>
      <c r="D156" s="907" t="s">
        <v>1046</v>
      </c>
      <c r="E156" s="999">
        <f>'Total display'!U246</f>
        <v>0</v>
      </c>
      <c r="F156" s="885">
        <v>164</v>
      </c>
      <c r="G156" s="367" t="str">
        <f t="shared" si="3"/>
        <v>0202050616420018</v>
      </c>
      <c r="L156" s="367">
        <v>166</v>
      </c>
    </row>
    <row r="157" spans="1:12" ht="15.75" x14ac:dyDescent="0.25">
      <c r="A157" s="907">
        <v>684</v>
      </c>
      <c r="B157" s="904" t="s">
        <v>1058</v>
      </c>
      <c r="C157" s="905" t="s">
        <v>1057</v>
      </c>
      <c r="D157" s="907" t="s">
        <v>9</v>
      </c>
      <c r="E157" s="999">
        <f>'Total display'!U247</f>
        <v>0</v>
      </c>
      <c r="F157" s="885">
        <v>165</v>
      </c>
      <c r="G157" s="367" t="str">
        <f t="shared" si="3"/>
        <v>0389051343490015</v>
      </c>
      <c r="L157" s="367">
        <v>167</v>
      </c>
    </row>
    <row r="158" spans="1:12" ht="15.75" x14ac:dyDescent="0.25">
      <c r="A158" s="907">
        <v>180</v>
      </c>
      <c r="B158" s="904" t="s">
        <v>1062</v>
      </c>
      <c r="C158" s="905" t="s">
        <v>1063</v>
      </c>
      <c r="D158" s="907" t="s">
        <v>7</v>
      </c>
      <c r="E158" s="999">
        <f>'Total display'!U22</f>
        <v>0</v>
      </c>
      <c r="F158" s="885">
        <v>166</v>
      </c>
      <c r="G158" s="367" t="str">
        <f t="shared" si="3"/>
        <v>0129243820084013</v>
      </c>
      <c r="L158" s="367">
        <v>168</v>
      </c>
    </row>
    <row r="159" spans="1:12" ht="15.75" x14ac:dyDescent="0.25">
      <c r="A159" s="907">
        <v>654</v>
      </c>
      <c r="B159" s="904" t="s">
        <v>1065</v>
      </c>
      <c r="C159" s="905" t="s">
        <v>1066</v>
      </c>
      <c r="D159" s="907" t="s">
        <v>454</v>
      </c>
      <c r="E159" s="999">
        <f>'Total display'!U223</f>
        <v>0</v>
      </c>
      <c r="F159" s="885">
        <v>167</v>
      </c>
      <c r="G159" s="367" t="str">
        <f t="shared" si="3"/>
        <v>0443050918820019</v>
      </c>
      <c r="L159" s="367">
        <v>169</v>
      </c>
    </row>
    <row r="160" spans="1:12" ht="15.75" x14ac:dyDescent="0.25">
      <c r="A160" s="907">
        <v>140</v>
      </c>
      <c r="B160" s="904" t="s">
        <v>1070</v>
      </c>
      <c r="C160" s="905" t="s">
        <v>1071</v>
      </c>
      <c r="D160" s="907" t="s">
        <v>7</v>
      </c>
      <c r="E160" s="999">
        <f>'Total display'!U13-80</f>
        <v>280.05635846717053</v>
      </c>
      <c r="F160" s="885">
        <v>168</v>
      </c>
      <c r="G160" s="367" t="str">
        <f t="shared" si="3"/>
        <v>0377050986960017</v>
      </c>
      <c r="I160" s="886" t="s">
        <v>1760</v>
      </c>
      <c r="L160" s="367">
        <v>170</v>
      </c>
    </row>
    <row r="161" spans="1:12" ht="15.75" x14ac:dyDescent="0.25">
      <c r="A161" s="907">
        <v>371</v>
      </c>
      <c r="B161" s="904" t="s">
        <v>321</v>
      </c>
      <c r="C161" s="905" t="s">
        <v>1072</v>
      </c>
      <c r="D161" s="907" t="s">
        <v>7</v>
      </c>
      <c r="E161" s="999">
        <f>'Total display'!U77</f>
        <v>0</v>
      </c>
      <c r="F161" s="885">
        <v>169</v>
      </c>
      <c r="G161" s="367" t="str">
        <f t="shared" si="3"/>
        <v>0377008222890026</v>
      </c>
      <c r="L161" s="367">
        <v>171</v>
      </c>
    </row>
    <row r="162" spans="1:12" ht="15.75" x14ac:dyDescent="0.25">
      <c r="A162" s="907">
        <v>687</v>
      </c>
      <c r="B162" s="904" t="s">
        <v>1073</v>
      </c>
      <c r="C162" s="905" t="s">
        <v>1076</v>
      </c>
      <c r="D162" s="907" t="s">
        <v>7</v>
      </c>
      <c r="E162" s="999">
        <f>'Total display'!U249</f>
        <v>0</v>
      </c>
      <c r="F162" s="885">
        <v>170</v>
      </c>
      <c r="G162" s="367" t="str">
        <f t="shared" si="3"/>
        <v>0377007715170018</v>
      </c>
      <c r="L162" s="367">
        <v>172</v>
      </c>
    </row>
    <row r="163" spans="1:12" ht="15.75" x14ac:dyDescent="0.25">
      <c r="A163" s="907">
        <v>688</v>
      </c>
      <c r="B163" s="904" t="s">
        <v>1075</v>
      </c>
      <c r="C163" s="905" t="s">
        <v>1074</v>
      </c>
      <c r="D163" s="907" t="s">
        <v>825</v>
      </c>
      <c r="E163" s="999">
        <f>'Total display'!U250</f>
        <v>0</v>
      </c>
      <c r="F163" s="885">
        <v>171</v>
      </c>
      <c r="G163" s="367" t="str">
        <f t="shared" si="3"/>
        <v>0395048890610017</v>
      </c>
      <c r="L163" s="367">
        <v>173</v>
      </c>
    </row>
    <row r="164" spans="1:12" ht="15.75" x14ac:dyDescent="0.25">
      <c r="A164" s="907">
        <v>689</v>
      </c>
      <c r="B164" s="904" t="s">
        <v>1079</v>
      </c>
      <c r="C164" s="905" t="s">
        <v>1078</v>
      </c>
      <c r="D164" s="907" t="s">
        <v>1046</v>
      </c>
      <c r="E164" s="999">
        <f>'Total display'!U251</f>
        <v>0</v>
      </c>
      <c r="F164" s="885">
        <v>172</v>
      </c>
      <c r="G164" s="367" t="str">
        <f t="shared" si="3"/>
        <v>0202051208270015</v>
      </c>
      <c r="L164" s="367">
        <v>174</v>
      </c>
    </row>
    <row r="165" spans="1:12" ht="15.75" x14ac:dyDescent="0.25">
      <c r="A165" s="907">
        <v>690</v>
      </c>
      <c r="B165" s="904" t="s">
        <v>1105</v>
      </c>
      <c r="C165" s="905" t="s">
        <v>1106</v>
      </c>
      <c r="D165" s="907"/>
      <c r="E165" s="999">
        <f>'Total display'!U252</f>
        <v>0</v>
      </c>
      <c r="F165" s="885">
        <v>173</v>
      </c>
      <c r="G165" s="367" t="str">
        <f t="shared" si="3"/>
        <v>0368051127300015</v>
      </c>
      <c r="L165" s="367">
        <v>175</v>
      </c>
    </row>
    <row r="166" spans="1:12" ht="15.75" x14ac:dyDescent="0.25">
      <c r="A166" s="907">
        <v>691</v>
      </c>
      <c r="B166" s="904" t="s">
        <v>1107</v>
      </c>
      <c r="C166" s="905" t="s">
        <v>1108</v>
      </c>
      <c r="D166" s="907"/>
      <c r="E166" s="999">
        <f>'Total display'!U253</f>
        <v>0</v>
      </c>
      <c r="F166" s="885">
        <v>174</v>
      </c>
      <c r="G166" s="367" t="str">
        <f t="shared" si="3"/>
        <v>0463051008060013</v>
      </c>
      <c r="L166" s="367">
        <v>176</v>
      </c>
    </row>
    <row r="167" spans="1:12" ht="15.75" x14ac:dyDescent="0.25">
      <c r="A167" s="907">
        <v>692</v>
      </c>
      <c r="B167" s="904" t="s">
        <v>1109</v>
      </c>
      <c r="C167" s="905" t="s">
        <v>1110</v>
      </c>
      <c r="D167" s="907"/>
      <c r="E167" s="999">
        <f>'Total display'!U254</f>
        <v>0</v>
      </c>
      <c r="F167" s="885">
        <v>175</v>
      </c>
      <c r="G167" s="367" t="str">
        <f t="shared" si="3"/>
        <v>0347043379210016</v>
      </c>
      <c r="L167" s="367">
        <v>177</v>
      </c>
    </row>
    <row r="168" spans="1:12" ht="15.75" x14ac:dyDescent="0.25">
      <c r="A168" s="908">
        <v>187</v>
      </c>
      <c r="B168" s="912" t="s">
        <v>105</v>
      </c>
      <c r="C168" s="905" t="s">
        <v>1114</v>
      </c>
      <c r="D168" s="907" t="s">
        <v>7</v>
      </c>
      <c r="E168" s="999">
        <f>'Total display'!U24-113</f>
        <v>-113</v>
      </c>
      <c r="F168" s="885">
        <v>176</v>
      </c>
      <c r="G168" s="367" t="str">
        <f t="shared" si="3"/>
        <v>0377051814520011</v>
      </c>
      <c r="J168" s="479" t="s">
        <v>878</v>
      </c>
      <c r="L168" s="367">
        <v>178</v>
      </c>
    </row>
    <row r="169" spans="1:12" ht="15.75" x14ac:dyDescent="0.25">
      <c r="A169" s="915">
        <v>694</v>
      </c>
      <c r="B169" s="916" t="s">
        <v>1115</v>
      </c>
      <c r="C169" s="917" t="s">
        <v>1116</v>
      </c>
      <c r="D169" s="915" t="s">
        <v>454</v>
      </c>
      <c r="E169" s="1009">
        <f>'Total display'!U256</f>
        <v>0</v>
      </c>
      <c r="F169" s="885">
        <v>177</v>
      </c>
      <c r="G169" s="367" t="str">
        <f t="shared" si="3"/>
        <v>0443051860200011</v>
      </c>
      <c r="L169" s="367">
        <v>179</v>
      </c>
    </row>
    <row r="170" spans="1:12" ht="15.75" x14ac:dyDescent="0.25">
      <c r="A170" s="907">
        <v>697</v>
      </c>
      <c r="B170" s="904" t="s">
        <v>1120</v>
      </c>
      <c r="C170" s="905" t="s">
        <v>1144</v>
      </c>
      <c r="D170" s="907" t="s">
        <v>1121</v>
      </c>
      <c r="E170" s="999">
        <f>'Total display'!U258</f>
        <v>0</v>
      </c>
      <c r="F170" s="885">
        <v>178</v>
      </c>
      <c r="G170" s="367" t="str">
        <f t="shared" si="3"/>
        <v>0378012672030017</v>
      </c>
      <c r="L170" s="367">
        <v>180</v>
      </c>
    </row>
    <row r="171" spans="1:12" ht="15.75" x14ac:dyDescent="0.25">
      <c r="A171" s="907">
        <v>698</v>
      </c>
      <c r="B171" s="904" t="s">
        <v>1122</v>
      </c>
      <c r="C171" s="905" t="s">
        <v>1145</v>
      </c>
      <c r="D171" s="907" t="s">
        <v>454</v>
      </c>
      <c r="E171" s="999">
        <f>'Total display'!U259</f>
        <v>0</v>
      </c>
      <c r="F171" s="885">
        <v>179</v>
      </c>
      <c r="G171" s="367" t="str">
        <f t="shared" si="3"/>
        <v>0443045248850023</v>
      </c>
      <c r="L171" s="367">
        <v>181</v>
      </c>
    </row>
    <row r="172" spans="1:12" ht="15.75" x14ac:dyDescent="0.25">
      <c r="A172" s="907">
        <v>693</v>
      </c>
      <c r="B172" s="904" t="s">
        <v>1126</v>
      </c>
      <c r="C172" s="905" t="s">
        <v>1146</v>
      </c>
      <c r="D172" s="907" t="s">
        <v>17</v>
      </c>
      <c r="E172" s="999">
        <f>'Total display'!U255</f>
        <v>0</v>
      </c>
      <c r="F172" s="885">
        <v>180</v>
      </c>
      <c r="G172" s="367" t="str">
        <f t="shared" si="3"/>
        <v>0202051930660014</v>
      </c>
      <c r="H172" s="367">
        <v>113</v>
      </c>
      <c r="I172" s="367">
        <v>576</v>
      </c>
      <c r="L172" s="367">
        <v>182</v>
      </c>
    </row>
    <row r="173" spans="1:12" ht="15.75" x14ac:dyDescent="0.25">
      <c r="A173" s="907">
        <v>702</v>
      </c>
      <c r="B173" s="904" t="s">
        <v>1134</v>
      </c>
      <c r="C173" s="905" t="s">
        <v>1135</v>
      </c>
      <c r="D173" s="907" t="s">
        <v>454</v>
      </c>
      <c r="E173" s="999">
        <f>'Total display'!U262</f>
        <v>0</v>
      </c>
      <c r="F173" s="885">
        <v>181</v>
      </c>
      <c r="G173" s="367" t="str">
        <f t="shared" si="3"/>
        <v>0443051860690019</v>
      </c>
      <c r="H173" s="367">
        <v>80</v>
      </c>
      <c r="L173" s="367">
        <v>183</v>
      </c>
    </row>
    <row r="174" spans="1:12" ht="15.75" x14ac:dyDescent="0.25">
      <c r="A174" s="907">
        <v>703</v>
      </c>
      <c r="B174" s="904" t="s">
        <v>1141</v>
      </c>
      <c r="C174" s="905" t="s">
        <v>1142</v>
      </c>
      <c r="D174" s="907" t="s">
        <v>17</v>
      </c>
      <c r="E174" s="999">
        <f>'Total display'!U263</f>
        <v>0</v>
      </c>
      <c r="F174" s="885">
        <v>182</v>
      </c>
      <c r="G174" s="367" t="str">
        <f t="shared" si="3"/>
        <v>0202051927260013</v>
      </c>
      <c r="H174" s="367">
        <v>91</v>
      </c>
      <c r="L174" s="367">
        <v>184</v>
      </c>
    </row>
    <row r="175" spans="1:12" ht="15.75" x14ac:dyDescent="0.25">
      <c r="A175" s="907" t="s">
        <v>1139</v>
      </c>
      <c r="B175" s="904" t="s">
        <v>1138</v>
      </c>
      <c r="C175" s="905" t="s">
        <v>1143</v>
      </c>
      <c r="D175" s="907" t="s">
        <v>7</v>
      </c>
      <c r="E175" s="999">
        <f>'Total display'!U265</f>
        <v>0</v>
      </c>
      <c r="F175" s="885">
        <v>183</v>
      </c>
      <c r="G175" s="367" t="str">
        <f t="shared" si="3"/>
        <v>0377012537340013</v>
      </c>
      <c r="L175" s="367">
        <v>185</v>
      </c>
    </row>
    <row r="176" spans="1:12" ht="15.75" x14ac:dyDescent="0.25">
      <c r="A176" s="907" t="s">
        <v>680</v>
      </c>
      <c r="B176" s="904" t="s">
        <v>1140</v>
      </c>
      <c r="C176" s="905" t="s">
        <v>1147</v>
      </c>
      <c r="D176" s="907" t="s">
        <v>623</v>
      </c>
      <c r="E176" s="999">
        <f>'Total display'!U264</f>
        <v>0</v>
      </c>
      <c r="F176" s="885">
        <v>184</v>
      </c>
      <c r="G176" s="367" t="str">
        <f t="shared" si="3"/>
        <v>0327046645860024</v>
      </c>
      <c r="L176" s="367">
        <v>186</v>
      </c>
    </row>
    <row r="177" spans="1:12" ht="15.75" x14ac:dyDescent="0.25">
      <c r="A177" s="907">
        <v>704</v>
      </c>
      <c r="B177" s="904" t="s">
        <v>1152</v>
      </c>
      <c r="C177" s="905" t="s">
        <v>1153</v>
      </c>
      <c r="D177" s="907" t="s">
        <v>7</v>
      </c>
      <c r="E177" s="999">
        <f>'Total display'!U267</f>
        <v>0</v>
      </c>
      <c r="F177" s="885">
        <v>185</v>
      </c>
      <c r="G177" s="367" t="str">
        <f t="shared" si="3"/>
        <v>0377042083980019</v>
      </c>
      <c r="L177" s="367">
        <v>187</v>
      </c>
    </row>
    <row r="178" spans="1:12" ht="15.75" x14ac:dyDescent="0.25">
      <c r="A178" s="907">
        <v>705</v>
      </c>
      <c r="B178" s="904" t="s">
        <v>1154</v>
      </c>
      <c r="C178" s="905" t="s">
        <v>1155</v>
      </c>
      <c r="D178" s="907" t="s">
        <v>1046</v>
      </c>
      <c r="E178" s="999">
        <f>'Total display'!U268</f>
        <v>0</v>
      </c>
      <c r="F178" s="885">
        <v>186</v>
      </c>
      <c r="G178" s="367" t="str">
        <f t="shared" si="3"/>
        <v>0202051925350015</v>
      </c>
      <c r="L178" s="367">
        <v>188</v>
      </c>
    </row>
    <row r="179" spans="1:12" ht="15.75" x14ac:dyDescent="0.25">
      <c r="A179" s="907">
        <v>706</v>
      </c>
      <c r="B179" s="904" t="s">
        <v>1156</v>
      </c>
      <c r="C179" s="905" t="s">
        <v>1148</v>
      </c>
      <c r="D179" s="907"/>
      <c r="E179" s="999">
        <f>'Total display'!U269</f>
        <v>0</v>
      </c>
      <c r="F179" s="885">
        <v>187</v>
      </c>
      <c r="G179" s="367" t="str">
        <f t="shared" si="3"/>
        <v>0328015843920025</v>
      </c>
      <c r="L179" s="367">
        <v>189</v>
      </c>
    </row>
    <row r="180" spans="1:12" ht="15.75" x14ac:dyDescent="0.25">
      <c r="A180" s="907">
        <v>707</v>
      </c>
      <c r="B180" s="904" t="s">
        <v>1157</v>
      </c>
      <c r="C180" s="905" t="s">
        <v>1158</v>
      </c>
      <c r="D180" s="907" t="s">
        <v>143</v>
      </c>
      <c r="E180" s="999">
        <f>'Total display'!U270</f>
        <v>0</v>
      </c>
      <c r="F180" s="885">
        <v>188</v>
      </c>
      <c r="G180" s="367" t="str">
        <f t="shared" si="3"/>
        <v>0443045328470019</v>
      </c>
      <c r="L180" s="367">
        <v>190</v>
      </c>
    </row>
    <row r="181" spans="1:12" ht="15.75" x14ac:dyDescent="0.25">
      <c r="A181" s="907">
        <v>708</v>
      </c>
      <c r="B181" s="904" t="s">
        <v>1160</v>
      </c>
      <c r="C181" s="905" t="s">
        <v>1161</v>
      </c>
      <c r="D181" s="907" t="s">
        <v>1046</v>
      </c>
      <c r="E181" s="999">
        <f>'Total display'!U271</f>
        <v>0</v>
      </c>
      <c r="F181" s="885">
        <v>189</v>
      </c>
      <c r="G181" s="367" t="str">
        <f t="shared" si="3"/>
        <v>0202051924920012</v>
      </c>
      <c r="L181" s="367">
        <v>191</v>
      </c>
    </row>
    <row r="182" spans="1:12" ht="15.75" x14ac:dyDescent="0.25">
      <c r="A182" s="907">
        <v>610</v>
      </c>
      <c r="B182" s="904" t="s">
        <v>1163</v>
      </c>
      <c r="C182" s="905" t="s">
        <v>1164</v>
      </c>
      <c r="D182" s="907"/>
      <c r="E182" s="999">
        <f>'Total display'!U202</f>
        <v>0</v>
      </c>
      <c r="F182" s="885">
        <v>190</v>
      </c>
      <c r="G182" s="367" t="str">
        <f t="shared" si="3"/>
        <v>0377027945510021</v>
      </c>
      <c r="L182" s="367">
        <v>192</v>
      </c>
    </row>
    <row r="183" spans="1:12" ht="15.75" x14ac:dyDescent="0.25">
      <c r="A183" s="907">
        <v>709</v>
      </c>
      <c r="B183" s="904" t="s">
        <v>1166</v>
      </c>
      <c r="C183" s="905" t="s">
        <v>1167</v>
      </c>
      <c r="D183" s="907" t="s">
        <v>307</v>
      </c>
      <c r="E183" s="999">
        <f>'Total display'!U272</f>
        <v>0</v>
      </c>
      <c r="F183" s="885">
        <v>191</v>
      </c>
      <c r="G183" s="367" t="str">
        <f t="shared" si="3"/>
        <v>0372001447320013</v>
      </c>
      <c r="L183" s="367">
        <v>193</v>
      </c>
    </row>
    <row r="184" spans="1:12" ht="15.75" x14ac:dyDescent="0.25">
      <c r="A184" s="907">
        <v>710</v>
      </c>
      <c r="B184" s="904" t="s">
        <v>1169</v>
      </c>
      <c r="C184" s="905" t="s">
        <v>1170</v>
      </c>
      <c r="D184" s="907" t="s">
        <v>7</v>
      </c>
      <c r="E184" s="999">
        <f>'Total display'!U273</f>
        <v>0</v>
      </c>
      <c r="F184" s="885">
        <v>192</v>
      </c>
      <c r="G184" s="367" t="str">
        <f t="shared" si="3"/>
        <v>0377041213990015</v>
      </c>
      <c r="L184" s="367">
        <v>194</v>
      </c>
    </row>
    <row r="185" spans="1:12" ht="15.75" x14ac:dyDescent="0.25">
      <c r="A185" s="907">
        <v>285</v>
      </c>
      <c r="B185" s="914" t="s">
        <v>1177</v>
      </c>
      <c r="C185" s="913" t="s">
        <v>1178</v>
      </c>
      <c r="D185" s="907" t="s">
        <v>12</v>
      </c>
      <c r="E185" s="999">
        <f>'Total display'!U49</f>
        <v>0</v>
      </c>
      <c r="F185" s="885">
        <v>193</v>
      </c>
      <c r="G185" s="367" t="str">
        <f t="shared" si="3"/>
        <v>0368006971010035</v>
      </c>
      <c r="L185" s="367">
        <v>195</v>
      </c>
    </row>
    <row r="186" spans="1:12" ht="15.75" x14ac:dyDescent="0.25">
      <c r="A186" s="907">
        <v>446</v>
      </c>
      <c r="B186" s="914" t="s">
        <v>1179</v>
      </c>
      <c r="C186" s="913" t="s">
        <v>1180</v>
      </c>
      <c r="D186" s="907"/>
      <c r="E186" s="999">
        <f>'Total display'!U102</f>
        <v>0</v>
      </c>
      <c r="F186" s="885">
        <v>194</v>
      </c>
      <c r="G186" s="367" t="str">
        <f t="shared" si="3"/>
        <v>0377017322360015</v>
      </c>
      <c r="L186" s="367">
        <v>196</v>
      </c>
    </row>
    <row r="187" spans="1:12" ht="15.75" x14ac:dyDescent="0.25">
      <c r="A187" s="907">
        <v>711</v>
      </c>
      <c r="B187" s="914" t="s">
        <v>1182</v>
      </c>
      <c r="C187" s="913" t="s">
        <v>1183</v>
      </c>
      <c r="D187" s="907" t="s">
        <v>7</v>
      </c>
      <c r="E187" s="999">
        <f>'Total display'!U274</f>
        <v>0</v>
      </c>
      <c r="F187" s="885">
        <v>195</v>
      </c>
      <c r="G187" s="367" t="str">
        <f t="shared" si="3"/>
        <v>0377050376110011</v>
      </c>
      <c r="L187" s="367">
        <v>197</v>
      </c>
    </row>
    <row r="188" spans="1:12" ht="15.75" x14ac:dyDescent="0.25">
      <c r="A188" s="907">
        <v>701</v>
      </c>
      <c r="B188" s="914" t="s">
        <v>1184</v>
      </c>
      <c r="C188" s="913" t="s">
        <v>1185</v>
      </c>
      <c r="D188" s="907"/>
      <c r="E188" s="999">
        <f>'Total display'!U261</f>
        <v>0</v>
      </c>
      <c r="F188" s="885">
        <v>196</v>
      </c>
      <c r="G188" s="367" t="str">
        <f t="shared" si="3"/>
        <v>0332011962430029</v>
      </c>
      <c r="L188" s="367">
        <v>198</v>
      </c>
    </row>
    <row r="189" spans="1:12" ht="15.75" x14ac:dyDescent="0.25">
      <c r="A189" s="907">
        <v>712</v>
      </c>
      <c r="B189" s="914" t="s">
        <v>1190</v>
      </c>
      <c r="C189" s="913" t="s">
        <v>1191</v>
      </c>
      <c r="D189" s="907" t="s">
        <v>307</v>
      </c>
      <c r="E189" s="999">
        <f>'Total display'!U275</f>
        <v>0</v>
      </c>
      <c r="F189" s="885">
        <v>197</v>
      </c>
      <c r="G189" s="367" t="str">
        <f t="shared" si="3"/>
        <v>0372050225010017</v>
      </c>
      <c r="L189" s="367">
        <v>199</v>
      </c>
    </row>
    <row r="190" spans="1:12" ht="15.75" x14ac:dyDescent="0.25">
      <c r="A190" s="907">
        <v>713</v>
      </c>
      <c r="B190" s="914" t="s">
        <v>1656</v>
      </c>
      <c r="C190" s="913" t="s">
        <v>1657</v>
      </c>
      <c r="D190" s="907" t="s">
        <v>7</v>
      </c>
      <c r="E190" s="999">
        <f>'Total display'!U276</f>
        <v>0</v>
      </c>
      <c r="G190" s="367" t="str">
        <f t="shared" si="3"/>
        <v>0377015871100014</v>
      </c>
    </row>
    <row r="191" spans="1:12" ht="15.75" x14ac:dyDescent="0.25">
      <c r="A191" s="907">
        <v>529</v>
      </c>
      <c r="B191" s="918" t="s">
        <v>1664</v>
      </c>
      <c r="C191" s="913" t="s">
        <v>1665</v>
      </c>
      <c r="D191" s="907" t="s">
        <v>1666</v>
      </c>
      <c r="E191" s="999">
        <f>'Total display'!U279</f>
        <v>0</v>
      </c>
      <c r="G191" s="367" t="str">
        <f>SUBSTITUTE(C191," ","")</f>
        <v>0329021380410018</v>
      </c>
    </row>
    <row r="192" spans="1:12" ht="15.75" x14ac:dyDescent="0.25">
      <c r="A192" s="907">
        <v>716</v>
      </c>
      <c r="B192" s="918" t="s">
        <v>1671</v>
      </c>
      <c r="C192" s="905" t="s">
        <v>1672</v>
      </c>
      <c r="D192" s="907" t="s">
        <v>623</v>
      </c>
      <c r="E192" s="999">
        <f>'Total display'!U280</f>
        <v>0</v>
      </c>
      <c r="G192" s="367" t="str">
        <f t="shared" si="3"/>
        <v>0327023841490014</v>
      </c>
    </row>
    <row r="193" spans="1:7" ht="15.75" x14ac:dyDescent="0.25">
      <c r="A193" s="907">
        <v>715</v>
      </c>
      <c r="B193" s="1011" t="s">
        <v>1677</v>
      </c>
      <c r="C193" s="919" t="s">
        <v>1674</v>
      </c>
      <c r="D193" s="907" t="s">
        <v>7</v>
      </c>
      <c r="E193" s="999">
        <f>'Total display'!U278</f>
        <v>0</v>
      </c>
      <c r="G193" s="367" t="str">
        <f t="shared" si="3"/>
        <v>0377017606930024</v>
      </c>
    </row>
    <row r="194" spans="1:7" ht="15.75" x14ac:dyDescent="0.25">
      <c r="A194" s="907">
        <v>686</v>
      </c>
      <c r="B194" s="912" t="s">
        <v>1104</v>
      </c>
      <c r="C194" s="905" t="s">
        <v>1678</v>
      </c>
      <c r="D194" s="907" t="s">
        <v>1679</v>
      </c>
      <c r="E194" s="999">
        <f>'Total display'!U248</f>
        <v>0</v>
      </c>
      <c r="G194" s="367" t="str">
        <f t="shared" si="3"/>
        <v>0378008424900019</v>
      </c>
    </row>
    <row r="195" spans="1:7" ht="15.75" x14ac:dyDescent="0.25">
      <c r="A195" s="907">
        <v>718</v>
      </c>
      <c r="B195" s="912" t="s">
        <v>1687</v>
      </c>
      <c r="C195" s="905" t="s">
        <v>1688</v>
      </c>
      <c r="D195" s="907" t="s">
        <v>17</v>
      </c>
      <c r="E195" s="999">
        <f>'Total display'!U281</f>
        <v>0</v>
      </c>
      <c r="G195" s="367" t="str">
        <f t="shared" si="3"/>
        <v>0328026316480027</v>
      </c>
    </row>
    <row r="196" spans="1:7" ht="15.75" x14ac:dyDescent="0.25">
      <c r="A196" s="907">
        <v>721</v>
      </c>
      <c r="B196" s="912" t="s">
        <v>1690</v>
      </c>
      <c r="C196" s="905" t="s">
        <v>1689</v>
      </c>
      <c r="D196" s="907" t="s">
        <v>12</v>
      </c>
      <c r="E196" s="999">
        <f>'Total display'!U283</f>
        <v>0</v>
      </c>
      <c r="G196" s="367" t="str">
        <f t="shared" si="3"/>
        <v>0378041230700024</v>
      </c>
    </row>
    <row r="197" spans="1:7" ht="15.75" x14ac:dyDescent="0.25">
      <c r="A197" s="907">
        <v>535</v>
      </c>
      <c r="B197" s="914" t="s">
        <v>722</v>
      </c>
      <c r="C197" s="905" t="s">
        <v>1707</v>
      </c>
      <c r="D197" s="907"/>
      <c r="E197" s="999"/>
      <c r="F197" s="367" t="s">
        <v>1918</v>
      </c>
      <c r="G197" s="367" t="str">
        <f t="shared" si="3"/>
        <v>0377008343870014</v>
      </c>
    </row>
    <row r="198" spans="1:7" ht="15.75" x14ac:dyDescent="0.25">
      <c r="A198" s="907">
        <v>598</v>
      </c>
      <c r="B198" s="910" t="s">
        <v>1709</v>
      </c>
      <c r="C198" s="907" t="s">
        <v>1710</v>
      </c>
      <c r="D198" s="907" t="s">
        <v>623</v>
      </c>
      <c r="E198" s="999">
        <f>'Total display'!U290</f>
        <v>0</v>
      </c>
      <c r="G198" s="367" t="str">
        <f t="shared" si="3"/>
        <v>0327043358120018</v>
      </c>
    </row>
    <row r="199" spans="1:7" ht="15.75" x14ac:dyDescent="0.25">
      <c r="A199" s="907">
        <v>722</v>
      </c>
      <c r="B199" s="910" t="s">
        <v>1711</v>
      </c>
      <c r="C199" s="907" t="s">
        <v>1712</v>
      </c>
      <c r="D199" s="907" t="s">
        <v>376</v>
      </c>
      <c r="E199" s="999">
        <f>'Total display'!U284</f>
        <v>0</v>
      </c>
      <c r="G199" s="367" t="str">
        <f t="shared" si="3"/>
        <v>0421016440790014</v>
      </c>
    </row>
    <row r="200" spans="1:7" ht="15.75" x14ac:dyDescent="0.25">
      <c r="A200" s="907">
        <v>723</v>
      </c>
      <c r="B200" s="910" t="s">
        <v>1713</v>
      </c>
      <c r="C200" s="907" t="s">
        <v>1714</v>
      </c>
      <c r="D200" s="907" t="s">
        <v>376</v>
      </c>
      <c r="E200" s="999">
        <f>'Total display'!U285</f>
        <v>0</v>
      </c>
      <c r="G200" s="367" t="str">
        <f t="shared" si="3"/>
        <v>0421016470430028</v>
      </c>
    </row>
    <row r="201" spans="1:7" ht="15.75" x14ac:dyDescent="0.25">
      <c r="A201" s="907">
        <v>724</v>
      </c>
      <c r="B201" s="910" t="s">
        <v>1715</v>
      </c>
      <c r="C201" s="907" t="s">
        <v>1716</v>
      </c>
      <c r="D201" s="907" t="s">
        <v>7</v>
      </c>
      <c r="E201" s="999">
        <f>'Total display'!U286</f>
        <v>0</v>
      </c>
      <c r="G201" s="367" t="str">
        <f t="shared" si="3"/>
        <v>0377048433490018</v>
      </c>
    </row>
    <row r="202" spans="1:7" ht="15.75" x14ac:dyDescent="0.25">
      <c r="A202" s="907">
        <v>729</v>
      </c>
      <c r="B202" s="914" t="s">
        <v>1717</v>
      </c>
      <c r="C202" s="905" t="s">
        <v>1718</v>
      </c>
      <c r="D202" s="907" t="s">
        <v>825</v>
      </c>
      <c r="E202" s="999">
        <f>'Total display'!U289</f>
        <v>0</v>
      </c>
      <c r="G202" s="367" t="str">
        <f t="shared" si="3"/>
        <v>0389048643160016</v>
      </c>
    </row>
    <row r="203" spans="1:7" ht="15.75" x14ac:dyDescent="0.25">
      <c r="A203" s="907">
        <v>726</v>
      </c>
      <c r="B203" s="914" t="s">
        <v>1735</v>
      </c>
      <c r="C203" s="905" t="s">
        <v>1736</v>
      </c>
      <c r="D203" s="907" t="s">
        <v>1046</v>
      </c>
      <c r="E203" s="999">
        <f>'Total display'!U287</f>
        <v>0</v>
      </c>
      <c r="G203" s="367" t="str">
        <f t="shared" si="3"/>
        <v>0202053688510013</v>
      </c>
    </row>
    <row r="204" spans="1:7" ht="15.75" x14ac:dyDescent="0.25">
      <c r="A204" s="907">
        <v>727</v>
      </c>
      <c r="B204" s="914" t="s">
        <v>1737</v>
      </c>
      <c r="C204" s="905" t="s">
        <v>1738</v>
      </c>
      <c r="D204" s="907" t="s">
        <v>454</v>
      </c>
      <c r="E204" s="999"/>
      <c r="G204" s="367" t="str">
        <f t="shared" si="3"/>
        <v>0443053187810018</v>
      </c>
    </row>
    <row r="205" spans="1:7" ht="15.75" x14ac:dyDescent="0.25">
      <c r="A205" s="907">
        <v>728</v>
      </c>
      <c r="B205" s="914" t="s">
        <v>1739</v>
      </c>
      <c r="C205" s="905" t="s">
        <v>1740</v>
      </c>
      <c r="D205" s="907" t="s">
        <v>454</v>
      </c>
      <c r="E205" s="999">
        <f>'Total display'!U288</f>
        <v>0</v>
      </c>
      <c r="G205" s="367" t="str">
        <f t="shared" si="3"/>
        <v>0443053187570017</v>
      </c>
    </row>
    <row r="206" spans="1:7" ht="15.75" x14ac:dyDescent="0.25">
      <c r="A206" s="907">
        <v>732</v>
      </c>
      <c r="B206" s="914" t="s">
        <v>1754</v>
      </c>
      <c r="C206" s="905" t="s">
        <v>1755</v>
      </c>
      <c r="D206" s="907" t="s">
        <v>7</v>
      </c>
      <c r="E206" s="999">
        <f>'Total display'!U293</f>
        <v>0</v>
      </c>
      <c r="G206" s="367" t="str">
        <f t="shared" si="3"/>
        <v>0377011615700017</v>
      </c>
    </row>
    <row r="207" spans="1:7" ht="15.75" x14ac:dyDescent="0.25">
      <c r="A207" s="907">
        <v>665</v>
      </c>
      <c r="B207" s="904" t="s">
        <v>979</v>
      </c>
      <c r="C207" s="905" t="s">
        <v>1768</v>
      </c>
      <c r="D207" s="907" t="s">
        <v>7</v>
      </c>
      <c r="E207" s="999">
        <f>'Total display'!U232</f>
        <v>0</v>
      </c>
      <c r="G207" s="367" t="str">
        <f t="shared" si="3"/>
        <v>0377028680910018</v>
      </c>
    </row>
    <row r="208" spans="1:7" ht="15.75" x14ac:dyDescent="0.25">
      <c r="A208" s="907">
        <v>736</v>
      </c>
      <c r="B208" s="914" t="s">
        <v>1772</v>
      </c>
      <c r="C208" s="905" t="s">
        <v>1773</v>
      </c>
      <c r="D208" s="907" t="s">
        <v>1774</v>
      </c>
      <c r="E208" s="999">
        <f>'Total display'!U295</f>
        <v>0</v>
      </c>
      <c r="G208" s="367" t="str">
        <f t="shared" si="3"/>
        <v>0415009844410018</v>
      </c>
    </row>
    <row r="209" spans="1:7" ht="15.75" x14ac:dyDescent="0.25">
      <c r="A209" s="907">
        <v>680</v>
      </c>
      <c r="B209" s="914" t="s">
        <v>1047</v>
      </c>
      <c r="C209" s="905" t="s">
        <v>1788</v>
      </c>
      <c r="D209" s="907" t="s">
        <v>307</v>
      </c>
      <c r="E209" s="999">
        <f>'Total display'!U245</f>
        <v>0</v>
      </c>
      <c r="G209" s="367" t="str">
        <f t="shared" si="3"/>
        <v>0431018433480019</v>
      </c>
    </row>
    <row r="210" spans="1:7" ht="15.75" x14ac:dyDescent="0.25">
      <c r="A210" s="907">
        <v>740</v>
      </c>
      <c r="B210" s="914" t="s">
        <v>1794</v>
      </c>
      <c r="C210" s="905" t="s">
        <v>1795</v>
      </c>
      <c r="D210" s="907" t="s">
        <v>307</v>
      </c>
      <c r="E210" s="999">
        <f>'Total display'!U299</f>
        <v>0</v>
      </c>
      <c r="G210" s="367" t="str">
        <f t="shared" si="3"/>
        <v>0431043924350014</v>
      </c>
    </row>
    <row r="211" spans="1:7" ht="15.75" x14ac:dyDescent="0.25">
      <c r="A211" s="907">
        <v>738</v>
      </c>
      <c r="B211" s="914" t="s">
        <v>1797</v>
      </c>
      <c r="C211" s="905" t="s">
        <v>1798</v>
      </c>
      <c r="D211" s="907" t="s">
        <v>1799</v>
      </c>
      <c r="E211" s="999">
        <f>'Total display'!U297</f>
        <v>0</v>
      </c>
      <c r="G211" s="367" t="str">
        <f t="shared" si="3"/>
        <v>0318027732930021</v>
      </c>
    </row>
    <row r="212" spans="1:7" ht="15.75" x14ac:dyDescent="0.25">
      <c r="A212" s="907">
        <v>737</v>
      </c>
      <c r="B212" s="914" t="s">
        <v>1775</v>
      </c>
      <c r="C212" s="905" t="s">
        <v>1800</v>
      </c>
      <c r="D212" s="907" t="s">
        <v>307</v>
      </c>
      <c r="E212" s="999">
        <f>'Total display'!U282</f>
        <v>0</v>
      </c>
      <c r="G212" s="367" t="str">
        <f t="shared" si="3"/>
        <v>037202212360018</v>
      </c>
    </row>
    <row r="213" spans="1:7" ht="15.75" x14ac:dyDescent="0.25">
      <c r="A213" s="907">
        <v>739</v>
      </c>
      <c r="B213" s="914" t="s">
        <v>1809</v>
      </c>
      <c r="C213" s="905" t="s">
        <v>1808</v>
      </c>
      <c r="D213" s="907" t="s">
        <v>307</v>
      </c>
      <c r="E213" s="999">
        <f>'Total display'!U298</f>
        <v>0</v>
      </c>
      <c r="G213" s="367" t="str">
        <f t="shared" si="3"/>
        <v>0431052665930014</v>
      </c>
    </row>
    <row r="214" spans="1:7" ht="15.75" x14ac:dyDescent="0.25">
      <c r="A214" s="920">
        <v>741</v>
      </c>
      <c r="B214" s="914" t="s">
        <v>1796</v>
      </c>
      <c r="C214" s="905" t="s">
        <v>1811</v>
      </c>
      <c r="D214" s="907" t="s">
        <v>623</v>
      </c>
      <c r="E214" s="999">
        <f>'Total display'!U296</f>
        <v>0</v>
      </c>
      <c r="G214" s="367" t="str">
        <f t="shared" si="3"/>
        <v>0327018780760028</v>
      </c>
    </row>
    <row r="215" spans="1:7" ht="15.75" x14ac:dyDescent="0.25">
      <c r="A215" s="997">
        <v>742</v>
      </c>
      <c r="B215" s="1016" t="s">
        <v>1820</v>
      </c>
      <c r="C215" s="998" t="s">
        <v>2103</v>
      </c>
      <c r="D215" s="997"/>
      <c r="E215" s="1008">
        <f>'Total display'!U300</f>
        <v>0</v>
      </c>
      <c r="G215" s="367" t="str">
        <f t="shared" si="3"/>
        <v>0377052361450013</v>
      </c>
    </row>
    <row r="216" spans="1:7" ht="15.75" x14ac:dyDescent="0.25">
      <c r="A216" s="997">
        <v>744</v>
      </c>
      <c r="B216" s="1016" t="s">
        <v>1823</v>
      </c>
      <c r="C216" s="998" t="s">
        <v>2105</v>
      </c>
      <c r="D216" s="997"/>
      <c r="E216" s="1008">
        <f>'Total display'!U301</f>
        <v>0</v>
      </c>
      <c r="G216" s="367" t="str">
        <f t="shared" si="3"/>
        <v>0389054542930015</v>
      </c>
    </row>
    <row r="217" spans="1:7" ht="15.75" x14ac:dyDescent="0.25">
      <c r="A217" s="907">
        <v>743</v>
      </c>
      <c r="B217" s="904" t="s">
        <v>1825</v>
      </c>
      <c r="C217" s="905" t="s">
        <v>1826</v>
      </c>
      <c r="D217" s="907"/>
      <c r="E217" s="999">
        <f>'Total display'!U303</f>
        <v>0</v>
      </c>
    </row>
    <row r="218" spans="1:7" ht="15.75" x14ac:dyDescent="0.25">
      <c r="A218" s="907">
        <v>500</v>
      </c>
      <c r="B218" s="904" t="s">
        <v>1831</v>
      </c>
      <c r="C218" s="905" t="s">
        <v>1838</v>
      </c>
      <c r="D218" s="907"/>
      <c r="E218" s="999">
        <f>'Total display'!U135</f>
        <v>0</v>
      </c>
    </row>
    <row r="219" spans="1:7" ht="15.75" x14ac:dyDescent="0.25">
      <c r="A219" s="907">
        <v>746</v>
      </c>
      <c r="B219" s="904" t="s">
        <v>1830</v>
      </c>
      <c r="C219" s="905" t="s">
        <v>1834</v>
      </c>
      <c r="D219" s="907"/>
      <c r="E219" s="999">
        <f>'Total display'!U312</f>
        <v>0</v>
      </c>
    </row>
    <row r="220" spans="1:7" ht="15.75" x14ac:dyDescent="0.25">
      <c r="A220" s="907">
        <v>748</v>
      </c>
      <c r="B220" s="904" t="s">
        <v>1842</v>
      </c>
      <c r="C220" s="905" t="s">
        <v>1843</v>
      </c>
      <c r="D220" s="907"/>
      <c r="E220" s="999">
        <f>'Total display'!U305</f>
        <v>0</v>
      </c>
    </row>
    <row r="221" spans="1:7" ht="15.75" x14ac:dyDescent="0.25">
      <c r="A221" s="907">
        <v>113</v>
      </c>
      <c r="B221" s="904" t="s">
        <v>408</v>
      </c>
      <c r="C221" s="905" t="s">
        <v>1845</v>
      </c>
      <c r="D221" s="907"/>
      <c r="E221" s="999">
        <f>'Total display'!U6</f>
        <v>608.9251421823335</v>
      </c>
    </row>
    <row r="222" spans="1:7" ht="15.75" x14ac:dyDescent="0.25">
      <c r="A222" s="907">
        <v>747</v>
      </c>
      <c r="B222" s="904" t="s">
        <v>1841</v>
      </c>
      <c r="C222" s="905" t="s">
        <v>1848</v>
      </c>
      <c r="D222" s="907"/>
      <c r="E222" s="999">
        <f>'Total display'!U304</f>
        <v>0</v>
      </c>
    </row>
    <row r="223" spans="1:7" ht="15.75" x14ac:dyDescent="0.25">
      <c r="A223" s="907">
        <v>657</v>
      </c>
      <c r="B223" s="904" t="s">
        <v>940</v>
      </c>
      <c r="C223" s="905" t="s">
        <v>1863</v>
      </c>
      <c r="D223" s="907"/>
      <c r="E223" s="999">
        <f>'Total display'!U225</f>
        <v>0</v>
      </c>
    </row>
    <row r="224" spans="1:7" ht="15.75" x14ac:dyDescent="0.25">
      <c r="A224" s="907">
        <v>752</v>
      </c>
      <c r="B224" s="904" t="s">
        <v>1872</v>
      </c>
      <c r="C224" s="905" t="s">
        <v>1859</v>
      </c>
      <c r="D224" s="907"/>
      <c r="E224" s="999">
        <f>'Total display'!U313</f>
        <v>0</v>
      </c>
    </row>
    <row r="225" spans="1:5" ht="15.75" x14ac:dyDescent="0.25">
      <c r="A225" s="907">
        <v>753</v>
      </c>
      <c r="B225" s="904" t="s">
        <v>1865</v>
      </c>
      <c r="C225" s="905" t="s">
        <v>1864</v>
      </c>
      <c r="D225" s="907"/>
      <c r="E225" s="999">
        <f>'Total display'!U314</f>
        <v>0</v>
      </c>
    </row>
    <row r="226" spans="1:5" ht="15.75" x14ac:dyDescent="0.25">
      <c r="A226" s="907">
        <v>754</v>
      </c>
      <c r="B226" s="906" t="s">
        <v>1857</v>
      </c>
      <c r="C226" s="928" t="s">
        <v>1897</v>
      </c>
      <c r="D226" s="907"/>
      <c r="E226" s="999">
        <f>'Total display'!U315</f>
        <v>0</v>
      </c>
    </row>
    <row r="227" spans="1:5" ht="15.75" x14ac:dyDescent="0.25">
      <c r="A227" s="907">
        <v>755</v>
      </c>
      <c r="B227" s="904" t="s">
        <v>1862</v>
      </c>
      <c r="C227" s="905" t="s">
        <v>1861</v>
      </c>
      <c r="D227" s="907"/>
      <c r="E227" s="999">
        <f>'Total display'!U316</f>
        <v>0</v>
      </c>
    </row>
    <row r="228" spans="1:5" ht="15.75" x14ac:dyDescent="0.25">
      <c r="A228" s="907">
        <v>749</v>
      </c>
      <c r="B228" s="921" t="s">
        <v>1853</v>
      </c>
      <c r="C228" s="905" t="s">
        <v>1856</v>
      </c>
      <c r="D228" s="907"/>
      <c r="E228" s="999">
        <f>'Total display'!U306</f>
        <v>0</v>
      </c>
    </row>
    <row r="229" spans="1:5" ht="15.75" x14ac:dyDescent="0.25">
      <c r="A229" s="907">
        <v>756</v>
      </c>
      <c r="B229" s="904" t="s">
        <v>1879</v>
      </c>
      <c r="C229" s="905" t="s">
        <v>1889</v>
      </c>
      <c r="D229" s="907"/>
      <c r="E229" s="999">
        <f>'Total display'!U308</f>
        <v>0</v>
      </c>
    </row>
    <row r="230" spans="1:5" ht="15.75" x14ac:dyDescent="0.25">
      <c r="A230" s="907">
        <v>757</v>
      </c>
      <c r="B230" s="1012" t="s">
        <v>1880</v>
      </c>
      <c r="C230" s="999" t="s">
        <v>1881</v>
      </c>
      <c r="D230" s="999"/>
      <c r="E230" s="999">
        <f>'Total display'!U309</f>
        <v>0</v>
      </c>
    </row>
    <row r="231" spans="1:5" ht="15.75" x14ac:dyDescent="0.25">
      <c r="A231" s="907">
        <v>462</v>
      </c>
      <c r="B231" s="1012" t="s">
        <v>1885</v>
      </c>
      <c r="C231" s="999" t="s">
        <v>1886</v>
      </c>
      <c r="D231" s="999"/>
      <c r="E231" s="999">
        <f>'Total display'!U113</f>
        <v>0</v>
      </c>
    </row>
    <row r="232" spans="1:5" ht="15.75" x14ac:dyDescent="0.25">
      <c r="A232" s="907">
        <v>751</v>
      </c>
      <c r="B232" s="1012" t="s">
        <v>1895</v>
      </c>
      <c r="C232" s="1001" t="s">
        <v>1896</v>
      </c>
      <c r="D232" s="999"/>
      <c r="E232" s="999">
        <f>'Total display'!U307</f>
        <v>0</v>
      </c>
    </row>
    <row r="233" spans="1:5" ht="15.75" x14ac:dyDescent="0.25">
      <c r="A233" s="907">
        <v>759</v>
      </c>
      <c r="B233" s="1012" t="s">
        <v>1883</v>
      </c>
      <c r="C233" s="1002" t="s">
        <v>1913</v>
      </c>
      <c r="D233" s="999"/>
      <c r="E233" s="999">
        <f>'Total display'!U311</f>
        <v>0</v>
      </c>
    </row>
    <row r="234" spans="1:5" ht="15.75" x14ac:dyDescent="0.25">
      <c r="A234" s="907">
        <v>761</v>
      </c>
      <c r="B234" s="1012" t="s">
        <v>1907</v>
      </c>
      <c r="C234" s="1001" t="s">
        <v>1908</v>
      </c>
      <c r="D234" s="999"/>
      <c r="E234" s="999">
        <f>'Total display'!U322</f>
        <v>0</v>
      </c>
    </row>
    <row r="235" spans="1:5" ht="15.75" x14ac:dyDescent="0.25">
      <c r="A235" s="907">
        <v>758</v>
      </c>
      <c r="B235" s="1012" t="s">
        <v>1882</v>
      </c>
      <c r="C235" s="1003" t="s">
        <v>1928</v>
      </c>
      <c r="D235" s="999"/>
      <c r="E235" s="999">
        <f>'Total display'!U310</f>
        <v>0</v>
      </c>
    </row>
    <row r="236" spans="1:5" ht="15.75" x14ac:dyDescent="0.25">
      <c r="A236" s="907">
        <v>765</v>
      </c>
      <c r="B236" s="1012" t="s">
        <v>1920</v>
      </c>
      <c r="C236" s="1001" t="s">
        <v>1921</v>
      </c>
      <c r="D236" s="999"/>
      <c r="E236" s="999">
        <f>'Total display'!U323</f>
        <v>0</v>
      </c>
    </row>
    <row r="237" spans="1:5" ht="15.75" x14ac:dyDescent="0.25">
      <c r="A237" s="907">
        <v>762</v>
      </c>
      <c r="B237" s="1012" t="s">
        <v>1917</v>
      </c>
      <c r="C237" s="999" t="s">
        <v>1925</v>
      </c>
      <c r="D237" s="999"/>
      <c r="E237" s="999">
        <f>'Total display'!U318</f>
        <v>0</v>
      </c>
    </row>
    <row r="238" spans="1:5" ht="15.75" x14ac:dyDescent="0.25">
      <c r="A238" s="907">
        <v>763</v>
      </c>
      <c r="B238" s="1012" t="s">
        <v>1919</v>
      </c>
      <c r="C238" s="1001" t="s">
        <v>1924</v>
      </c>
      <c r="D238" s="999"/>
      <c r="E238" s="999">
        <f>'Total display'!U319</f>
        <v>0</v>
      </c>
    </row>
    <row r="239" spans="1:5" ht="15.75" x14ac:dyDescent="0.25">
      <c r="A239" s="907">
        <v>766</v>
      </c>
      <c r="B239" s="1012" t="s">
        <v>1926</v>
      </c>
      <c r="C239" s="1001" t="s">
        <v>1923</v>
      </c>
      <c r="D239" s="999"/>
      <c r="E239" s="999">
        <f>'Total display'!U320</f>
        <v>0</v>
      </c>
    </row>
    <row r="240" spans="1:5" ht="15.75" x14ac:dyDescent="0.25">
      <c r="A240" s="907">
        <v>730</v>
      </c>
      <c r="B240" s="1012" t="s">
        <v>1733</v>
      </c>
      <c r="C240" s="1001" t="s">
        <v>1947</v>
      </c>
      <c r="D240" s="999"/>
      <c r="E240" s="999">
        <f>'Total display'!U291</f>
        <v>0</v>
      </c>
    </row>
    <row r="241" spans="1:5" ht="15.75" x14ac:dyDescent="0.25">
      <c r="A241" s="907">
        <v>578</v>
      </c>
      <c r="B241" s="1012" t="s">
        <v>1949</v>
      </c>
      <c r="C241" s="1001" t="s">
        <v>1948</v>
      </c>
      <c r="D241" s="999"/>
      <c r="E241" s="999">
        <f>'Total display'!U185</f>
        <v>0</v>
      </c>
    </row>
    <row r="242" spans="1:5" ht="15.75" x14ac:dyDescent="0.25">
      <c r="A242" s="907">
        <v>494</v>
      </c>
      <c r="B242" s="1012" t="s">
        <v>1951</v>
      </c>
      <c r="C242" s="1001" t="s">
        <v>1952</v>
      </c>
      <c r="D242" s="999"/>
      <c r="E242" s="999">
        <f>'Total display'!U130</f>
        <v>0</v>
      </c>
    </row>
    <row r="243" spans="1:5" ht="15.75" x14ac:dyDescent="0.25">
      <c r="A243" s="907">
        <v>767</v>
      </c>
      <c r="B243" s="1012" t="s">
        <v>1970</v>
      </c>
      <c r="C243" s="1001" t="s">
        <v>1969</v>
      </c>
      <c r="D243" s="999"/>
      <c r="E243" s="999">
        <f>'Total display'!U349</f>
        <v>0</v>
      </c>
    </row>
    <row r="244" spans="1:5" ht="15.75" x14ac:dyDescent="0.25">
      <c r="A244" s="907">
        <v>768</v>
      </c>
      <c r="B244" s="1012" t="s">
        <v>1960</v>
      </c>
      <c r="C244" s="1001" t="s">
        <v>1961</v>
      </c>
      <c r="D244" s="999"/>
      <c r="E244" s="999">
        <f>'Total display'!U350</f>
        <v>0</v>
      </c>
    </row>
    <row r="245" spans="1:5" ht="15.75" x14ac:dyDescent="0.25">
      <c r="A245" s="907">
        <v>769</v>
      </c>
      <c r="B245" s="1012" t="s">
        <v>1956</v>
      </c>
      <c r="C245" s="1001" t="s">
        <v>1962</v>
      </c>
      <c r="D245" s="999"/>
      <c r="E245" s="999">
        <f>'Total display'!U351</f>
        <v>0</v>
      </c>
    </row>
    <row r="246" spans="1:5" ht="15.75" x14ac:dyDescent="0.25">
      <c r="A246" s="907">
        <v>764</v>
      </c>
      <c r="B246" s="1012" t="s">
        <v>1963</v>
      </c>
      <c r="C246" s="1001" t="s">
        <v>1964</v>
      </c>
      <c r="D246" s="999"/>
      <c r="E246" s="999">
        <f>'Total display'!U321</f>
        <v>0</v>
      </c>
    </row>
    <row r="247" spans="1:5" ht="15.75" x14ac:dyDescent="0.25">
      <c r="A247" s="907">
        <v>536</v>
      </c>
      <c r="B247" s="1012" t="s">
        <v>1976</v>
      </c>
      <c r="C247" s="1001" t="s">
        <v>1977</v>
      </c>
      <c r="D247" s="999"/>
      <c r="E247" s="999">
        <f>'Total display'!U155</f>
        <v>0</v>
      </c>
    </row>
    <row r="248" spans="1:5" ht="15.75" x14ac:dyDescent="0.25">
      <c r="A248" s="907">
        <v>655</v>
      </c>
      <c r="B248" s="1012" t="s">
        <v>1979</v>
      </c>
      <c r="C248" s="1001" t="s">
        <v>1980</v>
      </c>
      <c r="D248" s="999"/>
      <c r="E248" s="999">
        <f>'Total display'!U224</f>
        <v>0</v>
      </c>
    </row>
    <row r="249" spans="1:5" ht="15.75" x14ac:dyDescent="0.25">
      <c r="A249" s="907">
        <v>771</v>
      </c>
      <c r="B249" s="1012" t="s">
        <v>1981</v>
      </c>
      <c r="C249" s="1001" t="s">
        <v>1982</v>
      </c>
      <c r="D249" s="999"/>
      <c r="E249" s="999">
        <f>'Total display'!U352</f>
        <v>0</v>
      </c>
    </row>
    <row r="250" spans="1:5" ht="15.75" x14ac:dyDescent="0.25">
      <c r="A250" s="907">
        <v>773</v>
      </c>
      <c r="B250" s="1012" t="s">
        <v>1998</v>
      </c>
      <c r="C250" s="1001" t="s">
        <v>1999</v>
      </c>
      <c r="D250" s="999"/>
      <c r="E250" s="999">
        <f>'Total display'!U354</f>
        <v>0</v>
      </c>
    </row>
    <row r="251" spans="1:5" ht="15.75" x14ac:dyDescent="0.25">
      <c r="A251" s="907">
        <v>772</v>
      </c>
      <c r="B251" s="1012" t="s">
        <v>1985</v>
      </c>
      <c r="C251" s="1001" t="s">
        <v>1989</v>
      </c>
      <c r="D251" s="999"/>
      <c r="E251" s="999">
        <f>'Total display'!U353</f>
        <v>0</v>
      </c>
    </row>
    <row r="252" spans="1:5" ht="15.75" x14ac:dyDescent="0.25">
      <c r="A252" s="907">
        <v>775</v>
      </c>
      <c r="B252" s="1012" t="s">
        <v>2002</v>
      </c>
      <c r="C252" s="1001" t="s">
        <v>2003</v>
      </c>
      <c r="D252" s="999"/>
      <c r="E252" s="999">
        <f>'Total display'!U326</f>
        <v>0</v>
      </c>
    </row>
    <row r="253" spans="1:5" ht="15.75" x14ac:dyDescent="0.25">
      <c r="A253" s="907">
        <v>481</v>
      </c>
      <c r="B253" s="1012" t="s">
        <v>2010</v>
      </c>
      <c r="C253" s="1001" t="s">
        <v>2007</v>
      </c>
      <c r="D253" s="999"/>
      <c r="E253" s="999">
        <f>'Total display'!U121</f>
        <v>0</v>
      </c>
    </row>
    <row r="254" spans="1:5" ht="15.75" x14ac:dyDescent="0.25">
      <c r="A254" s="907"/>
      <c r="B254" s="1013" t="s">
        <v>2012</v>
      </c>
      <c r="C254" s="1004" t="s">
        <v>2011</v>
      </c>
      <c r="D254" s="999"/>
      <c r="E254" s="999">
        <f>'Total display'!U327</f>
        <v>0</v>
      </c>
    </row>
    <row r="255" spans="1:5" ht="15.75" x14ac:dyDescent="0.25">
      <c r="A255" s="907"/>
      <c r="B255" s="1013" t="s">
        <v>2014</v>
      </c>
      <c r="C255" s="1004" t="s">
        <v>2013</v>
      </c>
      <c r="D255" s="999"/>
      <c r="E255" s="999">
        <f>'Total display'!U328</f>
        <v>0</v>
      </c>
    </row>
    <row r="256" spans="1:5" ht="15.75" x14ac:dyDescent="0.25">
      <c r="A256" s="907"/>
      <c r="B256" s="1013" t="s">
        <v>1997</v>
      </c>
      <c r="C256" s="1005" t="s">
        <v>2019</v>
      </c>
      <c r="D256" s="999"/>
      <c r="E256" s="999">
        <f>'Total display'!U325</f>
        <v>0</v>
      </c>
    </row>
    <row r="257" spans="1:6" ht="15.75" x14ac:dyDescent="0.25">
      <c r="A257" s="907">
        <v>295</v>
      </c>
      <c r="B257" s="1013" t="s">
        <v>235</v>
      </c>
      <c r="C257" s="1005" t="s">
        <v>2023</v>
      </c>
      <c r="D257" s="999"/>
      <c r="E257" s="999">
        <f>'Total display'!U54</f>
        <v>0</v>
      </c>
      <c r="F257" s="367" t="s">
        <v>2082</v>
      </c>
    </row>
    <row r="258" spans="1:6" ht="15.75" x14ac:dyDescent="0.25">
      <c r="A258" s="907">
        <v>546</v>
      </c>
      <c r="B258" s="1013" t="s">
        <v>774</v>
      </c>
      <c r="C258" s="1003" t="s">
        <v>2081</v>
      </c>
      <c r="D258" s="999"/>
      <c r="E258" s="999">
        <f>'Total display'!U164</f>
        <v>0</v>
      </c>
    </row>
    <row r="259" spans="1:6" ht="15.75" x14ac:dyDescent="0.25">
      <c r="A259" s="907"/>
      <c r="B259" s="1014" t="s">
        <v>917</v>
      </c>
      <c r="C259" s="1002" t="s">
        <v>2037</v>
      </c>
      <c r="D259" s="999"/>
      <c r="E259" s="999">
        <f>'Total display'!U329</f>
        <v>0</v>
      </c>
    </row>
    <row r="260" spans="1:6" ht="15.75" x14ac:dyDescent="0.25">
      <c r="A260" s="907"/>
      <c r="B260" s="1014" t="s">
        <v>2042</v>
      </c>
      <c r="C260" s="1002" t="s">
        <v>2043</v>
      </c>
      <c r="D260" s="999"/>
      <c r="E260" s="999">
        <f>'Total display'!U330</f>
        <v>0</v>
      </c>
    </row>
    <row r="261" spans="1:6" ht="15.75" x14ac:dyDescent="0.25">
      <c r="A261" s="907"/>
      <c r="B261" s="1014" t="s">
        <v>2045</v>
      </c>
      <c r="C261" s="1002" t="s">
        <v>2046</v>
      </c>
      <c r="D261" s="999"/>
      <c r="E261" s="999">
        <f>'Total display'!U331</f>
        <v>0</v>
      </c>
    </row>
    <row r="262" spans="1:6" ht="15.75" x14ac:dyDescent="0.25">
      <c r="A262" s="907"/>
      <c r="B262" s="1014" t="s">
        <v>2048</v>
      </c>
      <c r="C262" s="1002" t="s">
        <v>2049</v>
      </c>
      <c r="D262" s="999"/>
      <c r="E262" s="999">
        <f>'Total display'!U332</f>
        <v>0</v>
      </c>
    </row>
    <row r="263" spans="1:6" ht="15.75" x14ac:dyDescent="0.25">
      <c r="A263" s="907"/>
      <c r="B263" s="1014" t="s">
        <v>2032</v>
      </c>
      <c r="C263" s="1005" t="s">
        <v>2033</v>
      </c>
      <c r="D263" s="999"/>
      <c r="E263" s="999">
        <f>'Total display'!U333</f>
        <v>0</v>
      </c>
    </row>
    <row r="264" spans="1:6" ht="15.75" x14ac:dyDescent="0.25">
      <c r="A264" s="907"/>
      <c r="B264" s="1014" t="s">
        <v>2078</v>
      </c>
      <c r="C264" s="1005" t="s">
        <v>2084</v>
      </c>
      <c r="D264" s="999"/>
      <c r="E264" s="999">
        <f>'Total display'!U334</f>
        <v>0</v>
      </c>
    </row>
    <row r="265" spans="1:6" ht="15.75" x14ac:dyDescent="0.25">
      <c r="A265" s="907"/>
      <c r="B265" s="1014" t="s">
        <v>2030</v>
      </c>
      <c r="C265" s="1005" t="s">
        <v>2031</v>
      </c>
      <c r="D265" s="999"/>
      <c r="E265" s="999">
        <f>'Total display'!U335</f>
        <v>0</v>
      </c>
    </row>
    <row r="266" spans="1:6" ht="15.75" x14ac:dyDescent="0.25">
      <c r="A266" s="907"/>
      <c r="B266" s="1014" t="s">
        <v>2039</v>
      </c>
      <c r="C266" s="1002" t="s">
        <v>2040</v>
      </c>
      <c r="D266" s="999"/>
      <c r="E266" s="999">
        <f>'Total display'!U337</f>
        <v>0</v>
      </c>
    </row>
    <row r="267" spans="1:6" ht="15.75" x14ac:dyDescent="0.25">
      <c r="A267" s="907"/>
      <c r="B267" s="1014" t="s">
        <v>2035</v>
      </c>
      <c r="C267" s="1002" t="s">
        <v>2034</v>
      </c>
      <c r="D267" s="999"/>
      <c r="E267" s="999">
        <f>'Total display'!U338</f>
        <v>0</v>
      </c>
    </row>
    <row r="268" spans="1:6" ht="15.75" x14ac:dyDescent="0.25">
      <c r="A268" s="907"/>
      <c r="B268" s="1014" t="s">
        <v>2054</v>
      </c>
      <c r="C268" s="1002" t="s">
        <v>2055</v>
      </c>
      <c r="D268" s="999"/>
      <c r="E268" s="999">
        <f>'Total display'!U339</f>
        <v>0</v>
      </c>
    </row>
    <row r="269" spans="1:6" ht="15.75" x14ac:dyDescent="0.25">
      <c r="A269" s="907"/>
      <c r="B269" s="1014" t="s">
        <v>2056</v>
      </c>
      <c r="C269" s="1002" t="s">
        <v>2058</v>
      </c>
      <c r="D269" s="999"/>
      <c r="E269" s="999">
        <f>'Total display'!U340</f>
        <v>0</v>
      </c>
    </row>
    <row r="270" spans="1:6" ht="15.75" x14ac:dyDescent="0.25">
      <c r="A270" s="907"/>
      <c r="B270" s="1014" t="s">
        <v>2060</v>
      </c>
      <c r="C270" s="1000">
        <v>378057488120018</v>
      </c>
      <c r="D270" s="999"/>
      <c r="E270" s="999">
        <f>'Total display'!U341</f>
        <v>0</v>
      </c>
    </row>
    <row r="271" spans="1:6" ht="15.75" x14ac:dyDescent="0.25">
      <c r="A271" s="907"/>
      <c r="B271" s="1014" t="s">
        <v>2062</v>
      </c>
      <c r="C271" s="1000">
        <v>318012428270026</v>
      </c>
      <c r="D271" s="999"/>
      <c r="E271" s="999">
        <f>'Total display'!U342</f>
        <v>0</v>
      </c>
    </row>
    <row r="272" spans="1:6" ht="15.75" x14ac:dyDescent="0.25">
      <c r="A272" s="907"/>
      <c r="B272" s="1014" t="s">
        <v>2064</v>
      </c>
      <c r="C272" s="1003" t="s">
        <v>2080</v>
      </c>
      <c r="D272" s="999"/>
      <c r="E272" s="999">
        <f>'Total display'!U343</f>
        <v>0</v>
      </c>
    </row>
    <row r="273" spans="1:11" ht="15.75" x14ac:dyDescent="0.25">
      <c r="A273" s="907"/>
      <c r="B273" s="1014" t="s">
        <v>2065</v>
      </c>
      <c r="C273" s="1004" t="s">
        <v>2067</v>
      </c>
      <c r="D273" s="999"/>
      <c r="E273" s="999">
        <f>'Total display'!U344</f>
        <v>0</v>
      </c>
    </row>
    <row r="274" spans="1:11" ht="15.75" x14ac:dyDescent="0.25">
      <c r="A274" s="907"/>
      <c r="B274" s="1014" t="s">
        <v>2069</v>
      </c>
      <c r="C274" s="1002" t="s">
        <v>2070</v>
      </c>
      <c r="D274" s="999"/>
      <c r="E274" s="999">
        <f>'Total display'!U345</f>
        <v>0</v>
      </c>
    </row>
    <row r="275" spans="1:11" ht="15.75" x14ac:dyDescent="0.25">
      <c r="A275" s="907"/>
      <c r="B275" s="1014" t="s">
        <v>2071</v>
      </c>
      <c r="C275" s="1002" t="s">
        <v>2073</v>
      </c>
      <c r="D275" s="999"/>
      <c r="E275" s="999">
        <f>'Total display'!U346</f>
        <v>0</v>
      </c>
    </row>
    <row r="276" spans="1:11" ht="15.75" x14ac:dyDescent="0.25">
      <c r="A276" s="907"/>
      <c r="B276" s="1014" t="s">
        <v>1687</v>
      </c>
      <c r="C276" s="1006" t="s">
        <v>2100</v>
      </c>
      <c r="D276" s="999"/>
      <c r="E276" s="999">
        <f>'Total display'!U347</f>
        <v>0</v>
      </c>
    </row>
    <row r="277" spans="1:11" ht="15.75" x14ac:dyDescent="0.25">
      <c r="A277" s="907"/>
      <c r="B277" s="1014" t="s">
        <v>2076</v>
      </c>
      <c r="C277" s="1002" t="s">
        <v>2077</v>
      </c>
      <c r="D277" s="999"/>
      <c r="E277" s="999">
        <f>'Total display'!U348</f>
        <v>0</v>
      </c>
    </row>
    <row r="278" spans="1:11" ht="15.75" x14ac:dyDescent="0.25">
      <c r="A278" s="907"/>
      <c r="B278" s="1014" t="s">
        <v>2083</v>
      </c>
      <c r="C278" s="1006" t="s">
        <v>2086</v>
      </c>
      <c r="D278" s="999"/>
      <c r="E278" s="999">
        <f>'Total display'!U336</f>
        <v>0</v>
      </c>
      <c r="G278" s="265"/>
    </row>
    <row r="279" spans="1:11" ht="15.75" x14ac:dyDescent="0.25">
      <c r="A279" s="907">
        <v>799</v>
      </c>
      <c r="B279" s="1014" t="s">
        <v>2098</v>
      </c>
      <c r="C279" s="1015">
        <v>421002352950043</v>
      </c>
      <c r="D279" s="999"/>
      <c r="E279" s="999">
        <f>'Total display'!U356</f>
        <v>0</v>
      </c>
      <c r="G279" s="265"/>
      <c r="K279" s="367">
        <v>99994</v>
      </c>
    </row>
    <row r="280" spans="1:11" ht="15.75" x14ac:dyDescent="0.25">
      <c r="A280" s="907">
        <v>798</v>
      </c>
      <c r="B280" s="1014" t="s">
        <v>2104</v>
      </c>
      <c r="C280" s="1007" t="s">
        <v>2088</v>
      </c>
      <c r="D280" s="999"/>
      <c r="E280" s="999">
        <f>'Total display'!U355</f>
        <v>0</v>
      </c>
      <c r="F280" s="367" t="s">
        <v>2089</v>
      </c>
      <c r="G280" s="265"/>
    </row>
    <row r="281" spans="1:11" x14ac:dyDescent="0.2">
      <c r="A281" s="1084" t="s">
        <v>104</v>
      </c>
      <c r="B281" s="1084"/>
      <c r="C281" s="1084"/>
      <c r="D281" s="1084"/>
      <c r="E281" s="903">
        <f>SUM(E6:E280)</f>
        <v>3164.3321535191308</v>
      </c>
      <c r="G281" s="265" t="s">
        <v>1356</v>
      </c>
    </row>
    <row r="282" spans="1:11" ht="15.75" x14ac:dyDescent="0.25">
      <c r="A282" s="372"/>
      <c r="B282" s="372"/>
      <c r="C282" s="250"/>
      <c r="D282" s="250"/>
      <c r="E282" s="466"/>
      <c r="G282" s="265" t="s">
        <v>2083</v>
      </c>
    </row>
    <row r="283" spans="1:11" ht="15.75" x14ac:dyDescent="0.25">
      <c r="A283" s="466"/>
      <c r="C283" s="898"/>
      <c r="D283" s="370"/>
      <c r="E283" s="466"/>
    </row>
    <row r="284" spans="1:11" ht="15.75" x14ac:dyDescent="0.25">
      <c r="A284" s="466"/>
      <c r="B284" s="466"/>
      <c r="C284" s="967"/>
      <c r="D284" s="370"/>
      <c r="E284" s="591"/>
    </row>
    <row r="285" spans="1:11" ht="15.75" x14ac:dyDescent="0.25">
      <c r="A285" s="466"/>
      <c r="D285" s="370"/>
      <c r="E285" s="591"/>
    </row>
    <row r="286" spans="1:11" ht="15.75" x14ac:dyDescent="0.25">
      <c r="A286" s="466"/>
      <c r="B286" s="372"/>
      <c r="C286" s="370"/>
      <c r="D286" s="370"/>
      <c r="E286" s="591"/>
    </row>
    <row r="287" spans="1:11" x14ac:dyDescent="0.2">
      <c r="C287" s="885"/>
      <c r="D287" s="885"/>
      <c r="E287" s="887"/>
    </row>
    <row r="288" spans="1:11" x14ac:dyDescent="0.2">
      <c r="D288" s="885"/>
      <c r="E288" s="887"/>
    </row>
    <row r="289" spans="2:7" ht="15.75" x14ac:dyDescent="0.25">
      <c r="C289" s="885"/>
      <c r="D289" s="885"/>
      <c r="G289" s="888" t="s">
        <v>1176</v>
      </c>
    </row>
    <row r="290" spans="2:7" x14ac:dyDescent="0.2">
      <c r="C290" s="885"/>
      <c r="D290" s="885"/>
    </row>
    <row r="291" spans="2:7" x14ac:dyDescent="0.2">
      <c r="C291" s="885"/>
      <c r="D291" s="885"/>
    </row>
    <row r="292" spans="2:7" x14ac:dyDescent="0.2">
      <c r="C292" s="885"/>
      <c r="D292" s="885"/>
    </row>
    <row r="293" spans="2:7" x14ac:dyDescent="0.2">
      <c r="C293" s="885"/>
      <c r="D293" s="885"/>
    </row>
    <row r="294" spans="2:7" x14ac:dyDescent="0.2">
      <c r="C294" s="885"/>
      <c r="D294" s="885"/>
    </row>
    <row r="295" spans="2:7" x14ac:dyDescent="0.2">
      <c r="C295" s="885"/>
      <c r="D295" s="885"/>
    </row>
    <row r="296" spans="2:7" x14ac:dyDescent="0.2">
      <c r="C296" s="885"/>
      <c r="D296" s="885"/>
    </row>
    <row r="297" spans="2:7" x14ac:dyDescent="0.2">
      <c r="C297" s="885"/>
      <c r="D297" s="885"/>
    </row>
    <row r="298" spans="2:7" x14ac:dyDescent="0.2">
      <c r="C298" s="885"/>
      <c r="D298" s="885"/>
    </row>
    <row r="299" spans="2:7" x14ac:dyDescent="0.2">
      <c r="C299" s="885"/>
      <c r="D299" s="885"/>
    </row>
    <row r="300" spans="2:7" x14ac:dyDescent="0.2">
      <c r="C300" s="885"/>
      <c r="D300" s="885"/>
    </row>
    <row r="301" spans="2:7" x14ac:dyDescent="0.2">
      <c r="C301" s="885"/>
      <c r="D301" s="885"/>
    </row>
    <row r="302" spans="2:7" ht="15.75" x14ac:dyDescent="0.25">
      <c r="B302" s="83"/>
      <c r="C302" s="547"/>
      <c r="D302" s="82"/>
    </row>
    <row r="303" spans="2:7" x14ac:dyDescent="0.2">
      <c r="C303" s="885"/>
      <c r="D303" s="885"/>
    </row>
    <row r="304" spans="2:7" x14ac:dyDescent="0.2">
      <c r="C304" s="885"/>
      <c r="D304" s="885"/>
    </row>
    <row r="305" spans="3:8" x14ac:dyDescent="0.2">
      <c r="C305" s="885"/>
      <c r="D305" s="885"/>
    </row>
    <row r="306" spans="3:8" x14ac:dyDescent="0.2">
      <c r="C306" s="885"/>
      <c r="D306" s="885"/>
    </row>
    <row r="307" spans="3:8" x14ac:dyDescent="0.2">
      <c r="C307" s="885"/>
      <c r="D307" s="885"/>
    </row>
    <row r="308" spans="3:8" x14ac:dyDescent="0.2">
      <c r="C308" s="885"/>
      <c r="D308" s="885"/>
    </row>
    <row r="309" spans="3:8" x14ac:dyDescent="0.2">
      <c r="C309" s="885"/>
      <c r="D309" s="885"/>
    </row>
    <row r="310" spans="3:8" x14ac:dyDescent="0.2">
      <c r="C310" s="885"/>
      <c r="D310" s="885"/>
    </row>
    <row r="311" spans="3:8" x14ac:dyDescent="0.2">
      <c r="C311" s="885"/>
      <c r="D311" s="885"/>
    </row>
    <row r="312" spans="3:8" x14ac:dyDescent="0.2">
      <c r="C312" s="885"/>
      <c r="D312" s="885"/>
    </row>
    <row r="313" spans="3:8" x14ac:dyDescent="0.2">
      <c r="C313" s="885"/>
      <c r="D313" s="885"/>
    </row>
    <row r="314" spans="3:8" x14ac:dyDescent="0.2">
      <c r="C314" s="885"/>
      <c r="D314" s="885"/>
    </row>
    <row r="315" spans="3:8" x14ac:dyDescent="0.2">
      <c r="C315" s="885"/>
      <c r="D315" s="885"/>
    </row>
    <row r="316" spans="3:8" x14ac:dyDescent="0.2">
      <c r="C316" s="885"/>
      <c r="D316" s="885"/>
    </row>
    <row r="317" spans="3:8" x14ac:dyDescent="0.2">
      <c r="C317" s="885"/>
      <c r="D317" s="885"/>
    </row>
    <row r="318" spans="3:8" x14ac:dyDescent="0.2">
      <c r="C318" s="885"/>
      <c r="D318" s="885"/>
    </row>
    <row r="319" spans="3:8" x14ac:dyDescent="0.2">
      <c r="C319" s="885"/>
      <c r="D319" s="885">
        <v>346.3</v>
      </c>
      <c r="E319" s="367">
        <v>315</v>
      </c>
      <c r="F319" s="367">
        <v>0</v>
      </c>
      <c r="G319" s="367">
        <v>38.652999999999999</v>
      </c>
      <c r="H319" s="367">
        <v>622.64700000000005</v>
      </c>
    </row>
    <row r="320" spans="3:8" x14ac:dyDescent="0.2">
      <c r="C320" s="885"/>
      <c r="D320" s="885"/>
    </row>
    <row r="321" spans="3:8" x14ac:dyDescent="0.2">
      <c r="C321" s="885"/>
      <c r="D321" s="885"/>
    </row>
    <row r="322" spans="3:8" x14ac:dyDescent="0.2">
      <c r="C322" s="885"/>
      <c r="D322" s="885"/>
    </row>
    <row r="323" spans="3:8" ht="15.75" x14ac:dyDescent="0.25">
      <c r="C323" s="885"/>
      <c r="D323" s="715"/>
      <c r="E323" s="715"/>
      <c r="F323" s="713"/>
      <c r="G323" s="715"/>
      <c r="H323" s="889"/>
    </row>
    <row r="326" spans="3:8" x14ac:dyDescent="0.2">
      <c r="D326" s="367">
        <v>360.6</v>
      </c>
      <c r="E326" s="367">
        <v>195</v>
      </c>
      <c r="F326" s="367">
        <v>0</v>
      </c>
      <c r="G326" s="367">
        <v>42.076999999999998</v>
      </c>
      <c r="H326" s="367">
        <v>513.52300000000002</v>
      </c>
    </row>
  </sheetData>
  <protectedRanges>
    <protectedRange sqref="G289" name="Range2"/>
    <protectedRange sqref="C252:C253" name="Range2_1"/>
    <protectedRange sqref="C283 C254" name="Range2_2"/>
    <protectedRange sqref="C284 C255 C258" name="Range2_3"/>
    <protectedRange sqref="C272:C273 C270" name="Range2_4"/>
  </protectedRanges>
  <autoFilter ref="A5:E282"/>
  <customSheetViews>
    <customSheetView guid="{E5E10A00-1272-11D5-B02A-843FD35AC179}" showRuler="0">
      <selection activeCell="C16" sqref="C16"/>
      <pageMargins left="0.47" right="0.75" top="1" bottom="1" header="0.5" footer="0.5"/>
      <pageSetup paperSize="9" orientation="landscape" horizontalDpi="300" verticalDpi="300" r:id="rId1"/>
      <headerFooter alignWithMargins="0"/>
    </customSheetView>
  </customSheetViews>
  <mergeCells count="2">
    <mergeCell ref="A281:D281"/>
    <mergeCell ref="D4:E4"/>
  </mergeCells>
  <phoneticPr fontId="23" type="noConversion"/>
  <conditionalFormatting sqref="E1:E278 E280:E1048576">
    <cfRule type="containsText" dxfId="1663" priority="6" operator="containsText" text="84">
      <formula>NOT(ISERROR(SEARCH("84",E1)))</formula>
    </cfRule>
    <cfRule type="cellIs" dxfId="1662" priority="8" operator="equal">
      <formula>175</formula>
    </cfRule>
  </conditionalFormatting>
  <conditionalFormatting sqref="E281">
    <cfRule type="containsText" dxfId="1661" priority="7" operator="containsText" text="84">
      <formula>NOT(ISERROR(SEARCH("84",E281)))</formula>
    </cfRule>
  </conditionalFormatting>
  <conditionalFormatting sqref="E279">
    <cfRule type="containsText" dxfId="1660" priority="1" operator="containsText" text="84">
      <formula>NOT(ISERROR(SEARCH("84",E279)))</formula>
    </cfRule>
    <cfRule type="cellIs" dxfId="1659" priority="2" operator="equal">
      <formula>175</formula>
    </cfRule>
  </conditionalFormatting>
  <dataValidations count="2">
    <dataValidation type="textLength" allowBlank="1" showInputMessage="1" showErrorMessage="1" error="Field value exceeded the maximum length" sqref="C283:C284 C280 C272:C273 C258 C226 C252:C255 C270">
      <formula1>1</formula1>
      <formula2>35</formula2>
    </dataValidation>
    <dataValidation type="textLength" operator="lessThanOrEqual" allowBlank="1" showInputMessage="1" showErrorMessage="1" error="Field value exceeded the maximum length" sqref="B226">
      <formula1>35</formula1>
    </dataValidation>
  </dataValidations>
  <pageMargins left="0.31" right="0.27559055118110198" top="0.26" bottom="0.74803149606299202" header="0.26" footer="0.74803149606299202"/>
  <pageSetup paperSize="9" orientation="portrait" r:id="rId2"/>
  <headerFooter alignWithMargins="0">
    <oddFooter>&amp;C
&amp;P of &amp;N</oddFooter>
  </headerFooter>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I25"/>
  <sheetViews>
    <sheetView workbookViewId="0">
      <selection activeCell="C12" sqref="C12"/>
    </sheetView>
  </sheetViews>
  <sheetFormatPr defaultRowHeight="12.75" x14ac:dyDescent="0.2"/>
  <cols>
    <col min="1" max="1" width="10" customWidth="1"/>
    <col min="2" max="2" width="38" customWidth="1"/>
    <col min="3" max="3" width="23.28515625" customWidth="1"/>
    <col min="4" max="4" width="9.5703125" customWidth="1"/>
    <col min="5" max="5" width="18.28515625" customWidth="1"/>
    <col min="9" max="9" width="23" customWidth="1"/>
  </cols>
  <sheetData>
    <row r="2" spans="1:9" ht="20.25" x14ac:dyDescent="0.3">
      <c r="A2" s="27" t="s">
        <v>46</v>
      </c>
      <c r="B2" s="26" t="s">
        <v>0</v>
      </c>
      <c r="C2" s="2"/>
      <c r="E2" s="267"/>
    </row>
    <row r="3" spans="1:9" ht="20.25" x14ac:dyDescent="0.3">
      <c r="A3" s="5" t="s">
        <v>31</v>
      </c>
      <c r="B3" s="1087" t="s">
        <v>536</v>
      </c>
      <c r="C3" s="1087"/>
      <c r="E3" s="442">
        <v>43466</v>
      </c>
    </row>
    <row r="4" spans="1:9" ht="20.25" x14ac:dyDescent="0.3">
      <c r="A4" s="9" t="s">
        <v>324</v>
      </c>
      <c r="B4" s="249" t="s">
        <v>2</v>
      </c>
      <c r="C4" s="82" t="s">
        <v>3</v>
      </c>
      <c r="D4" s="82" t="s">
        <v>4</v>
      </c>
      <c r="E4" s="82" t="s">
        <v>5</v>
      </c>
    </row>
    <row r="5" spans="1:9" ht="25.5" hidden="1" customHeight="1" x14ac:dyDescent="0.25">
      <c r="A5" s="437" t="s">
        <v>680</v>
      </c>
      <c r="B5" s="436" t="s">
        <v>838</v>
      </c>
      <c r="C5" s="437" t="s">
        <v>839</v>
      </c>
      <c r="D5" s="437"/>
      <c r="E5" s="84" t="e">
        <f>'Total display'!#REF!</f>
        <v>#REF!</v>
      </c>
    </row>
    <row r="6" spans="1:9" ht="20.100000000000001" customHeight="1" x14ac:dyDescent="0.25">
      <c r="A6" s="437">
        <v>659</v>
      </c>
      <c r="B6" s="76" t="s">
        <v>947</v>
      </c>
      <c r="C6" s="437" t="s">
        <v>948</v>
      </c>
      <c r="D6" s="534" t="s">
        <v>12</v>
      </c>
      <c r="E6" s="84">
        <f>'Total display'!U227</f>
        <v>0</v>
      </c>
      <c r="I6" s="4" t="str">
        <f>SUBSTITUTE(C6," ","")</f>
        <v>003010119313</v>
      </c>
    </row>
    <row r="7" spans="1:9" ht="20.100000000000001" customHeight="1" thickBot="1" x14ac:dyDescent="0.3">
      <c r="E7" s="468">
        <f>SUM(E6:E6)</f>
        <v>0</v>
      </c>
    </row>
    <row r="8" spans="1:9" ht="20.100000000000001" customHeight="1" thickTop="1" x14ac:dyDescent="0.2"/>
    <row r="9" spans="1:9" ht="20.100000000000001" customHeight="1" x14ac:dyDescent="0.3">
      <c r="C9" s="242"/>
      <c r="E9">
        <v>39699.548999999999</v>
      </c>
    </row>
    <row r="10" spans="1:9" ht="20.100000000000001" customHeight="1" x14ac:dyDescent="0.2">
      <c r="E10">
        <v>8818.7630000000008</v>
      </c>
    </row>
    <row r="11" spans="1:9" ht="20.100000000000001" customHeight="1" x14ac:dyDescent="0.3">
      <c r="E11" s="23">
        <f>E10+E9+E7</f>
        <v>48518.311999999998</v>
      </c>
    </row>
    <row r="12" spans="1:9" ht="20.100000000000001" customHeight="1" x14ac:dyDescent="0.2"/>
    <row r="13" spans="1:9" ht="20.100000000000001" customHeight="1" x14ac:dyDescent="0.3">
      <c r="B13" s="1086"/>
      <c r="C13" s="1086"/>
    </row>
    <row r="14" spans="1:9" ht="20.100000000000001" customHeight="1" x14ac:dyDescent="0.2"/>
    <row r="15" spans="1:9" ht="20.100000000000001" customHeight="1" x14ac:dyDescent="0.2"/>
    <row r="16" spans="1:9" ht="20.100000000000001" customHeight="1" x14ac:dyDescent="0.2"/>
    <row r="17" spans="1:1" ht="20.100000000000001" customHeight="1" x14ac:dyDescent="0.2"/>
    <row r="19" spans="1:1" x14ac:dyDescent="0.2">
      <c r="A19" s="243"/>
    </row>
    <row r="20" spans="1:1" ht="20.100000000000001" customHeight="1" x14ac:dyDescent="0.3">
      <c r="A20" s="244"/>
    </row>
    <row r="21" spans="1:1" ht="20.100000000000001" customHeight="1" x14ac:dyDescent="0.3">
      <c r="A21" s="244"/>
    </row>
    <row r="22" spans="1:1" ht="20.100000000000001" customHeight="1" x14ac:dyDescent="0.3">
      <c r="A22" s="244"/>
    </row>
    <row r="23" spans="1:1" ht="20.100000000000001" customHeight="1" x14ac:dyDescent="0.3">
      <c r="A23" s="244"/>
    </row>
    <row r="24" spans="1:1" ht="20.100000000000001" customHeight="1" x14ac:dyDescent="0.3">
      <c r="A24" s="244"/>
    </row>
    <row r="25" spans="1:1" ht="20.100000000000001" customHeight="1" x14ac:dyDescent="0.3">
      <c r="A25" s="244"/>
    </row>
  </sheetData>
  <sheetProtection selectLockedCells="1" selectUnlockedCells="1"/>
  <mergeCells count="2">
    <mergeCell ref="B13:C13"/>
    <mergeCell ref="B3:C3"/>
  </mergeCells>
  <phoneticPr fontId="23" type="noConversion"/>
  <pageMargins left="0.46" right="0.26" top="1.29" bottom="1" header="1.27" footer="0.5"/>
  <pageSetup paperSize="9" orientation="portrait" horizontalDpi="300" verticalDpi="300" r:id="rId1"/>
  <headerFooter alignWithMargins="0"/>
  <cellWatches>
    <cellWatch r="B12"/>
  </cellWatch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G88"/>
  <sheetViews>
    <sheetView topLeftCell="G1" workbookViewId="0">
      <selection activeCell="K2" sqref="K2"/>
    </sheetView>
  </sheetViews>
  <sheetFormatPr defaultRowHeight="12.75" x14ac:dyDescent="0.2"/>
  <cols>
    <col min="1" max="1" width="9.85546875" customWidth="1"/>
    <col min="2" max="2" width="42.5703125" customWidth="1"/>
    <col min="3" max="3" width="24.85546875" customWidth="1"/>
    <col min="4" max="4" width="11.42578125" customWidth="1"/>
    <col min="5" max="5" width="8.42578125" customWidth="1"/>
    <col min="6" max="6" width="3.28515625" customWidth="1"/>
    <col min="7" max="7" width="9.7109375" customWidth="1"/>
    <col min="8" max="8" width="24.7109375" customWidth="1"/>
    <col min="9" max="9" width="23" customWidth="1"/>
    <col min="10" max="10" width="15.7109375" customWidth="1"/>
    <col min="11" max="11" width="13.7109375" customWidth="1"/>
    <col min="12" max="12" width="11.5703125" customWidth="1"/>
    <col min="13" max="13" width="3.28515625" customWidth="1"/>
    <col min="14" max="14" width="38.5703125" customWidth="1"/>
    <col min="15" max="24" width="3.28515625" customWidth="1"/>
    <col min="25" max="25" width="3.42578125" customWidth="1"/>
    <col min="26" max="27" width="3.28515625" customWidth="1"/>
    <col min="28" max="28" width="3.42578125" customWidth="1"/>
    <col min="29" max="29" width="3.28515625" customWidth="1"/>
    <col min="30" max="30" width="5.28515625" customWidth="1"/>
    <col min="31" max="31" width="7.28515625" customWidth="1"/>
  </cols>
  <sheetData>
    <row r="1" spans="1:33" ht="34.5" customHeight="1" x14ac:dyDescent="0.3">
      <c r="G1" s="71" t="s">
        <v>877</v>
      </c>
      <c r="K1" s="442">
        <v>43890</v>
      </c>
    </row>
    <row r="2" spans="1:33" s="56" customFormat="1" ht="21.75" customHeight="1" x14ac:dyDescent="0.25">
      <c r="A2" s="279">
        <v>1</v>
      </c>
      <c r="B2" s="185" t="s">
        <v>675</v>
      </c>
      <c r="C2" s="275">
        <v>533</v>
      </c>
      <c r="D2" s="279" t="s">
        <v>696</v>
      </c>
      <c r="E2" s="279" t="s">
        <v>697</v>
      </c>
      <c r="F2"/>
      <c r="G2" s="437" t="s">
        <v>324</v>
      </c>
      <c r="H2" s="437" t="s">
        <v>2</v>
      </c>
      <c r="I2" s="437" t="s">
        <v>325</v>
      </c>
      <c r="J2" s="437" t="s">
        <v>4</v>
      </c>
      <c r="K2" s="437" t="s">
        <v>5</v>
      </c>
      <c r="L2"/>
      <c r="M2"/>
      <c r="N2"/>
      <c r="O2"/>
      <c r="P2"/>
      <c r="Q2"/>
      <c r="R2"/>
      <c r="S2"/>
      <c r="T2"/>
      <c r="U2"/>
      <c r="V2"/>
      <c r="W2"/>
      <c r="X2"/>
      <c r="Y2"/>
      <c r="Z2"/>
      <c r="AA2"/>
      <c r="AB2"/>
      <c r="AC2"/>
      <c r="AD2"/>
      <c r="AE2"/>
    </row>
    <row r="3" spans="1:33" s="56" customFormat="1" ht="18.600000000000001" customHeight="1" x14ac:dyDescent="0.25">
      <c r="A3" s="279">
        <v>2</v>
      </c>
      <c r="B3" s="185" t="s">
        <v>668</v>
      </c>
      <c r="C3" s="275">
        <v>534</v>
      </c>
      <c r="D3" s="279" t="s">
        <v>92</v>
      </c>
      <c r="E3" s="279" t="s">
        <v>698</v>
      </c>
      <c r="F3"/>
      <c r="G3" s="82">
        <v>187</v>
      </c>
      <c r="H3" s="83" t="s">
        <v>135</v>
      </c>
      <c r="I3" s="83" t="s">
        <v>875</v>
      </c>
      <c r="J3" s="82" t="s">
        <v>876</v>
      </c>
      <c r="K3" s="84">
        <v>113</v>
      </c>
      <c r="L3"/>
      <c r="M3"/>
      <c r="N3" s="524" t="str">
        <f>SUBSTITUTE(I3," ","")</f>
        <v>0324000288230016</v>
      </c>
      <c r="O3"/>
      <c r="P3"/>
      <c r="Q3"/>
      <c r="R3"/>
      <c r="S3"/>
      <c r="T3"/>
      <c r="U3"/>
      <c r="V3"/>
      <c r="W3"/>
      <c r="X3"/>
      <c r="Y3"/>
      <c r="Z3"/>
      <c r="AA3"/>
      <c r="AB3"/>
      <c r="AC3"/>
      <c r="AD3"/>
      <c r="AE3"/>
    </row>
    <row r="4" spans="1:33" s="56" customFormat="1" ht="18.600000000000001" customHeight="1" x14ac:dyDescent="0.25">
      <c r="A4" s="279"/>
      <c r="B4" s="185"/>
      <c r="C4" s="275"/>
      <c r="D4" s="279"/>
      <c r="E4" s="279"/>
      <c r="F4"/>
      <c r="G4" s="82">
        <v>140</v>
      </c>
      <c r="H4" s="83" t="s">
        <v>1742</v>
      </c>
      <c r="I4" s="83" t="s">
        <v>875</v>
      </c>
      <c r="J4" s="82" t="s">
        <v>876</v>
      </c>
      <c r="K4" s="84">
        <v>80</v>
      </c>
      <c r="L4"/>
      <c r="M4"/>
      <c r="N4" s="368"/>
      <c r="O4"/>
      <c r="P4"/>
      <c r="Q4"/>
      <c r="R4"/>
      <c r="S4"/>
      <c r="T4"/>
      <c r="U4"/>
      <c r="V4"/>
      <c r="W4"/>
      <c r="X4"/>
      <c r="Y4"/>
      <c r="Z4"/>
      <c r="AA4"/>
      <c r="AB4"/>
      <c r="AC4"/>
      <c r="AD4"/>
      <c r="AE4"/>
    </row>
    <row r="5" spans="1:33" s="56" customFormat="1" ht="18.600000000000001" customHeight="1" x14ac:dyDescent="0.25">
      <c r="A5" s="279"/>
      <c r="B5" s="185"/>
      <c r="C5" s="275"/>
      <c r="D5" s="279"/>
      <c r="E5" s="279"/>
      <c r="F5"/>
      <c r="G5" s="82">
        <v>470</v>
      </c>
      <c r="H5" s="104" t="s">
        <v>498</v>
      </c>
      <c r="I5" s="83" t="s">
        <v>875</v>
      </c>
      <c r="J5" s="82" t="s">
        <v>876</v>
      </c>
      <c r="K5" s="84">
        <v>91</v>
      </c>
      <c r="L5"/>
      <c r="M5"/>
      <c r="N5" s="368"/>
      <c r="O5"/>
      <c r="P5"/>
      <c r="Q5"/>
      <c r="R5"/>
      <c r="S5"/>
      <c r="T5"/>
      <c r="U5"/>
      <c r="V5"/>
      <c r="W5"/>
      <c r="X5"/>
      <c r="Y5"/>
      <c r="Z5"/>
      <c r="AA5"/>
      <c r="AB5"/>
      <c r="AC5"/>
      <c r="AD5"/>
      <c r="AE5"/>
    </row>
    <row r="6" spans="1:33" s="56" customFormat="1" ht="18.600000000000001" customHeight="1" x14ac:dyDescent="0.25">
      <c r="A6" s="279">
        <v>3</v>
      </c>
      <c r="B6" s="185" t="s">
        <v>676</v>
      </c>
      <c r="C6" s="275">
        <v>535</v>
      </c>
      <c r="D6" s="279" t="s">
        <v>92</v>
      </c>
      <c r="E6" s="279" t="s">
        <v>697</v>
      </c>
      <c r="F6"/>
      <c r="G6" s="82">
        <v>132</v>
      </c>
      <c r="H6" s="104" t="s">
        <v>397</v>
      </c>
      <c r="I6" s="83" t="s">
        <v>875</v>
      </c>
      <c r="J6" s="82" t="s">
        <v>876</v>
      </c>
      <c r="K6" s="84">
        <v>80</v>
      </c>
      <c r="L6" s="64"/>
      <c r="M6"/>
      <c r="N6"/>
      <c r="O6"/>
      <c r="P6"/>
      <c r="Q6"/>
      <c r="R6"/>
      <c r="S6"/>
      <c r="T6"/>
      <c r="U6"/>
      <c r="V6"/>
      <c r="W6"/>
      <c r="X6"/>
      <c r="Y6"/>
      <c r="Z6"/>
      <c r="AA6"/>
      <c r="AB6"/>
      <c r="AC6"/>
      <c r="AD6"/>
      <c r="AE6"/>
    </row>
    <row r="7" spans="1:33" s="56" customFormat="1" ht="18.600000000000001" customHeight="1" x14ac:dyDescent="0.25">
      <c r="A7" s="279">
        <v>4</v>
      </c>
      <c r="B7" s="185" t="s">
        <v>669</v>
      </c>
      <c r="C7" s="275">
        <v>536</v>
      </c>
      <c r="D7" s="279" t="s">
        <v>92</v>
      </c>
      <c r="E7" s="279" t="s">
        <v>697</v>
      </c>
      <c r="F7"/>
      <c r="G7" s="6"/>
      <c r="H7" s="6"/>
      <c r="I7" s="83" t="s">
        <v>116</v>
      </c>
      <c r="J7" s="6"/>
      <c r="K7" s="438">
        <f>SUM(K3:K6)</f>
        <v>364</v>
      </c>
      <c r="L7"/>
      <c r="M7"/>
      <c r="N7"/>
      <c r="O7"/>
      <c r="P7"/>
      <c r="Q7"/>
      <c r="R7"/>
      <c r="S7"/>
      <c r="T7"/>
      <c r="U7"/>
      <c r="V7"/>
      <c r="W7"/>
      <c r="X7"/>
      <c r="Y7"/>
      <c r="Z7"/>
      <c r="AA7"/>
      <c r="AB7"/>
      <c r="AC7"/>
      <c r="AD7"/>
      <c r="AE7"/>
      <c r="AF7" s="195"/>
      <c r="AG7" s="195"/>
    </row>
    <row r="8" spans="1:33" s="196" customFormat="1" ht="18.600000000000001" customHeight="1" x14ac:dyDescent="0.2">
      <c r="A8" s="279">
        <v>5</v>
      </c>
      <c r="B8" s="276" t="s">
        <v>677</v>
      </c>
      <c r="C8" s="275">
        <v>537</v>
      </c>
      <c r="D8" s="279" t="s">
        <v>614</v>
      </c>
      <c r="E8" s="279" t="s">
        <v>698</v>
      </c>
      <c r="F8"/>
      <c r="G8"/>
      <c r="H8"/>
      <c r="I8"/>
      <c r="J8"/>
      <c r="K8" s="3"/>
      <c r="L8"/>
      <c r="M8"/>
      <c r="N8"/>
      <c r="O8"/>
      <c r="P8"/>
      <c r="Q8"/>
      <c r="R8"/>
      <c r="S8"/>
      <c r="T8"/>
      <c r="U8"/>
      <c r="V8"/>
      <c r="W8"/>
      <c r="X8"/>
      <c r="Y8"/>
      <c r="Z8"/>
      <c r="AA8"/>
      <c r="AB8"/>
      <c r="AC8"/>
      <c r="AD8"/>
      <c r="AE8"/>
      <c r="AF8" s="197"/>
      <c r="AG8" s="197"/>
    </row>
    <row r="9" spans="1:33" s="196" customFormat="1" ht="18.600000000000001" customHeight="1" x14ac:dyDescent="0.2">
      <c r="A9" s="279">
        <v>6</v>
      </c>
      <c r="B9" s="185" t="s">
        <v>691</v>
      </c>
      <c r="C9" s="275">
        <v>541</v>
      </c>
      <c r="D9" s="279" t="s">
        <v>92</v>
      </c>
      <c r="E9" s="279" t="s">
        <v>698</v>
      </c>
      <c r="F9"/>
      <c r="G9"/>
      <c r="H9"/>
      <c r="I9"/>
      <c r="J9"/>
      <c r="K9" s="3"/>
      <c r="L9"/>
      <c r="M9"/>
      <c r="N9"/>
      <c r="O9"/>
      <c r="P9"/>
      <c r="Q9"/>
      <c r="R9"/>
      <c r="S9"/>
      <c r="T9"/>
      <c r="U9"/>
      <c r="V9"/>
      <c r="W9"/>
      <c r="X9"/>
      <c r="Y9"/>
      <c r="Z9"/>
      <c r="AA9"/>
      <c r="AB9"/>
      <c r="AC9"/>
      <c r="AD9"/>
      <c r="AE9"/>
      <c r="AF9" s="197"/>
      <c r="AG9" s="197"/>
    </row>
    <row r="10" spans="1:33" s="56" customFormat="1" ht="18.600000000000001" customHeight="1" x14ac:dyDescent="0.2">
      <c r="A10" s="279">
        <v>7</v>
      </c>
      <c r="B10" s="185" t="s">
        <v>692</v>
      </c>
      <c r="C10" s="275">
        <v>542</v>
      </c>
      <c r="D10" s="279" t="s">
        <v>92</v>
      </c>
      <c r="E10" s="279" t="s">
        <v>698</v>
      </c>
      <c r="F10"/>
      <c r="G10"/>
      <c r="H10"/>
      <c r="I10"/>
      <c r="J10"/>
      <c r="K10" s="3">
        <v>483</v>
      </c>
      <c r="L10"/>
      <c r="M10"/>
      <c r="N10"/>
      <c r="O10"/>
      <c r="P10"/>
      <c r="Q10"/>
      <c r="R10"/>
      <c r="S10"/>
      <c r="T10"/>
      <c r="U10"/>
      <c r="V10"/>
      <c r="W10"/>
      <c r="X10"/>
      <c r="Y10"/>
      <c r="Z10"/>
      <c r="AA10"/>
      <c r="AB10"/>
      <c r="AC10"/>
      <c r="AD10"/>
      <c r="AE10"/>
    </row>
    <row r="11" spans="1:33" s="56" customFormat="1" ht="18.600000000000001" customHeight="1" x14ac:dyDescent="0.2">
      <c r="A11" s="279">
        <v>8</v>
      </c>
      <c r="B11" s="185" t="s">
        <v>699</v>
      </c>
      <c r="C11" s="275">
        <v>543</v>
      </c>
      <c r="D11" s="279" t="s">
        <v>92</v>
      </c>
      <c r="E11" s="279" t="s">
        <v>616</v>
      </c>
      <c r="F11"/>
      <c r="G11"/>
      <c r="H11"/>
      <c r="I11"/>
      <c r="J11"/>
      <c r="K11" s="3">
        <f>K10+K7</f>
        <v>847</v>
      </c>
      <c r="L11"/>
      <c r="M11"/>
      <c r="N11"/>
      <c r="O11"/>
      <c r="P11"/>
      <c r="Q11"/>
      <c r="R11"/>
      <c r="S11"/>
      <c r="T11"/>
      <c r="U11"/>
      <c r="V11"/>
      <c r="W11"/>
      <c r="X11"/>
      <c r="Y11"/>
      <c r="Z11"/>
      <c r="AA11"/>
      <c r="AB11"/>
      <c r="AC11"/>
      <c r="AD11"/>
      <c r="AE11"/>
    </row>
    <row r="12" spans="1:33" s="56" customFormat="1" ht="18.600000000000001" customHeight="1" x14ac:dyDescent="0.2">
      <c r="A12" s="279">
        <v>9</v>
      </c>
      <c r="B12" s="185" t="s">
        <v>704</v>
      </c>
      <c r="C12" s="275">
        <v>544</v>
      </c>
      <c r="D12" s="275" t="s">
        <v>92</v>
      </c>
      <c r="E12" s="275" t="s">
        <v>615</v>
      </c>
      <c r="F12"/>
      <c r="G12"/>
      <c r="H12"/>
      <c r="I12"/>
      <c r="J12"/>
      <c r="K12"/>
      <c r="L12"/>
      <c r="M12"/>
      <c r="N12"/>
      <c r="O12"/>
      <c r="P12"/>
      <c r="Q12"/>
      <c r="R12"/>
      <c r="S12"/>
      <c r="T12"/>
      <c r="U12"/>
      <c r="V12"/>
      <c r="W12"/>
      <c r="X12"/>
      <c r="Y12"/>
      <c r="Z12"/>
      <c r="AA12"/>
      <c r="AB12"/>
      <c r="AC12"/>
      <c r="AD12"/>
      <c r="AE12"/>
    </row>
    <row r="13" spans="1:33" s="56" customFormat="1" ht="18.600000000000001" customHeight="1" x14ac:dyDescent="0.2">
      <c r="A13" s="279">
        <v>10</v>
      </c>
      <c r="B13" s="185" t="s">
        <v>716</v>
      </c>
      <c r="C13" s="275">
        <v>545</v>
      </c>
      <c r="D13" s="275" t="s">
        <v>168</v>
      </c>
      <c r="E13" s="275" t="s">
        <v>616</v>
      </c>
      <c r="F13" s="79"/>
      <c r="G13" s="79"/>
      <c r="H13" s="79"/>
      <c r="I13" s="49"/>
      <c r="J13" s="49"/>
      <c r="K13" s="49"/>
      <c r="L13" s="49"/>
      <c r="M13" s="49"/>
      <c r="N13" s="49"/>
      <c r="O13" s="49"/>
      <c r="P13" s="49"/>
      <c r="Q13" s="49"/>
      <c r="R13" s="49"/>
      <c r="S13" s="49"/>
      <c r="T13" s="49"/>
      <c r="U13" s="49"/>
      <c r="V13" s="79"/>
      <c r="W13" s="79"/>
      <c r="X13" s="79"/>
      <c r="Y13" s="79"/>
      <c r="Z13" s="79"/>
      <c r="AA13" s="79"/>
      <c r="AB13" s="79"/>
      <c r="AC13" s="79"/>
      <c r="AD13" s="79"/>
      <c r="AE13" s="79"/>
    </row>
    <row r="14" spans="1:33" s="56" customFormat="1" ht="18.600000000000001" customHeight="1" x14ac:dyDescent="0.2">
      <c r="A14" s="279">
        <v>11</v>
      </c>
      <c r="B14" s="185" t="s">
        <v>712</v>
      </c>
      <c r="C14" s="275">
        <v>546</v>
      </c>
      <c r="D14" s="275" t="s">
        <v>92</v>
      </c>
      <c r="E14" s="275" t="s">
        <v>615</v>
      </c>
      <c r="F14" s="79"/>
      <c r="G14" s="79"/>
      <c r="H14" s="79"/>
      <c r="I14" s="49"/>
      <c r="J14" s="49"/>
      <c r="K14" s="49"/>
      <c r="L14" s="49"/>
      <c r="M14" s="49"/>
      <c r="N14" s="458">
        <v>468.59800000000001</v>
      </c>
      <c r="O14" s="49"/>
      <c r="P14" s="49"/>
      <c r="Q14" s="49"/>
      <c r="R14" s="49"/>
      <c r="S14" s="49"/>
      <c r="T14" s="49"/>
      <c r="U14" s="49"/>
      <c r="V14" s="79"/>
      <c r="W14" s="79"/>
      <c r="X14" s="79"/>
      <c r="Y14" s="79"/>
      <c r="Z14" s="79"/>
      <c r="AA14" s="79"/>
      <c r="AB14" s="79"/>
      <c r="AC14" s="79"/>
      <c r="AD14" s="79"/>
      <c r="AE14" s="79"/>
    </row>
    <row r="15" spans="1:33" s="56" customFormat="1" ht="18.600000000000001" customHeight="1" x14ac:dyDescent="0.2">
      <c r="A15" s="279">
        <v>12</v>
      </c>
      <c r="B15" s="185" t="s">
        <v>715</v>
      </c>
      <c r="C15" s="275">
        <v>547</v>
      </c>
      <c r="D15" s="275" t="s">
        <v>92</v>
      </c>
      <c r="E15" s="275" t="s">
        <v>616</v>
      </c>
      <c r="F15" s="79"/>
      <c r="G15" s="79"/>
      <c r="H15" s="79"/>
      <c r="I15" s="49"/>
      <c r="J15" s="49"/>
      <c r="K15" s="49"/>
      <c r="L15" s="49"/>
      <c r="M15" s="49"/>
      <c r="N15" s="49">
        <v>91</v>
      </c>
      <c r="O15" s="49"/>
      <c r="P15" s="49"/>
      <c r="Q15" s="49"/>
      <c r="R15" s="49"/>
      <c r="S15" s="49"/>
      <c r="T15" s="49"/>
      <c r="U15" s="49"/>
      <c r="V15" s="79"/>
      <c r="W15" s="79"/>
      <c r="X15" s="79"/>
      <c r="Y15" s="79"/>
      <c r="Z15" s="79"/>
      <c r="AA15" s="79"/>
      <c r="AB15" s="79"/>
      <c r="AC15" s="79"/>
      <c r="AD15" s="79"/>
      <c r="AE15" s="79"/>
    </row>
    <row r="16" spans="1:33" s="56" customFormat="1" ht="18.600000000000001" customHeight="1" x14ac:dyDescent="0.2">
      <c r="A16" s="279">
        <v>13</v>
      </c>
      <c r="B16" s="185" t="s">
        <v>719</v>
      </c>
      <c r="C16" s="275">
        <v>548</v>
      </c>
      <c r="D16" s="275" t="s">
        <v>92</v>
      </c>
      <c r="E16" s="275" t="s">
        <v>616</v>
      </c>
      <c r="F16" s="79"/>
      <c r="G16" s="79"/>
      <c r="H16" s="79"/>
      <c r="I16" s="49"/>
      <c r="J16" s="49"/>
      <c r="K16" s="49"/>
      <c r="L16" s="49"/>
      <c r="M16" s="49"/>
      <c r="N16" s="458">
        <f>SUM(N14:N15)</f>
        <v>559.59799999999996</v>
      </c>
      <c r="O16" s="49"/>
      <c r="P16" s="49"/>
      <c r="Q16" s="49"/>
      <c r="R16" s="49"/>
      <c r="S16" s="49">
        <v>621.93700000000001</v>
      </c>
      <c r="T16" s="49"/>
      <c r="U16" s="49"/>
      <c r="V16" s="79"/>
      <c r="W16" s="79"/>
      <c r="X16" s="79"/>
      <c r="Y16" s="79"/>
      <c r="Z16" s="79"/>
      <c r="AA16" s="79"/>
      <c r="AB16" s="79"/>
      <c r="AC16" s="79"/>
      <c r="AD16" s="79"/>
      <c r="AE16" s="79"/>
    </row>
    <row r="17" spans="1:31" s="56" customFormat="1" ht="18.600000000000001" customHeight="1" x14ac:dyDescent="0.2">
      <c r="A17" s="279">
        <v>14</v>
      </c>
      <c r="B17" s="185" t="s">
        <v>720</v>
      </c>
      <c r="C17" s="275">
        <v>549</v>
      </c>
      <c r="D17" s="275" t="s">
        <v>92</v>
      </c>
      <c r="E17" s="275" t="s">
        <v>616</v>
      </c>
      <c r="F17" s="79"/>
      <c r="G17" s="79"/>
      <c r="H17" s="79"/>
      <c r="I17" s="49"/>
      <c r="J17" s="49"/>
      <c r="K17" s="49"/>
      <c r="L17" s="49"/>
      <c r="M17" s="49"/>
      <c r="N17" s="49"/>
      <c r="O17" s="49"/>
      <c r="P17" s="49"/>
      <c r="Q17" s="49"/>
      <c r="R17" s="49"/>
      <c r="S17" s="49"/>
      <c r="T17" s="49"/>
      <c r="U17" s="49"/>
      <c r="V17" s="79"/>
      <c r="W17" s="79"/>
      <c r="X17" s="79"/>
      <c r="Y17" s="79"/>
      <c r="Z17" s="79"/>
      <c r="AA17" s="79"/>
      <c r="AB17" s="79"/>
      <c r="AC17" s="79"/>
      <c r="AD17" s="79"/>
      <c r="AE17" s="79"/>
    </row>
    <row r="18" spans="1:31" s="56" customFormat="1" ht="18.600000000000001" customHeight="1" x14ac:dyDescent="0.2">
      <c r="B18" s="79"/>
      <c r="C18" s="79"/>
      <c r="D18" s="79"/>
      <c r="E18" s="79"/>
      <c r="F18" s="79"/>
      <c r="G18" s="79"/>
      <c r="H18" s="79"/>
      <c r="I18" s="49"/>
      <c r="J18" s="49"/>
      <c r="K18" s="49"/>
      <c r="L18" s="49"/>
      <c r="M18" s="49"/>
      <c r="N18" s="49">
        <v>559.59799999999996</v>
      </c>
      <c r="O18" s="49"/>
      <c r="P18" s="49"/>
      <c r="Q18" s="49"/>
      <c r="R18" s="49"/>
      <c r="S18" s="49"/>
      <c r="T18" s="49"/>
      <c r="U18" s="49"/>
      <c r="V18" s="79"/>
      <c r="W18" s="79"/>
      <c r="X18" s="79"/>
      <c r="Y18" s="79"/>
      <c r="Z18" s="79"/>
      <c r="AA18" s="79"/>
      <c r="AB18" s="79"/>
      <c r="AC18" s="79"/>
      <c r="AD18" s="79"/>
      <c r="AE18" s="79"/>
    </row>
    <row r="19" spans="1:31" s="56" customFormat="1" ht="18.600000000000001" customHeight="1" x14ac:dyDescent="0.2">
      <c r="B19" s="79"/>
      <c r="C19" s="79"/>
      <c r="D19" s="79"/>
      <c r="E19" s="79"/>
      <c r="F19" s="79"/>
      <c r="G19" s="79"/>
      <c r="H19" s="79"/>
      <c r="I19" s="49"/>
      <c r="J19" s="49"/>
      <c r="K19" s="49"/>
      <c r="L19" s="49"/>
      <c r="M19" s="49"/>
      <c r="N19" s="49"/>
      <c r="O19" s="49"/>
      <c r="P19" s="49"/>
      <c r="Q19" s="49"/>
      <c r="R19" s="49"/>
      <c r="S19" s="49"/>
      <c r="T19" s="49"/>
      <c r="U19" s="49"/>
      <c r="V19" s="79"/>
      <c r="W19" s="79"/>
      <c r="X19" s="79"/>
      <c r="Y19" s="79"/>
      <c r="Z19" s="79"/>
      <c r="AA19" s="79"/>
      <c r="AB19" s="79"/>
      <c r="AC19" s="79"/>
      <c r="AD19" s="79"/>
      <c r="AE19" s="79"/>
    </row>
    <row r="20" spans="1:31" s="56" customFormat="1" ht="18.600000000000001" customHeight="1" x14ac:dyDescent="0.2">
      <c r="B20" s="79"/>
      <c r="C20" s="79"/>
      <c r="D20" s="79"/>
      <c r="E20" s="79"/>
      <c r="F20" s="79"/>
      <c r="G20" s="79"/>
      <c r="H20" s="79"/>
      <c r="I20" s="49"/>
      <c r="J20" s="49"/>
      <c r="K20" s="49"/>
      <c r="L20" s="49"/>
      <c r="M20" s="49"/>
      <c r="N20" s="49"/>
      <c r="O20" s="49"/>
      <c r="P20" s="49"/>
      <c r="Q20" s="49"/>
      <c r="R20" s="49"/>
      <c r="S20" s="49"/>
      <c r="T20" s="49"/>
      <c r="U20" s="49"/>
      <c r="V20" s="79"/>
      <c r="W20" s="79"/>
      <c r="X20" s="79"/>
      <c r="Y20" s="79"/>
      <c r="Z20" s="79"/>
      <c r="AA20" s="79"/>
      <c r="AB20" s="79"/>
      <c r="AC20" s="79"/>
      <c r="AD20" s="79"/>
      <c r="AE20" s="79"/>
    </row>
    <row r="21" spans="1:31" s="56" customFormat="1" ht="18.600000000000001" customHeight="1" x14ac:dyDescent="0.2">
      <c r="B21" s="79"/>
      <c r="C21" s="79"/>
      <c r="D21" s="79"/>
      <c r="E21" s="79"/>
      <c r="F21" s="79"/>
      <c r="G21" s="79"/>
      <c r="H21" s="79"/>
      <c r="I21" s="49"/>
      <c r="J21" s="49"/>
      <c r="K21" s="49"/>
      <c r="L21" s="49"/>
      <c r="M21" s="49"/>
      <c r="N21" s="49"/>
      <c r="O21" s="49"/>
      <c r="P21" s="49"/>
      <c r="Q21" s="49"/>
      <c r="R21" s="49"/>
      <c r="S21" s="49"/>
      <c r="T21" s="49"/>
      <c r="U21" s="49"/>
      <c r="V21" s="79"/>
      <c r="W21" s="79"/>
      <c r="X21" s="79"/>
      <c r="Y21" s="79"/>
      <c r="Z21" s="79"/>
      <c r="AA21" s="79"/>
      <c r="AB21" s="79"/>
      <c r="AC21" s="79"/>
      <c r="AD21" s="79"/>
      <c r="AE21" s="79"/>
    </row>
    <row r="22" spans="1:31" s="56" customFormat="1" ht="18.600000000000001" customHeight="1" x14ac:dyDescent="0.25">
      <c r="A22" s="375" t="s">
        <v>324</v>
      </c>
      <c r="B22" s="365" t="s">
        <v>2</v>
      </c>
      <c r="C22" s="366" t="s">
        <v>325</v>
      </c>
      <c r="D22" s="366" t="s">
        <v>4</v>
      </c>
      <c r="E22" s="195"/>
      <c r="F22" s="195"/>
      <c r="K22"/>
      <c r="L22"/>
      <c r="M22"/>
      <c r="N22"/>
      <c r="O22"/>
      <c r="P22"/>
      <c r="Q22"/>
      <c r="R22"/>
      <c r="S22"/>
      <c r="T22"/>
      <c r="U22"/>
    </row>
    <row r="23" spans="1:31" s="373" customFormat="1" ht="14.1" customHeight="1" x14ac:dyDescent="0.2">
      <c r="A23" s="41">
        <v>447</v>
      </c>
      <c r="B23" s="34" t="s">
        <v>417</v>
      </c>
      <c r="C23" s="364" t="s">
        <v>418</v>
      </c>
      <c r="D23" s="41" t="s">
        <v>7</v>
      </c>
      <c r="E23" s="376"/>
      <c r="F23" s="374"/>
      <c r="K23" s="265"/>
      <c r="L23" s="265"/>
      <c r="M23" s="265"/>
      <c r="N23" s="265"/>
      <c r="O23" s="265"/>
      <c r="P23" s="265"/>
      <c r="Q23" s="265"/>
      <c r="R23" s="265"/>
      <c r="S23" s="265"/>
      <c r="T23" s="265"/>
      <c r="U23" s="265"/>
    </row>
    <row r="24" spans="1:31" s="373" customFormat="1" ht="14.1" customHeight="1" x14ac:dyDescent="0.2">
      <c r="A24" s="377">
        <v>466</v>
      </c>
      <c r="B24" s="378" t="s">
        <v>480</v>
      </c>
      <c r="C24" s="364" t="s">
        <v>481</v>
      </c>
      <c r="D24" s="41" t="s">
        <v>7</v>
      </c>
      <c r="E24" s="376"/>
      <c r="F24" s="374"/>
      <c r="K24" s="265"/>
      <c r="L24" s="265"/>
      <c r="M24" s="265"/>
      <c r="N24" s="265"/>
      <c r="O24" s="265"/>
      <c r="P24" s="265"/>
      <c r="Q24" s="265"/>
      <c r="R24" s="265"/>
      <c r="S24" s="265"/>
      <c r="T24" s="265"/>
      <c r="U24" s="265"/>
    </row>
    <row r="25" spans="1:31" s="265" customFormat="1" ht="14.1" customHeight="1" x14ac:dyDescent="0.2">
      <c r="A25" s="377">
        <v>469</v>
      </c>
      <c r="B25" s="378" t="s">
        <v>486</v>
      </c>
      <c r="C25" s="41" t="s">
        <v>487</v>
      </c>
      <c r="D25" s="41" t="s">
        <v>7</v>
      </c>
      <c r="E25" s="376"/>
      <c r="F25" s="379"/>
    </row>
    <row r="26" spans="1:31" s="265" customFormat="1" ht="14.1" customHeight="1" x14ac:dyDescent="0.2">
      <c r="A26" s="377">
        <v>490</v>
      </c>
      <c r="B26" s="378" t="s">
        <v>534</v>
      </c>
      <c r="C26" s="41" t="s">
        <v>535</v>
      </c>
      <c r="D26" s="41" t="s">
        <v>7</v>
      </c>
      <c r="E26" s="376"/>
      <c r="F26" s="379"/>
    </row>
    <row r="27" spans="1:31" s="265" customFormat="1" ht="14.1" customHeight="1" x14ac:dyDescent="0.2">
      <c r="A27" s="377">
        <v>496</v>
      </c>
      <c r="B27" s="378" t="s">
        <v>599</v>
      </c>
      <c r="C27" s="41" t="s">
        <v>600</v>
      </c>
      <c r="D27" s="41" t="s">
        <v>7</v>
      </c>
      <c r="E27" s="380"/>
      <c r="F27" s="379"/>
    </row>
    <row r="28" spans="1:31" s="265" customFormat="1" ht="14.1" customHeight="1" x14ac:dyDescent="0.2">
      <c r="A28" s="377">
        <v>499</v>
      </c>
      <c r="B28" s="378" t="s">
        <v>609</v>
      </c>
      <c r="C28" s="41" t="s">
        <v>610</v>
      </c>
      <c r="D28" s="41" t="s">
        <v>7</v>
      </c>
      <c r="E28" s="380"/>
      <c r="F28" s="379"/>
    </row>
    <row r="29" spans="1:31" s="265" customFormat="1" ht="14.1" customHeight="1" x14ac:dyDescent="0.2">
      <c r="A29" s="377">
        <v>546</v>
      </c>
      <c r="B29" s="378" t="s">
        <v>724</v>
      </c>
      <c r="C29" s="41" t="s">
        <v>725</v>
      </c>
      <c r="D29" s="41" t="s">
        <v>9</v>
      </c>
      <c r="E29" s="380"/>
      <c r="F29" s="379"/>
    </row>
    <row r="30" spans="1:31" s="265" customFormat="1" ht="14.1" customHeight="1" x14ac:dyDescent="0.2">
      <c r="A30" s="377">
        <v>551</v>
      </c>
      <c r="B30" s="378" t="s">
        <v>734</v>
      </c>
      <c r="C30" s="41" t="s">
        <v>735</v>
      </c>
      <c r="D30" s="41" t="s">
        <v>7</v>
      </c>
      <c r="E30" s="380"/>
      <c r="F30" s="379"/>
    </row>
    <row r="31" spans="1:31" s="265" customFormat="1" ht="14.1" customHeight="1" x14ac:dyDescent="0.2">
      <c r="A31" s="41">
        <v>504</v>
      </c>
      <c r="B31" s="378" t="s">
        <v>620</v>
      </c>
      <c r="C31" s="41" t="s">
        <v>748</v>
      </c>
      <c r="D31" s="41" t="s">
        <v>749</v>
      </c>
      <c r="E31" s="379"/>
      <c r="F31" s="379"/>
    </row>
    <row r="32" spans="1:31" s="367" customFormat="1" ht="14.1" customHeight="1" x14ac:dyDescent="0.2">
      <c r="B32" s="368"/>
      <c r="C32" s="368"/>
      <c r="D32" s="368"/>
      <c r="E32" s="368"/>
      <c r="F32" s="368"/>
    </row>
    <row r="33" spans="1:6" s="367" customFormat="1" ht="14.1" customHeight="1" x14ac:dyDescent="0.25">
      <c r="B33" s="371"/>
      <c r="C33" s="368"/>
      <c r="D33" s="368"/>
      <c r="E33" s="368"/>
      <c r="F33" s="368"/>
    </row>
    <row r="34" spans="1:6" s="367" customFormat="1" ht="14.1" customHeight="1" x14ac:dyDescent="0.25">
      <c r="A34" s="370"/>
      <c r="B34" s="371"/>
      <c r="C34" s="369"/>
      <c r="D34" s="250"/>
      <c r="E34" s="250"/>
      <c r="F34" s="368"/>
    </row>
    <row r="35" spans="1:6" s="367" customFormat="1" ht="14.1" customHeight="1" x14ac:dyDescent="0.25">
      <c r="A35" s="370"/>
      <c r="B35" s="372"/>
      <c r="C35" s="369"/>
      <c r="D35" s="250"/>
      <c r="E35" s="250"/>
      <c r="F35" s="368"/>
    </row>
    <row r="36" spans="1:6" s="367" customFormat="1" ht="14.1" customHeight="1" x14ac:dyDescent="0.25">
      <c r="A36" s="370"/>
      <c r="B36" s="371"/>
      <c r="C36" s="369"/>
      <c r="D36" s="250"/>
      <c r="E36" s="250"/>
      <c r="F36" s="368"/>
    </row>
    <row r="37" spans="1:6" s="367" customFormat="1" ht="14.1" customHeight="1" x14ac:dyDescent="0.25">
      <c r="A37" s="370"/>
      <c r="B37" s="371"/>
      <c r="C37" s="369"/>
      <c r="D37" s="250"/>
      <c r="E37" s="250"/>
      <c r="F37" s="368"/>
    </row>
    <row r="38" spans="1:6" s="367" customFormat="1" ht="14.1" customHeight="1" x14ac:dyDescent="0.25">
      <c r="A38" s="370"/>
      <c r="B38" s="371"/>
      <c r="C38" s="369"/>
      <c r="D38" s="369"/>
      <c r="E38" s="369"/>
      <c r="F38" s="368"/>
    </row>
    <row r="39" spans="1:6" s="367" customFormat="1" ht="14.1" customHeight="1" x14ac:dyDescent="0.25">
      <c r="A39" s="370"/>
      <c r="B39" s="371"/>
      <c r="C39" s="369"/>
      <c r="D39" s="369"/>
      <c r="E39" s="369"/>
      <c r="F39" s="368"/>
    </row>
    <row r="40" spans="1:6" s="367" customFormat="1" ht="14.1" customHeight="1" x14ac:dyDescent="0.2"/>
    <row r="41" spans="1:6" ht="12.75" customHeight="1" x14ac:dyDescent="0.2"/>
    <row r="42" spans="1:6" ht="12.75" customHeight="1" x14ac:dyDescent="0.2"/>
    <row r="43" spans="1:6" ht="12.75" customHeight="1" x14ac:dyDescent="0.2"/>
    <row r="44" spans="1:6" ht="12.75" customHeight="1" x14ac:dyDescent="0.2"/>
    <row r="45" spans="1:6" ht="12.75" customHeight="1" x14ac:dyDescent="0.2"/>
    <row r="46" spans="1:6" ht="12.75" customHeight="1" x14ac:dyDescent="0.2"/>
    <row r="47" spans="1:6" ht="12.75" customHeight="1" x14ac:dyDescent="0.2"/>
    <row r="48" spans="1:6"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83" spans="4:14" ht="15.75" x14ac:dyDescent="0.25">
      <c r="D83" s="29"/>
      <c r="E83" s="29"/>
      <c r="F83" s="29"/>
      <c r="G83" s="29"/>
      <c r="H83" s="29"/>
      <c r="I83" s="30"/>
      <c r="J83" s="1088"/>
      <c r="K83" s="1088"/>
      <c r="L83" s="33"/>
      <c r="M83" s="31"/>
      <c r="N83" s="31"/>
    </row>
    <row r="84" spans="4:14" x14ac:dyDescent="0.2">
      <c r="D84" s="20"/>
      <c r="E84" s="20"/>
      <c r="F84" s="20"/>
      <c r="G84" s="20"/>
      <c r="H84" s="20"/>
      <c r="I84" s="20"/>
      <c r="J84" s="20"/>
      <c r="K84" s="22"/>
      <c r="L84" s="22"/>
      <c r="M84" s="22"/>
      <c r="N84" s="22"/>
    </row>
    <row r="88" spans="4:14" ht="12.75" customHeight="1" x14ac:dyDescent="0.2"/>
  </sheetData>
  <mergeCells count="1">
    <mergeCell ref="J83:K83"/>
  </mergeCells>
  <phoneticPr fontId="23" type="noConversion"/>
  <pageMargins left="0.44" right="0.59055118110236227" top="0.59055118110236227" bottom="0.55118110236220474" header="0.62992125984251968" footer="0.51181102362204722"/>
  <pageSetup paperSize="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Y1661"/>
  <sheetViews>
    <sheetView workbookViewId="0">
      <pane xSplit="17" ySplit="13" topLeftCell="R182" activePane="bottomRight" state="frozen"/>
      <selection pane="topRight" activeCell="R1" sqref="R1"/>
      <selection pane="bottomLeft" activeCell="A14" sqref="A14"/>
      <selection pane="bottomRight" activeCell="U152" sqref="U152"/>
    </sheetView>
  </sheetViews>
  <sheetFormatPr defaultRowHeight="12.75" x14ac:dyDescent="0.2"/>
  <cols>
    <col min="1" max="1" width="4.28515625" customWidth="1"/>
    <col min="2" max="2" width="25.140625" customWidth="1"/>
    <col min="3" max="3" width="6" style="4" customWidth="1"/>
    <col min="4" max="6" width="4.140625" customWidth="1"/>
    <col min="7" max="7" width="4.28515625" customWidth="1"/>
    <col min="8" max="9" width="4.28515625" style="186" customWidth="1"/>
    <col min="10" max="10" width="4" style="186" customWidth="1"/>
    <col min="11" max="11" width="4.5703125" style="186" customWidth="1"/>
    <col min="12" max="12" width="4" style="56" customWidth="1"/>
    <col min="13" max="13" width="4" customWidth="1"/>
    <col min="14" max="14" width="4.28515625" style="56" customWidth="1"/>
    <col min="15" max="15" width="4.85546875" style="184" customWidth="1"/>
    <col min="16" max="16" width="4" style="56" customWidth="1"/>
    <col min="17" max="17" width="3.7109375" style="56" customWidth="1"/>
    <col min="18" max="18" width="4.85546875" customWidth="1"/>
    <col min="19" max="19" width="4.5703125" customWidth="1"/>
    <col min="20" max="20" width="3.85546875" customWidth="1"/>
    <col min="21" max="21" width="4.5703125" customWidth="1"/>
    <col min="22" max="22" width="4.42578125" customWidth="1"/>
    <col min="23" max="23" width="3.7109375" style="56" customWidth="1"/>
    <col min="24" max="24" width="4" customWidth="1"/>
    <col min="25" max="25" width="3.85546875" customWidth="1"/>
    <col min="26" max="26" width="3.7109375" customWidth="1"/>
    <col min="27" max="27" width="4" customWidth="1"/>
    <col min="28" max="28" width="3.85546875" style="56" customWidth="1"/>
    <col min="29" max="30" width="4.5703125" customWidth="1"/>
    <col min="31" max="35" width="4.28515625" customWidth="1"/>
    <col min="36" max="36" width="5.28515625" style="184" customWidth="1"/>
    <col min="37" max="39" width="6" style="313" customWidth="1"/>
    <col min="40" max="40" width="5.42578125" customWidth="1"/>
    <col min="41" max="41" width="10.5703125" customWidth="1"/>
    <col min="42" max="42" width="5.5703125" customWidth="1"/>
    <col min="43" max="43" width="1.7109375" customWidth="1"/>
    <col min="44" max="44" width="10" customWidth="1"/>
    <col min="45" max="45" width="3.140625" customWidth="1"/>
    <col min="46" max="46" width="9.140625" customWidth="1"/>
    <col min="47" max="47" width="7.42578125" customWidth="1"/>
    <col min="48" max="48" width="6.140625" customWidth="1"/>
    <col min="49" max="49" width="7.5703125" customWidth="1"/>
    <col min="50" max="53" width="9.140625" customWidth="1"/>
  </cols>
  <sheetData>
    <row r="1" spans="1:51" ht="15" x14ac:dyDescent="0.25">
      <c r="A1" s="1092" t="s">
        <v>2111</v>
      </c>
      <c r="B1" s="1093"/>
      <c r="C1" s="1093"/>
      <c r="D1" s="1093"/>
      <c r="E1" s="1093"/>
      <c r="F1" s="1093"/>
      <c r="G1" s="1093"/>
      <c r="H1" s="1093"/>
      <c r="I1" s="1093"/>
      <c r="J1" s="1093"/>
      <c r="K1" s="1093"/>
      <c r="L1" s="1093"/>
      <c r="M1" s="1093"/>
      <c r="N1" s="1093"/>
      <c r="O1" s="1093"/>
      <c r="P1" s="1093"/>
      <c r="Q1" s="1093"/>
      <c r="R1" s="1093"/>
      <c r="S1" s="1093"/>
      <c r="T1" s="1093"/>
      <c r="U1" s="1093"/>
      <c r="V1" s="1093"/>
      <c r="W1" s="1093"/>
      <c r="X1" s="1093"/>
      <c r="Y1" s="1093"/>
      <c r="Z1" s="1093"/>
      <c r="AA1" s="1093"/>
      <c r="AB1" s="1093"/>
      <c r="AC1" s="1093"/>
      <c r="AD1" s="1094">
        <v>43831</v>
      </c>
      <c r="AE1" s="1094"/>
      <c r="AF1" s="1094"/>
      <c r="AG1" s="1094"/>
      <c r="AH1" s="1094"/>
      <c r="AI1" s="1094"/>
      <c r="AJ1" s="245"/>
      <c r="AK1" s="414"/>
      <c r="AL1" s="584"/>
      <c r="AM1" s="584"/>
      <c r="AN1" s="47"/>
      <c r="AR1" s="106"/>
    </row>
    <row r="2" spans="1:51" ht="15" x14ac:dyDescent="0.25">
      <c r="A2" s="43" t="s">
        <v>207</v>
      </c>
      <c r="B2" s="41" t="s">
        <v>2</v>
      </c>
      <c r="C2" s="41" t="s">
        <v>206</v>
      </c>
      <c r="D2" s="44">
        <v>1</v>
      </c>
      <c r="E2" s="44">
        <v>2</v>
      </c>
      <c r="F2" s="51">
        <v>3</v>
      </c>
      <c r="G2" s="51">
        <v>4</v>
      </c>
      <c r="H2" s="51">
        <v>5</v>
      </c>
      <c r="I2" s="51">
        <v>6</v>
      </c>
      <c r="J2" s="51">
        <v>7</v>
      </c>
      <c r="K2" s="51">
        <v>8</v>
      </c>
      <c r="L2" s="51">
        <v>9</v>
      </c>
      <c r="M2" s="51">
        <v>10</v>
      </c>
      <c r="N2" s="51">
        <v>11</v>
      </c>
      <c r="O2" s="51">
        <v>12</v>
      </c>
      <c r="P2" s="51">
        <v>13</v>
      </c>
      <c r="Q2" s="51">
        <v>14</v>
      </c>
      <c r="R2" s="51">
        <v>15</v>
      </c>
      <c r="S2" s="51">
        <v>16</v>
      </c>
      <c r="T2" s="51">
        <v>17</v>
      </c>
      <c r="U2" s="51">
        <v>18</v>
      </c>
      <c r="V2" s="51">
        <v>19</v>
      </c>
      <c r="W2" s="51">
        <v>20</v>
      </c>
      <c r="X2" s="51">
        <v>21</v>
      </c>
      <c r="Y2" s="51">
        <v>22</v>
      </c>
      <c r="Z2" s="51">
        <v>23</v>
      </c>
      <c r="AA2" s="51">
        <v>24</v>
      </c>
      <c r="AB2" s="51">
        <v>25</v>
      </c>
      <c r="AC2" s="454"/>
      <c r="AD2" s="51">
        <v>26</v>
      </c>
      <c r="AE2" s="51">
        <v>27</v>
      </c>
      <c r="AF2" s="51">
        <v>28</v>
      </c>
      <c r="AG2" s="51">
        <v>29</v>
      </c>
      <c r="AH2" s="51">
        <v>30</v>
      </c>
      <c r="AI2" s="51">
        <v>31</v>
      </c>
      <c r="AJ2" s="233" t="s">
        <v>104</v>
      </c>
      <c r="AK2" s="316" t="s">
        <v>266</v>
      </c>
      <c r="AL2" s="316"/>
      <c r="AM2" s="316"/>
      <c r="AN2" s="36"/>
      <c r="AO2" s="36"/>
      <c r="AP2" s="62"/>
      <c r="AQ2" s="49"/>
      <c r="AR2" s="49"/>
      <c r="AS2" s="68"/>
      <c r="AT2" s="68"/>
      <c r="AU2" s="632" t="s">
        <v>996</v>
      </c>
      <c r="AV2" s="6" t="s">
        <v>999</v>
      </c>
      <c r="AW2" s="561" t="s">
        <v>1000</v>
      </c>
      <c r="AX2" s="561" t="s">
        <v>1001</v>
      </c>
      <c r="AY2" s="562" t="s">
        <v>1002</v>
      </c>
    </row>
    <row r="3" spans="1:51" x14ac:dyDescent="0.2">
      <c r="A3" s="402">
        <v>1</v>
      </c>
      <c r="B3" s="281" t="s">
        <v>48</v>
      </c>
      <c r="C3" s="176">
        <v>113</v>
      </c>
      <c r="D3" s="902" t="s">
        <v>2120</v>
      </c>
      <c r="E3" s="902" t="s">
        <v>2120</v>
      </c>
      <c r="F3" s="902" t="s">
        <v>2120</v>
      </c>
      <c r="G3" s="902" t="s">
        <v>2120</v>
      </c>
      <c r="H3" s="902" t="s">
        <v>2120</v>
      </c>
      <c r="I3" s="902" t="s">
        <v>2120</v>
      </c>
      <c r="J3" s="902" t="s">
        <v>2120</v>
      </c>
      <c r="K3" s="902" t="s">
        <v>2120</v>
      </c>
      <c r="L3" s="902" t="s">
        <v>2120</v>
      </c>
      <c r="M3" s="902" t="s">
        <v>2120</v>
      </c>
      <c r="N3" s="902" t="s">
        <v>2120</v>
      </c>
      <c r="O3" s="902" t="s">
        <v>996</v>
      </c>
      <c r="P3" s="902" t="s">
        <v>996</v>
      </c>
      <c r="Q3" s="902" t="s">
        <v>996</v>
      </c>
      <c r="R3" s="902" t="s">
        <v>996</v>
      </c>
      <c r="S3" s="902" t="s">
        <v>996</v>
      </c>
      <c r="T3" s="902" t="s">
        <v>996</v>
      </c>
      <c r="U3" s="902"/>
      <c r="V3" s="902"/>
      <c r="W3" s="902"/>
      <c r="X3" s="902"/>
      <c r="Y3" s="902"/>
      <c r="Z3" s="902"/>
      <c r="AA3" s="902"/>
      <c r="AB3" s="902"/>
      <c r="AC3" s="759"/>
      <c r="AD3" s="902">
        <v>12</v>
      </c>
      <c r="AE3" s="902">
        <v>4</v>
      </c>
      <c r="AF3" s="902">
        <v>4</v>
      </c>
      <c r="AG3" s="902" t="s">
        <v>2120</v>
      </c>
      <c r="AH3" s="902" t="s">
        <v>2120</v>
      </c>
      <c r="AI3" s="902" t="s">
        <v>2120</v>
      </c>
      <c r="AJ3" s="389">
        <f>SUM(D3:AI3)</f>
        <v>20</v>
      </c>
      <c r="AK3" s="627">
        <v>14</v>
      </c>
      <c r="AL3" s="585"/>
      <c r="AM3" s="585"/>
      <c r="AN3" s="390"/>
      <c r="AO3" s="41"/>
      <c r="AP3" s="391"/>
      <c r="AQ3" s="391"/>
      <c r="AR3" s="69"/>
      <c r="AS3" s="69"/>
      <c r="AT3" s="69"/>
      <c r="AU3" s="391">
        <f t="shared" ref="AU3:AU33" si="0">COUNTIF(D3:AI3,"X")</f>
        <v>6</v>
      </c>
      <c r="AV3" s="391">
        <f t="shared" ref="AV3:AV33" si="1">COUNTIF(D3:AI3,"&gt;0")</f>
        <v>3</v>
      </c>
      <c r="AW3" s="577">
        <f>AV3+AU3</f>
        <v>9</v>
      </c>
      <c r="AX3" s="41">
        <f t="shared" ref="AX3:AX33" si="2">COUNTIF(D3:AI3,"R")</f>
        <v>14</v>
      </c>
      <c r="AY3" s="41">
        <f t="shared" ref="AY3:AY33" si="3">COUNTIF(D3:AI3,"a")</f>
        <v>0</v>
      </c>
    </row>
    <row r="4" spans="1:51" x14ac:dyDescent="0.2">
      <c r="A4" s="402">
        <v>2</v>
      </c>
      <c r="B4" s="287" t="s">
        <v>49</v>
      </c>
      <c r="C4" s="403">
        <v>116</v>
      </c>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3"/>
      <c r="AD4" s="1042"/>
      <c r="AE4" s="1042"/>
      <c r="AF4" s="1042"/>
      <c r="AG4" s="1042"/>
      <c r="AH4" s="1042"/>
      <c r="AI4" s="1042"/>
      <c r="AJ4" s="389">
        <f t="shared" ref="AJ4:AJ67" si="4">SUM(D4:AI4)</f>
        <v>0</v>
      </c>
      <c r="AK4" s="627"/>
      <c r="AL4" s="585"/>
      <c r="AM4" s="585"/>
      <c r="AN4" s="390"/>
      <c r="AO4" s="41"/>
      <c r="AP4" s="391"/>
      <c r="AQ4" s="391"/>
      <c r="AR4" s="69"/>
      <c r="AS4" s="69"/>
      <c r="AT4" s="69"/>
      <c r="AU4" s="391">
        <f t="shared" si="0"/>
        <v>0</v>
      </c>
      <c r="AV4" s="391">
        <f t="shared" si="1"/>
        <v>0</v>
      </c>
      <c r="AW4" s="577">
        <f t="shared" ref="AW4:AW63" si="5">AV4+AU4</f>
        <v>0</v>
      </c>
      <c r="AX4" s="41">
        <f t="shared" si="2"/>
        <v>0</v>
      </c>
      <c r="AY4" s="41">
        <f t="shared" si="3"/>
        <v>0</v>
      </c>
    </row>
    <row r="5" spans="1:51" x14ac:dyDescent="0.2">
      <c r="A5" s="402">
        <v>3</v>
      </c>
      <c r="B5" s="287" t="s">
        <v>50</v>
      </c>
      <c r="C5" s="176">
        <v>120</v>
      </c>
      <c r="D5" s="902" t="s">
        <v>996</v>
      </c>
      <c r="E5" s="902" t="s">
        <v>996</v>
      </c>
      <c r="F5" s="902" t="s">
        <v>996</v>
      </c>
      <c r="G5" s="902" t="s">
        <v>996</v>
      </c>
      <c r="H5" s="902" t="s">
        <v>996</v>
      </c>
      <c r="I5" s="902" t="s">
        <v>996</v>
      </c>
      <c r="J5" s="902" t="s">
        <v>996</v>
      </c>
      <c r="K5" s="902" t="s">
        <v>996</v>
      </c>
      <c r="L5" s="902" t="s">
        <v>996</v>
      </c>
      <c r="M5" s="902" t="s">
        <v>996</v>
      </c>
      <c r="N5" s="902" t="s">
        <v>996</v>
      </c>
      <c r="O5" s="902" t="s">
        <v>2120</v>
      </c>
      <c r="P5" s="902" t="s">
        <v>2120</v>
      </c>
      <c r="Q5" s="902" t="s">
        <v>2120</v>
      </c>
      <c r="R5" s="902" t="s">
        <v>2120</v>
      </c>
      <c r="S5" s="902" t="s">
        <v>2120</v>
      </c>
      <c r="T5" s="902" t="s">
        <v>2120</v>
      </c>
      <c r="U5" s="902" t="s">
        <v>2120</v>
      </c>
      <c r="V5" s="902" t="s">
        <v>2120</v>
      </c>
      <c r="W5" s="902" t="s">
        <v>2120</v>
      </c>
      <c r="X5" s="902" t="s">
        <v>2120</v>
      </c>
      <c r="Y5" s="902" t="s">
        <v>2120</v>
      </c>
      <c r="Z5" s="902" t="s">
        <v>2120</v>
      </c>
      <c r="AA5" s="902" t="s">
        <v>2120</v>
      </c>
      <c r="AB5" s="902" t="s">
        <v>2120</v>
      </c>
      <c r="AC5" s="760"/>
      <c r="AD5" s="902" t="s">
        <v>2120</v>
      </c>
      <c r="AE5" s="902" t="s">
        <v>2120</v>
      </c>
      <c r="AF5" s="902" t="s">
        <v>2120</v>
      </c>
      <c r="AG5" s="902" t="s">
        <v>996</v>
      </c>
      <c r="AH5" s="978" t="s">
        <v>996</v>
      </c>
      <c r="AI5" s="902" t="s">
        <v>996</v>
      </c>
      <c r="AJ5" s="389">
        <f t="shared" si="4"/>
        <v>0</v>
      </c>
      <c r="AK5" s="627"/>
      <c r="AL5" s="585"/>
      <c r="AM5" s="585"/>
      <c r="AN5" s="390"/>
      <c r="AO5" s="41"/>
      <c r="AP5" s="391"/>
      <c r="AQ5" s="391"/>
      <c r="AR5" s="69"/>
      <c r="AS5" s="69"/>
      <c r="AT5" s="69"/>
      <c r="AU5" s="391">
        <f t="shared" si="0"/>
        <v>14</v>
      </c>
      <c r="AV5" s="391">
        <f t="shared" si="1"/>
        <v>0</v>
      </c>
      <c r="AW5" s="577">
        <f t="shared" si="5"/>
        <v>14</v>
      </c>
      <c r="AX5" s="41">
        <f t="shared" si="2"/>
        <v>17</v>
      </c>
      <c r="AY5" s="41">
        <f t="shared" si="3"/>
        <v>0</v>
      </c>
    </row>
    <row r="6" spans="1:51" x14ac:dyDescent="0.2">
      <c r="A6" s="402">
        <v>4</v>
      </c>
      <c r="B6" s="287" t="s">
        <v>51</v>
      </c>
      <c r="C6" s="176">
        <v>125</v>
      </c>
      <c r="D6" s="902">
        <v>8</v>
      </c>
      <c r="E6" s="902">
        <v>8</v>
      </c>
      <c r="F6" s="902">
        <v>8</v>
      </c>
      <c r="G6" s="902">
        <v>4</v>
      </c>
      <c r="H6" s="902">
        <v>4</v>
      </c>
      <c r="I6" s="902">
        <v>4</v>
      </c>
      <c r="J6" s="902">
        <v>8</v>
      </c>
      <c r="K6" s="902">
        <v>4</v>
      </c>
      <c r="L6" s="902">
        <v>4</v>
      </c>
      <c r="M6" s="902" t="s">
        <v>996</v>
      </c>
      <c r="N6" s="902" t="s">
        <v>996</v>
      </c>
      <c r="O6" s="902" t="s">
        <v>2120</v>
      </c>
      <c r="P6" s="902" t="s">
        <v>2120</v>
      </c>
      <c r="Q6" s="902" t="s">
        <v>2120</v>
      </c>
      <c r="R6" s="902" t="s">
        <v>2120</v>
      </c>
      <c r="S6" s="902" t="s">
        <v>2120</v>
      </c>
      <c r="T6" s="902" t="s">
        <v>2120</v>
      </c>
      <c r="U6" s="902" t="s">
        <v>2120</v>
      </c>
      <c r="V6" s="902" t="s">
        <v>2120</v>
      </c>
      <c r="W6" s="902" t="s">
        <v>2120</v>
      </c>
      <c r="X6" s="902" t="s">
        <v>2120</v>
      </c>
      <c r="Y6" s="902" t="s">
        <v>2120</v>
      </c>
      <c r="Z6" s="902" t="s">
        <v>2120</v>
      </c>
      <c r="AA6" s="902" t="s">
        <v>2120</v>
      </c>
      <c r="AB6" s="902" t="s">
        <v>2120</v>
      </c>
      <c r="AC6" s="760"/>
      <c r="AD6" s="902" t="s">
        <v>2120</v>
      </c>
      <c r="AE6" s="902" t="s">
        <v>2120</v>
      </c>
      <c r="AF6" s="902" t="s">
        <v>2120</v>
      </c>
      <c r="AG6" s="902">
        <v>12</v>
      </c>
      <c r="AH6" s="978">
        <v>8</v>
      </c>
      <c r="AI6" s="902">
        <v>4</v>
      </c>
      <c r="AJ6" s="389">
        <f t="shared" si="4"/>
        <v>76</v>
      </c>
      <c r="AK6" s="627"/>
      <c r="AL6" s="585"/>
      <c r="AM6" s="585"/>
      <c r="AN6" s="390"/>
      <c r="AO6" s="41"/>
      <c r="AP6" s="391"/>
      <c r="AQ6" s="391"/>
      <c r="AR6" s="633">
        <v>24</v>
      </c>
      <c r="AS6" s="69"/>
      <c r="AT6" s="69"/>
      <c r="AU6" s="391">
        <f t="shared" si="0"/>
        <v>2</v>
      </c>
      <c r="AV6" s="391">
        <f t="shared" si="1"/>
        <v>12</v>
      </c>
      <c r="AW6" s="577">
        <f t="shared" si="5"/>
        <v>14</v>
      </c>
      <c r="AX6" s="41">
        <f t="shared" si="2"/>
        <v>17</v>
      </c>
      <c r="AY6" s="41">
        <f t="shared" si="3"/>
        <v>0</v>
      </c>
    </row>
    <row r="7" spans="1:51" x14ac:dyDescent="0.2">
      <c r="A7" s="402">
        <v>6</v>
      </c>
      <c r="B7" s="287" t="s">
        <v>106</v>
      </c>
      <c r="C7" s="403">
        <v>132</v>
      </c>
      <c r="D7" s="902" t="s">
        <v>2120</v>
      </c>
      <c r="E7" s="902" t="s">
        <v>2120</v>
      </c>
      <c r="F7" s="902" t="s">
        <v>2120</v>
      </c>
      <c r="G7" s="902" t="s">
        <v>2120</v>
      </c>
      <c r="H7" s="902" t="s">
        <v>2120</v>
      </c>
      <c r="I7" s="902" t="s">
        <v>2120</v>
      </c>
      <c r="J7" s="902" t="s">
        <v>2120</v>
      </c>
      <c r="K7" s="902" t="s">
        <v>2120</v>
      </c>
      <c r="L7" s="902" t="s">
        <v>2120</v>
      </c>
      <c r="M7" s="902" t="s">
        <v>2120</v>
      </c>
      <c r="N7" s="902" t="s">
        <v>2120</v>
      </c>
      <c r="O7" s="902" t="s">
        <v>996</v>
      </c>
      <c r="P7" s="902">
        <v>3</v>
      </c>
      <c r="Q7" s="902" t="s">
        <v>996</v>
      </c>
      <c r="R7" s="902" t="s">
        <v>996</v>
      </c>
      <c r="S7" s="902" t="s">
        <v>996</v>
      </c>
      <c r="T7" s="902"/>
      <c r="U7" s="902"/>
      <c r="V7" s="902"/>
      <c r="W7" s="902"/>
      <c r="X7" s="902"/>
      <c r="Y7" s="902"/>
      <c r="Z7" s="902"/>
      <c r="AA7" s="902"/>
      <c r="AB7" s="902"/>
      <c r="AC7" s="881"/>
      <c r="AD7" s="902">
        <v>2</v>
      </c>
      <c r="AE7" s="902" t="s">
        <v>996</v>
      </c>
      <c r="AF7" s="902" t="s">
        <v>996</v>
      </c>
      <c r="AG7" s="902" t="s">
        <v>2120</v>
      </c>
      <c r="AH7" s="902" t="s">
        <v>2120</v>
      </c>
      <c r="AI7" s="902" t="s">
        <v>2120</v>
      </c>
      <c r="AJ7" s="389">
        <f t="shared" si="4"/>
        <v>5</v>
      </c>
      <c r="AK7" s="627"/>
      <c r="AL7" s="585"/>
      <c r="AM7" s="585"/>
      <c r="AN7" s="390"/>
      <c r="AO7" s="41"/>
      <c r="AP7" s="391"/>
      <c r="AQ7" s="391"/>
      <c r="AR7" s="69"/>
      <c r="AS7" s="69"/>
      <c r="AT7" s="69"/>
      <c r="AU7" s="391">
        <f t="shared" si="0"/>
        <v>6</v>
      </c>
      <c r="AV7" s="391">
        <f t="shared" si="1"/>
        <v>2</v>
      </c>
      <c r="AW7" s="577">
        <f t="shared" si="5"/>
        <v>8</v>
      </c>
      <c r="AX7" s="41">
        <f t="shared" si="2"/>
        <v>14</v>
      </c>
      <c r="AY7" s="41">
        <f t="shared" si="3"/>
        <v>0</v>
      </c>
    </row>
    <row r="8" spans="1:51" x14ac:dyDescent="0.2">
      <c r="A8" s="402">
        <v>8</v>
      </c>
      <c r="B8" s="287" t="s">
        <v>53</v>
      </c>
      <c r="C8" s="403">
        <v>136</v>
      </c>
      <c r="D8" s="902" t="s">
        <v>996</v>
      </c>
      <c r="E8" s="902" t="s">
        <v>996</v>
      </c>
      <c r="F8" s="902" t="s">
        <v>996</v>
      </c>
      <c r="G8" s="902" t="s">
        <v>996</v>
      </c>
      <c r="H8" s="902" t="s">
        <v>2120</v>
      </c>
      <c r="I8" s="902" t="s">
        <v>2120</v>
      </c>
      <c r="J8" s="902" t="s">
        <v>2120</v>
      </c>
      <c r="K8" s="902" t="s">
        <v>2120</v>
      </c>
      <c r="L8" s="902" t="s">
        <v>2120</v>
      </c>
      <c r="M8" s="902" t="s">
        <v>2120</v>
      </c>
      <c r="N8" s="902" t="s">
        <v>2120</v>
      </c>
      <c r="O8" s="902" t="s">
        <v>2120</v>
      </c>
      <c r="P8" s="902" t="s">
        <v>2120</v>
      </c>
      <c r="Q8" s="902" t="s">
        <v>2120</v>
      </c>
      <c r="R8" s="902" t="s">
        <v>2120</v>
      </c>
      <c r="S8" s="902" t="s">
        <v>2120</v>
      </c>
      <c r="T8" s="902" t="s">
        <v>2120</v>
      </c>
      <c r="U8" s="902" t="s">
        <v>2120</v>
      </c>
      <c r="V8" s="902"/>
      <c r="W8" s="902"/>
      <c r="X8" s="902"/>
      <c r="Y8" s="902"/>
      <c r="Z8" s="902"/>
      <c r="AA8" s="902"/>
      <c r="AB8" s="902"/>
      <c r="AC8" s="759"/>
      <c r="AD8" s="902" t="s">
        <v>996</v>
      </c>
      <c r="AE8" s="902" t="s">
        <v>996</v>
      </c>
      <c r="AF8" s="902" t="s">
        <v>996</v>
      </c>
      <c r="AG8" s="902" t="s">
        <v>996</v>
      </c>
      <c r="AH8" s="902" t="s">
        <v>996</v>
      </c>
      <c r="AI8" s="902" t="s">
        <v>996</v>
      </c>
      <c r="AJ8" s="389">
        <f t="shared" si="4"/>
        <v>0</v>
      </c>
      <c r="AK8" s="627"/>
      <c r="AL8" s="585"/>
      <c r="AM8" s="585"/>
      <c r="AN8" s="390"/>
      <c r="AO8" s="41"/>
      <c r="AP8" s="391"/>
      <c r="AQ8" s="391"/>
      <c r="AR8" s="69"/>
      <c r="AS8" s="69"/>
      <c r="AT8" s="69"/>
      <c r="AU8" s="391">
        <f t="shared" si="0"/>
        <v>10</v>
      </c>
      <c r="AV8" s="391">
        <f t="shared" si="1"/>
        <v>0</v>
      </c>
      <c r="AW8" s="577">
        <f t="shared" si="5"/>
        <v>10</v>
      </c>
      <c r="AX8" s="41">
        <f t="shared" si="2"/>
        <v>14</v>
      </c>
      <c r="AY8" s="41">
        <f t="shared" si="3"/>
        <v>0</v>
      </c>
    </row>
    <row r="9" spans="1:51" x14ac:dyDescent="0.2">
      <c r="A9" s="402">
        <v>9</v>
      </c>
      <c r="B9" s="287" t="s">
        <v>52</v>
      </c>
      <c r="C9" s="206">
        <v>138</v>
      </c>
      <c r="D9" s="902">
        <v>2</v>
      </c>
      <c r="E9" s="902" t="s">
        <v>996</v>
      </c>
      <c r="F9" s="902" t="s">
        <v>996</v>
      </c>
      <c r="G9" s="902">
        <v>2</v>
      </c>
      <c r="H9" s="902">
        <v>2</v>
      </c>
      <c r="I9" s="902" t="s">
        <v>996</v>
      </c>
      <c r="J9" s="902" t="s">
        <v>996</v>
      </c>
      <c r="K9" s="902" t="s">
        <v>996</v>
      </c>
      <c r="L9" s="902" t="s">
        <v>996</v>
      </c>
      <c r="M9" s="902" t="s">
        <v>996</v>
      </c>
      <c r="N9" s="902" t="s">
        <v>996</v>
      </c>
      <c r="O9" s="902" t="s">
        <v>2120</v>
      </c>
      <c r="P9" s="902" t="s">
        <v>2120</v>
      </c>
      <c r="Q9" s="902" t="s">
        <v>2120</v>
      </c>
      <c r="R9" s="902" t="s">
        <v>2120</v>
      </c>
      <c r="S9" s="902" t="s">
        <v>2120</v>
      </c>
      <c r="T9" s="902" t="s">
        <v>2120</v>
      </c>
      <c r="U9" s="902" t="s">
        <v>2120</v>
      </c>
      <c r="V9" s="902" t="s">
        <v>2120</v>
      </c>
      <c r="W9" s="902" t="s">
        <v>2120</v>
      </c>
      <c r="X9" s="902" t="s">
        <v>2120</v>
      </c>
      <c r="Y9" s="902" t="s">
        <v>2120</v>
      </c>
      <c r="Z9" s="902" t="s">
        <v>2120</v>
      </c>
      <c r="AA9" s="902" t="s">
        <v>2120</v>
      </c>
      <c r="AB9" s="902" t="s">
        <v>2120</v>
      </c>
      <c r="AC9" s="760"/>
      <c r="AD9" s="902" t="s">
        <v>2120</v>
      </c>
      <c r="AE9" s="902" t="s">
        <v>2120</v>
      </c>
      <c r="AF9" s="902" t="s">
        <v>2120</v>
      </c>
      <c r="AG9" s="902">
        <v>1</v>
      </c>
      <c r="AH9" s="978" t="s">
        <v>996</v>
      </c>
      <c r="AI9" s="902" t="s">
        <v>996</v>
      </c>
      <c r="AJ9" s="389">
        <f t="shared" si="4"/>
        <v>7</v>
      </c>
      <c r="AK9" s="627"/>
      <c r="AL9" s="585"/>
      <c r="AM9" s="585"/>
      <c r="AN9" s="390"/>
      <c r="AO9" s="41"/>
      <c r="AP9" s="391"/>
      <c r="AQ9" s="391"/>
      <c r="AR9" s="69"/>
      <c r="AS9" s="69"/>
      <c r="AT9" s="69"/>
      <c r="AU9" s="391">
        <f t="shared" si="0"/>
        <v>10</v>
      </c>
      <c r="AV9" s="391">
        <f t="shared" si="1"/>
        <v>4</v>
      </c>
      <c r="AW9" s="577">
        <f t="shared" si="5"/>
        <v>14</v>
      </c>
      <c r="AX9" s="41">
        <f t="shared" si="2"/>
        <v>17</v>
      </c>
      <c r="AY9" s="41">
        <f t="shared" si="3"/>
        <v>0</v>
      </c>
    </row>
    <row r="10" spans="1:51" x14ac:dyDescent="0.2">
      <c r="A10" s="402">
        <v>10</v>
      </c>
      <c r="B10" s="287" t="s">
        <v>54</v>
      </c>
      <c r="C10" s="206">
        <v>139</v>
      </c>
      <c r="D10" s="902" t="s">
        <v>2120</v>
      </c>
      <c r="E10" s="902" t="s">
        <v>2120</v>
      </c>
      <c r="F10" s="902" t="s">
        <v>2120</v>
      </c>
      <c r="G10" s="902" t="s">
        <v>2120</v>
      </c>
      <c r="H10" s="902" t="s">
        <v>996</v>
      </c>
      <c r="I10" s="902" t="s">
        <v>996</v>
      </c>
      <c r="J10" s="902" t="s">
        <v>996</v>
      </c>
      <c r="K10" s="902">
        <v>2</v>
      </c>
      <c r="L10" s="902" t="s">
        <v>996</v>
      </c>
      <c r="M10" s="902" t="s">
        <v>996</v>
      </c>
      <c r="N10" s="902" t="s">
        <v>996</v>
      </c>
      <c r="O10" s="902" t="s">
        <v>996</v>
      </c>
      <c r="P10" s="902" t="s">
        <v>996</v>
      </c>
      <c r="Q10" s="902" t="s">
        <v>996</v>
      </c>
      <c r="R10" s="902" t="s">
        <v>996</v>
      </c>
      <c r="S10" s="902" t="s">
        <v>996</v>
      </c>
      <c r="T10" s="902" t="s">
        <v>996</v>
      </c>
      <c r="U10" s="902"/>
      <c r="V10" s="902" t="s">
        <v>2120</v>
      </c>
      <c r="W10" s="902" t="s">
        <v>2120</v>
      </c>
      <c r="X10" s="902" t="s">
        <v>2120</v>
      </c>
      <c r="Y10" s="902" t="s">
        <v>2120</v>
      </c>
      <c r="Z10" s="902" t="s">
        <v>2120</v>
      </c>
      <c r="AA10" s="902" t="s">
        <v>2120</v>
      </c>
      <c r="AB10" s="902" t="s">
        <v>2120</v>
      </c>
      <c r="AC10" s="759"/>
      <c r="AD10" s="902" t="s">
        <v>2120</v>
      </c>
      <c r="AE10" s="902" t="s">
        <v>2120</v>
      </c>
      <c r="AF10" s="902" t="s">
        <v>2120</v>
      </c>
      <c r="AG10" s="902" t="s">
        <v>2120</v>
      </c>
      <c r="AH10" s="978" t="s">
        <v>2120</v>
      </c>
      <c r="AI10" s="902" t="s">
        <v>2120</v>
      </c>
      <c r="AJ10" s="389">
        <f t="shared" si="4"/>
        <v>2</v>
      </c>
      <c r="AK10" s="627"/>
      <c r="AL10" s="585"/>
      <c r="AM10" s="585"/>
      <c r="AN10" s="390"/>
      <c r="AO10" s="41"/>
      <c r="AP10" s="391"/>
      <c r="AQ10" s="391"/>
      <c r="AR10" s="69"/>
      <c r="AS10" s="69"/>
      <c r="AT10" s="69"/>
      <c r="AU10" s="391">
        <f t="shared" si="0"/>
        <v>12</v>
      </c>
      <c r="AV10" s="391">
        <f t="shared" si="1"/>
        <v>1</v>
      </c>
      <c r="AW10" s="577">
        <f t="shared" si="5"/>
        <v>13</v>
      </c>
      <c r="AX10" s="41">
        <f t="shared" si="2"/>
        <v>17</v>
      </c>
      <c r="AY10" s="41">
        <f t="shared" si="3"/>
        <v>0</v>
      </c>
    </row>
    <row r="11" spans="1:51" x14ac:dyDescent="0.2">
      <c r="A11" s="402">
        <v>11</v>
      </c>
      <c r="B11" s="287" t="s">
        <v>55</v>
      </c>
      <c r="C11" s="403">
        <v>140</v>
      </c>
      <c r="D11" s="902" t="s">
        <v>996</v>
      </c>
      <c r="E11" s="902">
        <v>2</v>
      </c>
      <c r="F11" s="902" t="s">
        <v>996</v>
      </c>
      <c r="G11" s="902" t="s">
        <v>996</v>
      </c>
      <c r="H11" s="902" t="s">
        <v>2120</v>
      </c>
      <c r="I11" s="902" t="s">
        <v>2120</v>
      </c>
      <c r="J11" s="902" t="s">
        <v>2120</v>
      </c>
      <c r="K11" s="902" t="s">
        <v>2120</v>
      </c>
      <c r="L11" s="902" t="s">
        <v>2120</v>
      </c>
      <c r="M11" s="902" t="s">
        <v>2120</v>
      </c>
      <c r="N11" s="902" t="s">
        <v>2120</v>
      </c>
      <c r="O11" s="902" t="s">
        <v>2120</v>
      </c>
      <c r="P11" s="902" t="s">
        <v>2120</v>
      </c>
      <c r="Q11" s="902" t="s">
        <v>2120</v>
      </c>
      <c r="R11" s="902" t="s">
        <v>2120</v>
      </c>
      <c r="S11" s="902" t="s">
        <v>2120</v>
      </c>
      <c r="T11" s="902" t="s">
        <v>2120</v>
      </c>
      <c r="U11" s="902" t="s">
        <v>2120</v>
      </c>
      <c r="V11" s="902"/>
      <c r="W11" s="902"/>
      <c r="X11" s="902"/>
      <c r="Y11" s="902"/>
      <c r="Z11" s="902"/>
      <c r="AA11" s="902"/>
      <c r="AB11" s="902"/>
      <c r="AC11" s="759"/>
      <c r="AD11" s="902" t="s">
        <v>996</v>
      </c>
      <c r="AE11" s="902" t="s">
        <v>996</v>
      </c>
      <c r="AF11" s="902" t="s">
        <v>996</v>
      </c>
      <c r="AG11" s="902" t="s">
        <v>996</v>
      </c>
      <c r="AH11" s="902">
        <v>3</v>
      </c>
      <c r="AI11" s="902" t="s">
        <v>996</v>
      </c>
      <c r="AJ11" s="389">
        <f t="shared" si="4"/>
        <v>5</v>
      </c>
      <c r="AK11" s="627"/>
      <c r="AL11" s="585"/>
      <c r="AM11" s="585"/>
      <c r="AN11" s="390"/>
      <c r="AO11" s="41"/>
      <c r="AP11" s="391"/>
      <c r="AQ11" s="391"/>
      <c r="AR11" s="69"/>
      <c r="AS11" s="69"/>
      <c r="AT11" s="69"/>
      <c r="AU11" s="391">
        <f t="shared" si="0"/>
        <v>8</v>
      </c>
      <c r="AV11" s="391">
        <f t="shared" si="1"/>
        <v>2</v>
      </c>
      <c r="AW11" s="577">
        <f t="shared" si="5"/>
        <v>10</v>
      </c>
      <c r="AX11" s="41">
        <f t="shared" si="2"/>
        <v>14</v>
      </c>
      <c r="AY11" s="41">
        <f t="shared" si="3"/>
        <v>0</v>
      </c>
    </row>
    <row r="12" spans="1:51" s="313" customFormat="1" x14ac:dyDescent="0.2">
      <c r="A12" s="983">
        <v>12</v>
      </c>
      <c r="B12" s="984" t="s">
        <v>107</v>
      </c>
      <c r="C12" s="985">
        <v>141</v>
      </c>
      <c r="D12" s="902" t="s">
        <v>2120</v>
      </c>
      <c r="E12" s="902" t="s">
        <v>2120</v>
      </c>
      <c r="F12" s="902" t="s">
        <v>2120</v>
      </c>
      <c r="G12" s="902" t="s">
        <v>2120</v>
      </c>
      <c r="H12" s="902" t="s">
        <v>2120</v>
      </c>
      <c r="I12" s="902" t="s">
        <v>2120</v>
      </c>
      <c r="J12" s="902" t="s">
        <v>2120</v>
      </c>
      <c r="K12" s="902" t="s">
        <v>2120</v>
      </c>
      <c r="L12" s="902" t="s">
        <v>2120</v>
      </c>
      <c r="M12" s="902" t="s">
        <v>2120</v>
      </c>
      <c r="N12" s="902" t="s">
        <v>2120</v>
      </c>
      <c r="O12" s="902" t="s">
        <v>996</v>
      </c>
      <c r="P12" s="902" t="s">
        <v>996</v>
      </c>
      <c r="Q12" s="902" t="s">
        <v>996</v>
      </c>
      <c r="R12" s="902" t="s">
        <v>996</v>
      </c>
      <c r="S12" s="902" t="s">
        <v>996</v>
      </c>
      <c r="T12" s="902" t="s">
        <v>996</v>
      </c>
      <c r="U12" s="902"/>
      <c r="V12" s="902"/>
      <c r="W12" s="902"/>
      <c r="X12" s="902"/>
      <c r="Y12" s="902"/>
      <c r="Z12" s="902"/>
      <c r="AA12" s="902"/>
      <c r="AB12" s="902"/>
      <c r="AC12" s="759"/>
      <c r="AD12" s="902" t="s">
        <v>996</v>
      </c>
      <c r="AE12" s="902" t="s">
        <v>996</v>
      </c>
      <c r="AF12" s="902" t="s">
        <v>996</v>
      </c>
      <c r="AG12" s="902" t="s">
        <v>2120</v>
      </c>
      <c r="AH12" s="902" t="s">
        <v>2120</v>
      </c>
      <c r="AI12" s="902" t="s">
        <v>2120</v>
      </c>
      <c r="AJ12" s="389">
        <f t="shared" si="4"/>
        <v>0</v>
      </c>
      <c r="AK12" s="986"/>
      <c r="AL12" s="987"/>
      <c r="AM12" s="987"/>
      <c r="AN12" s="988"/>
      <c r="AO12" s="989"/>
      <c r="AP12" s="990"/>
      <c r="AQ12" s="990"/>
      <c r="AR12" s="991"/>
      <c r="AS12" s="991"/>
      <c r="AT12" s="991"/>
      <c r="AU12" s="990">
        <f t="shared" si="0"/>
        <v>9</v>
      </c>
      <c r="AV12" s="990">
        <f t="shared" si="1"/>
        <v>0</v>
      </c>
      <c r="AW12" s="992">
        <f t="shared" si="5"/>
        <v>9</v>
      </c>
      <c r="AX12" s="993">
        <f t="shared" si="2"/>
        <v>14</v>
      </c>
      <c r="AY12" s="993">
        <f t="shared" si="3"/>
        <v>0</v>
      </c>
    </row>
    <row r="13" spans="1:51" x14ac:dyDescent="0.2">
      <c r="A13" s="402">
        <v>13</v>
      </c>
      <c r="B13" s="287" t="s">
        <v>57</v>
      </c>
      <c r="C13" s="176">
        <v>145</v>
      </c>
      <c r="D13" s="1044"/>
      <c r="E13" s="1044"/>
      <c r="F13" s="1044"/>
      <c r="G13" s="1044"/>
      <c r="H13" s="1044"/>
      <c r="I13" s="1044"/>
      <c r="J13" s="1044"/>
      <c r="K13" s="1044"/>
      <c r="L13" s="1044"/>
      <c r="M13" s="1044"/>
      <c r="N13" s="1044"/>
      <c r="O13" s="1044"/>
      <c r="P13" s="1044"/>
      <c r="Q13" s="1044"/>
      <c r="R13" s="1044"/>
      <c r="S13" s="1044"/>
      <c r="T13" s="1044"/>
      <c r="U13" s="1044"/>
      <c r="V13" s="1044"/>
      <c r="W13" s="1044"/>
      <c r="X13" s="1044"/>
      <c r="Y13" s="1044"/>
      <c r="Z13" s="1044"/>
      <c r="AA13" s="1044"/>
      <c r="AB13" s="1044"/>
      <c r="AC13" s="1045"/>
      <c r="AD13" s="1044"/>
      <c r="AE13" s="1044"/>
      <c r="AF13" s="1044"/>
      <c r="AG13" s="1044"/>
      <c r="AH13" s="1046"/>
      <c r="AI13" s="1044"/>
      <c r="AJ13" s="389">
        <f t="shared" si="4"/>
        <v>0</v>
      </c>
      <c r="AK13" s="627"/>
      <c r="AL13" s="578"/>
      <c r="AM13" s="578"/>
      <c r="AN13" s="378"/>
      <c r="AO13" s="378"/>
      <c r="AP13" s="391"/>
      <c r="AQ13" s="391"/>
      <c r="AR13" s="69"/>
      <c r="AS13" s="69"/>
      <c r="AT13" s="69"/>
      <c r="AU13" s="391">
        <f t="shared" si="0"/>
        <v>0</v>
      </c>
      <c r="AV13" s="391">
        <f t="shared" si="1"/>
        <v>0</v>
      </c>
      <c r="AW13" s="577">
        <f t="shared" si="5"/>
        <v>0</v>
      </c>
      <c r="AX13" s="41">
        <f t="shared" si="2"/>
        <v>0</v>
      </c>
      <c r="AY13" s="41">
        <f t="shared" si="3"/>
        <v>0</v>
      </c>
    </row>
    <row r="14" spans="1:51" x14ac:dyDescent="0.2">
      <c r="A14" s="402">
        <v>14</v>
      </c>
      <c r="B14" s="287" t="s">
        <v>59</v>
      </c>
      <c r="C14" s="403">
        <v>162</v>
      </c>
      <c r="D14" s="902" t="s">
        <v>996</v>
      </c>
      <c r="E14" s="902" t="s">
        <v>996</v>
      </c>
      <c r="F14" s="902" t="s">
        <v>996</v>
      </c>
      <c r="G14" s="902" t="s">
        <v>996</v>
      </c>
      <c r="H14" s="902" t="s">
        <v>996</v>
      </c>
      <c r="I14" s="902" t="s">
        <v>996</v>
      </c>
      <c r="J14" s="902" t="s">
        <v>996</v>
      </c>
      <c r="K14" s="902" t="s">
        <v>996</v>
      </c>
      <c r="L14" s="902" t="s">
        <v>996</v>
      </c>
      <c r="M14" s="902" t="s">
        <v>996</v>
      </c>
      <c r="N14" s="902" t="s">
        <v>996</v>
      </c>
      <c r="O14" s="902" t="s">
        <v>2120</v>
      </c>
      <c r="P14" s="902" t="s">
        <v>2120</v>
      </c>
      <c r="Q14" s="902" t="s">
        <v>2120</v>
      </c>
      <c r="R14" s="902" t="s">
        <v>2120</v>
      </c>
      <c r="S14" s="902" t="s">
        <v>2120</v>
      </c>
      <c r="T14" s="902" t="s">
        <v>2120</v>
      </c>
      <c r="U14" s="902" t="s">
        <v>2120</v>
      </c>
      <c r="V14" s="902" t="s">
        <v>2120</v>
      </c>
      <c r="W14" s="902" t="s">
        <v>2120</v>
      </c>
      <c r="X14" s="902" t="s">
        <v>2120</v>
      </c>
      <c r="Y14" s="902" t="s">
        <v>2120</v>
      </c>
      <c r="Z14" s="902" t="s">
        <v>2120</v>
      </c>
      <c r="AA14" s="902" t="s">
        <v>2120</v>
      </c>
      <c r="AB14" s="902" t="s">
        <v>2120</v>
      </c>
      <c r="AC14" s="760"/>
      <c r="AD14" s="902" t="s">
        <v>2120</v>
      </c>
      <c r="AE14" s="902" t="s">
        <v>2120</v>
      </c>
      <c r="AF14" s="902" t="s">
        <v>2120</v>
      </c>
      <c r="AG14" s="902" t="s">
        <v>996</v>
      </c>
      <c r="AH14" s="902" t="s">
        <v>996</v>
      </c>
      <c r="AI14" s="902" t="s">
        <v>996</v>
      </c>
      <c r="AJ14" s="389">
        <f t="shared" si="4"/>
        <v>0</v>
      </c>
      <c r="AK14" s="627"/>
      <c r="AL14" s="585"/>
      <c r="AM14" s="585"/>
      <c r="AN14" s="392"/>
      <c r="AO14" s="393"/>
      <c r="AP14" s="391"/>
      <c r="AQ14" s="391"/>
      <c r="AR14" s="69"/>
      <c r="AS14" s="69"/>
      <c r="AT14" s="69"/>
      <c r="AU14" s="391">
        <f t="shared" si="0"/>
        <v>14</v>
      </c>
      <c r="AV14" s="391">
        <f t="shared" si="1"/>
        <v>0</v>
      </c>
      <c r="AW14" s="577">
        <f t="shared" si="5"/>
        <v>14</v>
      </c>
      <c r="AX14" s="41">
        <f t="shared" si="2"/>
        <v>17</v>
      </c>
      <c r="AY14" s="41">
        <f t="shared" si="3"/>
        <v>0</v>
      </c>
    </row>
    <row r="15" spans="1:51" x14ac:dyDescent="0.2">
      <c r="A15" s="402">
        <v>15</v>
      </c>
      <c r="B15" s="287" t="s">
        <v>61</v>
      </c>
      <c r="C15" s="176">
        <v>171</v>
      </c>
      <c r="D15" s="902" t="s">
        <v>996</v>
      </c>
      <c r="E15" s="902" t="s">
        <v>996</v>
      </c>
      <c r="F15" s="902" t="s">
        <v>996</v>
      </c>
      <c r="G15" s="902" t="s">
        <v>996</v>
      </c>
      <c r="H15" s="902" t="s">
        <v>996</v>
      </c>
      <c r="I15" s="902" t="s">
        <v>996</v>
      </c>
      <c r="J15" s="902" t="s">
        <v>996</v>
      </c>
      <c r="K15" s="902" t="s">
        <v>996</v>
      </c>
      <c r="L15" s="902" t="s">
        <v>996</v>
      </c>
      <c r="M15" s="902" t="s">
        <v>996</v>
      </c>
      <c r="N15" s="902" t="s">
        <v>996</v>
      </c>
      <c r="O15" s="902" t="s">
        <v>2120</v>
      </c>
      <c r="P15" s="902" t="s">
        <v>2120</v>
      </c>
      <c r="Q15" s="902" t="s">
        <v>2120</v>
      </c>
      <c r="R15" s="902" t="s">
        <v>2120</v>
      </c>
      <c r="S15" s="902" t="s">
        <v>2120</v>
      </c>
      <c r="T15" s="902" t="s">
        <v>2120</v>
      </c>
      <c r="U15" s="902" t="s">
        <v>2120</v>
      </c>
      <c r="V15" s="902" t="s">
        <v>2120</v>
      </c>
      <c r="W15" s="902" t="s">
        <v>2120</v>
      </c>
      <c r="X15" s="902" t="s">
        <v>2120</v>
      </c>
      <c r="Y15" s="902" t="s">
        <v>2120</v>
      </c>
      <c r="Z15" s="902" t="s">
        <v>2120</v>
      </c>
      <c r="AA15" s="902" t="s">
        <v>2120</v>
      </c>
      <c r="AB15" s="902" t="s">
        <v>2120</v>
      </c>
      <c r="AC15" s="760"/>
      <c r="AD15" s="902" t="s">
        <v>2120</v>
      </c>
      <c r="AE15" s="902" t="s">
        <v>2120</v>
      </c>
      <c r="AF15" s="902" t="s">
        <v>2120</v>
      </c>
      <c r="AG15" s="902" t="s">
        <v>996</v>
      </c>
      <c r="AH15" s="978" t="s">
        <v>996</v>
      </c>
      <c r="AI15" s="902" t="s">
        <v>996</v>
      </c>
      <c r="AJ15" s="389">
        <f t="shared" si="4"/>
        <v>0</v>
      </c>
      <c r="AK15" s="627"/>
      <c r="AL15" s="585"/>
      <c r="AM15" s="585"/>
      <c r="AN15" s="390"/>
      <c r="AO15" s="41"/>
      <c r="AP15" s="391"/>
      <c r="AQ15" s="391"/>
      <c r="AR15" s="69"/>
      <c r="AS15" s="69"/>
      <c r="AT15" s="69"/>
      <c r="AU15" s="391">
        <f t="shared" si="0"/>
        <v>14</v>
      </c>
      <c r="AV15" s="391">
        <f t="shared" si="1"/>
        <v>0</v>
      </c>
      <c r="AW15" s="577">
        <f t="shared" si="5"/>
        <v>14</v>
      </c>
      <c r="AX15" s="41">
        <f t="shared" si="2"/>
        <v>17</v>
      </c>
      <c r="AY15" s="41">
        <f t="shared" si="3"/>
        <v>0</v>
      </c>
    </row>
    <row r="16" spans="1:51" x14ac:dyDescent="0.2">
      <c r="A16" s="402">
        <v>16</v>
      </c>
      <c r="B16" s="287" t="s">
        <v>66</v>
      </c>
      <c r="C16" s="206">
        <v>180</v>
      </c>
      <c r="D16" s="902" t="s">
        <v>996</v>
      </c>
      <c r="E16" s="902" t="s">
        <v>996</v>
      </c>
      <c r="F16" s="902" t="s">
        <v>996</v>
      </c>
      <c r="G16" s="902">
        <v>1</v>
      </c>
      <c r="H16" s="902">
        <v>1</v>
      </c>
      <c r="I16" s="902" t="s">
        <v>996</v>
      </c>
      <c r="J16" s="902" t="s">
        <v>996</v>
      </c>
      <c r="K16" s="902" t="s">
        <v>996</v>
      </c>
      <c r="L16" s="902" t="s">
        <v>996</v>
      </c>
      <c r="M16" s="902" t="s">
        <v>996</v>
      </c>
      <c r="N16" s="902" t="s">
        <v>996</v>
      </c>
      <c r="O16" s="902" t="s">
        <v>2120</v>
      </c>
      <c r="P16" s="902" t="s">
        <v>2120</v>
      </c>
      <c r="Q16" s="902" t="s">
        <v>2120</v>
      </c>
      <c r="R16" s="902" t="s">
        <v>2120</v>
      </c>
      <c r="S16" s="902" t="s">
        <v>2120</v>
      </c>
      <c r="T16" s="902" t="s">
        <v>2120</v>
      </c>
      <c r="U16" s="902" t="s">
        <v>2120</v>
      </c>
      <c r="V16" s="902" t="s">
        <v>2120</v>
      </c>
      <c r="W16" s="902" t="s">
        <v>2120</v>
      </c>
      <c r="X16" s="902" t="s">
        <v>2120</v>
      </c>
      <c r="Y16" s="902" t="s">
        <v>2120</v>
      </c>
      <c r="Z16" s="902" t="s">
        <v>2120</v>
      </c>
      <c r="AA16" s="902" t="s">
        <v>2120</v>
      </c>
      <c r="AB16" s="902" t="s">
        <v>2120</v>
      </c>
      <c r="AC16" s="760"/>
      <c r="AD16" s="902" t="s">
        <v>2120</v>
      </c>
      <c r="AE16" s="902" t="s">
        <v>2120</v>
      </c>
      <c r="AF16" s="902" t="s">
        <v>2120</v>
      </c>
      <c r="AG16" s="902" t="s">
        <v>996</v>
      </c>
      <c r="AH16" s="902" t="s">
        <v>996</v>
      </c>
      <c r="AI16" s="902" t="s">
        <v>996</v>
      </c>
      <c r="AJ16" s="389">
        <f t="shared" si="4"/>
        <v>2</v>
      </c>
      <c r="AK16" s="627"/>
      <c r="AL16" s="585"/>
      <c r="AM16" s="585"/>
      <c r="AN16" s="390"/>
      <c r="AO16" s="41"/>
      <c r="AP16" s="391"/>
      <c r="AQ16" s="391"/>
      <c r="AR16" s="69"/>
      <c r="AS16" s="69"/>
      <c r="AT16" s="69"/>
      <c r="AU16" s="391">
        <f t="shared" si="0"/>
        <v>12</v>
      </c>
      <c r="AV16" s="391">
        <f t="shared" si="1"/>
        <v>2</v>
      </c>
      <c r="AW16" s="577">
        <f t="shared" si="5"/>
        <v>14</v>
      </c>
      <c r="AX16" s="41">
        <f t="shared" si="2"/>
        <v>17</v>
      </c>
      <c r="AY16" s="41">
        <f t="shared" si="3"/>
        <v>0</v>
      </c>
    </row>
    <row r="17" spans="1:51" x14ac:dyDescent="0.2">
      <c r="A17" s="402">
        <v>17</v>
      </c>
      <c r="B17" s="287" t="s">
        <v>101</v>
      </c>
      <c r="C17" s="403">
        <v>187</v>
      </c>
      <c r="D17" s="902" t="s">
        <v>2120</v>
      </c>
      <c r="E17" s="902" t="s">
        <v>2120</v>
      </c>
      <c r="F17" s="902" t="s">
        <v>2120</v>
      </c>
      <c r="G17" s="902" t="s">
        <v>2120</v>
      </c>
      <c r="H17" s="902" t="s">
        <v>996</v>
      </c>
      <c r="I17" s="902" t="s">
        <v>996</v>
      </c>
      <c r="J17" s="902" t="s">
        <v>996</v>
      </c>
      <c r="K17" s="902" t="s">
        <v>996</v>
      </c>
      <c r="L17" s="902" t="s">
        <v>996</v>
      </c>
      <c r="M17" s="902" t="s">
        <v>996</v>
      </c>
      <c r="N17" s="902" t="s">
        <v>996</v>
      </c>
      <c r="O17" s="902" t="s">
        <v>996</v>
      </c>
      <c r="P17" s="902" t="s">
        <v>996</v>
      </c>
      <c r="Q17" s="902" t="s">
        <v>996</v>
      </c>
      <c r="R17" s="902" t="s">
        <v>996</v>
      </c>
      <c r="S17" s="902" t="s">
        <v>996</v>
      </c>
      <c r="T17" s="902"/>
      <c r="U17" s="902"/>
      <c r="V17" s="902" t="s">
        <v>2120</v>
      </c>
      <c r="W17" s="902" t="s">
        <v>2120</v>
      </c>
      <c r="X17" s="902" t="s">
        <v>2120</v>
      </c>
      <c r="Y17" s="902" t="s">
        <v>2120</v>
      </c>
      <c r="Z17" s="902" t="s">
        <v>2120</v>
      </c>
      <c r="AA17" s="902" t="s">
        <v>2120</v>
      </c>
      <c r="AB17" s="902" t="s">
        <v>2120</v>
      </c>
      <c r="AC17" s="759"/>
      <c r="AD17" s="902" t="s">
        <v>2120</v>
      </c>
      <c r="AE17" s="902" t="s">
        <v>2120</v>
      </c>
      <c r="AF17" s="902" t="s">
        <v>2120</v>
      </c>
      <c r="AG17" s="902" t="s">
        <v>2120</v>
      </c>
      <c r="AH17" s="978" t="s">
        <v>2120</v>
      </c>
      <c r="AI17" s="902" t="s">
        <v>2120</v>
      </c>
      <c r="AJ17" s="389">
        <f t="shared" si="4"/>
        <v>0</v>
      </c>
      <c r="AK17" s="627"/>
      <c r="AL17" s="585"/>
      <c r="AM17" s="585"/>
      <c r="AN17" s="390"/>
      <c r="AO17" s="41"/>
      <c r="AP17" s="391"/>
      <c r="AQ17" s="391"/>
      <c r="AR17" s="69"/>
      <c r="AS17" s="69"/>
      <c r="AT17" s="69"/>
      <c r="AU17" s="391">
        <f t="shared" si="0"/>
        <v>12</v>
      </c>
      <c r="AV17" s="391">
        <f t="shared" si="1"/>
        <v>0</v>
      </c>
      <c r="AW17" s="577">
        <f t="shared" si="5"/>
        <v>12</v>
      </c>
      <c r="AX17" s="41">
        <f t="shared" si="2"/>
        <v>17</v>
      </c>
      <c r="AY17" s="41">
        <f t="shared" si="3"/>
        <v>0</v>
      </c>
    </row>
    <row r="18" spans="1:51" x14ac:dyDescent="0.2">
      <c r="A18" s="402">
        <v>18</v>
      </c>
      <c r="B18" s="287" t="s">
        <v>108</v>
      </c>
      <c r="C18" s="176">
        <v>193</v>
      </c>
      <c r="D18" s="902" t="s">
        <v>2120</v>
      </c>
      <c r="E18" s="902" t="s">
        <v>2120</v>
      </c>
      <c r="F18" s="902" t="s">
        <v>2120</v>
      </c>
      <c r="G18" s="902" t="s">
        <v>2120</v>
      </c>
      <c r="H18" s="902" t="s">
        <v>2120</v>
      </c>
      <c r="I18" s="902" t="s">
        <v>2120</v>
      </c>
      <c r="J18" s="902" t="s">
        <v>2120</v>
      </c>
      <c r="K18" s="902" t="s">
        <v>2120</v>
      </c>
      <c r="L18" s="902" t="s">
        <v>2120</v>
      </c>
      <c r="M18" s="902" t="s">
        <v>2120</v>
      </c>
      <c r="N18" s="902" t="s">
        <v>2120</v>
      </c>
      <c r="O18" s="902" t="s">
        <v>996</v>
      </c>
      <c r="P18" s="902" t="s">
        <v>996</v>
      </c>
      <c r="Q18" s="902" t="s">
        <v>996</v>
      </c>
      <c r="R18" s="902" t="s">
        <v>996</v>
      </c>
      <c r="S18" s="902" t="s">
        <v>996</v>
      </c>
      <c r="T18" s="902" t="s">
        <v>996</v>
      </c>
      <c r="U18" s="902"/>
      <c r="V18" s="902"/>
      <c r="W18" s="902"/>
      <c r="X18" s="902"/>
      <c r="Y18" s="902"/>
      <c r="Z18" s="902"/>
      <c r="AA18" s="902"/>
      <c r="AB18" s="902"/>
      <c r="AC18" s="759"/>
      <c r="AD18" s="902" t="s">
        <v>996</v>
      </c>
      <c r="AE18" s="902" t="s">
        <v>996</v>
      </c>
      <c r="AF18" s="902" t="s">
        <v>996</v>
      </c>
      <c r="AG18" s="902" t="s">
        <v>2120</v>
      </c>
      <c r="AH18" s="902" t="s">
        <v>2120</v>
      </c>
      <c r="AI18" s="902" t="s">
        <v>2120</v>
      </c>
      <c r="AJ18" s="389">
        <f t="shared" si="4"/>
        <v>0</v>
      </c>
      <c r="AK18" s="627"/>
      <c r="AL18" s="585"/>
      <c r="AM18" s="585"/>
      <c r="AN18" s="390"/>
      <c r="AO18" s="41"/>
      <c r="AP18" s="391"/>
      <c r="AQ18" s="391"/>
      <c r="AR18" s="69"/>
      <c r="AS18" s="69"/>
      <c r="AT18" s="69"/>
      <c r="AU18" s="391">
        <f t="shared" si="0"/>
        <v>9</v>
      </c>
      <c r="AV18" s="391">
        <f t="shared" si="1"/>
        <v>0</v>
      </c>
      <c r="AW18" s="577">
        <f t="shared" si="5"/>
        <v>9</v>
      </c>
      <c r="AX18" s="41">
        <f t="shared" si="2"/>
        <v>14</v>
      </c>
      <c r="AY18" s="41">
        <f t="shared" si="3"/>
        <v>0</v>
      </c>
    </row>
    <row r="19" spans="1:51" ht="13.5" customHeight="1" x14ac:dyDescent="0.2">
      <c r="A19" s="402">
        <v>19</v>
      </c>
      <c r="B19" s="287" t="s">
        <v>109</v>
      </c>
      <c r="C19" s="403">
        <v>194</v>
      </c>
      <c r="D19" s="902" t="s">
        <v>996</v>
      </c>
      <c r="E19" s="902" t="s">
        <v>2115</v>
      </c>
      <c r="F19" s="902" t="s">
        <v>996</v>
      </c>
      <c r="G19" s="902" t="s">
        <v>2114</v>
      </c>
      <c r="H19" s="902" t="s">
        <v>2120</v>
      </c>
      <c r="I19" s="902" t="s">
        <v>2120</v>
      </c>
      <c r="J19" s="902" t="s">
        <v>2120</v>
      </c>
      <c r="K19" s="902" t="s">
        <v>2120</v>
      </c>
      <c r="L19" s="902" t="s">
        <v>2120</v>
      </c>
      <c r="M19" s="902" t="s">
        <v>2120</v>
      </c>
      <c r="N19" s="902" t="s">
        <v>2120</v>
      </c>
      <c r="O19" s="902" t="s">
        <v>2120</v>
      </c>
      <c r="P19" s="902" t="s">
        <v>2120</v>
      </c>
      <c r="Q19" s="902" t="s">
        <v>2120</v>
      </c>
      <c r="R19" s="902" t="s">
        <v>2120</v>
      </c>
      <c r="S19" s="902" t="s">
        <v>2120</v>
      </c>
      <c r="T19" s="902" t="s">
        <v>2120</v>
      </c>
      <c r="U19" s="902" t="s">
        <v>2120</v>
      </c>
      <c r="V19" s="902"/>
      <c r="W19" s="902"/>
      <c r="X19" s="902"/>
      <c r="Y19" s="902"/>
      <c r="Z19" s="902"/>
      <c r="AA19" s="902"/>
      <c r="AB19" s="902"/>
      <c r="AC19" s="759"/>
      <c r="AD19" s="902" t="s">
        <v>996</v>
      </c>
      <c r="AE19" s="902" t="s">
        <v>996</v>
      </c>
      <c r="AF19" s="902" t="s">
        <v>996</v>
      </c>
      <c r="AG19" s="902" t="s">
        <v>996</v>
      </c>
      <c r="AH19" s="902" t="s">
        <v>996</v>
      </c>
      <c r="AI19" s="902" t="s">
        <v>996</v>
      </c>
      <c r="AJ19" s="389">
        <f t="shared" si="4"/>
        <v>0</v>
      </c>
      <c r="AK19" s="627"/>
      <c r="AL19" s="585"/>
      <c r="AM19" s="585"/>
      <c r="AN19" s="390"/>
      <c r="AO19" s="41"/>
      <c r="AP19" s="391"/>
      <c r="AQ19" s="391"/>
      <c r="AR19" s="69"/>
      <c r="AS19" s="69"/>
      <c r="AT19" s="69"/>
      <c r="AU19" s="391">
        <f t="shared" si="0"/>
        <v>8</v>
      </c>
      <c r="AV19" s="391">
        <f t="shared" si="1"/>
        <v>0</v>
      </c>
      <c r="AW19" s="577">
        <f t="shared" si="5"/>
        <v>8</v>
      </c>
      <c r="AX19" s="41">
        <f t="shared" si="2"/>
        <v>14</v>
      </c>
      <c r="AY19" s="41">
        <f t="shared" si="3"/>
        <v>0</v>
      </c>
    </row>
    <row r="20" spans="1:51" x14ac:dyDescent="0.2">
      <c r="A20" s="402">
        <v>20</v>
      </c>
      <c r="B20" s="287" t="s">
        <v>150</v>
      </c>
      <c r="C20" s="275">
        <v>206</v>
      </c>
      <c r="D20" s="902" t="s">
        <v>2120</v>
      </c>
      <c r="E20" s="902" t="s">
        <v>2120</v>
      </c>
      <c r="F20" s="902" t="s">
        <v>2120</v>
      </c>
      <c r="G20" s="902" t="s">
        <v>2120</v>
      </c>
      <c r="H20" s="902" t="s">
        <v>2120</v>
      </c>
      <c r="I20" s="902" t="s">
        <v>2120</v>
      </c>
      <c r="J20" s="902" t="s">
        <v>2120</v>
      </c>
      <c r="K20" s="902" t="s">
        <v>2120</v>
      </c>
      <c r="L20" s="902" t="s">
        <v>2120</v>
      </c>
      <c r="M20" s="902" t="s">
        <v>2120</v>
      </c>
      <c r="N20" s="902" t="s">
        <v>2120</v>
      </c>
      <c r="O20" s="902" t="s">
        <v>996</v>
      </c>
      <c r="P20" s="902" t="s">
        <v>996</v>
      </c>
      <c r="Q20" s="902" t="s">
        <v>996</v>
      </c>
      <c r="R20" s="902">
        <v>2</v>
      </c>
      <c r="S20" s="902">
        <v>3</v>
      </c>
      <c r="T20" s="902">
        <v>2</v>
      </c>
      <c r="U20" s="902"/>
      <c r="V20" s="902"/>
      <c r="W20" s="902"/>
      <c r="X20" s="902"/>
      <c r="Y20" s="902"/>
      <c r="Z20" s="902"/>
      <c r="AA20" s="902"/>
      <c r="AB20" s="902"/>
      <c r="AC20" s="759"/>
      <c r="AD20" s="902" t="s">
        <v>996</v>
      </c>
      <c r="AE20" s="902" t="s">
        <v>996</v>
      </c>
      <c r="AF20" s="902" t="s">
        <v>996</v>
      </c>
      <c r="AG20" s="902" t="s">
        <v>2120</v>
      </c>
      <c r="AH20" s="902" t="s">
        <v>2120</v>
      </c>
      <c r="AI20" s="902" t="s">
        <v>2120</v>
      </c>
      <c r="AJ20" s="389">
        <f t="shared" si="4"/>
        <v>7</v>
      </c>
      <c r="AK20" s="627"/>
      <c r="AL20" s="585"/>
      <c r="AM20" s="585"/>
      <c r="AN20" s="390"/>
      <c r="AO20" s="548"/>
      <c r="AP20" s="391"/>
      <c r="AQ20" s="391"/>
      <c r="AR20" s="69"/>
      <c r="AS20" s="69"/>
      <c r="AT20" s="69"/>
      <c r="AU20" s="391">
        <f t="shared" si="0"/>
        <v>6</v>
      </c>
      <c r="AV20" s="391">
        <f t="shared" si="1"/>
        <v>3</v>
      </c>
      <c r="AW20" s="577">
        <f t="shared" si="5"/>
        <v>9</v>
      </c>
      <c r="AX20" s="41">
        <f t="shared" si="2"/>
        <v>14</v>
      </c>
      <c r="AY20" s="41">
        <f t="shared" si="3"/>
        <v>0</v>
      </c>
    </row>
    <row r="21" spans="1:51" x14ac:dyDescent="0.2">
      <c r="A21" s="402">
        <v>21</v>
      </c>
      <c r="B21" s="287" t="s">
        <v>152</v>
      </c>
      <c r="C21" s="403">
        <v>210</v>
      </c>
      <c r="D21" s="902" t="s">
        <v>2120</v>
      </c>
      <c r="E21" s="902" t="s">
        <v>2120</v>
      </c>
      <c r="F21" s="902" t="s">
        <v>2120</v>
      </c>
      <c r="G21" s="902" t="s">
        <v>2120</v>
      </c>
      <c r="H21" s="902" t="s">
        <v>996</v>
      </c>
      <c r="I21" s="902" t="s">
        <v>996</v>
      </c>
      <c r="J21" s="902" t="s">
        <v>996</v>
      </c>
      <c r="K21" s="902" t="s">
        <v>996</v>
      </c>
      <c r="L21" s="902" t="s">
        <v>996</v>
      </c>
      <c r="M21" s="902" t="s">
        <v>996</v>
      </c>
      <c r="N21" s="902" t="s">
        <v>996</v>
      </c>
      <c r="O21" s="902" t="s">
        <v>2115</v>
      </c>
      <c r="P21" s="902" t="s">
        <v>996</v>
      </c>
      <c r="Q21" s="902" t="s">
        <v>996</v>
      </c>
      <c r="R21" s="902" t="s">
        <v>996</v>
      </c>
      <c r="S21" s="902" t="s">
        <v>2115</v>
      </c>
      <c r="T21" s="902"/>
      <c r="U21" s="902"/>
      <c r="V21" s="902" t="s">
        <v>2120</v>
      </c>
      <c r="W21" s="902" t="s">
        <v>2120</v>
      </c>
      <c r="X21" s="902" t="s">
        <v>2120</v>
      </c>
      <c r="Y21" s="902" t="s">
        <v>2120</v>
      </c>
      <c r="Z21" s="902" t="s">
        <v>2120</v>
      </c>
      <c r="AA21" s="902" t="s">
        <v>2120</v>
      </c>
      <c r="AB21" s="902" t="s">
        <v>2120</v>
      </c>
      <c r="AC21" s="759"/>
      <c r="AD21" s="902" t="s">
        <v>2120</v>
      </c>
      <c r="AE21" s="902" t="s">
        <v>2120</v>
      </c>
      <c r="AF21" s="902" t="s">
        <v>2120</v>
      </c>
      <c r="AG21" s="902" t="s">
        <v>2120</v>
      </c>
      <c r="AH21" s="978" t="s">
        <v>2120</v>
      </c>
      <c r="AI21" s="902" t="s">
        <v>2120</v>
      </c>
      <c r="AJ21" s="389">
        <f t="shared" si="4"/>
        <v>0</v>
      </c>
      <c r="AK21" s="627"/>
      <c r="AL21" s="585"/>
      <c r="AM21" s="585"/>
      <c r="AN21" s="390"/>
      <c r="AO21" s="41"/>
      <c r="AP21" s="391"/>
      <c r="AQ21" s="391"/>
      <c r="AR21" s="69"/>
      <c r="AS21" s="69"/>
      <c r="AT21" s="69"/>
      <c r="AU21" s="391">
        <f t="shared" si="0"/>
        <v>10</v>
      </c>
      <c r="AV21" s="391">
        <f t="shared" si="1"/>
        <v>0</v>
      </c>
      <c r="AW21" s="577">
        <f t="shared" si="5"/>
        <v>10</v>
      </c>
      <c r="AX21" s="41">
        <f t="shared" si="2"/>
        <v>17</v>
      </c>
      <c r="AY21" s="41">
        <f t="shared" si="3"/>
        <v>0</v>
      </c>
    </row>
    <row r="22" spans="1:51" x14ac:dyDescent="0.2">
      <c r="A22" s="402">
        <v>22</v>
      </c>
      <c r="B22" s="287" t="s">
        <v>159</v>
      </c>
      <c r="C22" s="176">
        <v>212</v>
      </c>
      <c r="D22" s="902" t="s">
        <v>2120</v>
      </c>
      <c r="E22" s="902" t="s">
        <v>2120</v>
      </c>
      <c r="F22" s="902" t="s">
        <v>2120</v>
      </c>
      <c r="G22" s="902" t="s">
        <v>2120</v>
      </c>
      <c r="H22" s="902" t="s">
        <v>2120</v>
      </c>
      <c r="I22" s="902" t="s">
        <v>2120</v>
      </c>
      <c r="J22" s="902" t="s">
        <v>2120</v>
      </c>
      <c r="K22" s="902" t="s">
        <v>2120</v>
      </c>
      <c r="L22" s="902" t="s">
        <v>2120</v>
      </c>
      <c r="M22" s="902" t="s">
        <v>2120</v>
      </c>
      <c r="N22" s="902" t="s">
        <v>2120</v>
      </c>
      <c r="O22" s="902" t="s">
        <v>996</v>
      </c>
      <c r="P22" s="902" t="s">
        <v>996</v>
      </c>
      <c r="Q22" s="902" t="s">
        <v>996</v>
      </c>
      <c r="R22" s="902" t="s">
        <v>996</v>
      </c>
      <c r="S22" s="902" t="s">
        <v>996</v>
      </c>
      <c r="T22" s="1106" t="s">
        <v>2121</v>
      </c>
      <c r="U22" s="902"/>
      <c r="V22" s="902"/>
      <c r="W22" s="902"/>
      <c r="X22" s="902"/>
      <c r="Y22" s="902"/>
      <c r="Z22" s="902"/>
      <c r="AA22" s="902"/>
      <c r="AB22" s="902"/>
      <c r="AC22" s="759"/>
      <c r="AD22" s="902" t="s">
        <v>996</v>
      </c>
      <c r="AE22" s="902" t="s">
        <v>996</v>
      </c>
      <c r="AF22" s="902" t="s">
        <v>996</v>
      </c>
      <c r="AG22" s="902" t="s">
        <v>2120</v>
      </c>
      <c r="AH22" s="902" t="s">
        <v>2120</v>
      </c>
      <c r="AI22" s="902" t="s">
        <v>2120</v>
      </c>
      <c r="AJ22" s="389">
        <f t="shared" si="4"/>
        <v>0</v>
      </c>
      <c r="AK22" s="627"/>
      <c r="AL22" s="585"/>
      <c r="AM22" s="585"/>
      <c r="AN22" s="390"/>
      <c r="AO22" s="41"/>
      <c r="AP22" s="391"/>
      <c r="AQ22" s="391"/>
      <c r="AR22" s="69"/>
      <c r="AS22" s="69"/>
      <c r="AT22" s="69"/>
      <c r="AU22" s="391">
        <f t="shared" si="0"/>
        <v>8</v>
      </c>
      <c r="AV22" s="391">
        <f t="shared" si="1"/>
        <v>0</v>
      </c>
      <c r="AW22" s="577">
        <f t="shared" si="5"/>
        <v>8</v>
      </c>
      <c r="AX22" s="41">
        <f t="shared" si="2"/>
        <v>14</v>
      </c>
      <c r="AY22" s="41">
        <f t="shared" si="3"/>
        <v>0</v>
      </c>
    </row>
    <row r="23" spans="1:51" x14ac:dyDescent="0.2">
      <c r="A23" s="402">
        <v>23</v>
      </c>
      <c r="B23" s="287" t="s">
        <v>163</v>
      </c>
      <c r="C23" s="403">
        <v>218</v>
      </c>
      <c r="D23" s="1044"/>
      <c r="E23" s="1044"/>
      <c r="F23" s="1044"/>
      <c r="G23" s="1044"/>
      <c r="H23" s="1044"/>
      <c r="I23" s="1044"/>
      <c r="J23" s="1044"/>
      <c r="K23" s="1044"/>
      <c r="L23" s="1044"/>
      <c r="M23" s="1044"/>
      <c r="N23" s="1044"/>
      <c r="O23" s="1044"/>
      <c r="P23" s="1044"/>
      <c r="Q23" s="1044"/>
      <c r="R23" s="1044"/>
      <c r="S23" s="1044"/>
      <c r="T23" s="1044"/>
      <c r="U23" s="1044"/>
      <c r="V23" s="1044"/>
      <c r="W23" s="1044"/>
      <c r="X23" s="1044"/>
      <c r="Y23" s="1044"/>
      <c r="Z23" s="1044"/>
      <c r="AA23" s="1044"/>
      <c r="AB23" s="1044"/>
      <c r="AC23" s="1045"/>
      <c r="AD23" s="1044"/>
      <c r="AE23" s="1044"/>
      <c r="AF23" s="1044"/>
      <c r="AG23" s="1044"/>
      <c r="AH23" s="1044"/>
      <c r="AI23" s="1044"/>
      <c r="AJ23" s="389">
        <f t="shared" si="4"/>
        <v>0</v>
      </c>
      <c r="AK23" s="627"/>
      <c r="AL23" s="585"/>
      <c r="AM23" s="585"/>
      <c r="AN23" s="390"/>
      <c r="AO23" s="41"/>
      <c r="AP23" s="391"/>
      <c r="AQ23" s="391"/>
      <c r="AR23" s="69"/>
      <c r="AS23" s="69"/>
      <c r="AT23" s="69"/>
      <c r="AU23" s="391">
        <f t="shared" si="0"/>
        <v>0</v>
      </c>
      <c r="AV23" s="391">
        <f t="shared" si="1"/>
        <v>0</v>
      </c>
      <c r="AW23" s="577">
        <f t="shared" si="5"/>
        <v>0</v>
      </c>
      <c r="AX23" s="41">
        <f t="shared" si="2"/>
        <v>0</v>
      </c>
      <c r="AY23" s="41">
        <f t="shared" si="3"/>
        <v>0</v>
      </c>
    </row>
    <row r="24" spans="1:51" x14ac:dyDescent="0.2">
      <c r="A24" s="402">
        <v>24</v>
      </c>
      <c r="B24" s="287" t="s">
        <v>166</v>
      </c>
      <c r="C24" s="176">
        <v>220</v>
      </c>
      <c r="D24" s="902">
        <v>2</v>
      </c>
      <c r="E24" s="902">
        <v>2</v>
      </c>
      <c r="F24" s="902" t="s">
        <v>996</v>
      </c>
      <c r="G24" s="902">
        <v>2</v>
      </c>
      <c r="H24" s="902">
        <v>2</v>
      </c>
      <c r="I24" s="902" t="s">
        <v>996</v>
      </c>
      <c r="J24" s="902" t="s">
        <v>996</v>
      </c>
      <c r="K24" s="902" t="s">
        <v>996</v>
      </c>
      <c r="L24" s="902" t="s">
        <v>996</v>
      </c>
      <c r="M24" s="902" t="s">
        <v>996</v>
      </c>
      <c r="N24" s="902" t="s">
        <v>996</v>
      </c>
      <c r="O24" s="902" t="s">
        <v>2120</v>
      </c>
      <c r="P24" s="902" t="s">
        <v>2120</v>
      </c>
      <c r="Q24" s="902" t="s">
        <v>2120</v>
      </c>
      <c r="R24" s="902" t="s">
        <v>2120</v>
      </c>
      <c r="S24" s="902" t="s">
        <v>2120</v>
      </c>
      <c r="T24" s="902" t="s">
        <v>2120</v>
      </c>
      <c r="U24" s="902" t="s">
        <v>2120</v>
      </c>
      <c r="V24" s="902" t="s">
        <v>2120</v>
      </c>
      <c r="W24" s="902" t="s">
        <v>2120</v>
      </c>
      <c r="X24" s="902" t="s">
        <v>2120</v>
      </c>
      <c r="Y24" s="902" t="s">
        <v>2120</v>
      </c>
      <c r="Z24" s="902" t="s">
        <v>2120</v>
      </c>
      <c r="AA24" s="902" t="s">
        <v>2120</v>
      </c>
      <c r="AB24" s="902" t="s">
        <v>2120</v>
      </c>
      <c r="AC24" s="760"/>
      <c r="AD24" s="902" t="s">
        <v>2120</v>
      </c>
      <c r="AE24" s="902" t="s">
        <v>2120</v>
      </c>
      <c r="AF24" s="902" t="s">
        <v>2120</v>
      </c>
      <c r="AG24" s="902">
        <v>2</v>
      </c>
      <c r="AH24" s="978" t="s">
        <v>996</v>
      </c>
      <c r="AI24" s="902" t="s">
        <v>996</v>
      </c>
      <c r="AJ24" s="389">
        <f t="shared" si="4"/>
        <v>10</v>
      </c>
      <c r="AK24" s="627"/>
      <c r="AL24" s="585"/>
      <c r="AM24" s="585"/>
      <c r="AN24" s="390"/>
      <c r="AO24" s="41"/>
      <c r="AP24" s="391"/>
      <c r="AQ24" s="391"/>
      <c r="AR24" s="69"/>
      <c r="AS24" s="69"/>
      <c r="AT24" s="69"/>
      <c r="AU24" s="391">
        <f t="shared" si="0"/>
        <v>9</v>
      </c>
      <c r="AV24" s="391">
        <f t="shared" si="1"/>
        <v>5</v>
      </c>
      <c r="AW24" s="577">
        <f t="shared" si="5"/>
        <v>14</v>
      </c>
      <c r="AX24" s="41">
        <f t="shared" si="2"/>
        <v>17</v>
      </c>
      <c r="AY24" s="41">
        <f t="shared" si="3"/>
        <v>0</v>
      </c>
    </row>
    <row r="25" spans="1:51" x14ac:dyDescent="0.2">
      <c r="A25" s="402">
        <v>25</v>
      </c>
      <c r="B25" s="287" t="s">
        <v>173</v>
      </c>
      <c r="C25" s="403">
        <v>231</v>
      </c>
      <c r="D25" s="902" t="s">
        <v>2120</v>
      </c>
      <c r="E25" s="902" t="s">
        <v>2120</v>
      </c>
      <c r="F25" s="902" t="s">
        <v>2120</v>
      </c>
      <c r="G25" s="902" t="s">
        <v>2120</v>
      </c>
      <c r="H25" s="902" t="s">
        <v>996</v>
      </c>
      <c r="I25" s="902" t="s">
        <v>996</v>
      </c>
      <c r="J25" s="902">
        <v>2</v>
      </c>
      <c r="K25" s="902" t="s">
        <v>996</v>
      </c>
      <c r="L25" s="902" t="s">
        <v>996</v>
      </c>
      <c r="M25" s="902" t="s">
        <v>996</v>
      </c>
      <c r="N25" s="902" t="s">
        <v>996</v>
      </c>
      <c r="O25" s="902" t="s">
        <v>996</v>
      </c>
      <c r="P25" s="902" t="s">
        <v>996</v>
      </c>
      <c r="Q25" s="902" t="s">
        <v>996</v>
      </c>
      <c r="R25" s="902" t="s">
        <v>996</v>
      </c>
      <c r="S25" s="902" t="s">
        <v>996</v>
      </c>
      <c r="T25" s="902"/>
      <c r="U25" s="902"/>
      <c r="V25" s="902" t="s">
        <v>2120</v>
      </c>
      <c r="W25" s="902" t="s">
        <v>2120</v>
      </c>
      <c r="X25" s="902" t="s">
        <v>2120</v>
      </c>
      <c r="Y25" s="902" t="s">
        <v>2120</v>
      </c>
      <c r="Z25" s="902" t="s">
        <v>2120</v>
      </c>
      <c r="AA25" s="902" t="s">
        <v>2120</v>
      </c>
      <c r="AB25" s="902" t="s">
        <v>2120</v>
      </c>
      <c r="AC25" s="759"/>
      <c r="AD25" s="902" t="s">
        <v>2120</v>
      </c>
      <c r="AE25" s="902" t="s">
        <v>2120</v>
      </c>
      <c r="AF25" s="902" t="s">
        <v>2120</v>
      </c>
      <c r="AG25" s="902" t="s">
        <v>2120</v>
      </c>
      <c r="AH25" s="978" t="s">
        <v>2120</v>
      </c>
      <c r="AI25" s="902" t="s">
        <v>2120</v>
      </c>
      <c r="AJ25" s="389">
        <f t="shared" si="4"/>
        <v>2</v>
      </c>
      <c r="AK25" s="627"/>
      <c r="AL25" s="585"/>
      <c r="AM25" s="585"/>
      <c r="AN25" s="390"/>
      <c r="AO25" s="475" t="s">
        <v>874</v>
      </c>
      <c r="AP25" s="476"/>
      <c r="AQ25" s="476"/>
      <c r="AR25" s="477"/>
      <c r="AS25" s="324"/>
      <c r="AT25" s="69"/>
      <c r="AU25" s="391">
        <f t="shared" si="0"/>
        <v>11</v>
      </c>
      <c r="AV25" s="391">
        <f t="shared" si="1"/>
        <v>1</v>
      </c>
      <c r="AW25" s="577">
        <f t="shared" si="5"/>
        <v>12</v>
      </c>
      <c r="AX25" s="41">
        <f t="shared" si="2"/>
        <v>17</v>
      </c>
      <c r="AY25" s="41">
        <f t="shared" si="3"/>
        <v>0</v>
      </c>
    </row>
    <row r="26" spans="1:51" x14ac:dyDescent="0.2">
      <c r="A26" s="402">
        <v>26</v>
      </c>
      <c r="B26" s="287" t="s">
        <v>179</v>
      </c>
      <c r="C26" s="403">
        <v>242</v>
      </c>
      <c r="D26" s="902" t="s">
        <v>2120</v>
      </c>
      <c r="E26" s="902" t="s">
        <v>2120</v>
      </c>
      <c r="F26" s="902" t="s">
        <v>2120</v>
      </c>
      <c r="G26" s="902" t="s">
        <v>2120</v>
      </c>
      <c r="H26" s="902" t="s">
        <v>996</v>
      </c>
      <c r="I26" s="902" t="s">
        <v>996</v>
      </c>
      <c r="J26" s="902" t="s">
        <v>996</v>
      </c>
      <c r="K26" s="902" t="s">
        <v>996</v>
      </c>
      <c r="L26" s="902" t="s">
        <v>996</v>
      </c>
      <c r="M26" s="902" t="s">
        <v>996</v>
      </c>
      <c r="N26" s="902" t="s">
        <v>996</v>
      </c>
      <c r="O26" s="902" t="s">
        <v>996</v>
      </c>
      <c r="P26" s="902" t="s">
        <v>996</v>
      </c>
      <c r="Q26" s="902" t="s">
        <v>996</v>
      </c>
      <c r="R26" s="902" t="s">
        <v>996</v>
      </c>
      <c r="S26" s="902" t="s">
        <v>996</v>
      </c>
      <c r="T26" s="902"/>
      <c r="U26" s="902"/>
      <c r="V26" s="902" t="s">
        <v>2120</v>
      </c>
      <c r="W26" s="902" t="s">
        <v>2120</v>
      </c>
      <c r="X26" s="902" t="s">
        <v>2120</v>
      </c>
      <c r="Y26" s="902" t="s">
        <v>2120</v>
      </c>
      <c r="Z26" s="902" t="s">
        <v>2120</v>
      </c>
      <c r="AA26" s="902" t="s">
        <v>2120</v>
      </c>
      <c r="AB26" s="902" t="s">
        <v>2120</v>
      </c>
      <c r="AC26" s="759"/>
      <c r="AD26" s="902" t="s">
        <v>2120</v>
      </c>
      <c r="AE26" s="902" t="s">
        <v>2120</v>
      </c>
      <c r="AF26" s="902" t="s">
        <v>2120</v>
      </c>
      <c r="AG26" s="902" t="s">
        <v>2120</v>
      </c>
      <c r="AH26" s="978" t="s">
        <v>2120</v>
      </c>
      <c r="AI26" s="902" t="s">
        <v>2120</v>
      </c>
      <c r="AJ26" s="389">
        <f t="shared" si="4"/>
        <v>0</v>
      </c>
      <c r="AK26" s="627"/>
      <c r="AL26" s="585"/>
      <c r="AM26" s="585"/>
      <c r="AN26" s="390"/>
      <c r="AO26" s="41"/>
      <c r="AP26" s="391"/>
      <c r="AQ26" s="391"/>
      <c r="AR26" s="633">
        <v>10</v>
      </c>
      <c r="AS26" s="69"/>
      <c r="AT26" s="69"/>
      <c r="AU26" s="391">
        <f t="shared" si="0"/>
        <v>12</v>
      </c>
      <c r="AV26" s="391">
        <f t="shared" si="1"/>
        <v>0</v>
      </c>
      <c r="AW26" s="577">
        <f t="shared" si="5"/>
        <v>12</v>
      </c>
      <c r="AX26" s="41">
        <f t="shared" si="2"/>
        <v>17</v>
      </c>
      <c r="AY26" s="41">
        <f t="shared" si="3"/>
        <v>0</v>
      </c>
    </row>
    <row r="27" spans="1:51" x14ac:dyDescent="0.2">
      <c r="A27" s="402">
        <v>27</v>
      </c>
      <c r="B27" s="287" t="s">
        <v>182</v>
      </c>
      <c r="C27" s="403">
        <v>245</v>
      </c>
      <c r="D27" s="902" t="s">
        <v>2120</v>
      </c>
      <c r="E27" s="902" t="s">
        <v>2120</v>
      </c>
      <c r="F27" s="902" t="s">
        <v>2120</v>
      </c>
      <c r="G27" s="902" t="s">
        <v>2120</v>
      </c>
      <c r="H27" s="902" t="s">
        <v>996</v>
      </c>
      <c r="I27" s="902" t="s">
        <v>996</v>
      </c>
      <c r="J27" s="902" t="s">
        <v>996</v>
      </c>
      <c r="K27" s="902" t="s">
        <v>996</v>
      </c>
      <c r="L27" s="902" t="s">
        <v>996</v>
      </c>
      <c r="M27" s="902" t="s">
        <v>996</v>
      </c>
      <c r="N27" s="902" t="s">
        <v>996</v>
      </c>
      <c r="O27" s="902" t="s">
        <v>996</v>
      </c>
      <c r="P27" s="902" t="s">
        <v>996</v>
      </c>
      <c r="Q27" s="902" t="s">
        <v>996</v>
      </c>
      <c r="R27" s="902" t="s">
        <v>996</v>
      </c>
      <c r="S27" s="902" t="s">
        <v>996</v>
      </c>
      <c r="T27" s="902"/>
      <c r="U27" s="902"/>
      <c r="V27" s="902" t="s">
        <v>2120</v>
      </c>
      <c r="W27" s="902" t="s">
        <v>2120</v>
      </c>
      <c r="X27" s="902" t="s">
        <v>2120</v>
      </c>
      <c r="Y27" s="902" t="s">
        <v>2120</v>
      </c>
      <c r="Z27" s="902" t="s">
        <v>2120</v>
      </c>
      <c r="AA27" s="902" t="s">
        <v>2120</v>
      </c>
      <c r="AB27" s="902" t="s">
        <v>2120</v>
      </c>
      <c r="AC27" s="759"/>
      <c r="AD27" s="902" t="s">
        <v>2120</v>
      </c>
      <c r="AE27" s="902" t="s">
        <v>2120</v>
      </c>
      <c r="AF27" s="902" t="s">
        <v>2120</v>
      </c>
      <c r="AG27" s="902" t="s">
        <v>2120</v>
      </c>
      <c r="AH27" s="978" t="s">
        <v>2120</v>
      </c>
      <c r="AI27" s="902" t="s">
        <v>2120</v>
      </c>
      <c r="AJ27" s="389">
        <f t="shared" si="4"/>
        <v>0</v>
      </c>
      <c r="AK27" s="627"/>
      <c r="AL27" s="585"/>
      <c r="AM27" s="585"/>
      <c r="AN27" s="390"/>
      <c r="AO27" s="41"/>
      <c r="AP27" s="391"/>
      <c r="AQ27" s="391"/>
      <c r="AR27" s="69"/>
      <c r="AS27" s="69"/>
      <c r="AT27" s="69"/>
      <c r="AU27" s="391">
        <f t="shared" si="0"/>
        <v>12</v>
      </c>
      <c r="AV27" s="391">
        <f t="shared" si="1"/>
        <v>0</v>
      </c>
      <c r="AW27" s="577">
        <f t="shared" si="5"/>
        <v>12</v>
      </c>
      <c r="AX27" s="41">
        <f t="shared" si="2"/>
        <v>17</v>
      </c>
      <c r="AY27" s="41">
        <f t="shared" si="3"/>
        <v>0</v>
      </c>
    </row>
    <row r="28" spans="1:51" x14ac:dyDescent="0.2">
      <c r="A28" s="402">
        <v>28</v>
      </c>
      <c r="B28" s="287" t="s">
        <v>187</v>
      </c>
      <c r="C28" s="176">
        <v>250</v>
      </c>
      <c r="D28" s="902" t="s">
        <v>2120</v>
      </c>
      <c r="E28" s="902" t="s">
        <v>2120</v>
      </c>
      <c r="F28" s="902" t="s">
        <v>2120</v>
      </c>
      <c r="G28" s="902" t="s">
        <v>2120</v>
      </c>
      <c r="H28" s="902" t="s">
        <v>2120</v>
      </c>
      <c r="I28" s="902" t="s">
        <v>2120</v>
      </c>
      <c r="J28" s="902" t="s">
        <v>2120</v>
      </c>
      <c r="K28" s="902" t="s">
        <v>2120</v>
      </c>
      <c r="L28" s="902" t="s">
        <v>2120</v>
      </c>
      <c r="M28" s="902" t="s">
        <v>2120</v>
      </c>
      <c r="N28" s="902" t="s">
        <v>2120</v>
      </c>
      <c r="O28" s="902" t="s">
        <v>996</v>
      </c>
      <c r="P28" s="902" t="s">
        <v>996</v>
      </c>
      <c r="Q28" s="902" t="s">
        <v>996</v>
      </c>
      <c r="R28" s="902" t="s">
        <v>996</v>
      </c>
      <c r="S28" s="902" t="s">
        <v>2115</v>
      </c>
      <c r="T28" s="902">
        <v>2</v>
      </c>
      <c r="U28" s="902"/>
      <c r="V28" s="902"/>
      <c r="W28" s="902"/>
      <c r="X28" s="902"/>
      <c r="Y28" s="902"/>
      <c r="Z28" s="902"/>
      <c r="AA28" s="902"/>
      <c r="AB28" s="902"/>
      <c r="AC28" s="759"/>
      <c r="AD28" s="902" t="s">
        <v>996</v>
      </c>
      <c r="AE28" s="902" t="s">
        <v>996</v>
      </c>
      <c r="AF28" s="902" t="s">
        <v>996</v>
      </c>
      <c r="AG28" s="902" t="s">
        <v>2120</v>
      </c>
      <c r="AH28" s="902" t="s">
        <v>2120</v>
      </c>
      <c r="AI28" s="902" t="s">
        <v>2120</v>
      </c>
      <c r="AJ28" s="389">
        <f t="shared" si="4"/>
        <v>2</v>
      </c>
      <c r="AK28" s="627"/>
      <c r="AL28" s="585"/>
      <c r="AM28" s="585"/>
      <c r="AN28" s="390"/>
      <c r="AO28" s="41"/>
      <c r="AP28" s="391"/>
      <c r="AQ28" s="391"/>
      <c r="AR28" s="69"/>
      <c r="AS28" s="69"/>
      <c r="AT28" s="69"/>
      <c r="AU28" s="391">
        <f t="shared" si="0"/>
        <v>7</v>
      </c>
      <c r="AV28" s="391">
        <f t="shared" si="1"/>
        <v>1</v>
      </c>
      <c r="AW28" s="577">
        <f t="shared" si="5"/>
        <v>8</v>
      </c>
      <c r="AX28" s="41">
        <f t="shared" si="2"/>
        <v>14</v>
      </c>
      <c r="AY28" s="41">
        <f t="shared" si="3"/>
        <v>0</v>
      </c>
    </row>
    <row r="29" spans="1:51" x14ac:dyDescent="0.2">
      <c r="A29" s="402">
        <v>29</v>
      </c>
      <c r="B29" s="287" t="s">
        <v>191</v>
      </c>
      <c r="C29" s="176">
        <v>254</v>
      </c>
      <c r="D29" s="902" t="s">
        <v>2120</v>
      </c>
      <c r="E29" s="902" t="s">
        <v>2120</v>
      </c>
      <c r="F29" s="902" t="s">
        <v>2120</v>
      </c>
      <c r="G29" s="902" t="s">
        <v>2120</v>
      </c>
      <c r="H29" s="902" t="s">
        <v>2120</v>
      </c>
      <c r="I29" s="902" t="s">
        <v>2120</v>
      </c>
      <c r="J29" s="902" t="s">
        <v>2120</v>
      </c>
      <c r="K29" s="902" t="s">
        <v>2120</v>
      </c>
      <c r="L29" s="902" t="s">
        <v>2120</v>
      </c>
      <c r="M29" s="902" t="s">
        <v>2120</v>
      </c>
      <c r="N29" s="902" t="s">
        <v>2120</v>
      </c>
      <c r="O29" s="902" t="s">
        <v>996</v>
      </c>
      <c r="P29" s="902" t="s">
        <v>996</v>
      </c>
      <c r="Q29" s="902" t="s">
        <v>996</v>
      </c>
      <c r="R29" s="902" t="s">
        <v>996</v>
      </c>
      <c r="S29" s="902" t="s">
        <v>996</v>
      </c>
      <c r="T29" s="902">
        <v>2</v>
      </c>
      <c r="U29" s="902"/>
      <c r="V29" s="902"/>
      <c r="W29" s="902"/>
      <c r="X29" s="902"/>
      <c r="Y29" s="902"/>
      <c r="Z29" s="902"/>
      <c r="AA29" s="902"/>
      <c r="AB29" s="902"/>
      <c r="AC29" s="759"/>
      <c r="AD29" s="902" t="s">
        <v>996</v>
      </c>
      <c r="AE29" s="902" t="s">
        <v>996</v>
      </c>
      <c r="AF29" s="902" t="s">
        <v>996</v>
      </c>
      <c r="AG29" s="902" t="s">
        <v>2120</v>
      </c>
      <c r="AH29" s="902" t="s">
        <v>2120</v>
      </c>
      <c r="AI29" s="902" t="s">
        <v>2120</v>
      </c>
      <c r="AJ29" s="389">
        <f t="shared" si="4"/>
        <v>2</v>
      </c>
      <c r="AK29" s="627"/>
      <c r="AL29" s="585"/>
      <c r="AM29" s="585"/>
      <c r="AN29" s="390"/>
      <c r="AO29" s="41"/>
      <c r="AP29" s="391"/>
      <c r="AQ29" s="391"/>
      <c r="AR29" s="69"/>
      <c r="AS29" s="69"/>
      <c r="AT29" s="69"/>
      <c r="AU29" s="391">
        <f t="shared" si="0"/>
        <v>8</v>
      </c>
      <c r="AV29" s="391">
        <f t="shared" si="1"/>
        <v>1</v>
      </c>
      <c r="AW29" s="577">
        <f t="shared" si="5"/>
        <v>9</v>
      </c>
      <c r="AX29" s="41">
        <f t="shared" si="2"/>
        <v>14</v>
      </c>
      <c r="AY29" s="41">
        <f t="shared" si="3"/>
        <v>0</v>
      </c>
    </row>
    <row r="30" spans="1:51" x14ac:dyDescent="0.2">
      <c r="A30" s="402">
        <v>30</v>
      </c>
      <c r="B30" s="287" t="s">
        <v>198</v>
      </c>
      <c r="C30" s="403">
        <v>261</v>
      </c>
      <c r="D30" s="902" t="s">
        <v>996</v>
      </c>
      <c r="E30" s="902" t="s">
        <v>996</v>
      </c>
      <c r="F30" s="902" t="s">
        <v>996</v>
      </c>
      <c r="G30" s="902" t="s">
        <v>996</v>
      </c>
      <c r="H30" s="902" t="s">
        <v>2120</v>
      </c>
      <c r="I30" s="902" t="s">
        <v>2120</v>
      </c>
      <c r="J30" s="902" t="s">
        <v>2120</v>
      </c>
      <c r="K30" s="902" t="s">
        <v>2120</v>
      </c>
      <c r="L30" s="902" t="s">
        <v>2120</v>
      </c>
      <c r="M30" s="902" t="s">
        <v>2120</v>
      </c>
      <c r="N30" s="902" t="s">
        <v>2120</v>
      </c>
      <c r="O30" s="902" t="s">
        <v>2120</v>
      </c>
      <c r="P30" s="902" t="s">
        <v>2120</v>
      </c>
      <c r="Q30" s="902" t="s">
        <v>2120</v>
      </c>
      <c r="R30" s="902" t="s">
        <v>2120</v>
      </c>
      <c r="S30" s="902" t="s">
        <v>2120</v>
      </c>
      <c r="T30" s="902" t="s">
        <v>2120</v>
      </c>
      <c r="U30" s="902" t="s">
        <v>2120</v>
      </c>
      <c r="V30" s="902"/>
      <c r="W30" s="902"/>
      <c r="X30" s="902"/>
      <c r="Y30" s="902"/>
      <c r="Z30" s="902"/>
      <c r="AA30" s="902"/>
      <c r="AB30" s="902"/>
      <c r="AC30" s="759"/>
      <c r="AD30" s="902" t="s">
        <v>996</v>
      </c>
      <c r="AE30" s="902" t="s">
        <v>996</v>
      </c>
      <c r="AF30" s="902" t="s">
        <v>996</v>
      </c>
      <c r="AG30" s="902" t="s">
        <v>996</v>
      </c>
      <c r="AH30" s="902" t="s">
        <v>996</v>
      </c>
      <c r="AI30" s="980" t="s">
        <v>996</v>
      </c>
      <c r="AJ30" s="389">
        <f t="shared" si="4"/>
        <v>0</v>
      </c>
      <c r="AK30" s="627"/>
      <c r="AL30" s="585"/>
      <c r="AM30" s="585"/>
      <c r="AN30" s="390"/>
      <c r="AO30" s="41"/>
      <c r="AP30" s="391"/>
      <c r="AQ30" s="391"/>
      <c r="AR30" s="69"/>
      <c r="AS30" s="69"/>
      <c r="AT30" s="69"/>
      <c r="AU30" s="391">
        <f t="shared" si="0"/>
        <v>10</v>
      </c>
      <c r="AV30" s="391">
        <f t="shared" si="1"/>
        <v>0</v>
      </c>
      <c r="AW30" s="577">
        <f t="shared" si="5"/>
        <v>10</v>
      </c>
      <c r="AX30" s="41">
        <f t="shared" si="2"/>
        <v>14</v>
      </c>
      <c r="AY30" s="41">
        <f t="shared" si="3"/>
        <v>0</v>
      </c>
    </row>
    <row r="31" spans="1:51" x14ac:dyDescent="0.2">
      <c r="A31" s="402">
        <v>31</v>
      </c>
      <c r="B31" s="287" t="s">
        <v>202</v>
      </c>
      <c r="C31" s="403">
        <v>266</v>
      </c>
      <c r="D31" s="902" t="s">
        <v>996</v>
      </c>
      <c r="E31" s="902" t="s">
        <v>996</v>
      </c>
      <c r="F31" s="902" t="s">
        <v>996</v>
      </c>
      <c r="G31" s="902" t="s">
        <v>996</v>
      </c>
      <c r="H31" s="902" t="s">
        <v>2120</v>
      </c>
      <c r="I31" s="902" t="s">
        <v>2120</v>
      </c>
      <c r="J31" s="902" t="s">
        <v>2120</v>
      </c>
      <c r="K31" s="902" t="s">
        <v>2120</v>
      </c>
      <c r="L31" s="902" t="s">
        <v>2120</v>
      </c>
      <c r="M31" s="902" t="s">
        <v>2120</v>
      </c>
      <c r="N31" s="902" t="s">
        <v>2120</v>
      </c>
      <c r="O31" s="902" t="s">
        <v>2120</v>
      </c>
      <c r="P31" s="902" t="s">
        <v>2120</v>
      </c>
      <c r="Q31" s="902" t="s">
        <v>2120</v>
      </c>
      <c r="R31" s="902" t="s">
        <v>2120</v>
      </c>
      <c r="S31" s="902" t="s">
        <v>2120</v>
      </c>
      <c r="T31" s="902" t="s">
        <v>2120</v>
      </c>
      <c r="U31" s="902" t="s">
        <v>2120</v>
      </c>
      <c r="V31" s="902"/>
      <c r="W31" s="902"/>
      <c r="X31" s="902"/>
      <c r="Y31" s="902"/>
      <c r="Z31" s="902"/>
      <c r="AA31" s="902"/>
      <c r="AB31" s="902"/>
      <c r="AC31" s="759"/>
      <c r="AD31" s="902" t="s">
        <v>996</v>
      </c>
      <c r="AE31" s="902" t="s">
        <v>996</v>
      </c>
      <c r="AF31" s="902" t="s">
        <v>996</v>
      </c>
      <c r="AG31" s="902" t="s">
        <v>996</v>
      </c>
      <c r="AH31" s="902" t="s">
        <v>996</v>
      </c>
      <c r="AI31" s="902" t="s">
        <v>996</v>
      </c>
      <c r="AJ31" s="389">
        <f t="shared" si="4"/>
        <v>0</v>
      </c>
      <c r="AK31" s="627"/>
      <c r="AL31" s="585"/>
      <c r="AM31" s="585"/>
      <c r="AN31" s="390"/>
      <c r="AO31" s="1095" t="s">
        <v>879</v>
      </c>
      <c r="AP31" s="1096"/>
      <c r="AQ31" s="1096"/>
      <c r="AR31" s="1096"/>
      <c r="AS31" s="1096"/>
      <c r="AT31" s="69"/>
      <c r="AU31" s="391">
        <f t="shared" si="0"/>
        <v>10</v>
      </c>
      <c r="AV31" s="391">
        <f t="shared" si="1"/>
        <v>0</v>
      </c>
      <c r="AW31" s="577">
        <f t="shared" si="5"/>
        <v>10</v>
      </c>
      <c r="AX31" s="41">
        <f t="shared" si="2"/>
        <v>14</v>
      </c>
      <c r="AY31" s="41">
        <f t="shared" si="3"/>
        <v>0</v>
      </c>
    </row>
    <row r="32" spans="1:51" x14ac:dyDescent="0.2">
      <c r="A32" s="402">
        <v>32</v>
      </c>
      <c r="B32" s="287" t="s">
        <v>208</v>
      </c>
      <c r="C32" s="279">
        <v>274</v>
      </c>
      <c r="D32" s="902" t="s">
        <v>2120</v>
      </c>
      <c r="E32" s="902" t="s">
        <v>2120</v>
      </c>
      <c r="F32" s="902" t="s">
        <v>2120</v>
      </c>
      <c r="G32" s="902" t="s">
        <v>2120</v>
      </c>
      <c r="H32" s="902" t="s">
        <v>2120</v>
      </c>
      <c r="I32" s="902" t="s">
        <v>2120</v>
      </c>
      <c r="J32" s="902" t="s">
        <v>2120</v>
      </c>
      <c r="K32" s="902" t="s">
        <v>2120</v>
      </c>
      <c r="L32" s="902" t="s">
        <v>2120</v>
      </c>
      <c r="M32" s="902" t="s">
        <v>2120</v>
      </c>
      <c r="N32" s="902" t="s">
        <v>2120</v>
      </c>
      <c r="O32" s="902" t="s">
        <v>996</v>
      </c>
      <c r="P32" s="902" t="s">
        <v>996</v>
      </c>
      <c r="Q32" s="902" t="s">
        <v>996</v>
      </c>
      <c r="R32" s="902" t="s">
        <v>996</v>
      </c>
      <c r="S32" s="902" t="s">
        <v>996</v>
      </c>
      <c r="T32" s="902" t="s">
        <v>996</v>
      </c>
      <c r="U32" s="902"/>
      <c r="V32" s="902"/>
      <c r="W32" s="902"/>
      <c r="X32" s="902"/>
      <c r="Y32" s="902"/>
      <c r="Z32" s="902"/>
      <c r="AA32" s="902"/>
      <c r="AB32" s="902"/>
      <c r="AC32" s="759"/>
      <c r="AD32" s="902" t="s">
        <v>996</v>
      </c>
      <c r="AE32" s="902" t="s">
        <v>996</v>
      </c>
      <c r="AF32" s="902" t="s">
        <v>996</v>
      </c>
      <c r="AG32" s="902" t="s">
        <v>2120</v>
      </c>
      <c r="AH32" s="902" t="s">
        <v>2120</v>
      </c>
      <c r="AI32" s="902" t="s">
        <v>2120</v>
      </c>
      <c r="AJ32" s="389">
        <f t="shared" si="4"/>
        <v>0</v>
      </c>
      <c r="AK32" s="627"/>
      <c r="AL32" s="585"/>
      <c r="AM32" s="585"/>
      <c r="AN32" s="390"/>
      <c r="AO32" s="388"/>
      <c r="AP32" s="391"/>
      <c r="AQ32" s="391"/>
      <c r="AR32" s="69"/>
      <c r="AS32" s="69"/>
      <c r="AT32" s="107"/>
      <c r="AU32" s="391">
        <f t="shared" si="0"/>
        <v>9</v>
      </c>
      <c r="AV32" s="391">
        <f t="shared" si="1"/>
        <v>0</v>
      </c>
      <c r="AW32" s="577">
        <f t="shared" si="5"/>
        <v>9</v>
      </c>
      <c r="AX32" s="41">
        <f t="shared" si="2"/>
        <v>14</v>
      </c>
      <c r="AY32" s="41">
        <f t="shared" si="3"/>
        <v>0</v>
      </c>
    </row>
    <row r="33" spans="1:51" x14ac:dyDescent="0.2">
      <c r="A33" s="402">
        <v>33</v>
      </c>
      <c r="B33" s="185" t="s">
        <v>209</v>
      </c>
      <c r="C33" s="403">
        <v>276</v>
      </c>
      <c r="D33" s="902" t="s">
        <v>2120</v>
      </c>
      <c r="E33" s="902" t="s">
        <v>2120</v>
      </c>
      <c r="F33" s="902" t="s">
        <v>2120</v>
      </c>
      <c r="G33" s="902" t="s">
        <v>2120</v>
      </c>
      <c r="H33" s="902" t="s">
        <v>996</v>
      </c>
      <c r="I33" s="902" t="s">
        <v>996</v>
      </c>
      <c r="J33" s="902" t="s">
        <v>996</v>
      </c>
      <c r="K33" s="657" t="s">
        <v>996</v>
      </c>
      <c r="L33" s="902" t="s">
        <v>996</v>
      </c>
      <c r="M33" s="902" t="s">
        <v>996</v>
      </c>
      <c r="N33" s="902" t="s">
        <v>996</v>
      </c>
      <c r="O33" s="902" t="s">
        <v>996</v>
      </c>
      <c r="P33" s="902" t="s">
        <v>996</v>
      </c>
      <c r="Q33" s="902" t="s">
        <v>996</v>
      </c>
      <c r="R33" s="902" t="s">
        <v>996</v>
      </c>
      <c r="S33" s="902" t="s">
        <v>996</v>
      </c>
      <c r="T33" s="902"/>
      <c r="U33" s="902"/>
      <c r="V33" s="902" t="s">
        <v>2120</v>
      </c>
      <c r="W33" s="902" t="s">
        <v>2120</v>
      </c>
      <c r="X33" s="902" t="s">
        <v>2120</v>
      </c>
      <c r="Y33" s="902" t="s">
        <v>2120</v>
      </c>
      <c r="Z33" s="902" t="s">
        <v>2120</v>
      </c>
      <c r="AA33" s="902" t="s">
        <v>2120</v>
      </c>
      <c r="AB33" s="902" t="s">
        <v>2120</v>
      </c>
      <c r="AC33" s="759"/>
      <c r="AD33" s="902" t="s">
        <v>2120</v>
      </c>
      <c r="AE33" s="902" t="s">
        <v>2120</v>
      </c>
      <c r="AF33" s="902" t="s">
        <v>2120</v>
      </c>
      <c r="AG33" s="902" t="s">
        <v>2120</v>
      </c>
      <c r="AH33" s="978" t="s">
        <v>2120</v>
      </c>
      <c r="AI33" s="902" t="s">
        <v>2120</v>
      </c>
      <c r="AJ33" s="389">
        <f t="shared" si="4"/>
        <v>0</v>
      </c>
      <c r="AK33" s="627"/>
      <c r="AL33" s="585"/>
      <c r="AM33" s="585"/>
      <c r="AN33" s="390"/>
      <c r="AO33" s="41"/>
      <c r="AP33" s="391"/>
      <c r="AQ33" s="391"/>
      <c r="AR33" s="69"/>
      <c r="AS33" s="69"/>
      <c r="AT33" s="69"/>
      <c r="AU33" s="391">
        <f t="shared" si="0"/>
        <v>12</v>
      </c>
      <c r="AV33" s="391">
        <f t="shared" si="1"/>
        <v>0</v>
      </c>
      <c r="AW33" s="577">
        <f t="shared" si="5"/>
        <v>12</v>
      </c>
      <c r="AX33" s="41">
        <f t="shared" si="2"/>
        <v>17</v>
      </c>
      <c r="AY33" s="41">
        <f t="shared" si="3"/>
        <v>0</v>
      </c>
    </row>
    <row r="34" spans="1:51" x14ac:dyDescent="0.2">
      <c r="A34" s="402">
        <v>34</v>
      </c>
      <c r="B34" s="185" t="s">
        <v>788</v>
      </c>
      <c r="C34" s="403">
        <v>280</v>
      </c>
      <c r="D34" s="902" t="s">
        <v>996</v>
      </c>
      <c r="E34" s="902" t="s">
        <v>996</v>
      </c>
      <c r="F34" s="902" t="s">
        <v>996</v>
      </c>
      <c r="G34" s="902" t="s">
        <v>996</v>
      </c>
      <c r="H34" s="902" t="s">
        <v>2120</v>
      </c>
      <c r="I34" s="902" t="s">
        <v>2120</v>
      </c>
      <c r="J34" s="902" t="s">
        <v>2120</v>
      </c>
      <c r="K34" s="902" t="s">
        <v>2120</v>
      </c>
      <c r="L34" s="902" t="s">
        <v>2120</v>
      </c>
      <c r="M34" s="902" t="s">
        <v>2120</v>
      </c>
      <c r="N34" s="902" t="s">
        <v>2120</v>
      </c>
      <c r="O34" s="902" t="s">
        <v>2120</v>
      </c>
      <c r="P34" s="902" t="s">
        <v>2120</v>
      </c>
      <c r="Q34" s="902" t="s">
        <v>2120</v>
      </c>
      <c r="R34" s="902" t="s">
        <v>2120</v>
      </c>
      <c r="S34" s="902" t="s">
        <v>2120</v>
      </c>
      <c r="T34" s="902" t="s">
        <v>2120</v>
      </c>
      <c r="U34" s="902" t="s">
        <v>2120</v>
      </c>
      <c r="V34" s="902"/>
      <c r="W34" s="902"/>
      <c r="X34" s="902"/>
      <c r="Y34" s="902"/>
      <c r="Z34" s="902"/>
      <c r="AA34" s="902"/>
      <c r="AB34" s="902"/>
      <c r="AC34" s="759"/>
      <c r="AD34" s="902" t="s">
        <v>996</v>
      </c>
      <c r="AE34" s="902" t="s">
        <v>996</v>
      </c>
      <c r="AF34" s="902" t="s">
        <v>996</v>
      </c>
      <c r="AG34" s="902" t="s">
        <v>996</v>
      </c>
      <c r="AH34" s="902" t="s">
        <v>996</v>
      </c>
      <c r="AI34" s="902" t="s">
        <v>996</v>
      </c>
      <c r="AJ34" s="389">
        <f t="shared" si="4"/>
        <v>0</v>
      </c>
      <c r="AK34" s="627"/>
      <c r="AL34" s="585"/>
      <c r="AM34" s="585"/>
      <c r="AN34" s="390"/>
      <c r="AO34" s="41"/>
      <c r="AP34" s="391"/>
      <c r="AQ34" s="391"/>
      <c r="AR34" s="69"/>
      <c r="AS34" s="69"/>
      <c r="AT34" s="69"/>
      <c r="AU34" s="391">
        <f t="shared" ref="AU34:AU65" si="6">COUNTIF(D34:AI34,"X")</f>
        <v>10</v>
      </c>
      <c r="AV34" s="391">
        <f t="shared" ref="AV34:AV65" si="7">COUNTIF(D34:AI34,"&gt;0")</f>
        <v>0</v>
      </c>
      <c r="AW34" s="577">
        <f t="shared" si="5"/>
        <v>10</v>
      </c>
      <c r="AX34" s="41">
        <f t="shared" ref="AX34:AX65" si="8">COUNTIF(D34:AI34,"R")</f>
        <v>14</v>
      </c>
      <c r="AY34" s="41">
        <f t="shared" ref="AY34:AY65" si="9">COUNTIF(D34:AI34,"a")</f>
        <v>0</v>
      </c>
    </row>
    <row r="35" spans="1:51" x14ac:dyDescent="0.2">
      <c r="A35" s="402">
        <v>35</v>
      </c>
      <c r="B35" s="185" t="s">
        <v>219</v>
      </c>
      <c r="C35" s="275">
        <v>285</v>
      </c>
      <c r="D35" s="902">
        <v>2</v>
      </c>
      <c r="E35" s="902">
        <v>6</v>
      </c>
      <c r="F35" s="902" t="s">
        <v>996</v>
      </c>
      <c r="G35" s="902">
        <v>2</v>
      </c>
      <c r="H35" s="902">
        <v>6</v>
      </c>
      <c r="I35" s="902" t="s">
        <v>996</v>
      </c>
      <c r="J35" s="902" t="s">
        <v>996</v>
      </c>
      <c r="K35" s="902">
        <v>2</v>
      </c>
      <c r="L35" s="902">
        <v>6</v>
      </c>
      <c r="M35" s="902" t="s">
        <v>996</v>
      </c>
      <c r="N35" s="902" t="s">
        <v>996</v>
      </c>
      <c r="O35" s="902" t="s">
        <v>2120</v>
      </c>
      <c r="P35" s="902" t="s">
        <v>2120</v>
      </c>
      <c r="Q35" s="902" t="s">
        <v>2120</v>
      </c>
      <c r="R35" s="902" t="s">
        <v>2120</v>
      </c>
      <c r="S35" s="902" t="s">
        <v>2120</v>
      </c>
      <c r="T35" s="902" t="s">
        <v>2120</v>
      </c>
      <c r="U35" s="902" t="s">
        <v>2120</v>
      </c>
      <c r="V35" s="902" t="s">
        <v>2120</v>
      </c>
      <c r="W35" s="902" t="s">
        <v>2120</v>
      </c>
      <c r="X35" s="902" t="s">
        <v>2120</v>
      </c>
      <c r="Y35" s="902" t="s">
        <v>2120</v>
      </c>
      <c r="Z35" s="902" t="s">
        <v>2120</v>
      </c>
      <c r="AA35" s="902" t="s">
        <v>2120</v>
      </c>
      <c r="AB35" s="902" t="s">
        <v>2120</v>
      </c>
      <c r="AC35" s="760"/>
      <c r="AD35" s="902" t="s">
        <v>2120</v>
      </c>
      <c r="AE35" s="902" t="s">
        <v>2120</v>
      </c>
      <c r="AF35" s="902" t="s">
        <v>2120</v>
      </c>
      <c r="AG35" s="902" t="s">
        <v>996</v>
      </c>
      <c r="AH35" s="978">
        <v>6</v>
      </c>
      <c r="AI35" s="902" t="s">
        <v>996</v>
      </c>
      <c r="AJ35" s="389">
        <f t="shared" si="4"/>
        <v>30</v>
      </c>
      <c r="AK35" s="627"/>
      <c r="AL35" s="585"/>
      <c r="AM35" s="585"/>
      <c r="AN35" s="390"/>
      <c r="AO35" s="41"/>
      <c r="AP35" s="391"/>
      <c r="AQ35" s="391"/>
      <c r="AR35" s="69"/>
      <c r="AS35" s="69"/>
      <c r="AT35" s="69"/>
      <c r="AU35" s="391">
        <f t="shared" si="6"/>
        <v>7</v>
      </c>
      <c r="AV35" s="391">
        <f t="shared" si="7"/>
        <v>7</v>
      </c>
      <c r="AW35" s="577">
        <f t="shared" si="5"/>
        <v>14</v>
      </c>
      <c r="AX35" s="41">
        <f t="shared" si="8"/>
        <v>17</v>
      </c>
      <c r="AY35" s="41">
        <f t="shared" si="9"/>
        <v>0</v>
      </c>
    </row>
    <row r="36" spans="1:51" x14ac:dyDescent="0.2">
      <c r="A36" s="402">
        <v>36</v>
      </c>
      <c r="B36" s="185" t="s">
        <v>224</v>
      </c>
      <c r="C36" s="275">
        <v>287</v>
      </c>
      <c r="D36" s="902" t="s">
        <v>2120</v>
      </c>
      <c r="E36" s="902" t="s">
        <v>2120</v>
      </c>
      <c r="F36" s="902" t="s">
        <v>2120</v>
      </c>
      <c r="G36" s="902" t="s">
        <v>2120</v>
      </c>
      <c r="H36" s="902" t="s">
        <v>2120</v>
      </c>
      <c r="I36" s="902" t="s">
        <v>2120</v>
      </c>
      <c r="J36" s="902" t="s">
        <v>2120</v>
      </c>
      <c r="K36" s="902" t="s">
        <v>2120</v>
      </c>
      <c r="L36" s="902" t="s">
        <v>2120</v>
      </c>
      <c r="M36" s="902" t="s">
        <v>2120</v>
      </c>
      <c r="N36" s="902" t="s">
        <v>2120</v>
      </c>
      <c r="O36" s="902" t="s">
        <v>996</v>
      </c>
      <c r="P36" s="902" t="s">
        <v>996</v>
      </c>
      <c r="Q36" s="902" t="s">
        <v>996</v>
      </c>
      <c r="R36" s="902" t="s">
        <v>996</v>
      </c>
      <c r="S36" s="902" t="s">
        <v>996</v>
      </c>
      <c r="T36" s="902">
        <v>2</v>
      </c>
      <c r="U36" s="902"/>
      <c r="V36" s="902"/>
      <c r="W36" s="902"/>
      <c r="X36" s="902"/>
      <c r="Y36" s="902"/>
      <c r="Z36" s="902"/>
      <c r="AA36" s="902"/>
      <c r="AB36" s="902"/>
      <c r="AC36" s="759"/>
      <c r="AD36" s="902" t="s">
        <v>996</v>
      </c>
      <c r="AE36" s="902" t="s">
        <v>996</v>
      </c>
      <c r="AF36" s="902" t="s">
        <v>996</v>
      </c>
      <c r="AG36" s="902" t="s">
        <v>2120</v>
      </c>
      <c r="AH36" s="902" t="s">
        <v>2120</v>
      </c>
      <c r="AI36" s="902" t="s">
        <v>2120</v>
      </c>
      <c r="AJ36" s="389">
        <f t="shared" si="4"/>
        <v>2</v>
      </c>
      <c r="AK36" s="627"/>
      <c r="AL36" s="585"/>
      <c r="AM36" s="585"/>
      <c r="AN36" s="390"/>
      <c r="AO36" s="41"/>
      <c r="AP36" s="391"/>
      <c r="AQ36" s="391"/>
      <c r="AR36" s="69"/>
      <c r="AS36" s="69"/>
      <c r="AT36" s="69"/>
      <c r="AU36" s="391">
        <f t="shared" si="6"/>
        <v>8</v>
      </c>
      <c r="AV36" s="391">
        <f t="shared" si="7"/>
        <v>1</v>
      </c>
      <c r="AW36" s="577">
        <f t="shared" si="5"/>
        <v>9</v>
      </c>
      <c r="AX36" s="41">
        <f t="shared" si="8"/>
        <v>14</v>
      </c>
      <c r="AY36" s="41">
        <f t="shared" si="9"/>
        <v>0</v>
      </c>
    </row>
    <row r="37" spans="1:51" x14ac:dyDescent="0.2">
      <c r="A37" s="402">
        <v>37</v>
      </c>
      <c r="B37" s="185" t="s">
        <v>225</v>
      </c>
      <c r="C37" s="403">
        <v>289</v>
      </c>
      <c r="D37" s="902" t="s">
        <v>996</v>
      </c>
      <c r="E37" s="902" t="s">
        <v>996</v>
      </c>
      <c r="F37" s="902" t="s">
        <v>996</v>
      </c>
      <c r="G37" s="902" t="s">
        <v>996</v>
      </c>
      <c r="H37" s="902" t="s">
        <v>2120</v>
      </c>
      <c r="I37" s="902" t="s">
        <v>2120</v>
      </c>
      <c r="J37" s="902" t="s">
        <v>2120</v>
      </c>
      <c r="K37" s="902" t="s">
        <v>2120</v>
      </c>
      <c r="L37" s="902" t="s">
        <v>2120</v>
      </c>
      <c r="M37" s="902" t="s">
        <v>2120</v>
      </c>
      <c r="N37" s="902" t="s">
        <v>2120</v>
      </c>
      <c r="O37" s="902" t="s">
        <v>2120</v>
      </c>
      <c r="P37" s="902" t="s">
        <v>2120</v>
      </c>
      <c r="Q37" s="902" t="s">
        <v>2120</v>
      </c>
      <c r="R37" s="902" t="s">
        <v>2120</v>
      </c>
      <c r="S37" s="902" t="s">
        <v>2120</v>
      </c>
      <c r="T37" s="902" t="s">
        <v>2120</v>
      </c>
      <c r="U37" s="902" t="s">
        <v>2120</v>
      </c>
      <c r="V37" s="902"/>
      <c r="W37" s="902"/>
      <c r="X37" s="902"/>
      <c r="Y37" s="902"/>
      <c r="Z37" s="902"/>
      <c r="AA37" s="902"/>
      <c r="AB37" s="902"/>
      <c r="AC37" s="759"/>
      <c r="AD37" s="902" t="s">
        <v>996</v>
      </c>
      <c r="AE37" s="902" t="s">
        <v>2115</v>
      </c>
      <c r="AF37" s="902" t="s">
        <v>996</v>
      </c>
      <c r="AG37" s="902" t="s">
        <v>996</v>
      </c>
      <c r="AH37" s="902" t="s">
        <v>996</v>
      </c>
      <c r="AI37" s="902" t="s">
        <v>996</v>
      </c>
      <c r="AJ37" s="389">
        <f t="shared" si="4"/>
        <v>0</v>
      </c>
      <c r="AK37" s="627"/>
      <c r="AL37" s="585"/>
      <c r="AM37" s="585"/>
      <c r="AN37" s="390"/>
      <c r="AO37" s="41"/>
      <c r="AP37" s="391"/>
      <c r="AQ37" s="391"/>
      <c r="AR37" s="69"/>
      <c r="AS37" s="69"/>
      <c r="AT37" s="69"/>
      <c r="AU37" s="391">
        <f t="shared" si="6"/>
        <v>9</v>
      </c>
      <c r="AV37" s="391">
        <f t="shared" si="7"/>
        <v>0</v>
      </c>
      <c r="AW37" s="577">
        <f t="shared" si="5"/>
        <v>9</v>
      </c>
      <c r="AX37" s="41">
        <f t="shared" si="8"/>
        <v>14</v>
      </c>
      <c r="AY37" s="41">
        <f t="shared" si="9"/>
        <v>0</v>
      </c>
    </row>
    <row r="38" spans="1:51" x14ac:dyDescent="0.2">
      <c r="A38" s="402">
        <v>38</v>
      </c>
      <c r="B38" s="185" t="s">
        <v>230</v>
      </c>
      <c r="C38" s="279">
        <v>290</v>
      </c>
      <c r="D38" s="902" t="s">
        <v>2120</v>
      </c>
      <c r="E38" s="902" t="s">
        <v>2120</v>
      </c>
      <c r="F38" s="902" t="s">
        <v>2120</v>
      </c>
      <c r="G38" s="902" t="s">
        <v>2120</v>
      </c>
      <c r="H38" s="902" t="s">
        <v>2120</v>
      </c>
      <c r="I38" s="902" t="s">
        <v>2120</v>
      </c>
      <c r="J38" s="902" t="s">
        <v>2120</v>
      </c>
      <c r="K38" s="902" t="s">
        <v>2120</v>
      </c>
      <c r="L38" s="902" t="s">
        <v>2120</v>
      </c>
      <c r="M38" s="902" t="s">
        <v>2120</v>
      </c>
      <c r="N38" s="902" t="s">
        <v>2120</v>
      </c>
      <c r="O38" s="902">
        <v>2</v>
      </c>
      <c r="P38" s="902">
        <v>2</v>
      </c>
      <c r="Q38" s="902" t="s">
        <v>996</v>
      </c>
      <c r="R38" s="902" t="s">
        <v>996</v>
      </c>
      <c r="S38" s="902" t="s">
        <v>996</v>
      </c>
      <c r="T38" s="902">
        <v>4</v>
      </c>
      <c r="U38" s="902"/>
      <c r="V38" s="902"/>
      <c r="W38" s="902"/>
      <c r="X38" s="902"/>
      <c r="Y38" s="902"/>
      <c r="Z38" s="902"/>
      <c r="AA38" s="902"/>
      <c r="AB38" s="902"/>
      <c r="AC38" s="759"/>
      <c r="AD38" s="902" t="s">
        <v>996</v>
      </c>
      <c r="AE38" s="902" t="s">
        <v>996</v>
      </c>
      <c r="AF38" s="902" t="s">
        <v>996</v>
      </c>
      <c r="AG38" s="902" t="s">
        <v>2120</v>
      </c>
      <c r="AH38" s="902" t="s">
        <v>2120</v>
      </c>
      <c r="AI38" s="902" t="s">
        <v>2120</v>
      </c>
      <c r="AJ38" s="389">
        <f t="shared" si="4"/>
        <v>8</v>
      </c>
      <c r="AK38" s="627"/>
      <c r="AL38" s="585"/>
      <c r="AM38" s="585"/>
      <c r="AN38" s="390"/>
      <c r="AO38" s="41"/>
      <c r="AP38" s="391"/>
      <c r="AQ38" s="391"/>
      <c r="AR38" s="69"/>
      <c r="AS38" s="69"/>
      <c r="AT38" s="69"/>
      <c r="AU38" s="391">
        <f t="shared" si="6"/>
        <v>6</v>
      </c>
      <c r="AV38" s="391">
        <f t="shared" si="7"/>
        <v>3</v>
      </c>
      <c r="AW38" s="577">
        <f t="shared" si="5"/>
        <v>9</v>
      </c>
      <c r="AX38" s="41">
        <f t="shared" si="8"/>
        <v>14</v>
      </c>
      <c r="AY38" s="41">
        <f t="shared" si="9"/>
        <v>0</v>
      </c>
    </row>
    <row r="39" spans="1:51" x14ac:dyDescent="0.2">
      <c r="A39" s="402">
        <v>39</v>
      </c>
      <c r="B39" s="185" t="s">
        <v>231</v>
      </c>
      <c r="C39" s="275">
        <v>294</v>
      </c>
      <c r="D39" s="902" t="s">
        <v>2120</v>
      </c>
      <c r="E39" s="902" t="s">
        <v>2120</v>
      </c>
      <c r="F39" s="902" t="s">
        <v>2120</v>
      </c>
      <c r="G39" s="902" t="s">
        <v>2120</v>
      </c>
      <c r="H39" s="902" t="s">
        <v>2120</v>
      </c>
      <c r="I39" s="902" t="s">
        <v>2120</v>
      </c>
      <c r="J39" s="902" t="s">
        <v>2120</v>
      </c>
      <c r="K39" s="902" t="s">
        <v>2120</v>
      </c>
      <c r="L39" s="902" t="s">
        <v>2120</v>
      </c>
      <c r="M39" s="902" t="s">
        <v>2120</v>
      </c>
      <c r="N39" s="902" t="s">
        <v>2120</v>
      </c>
      <c r="O39" s="902" t="s">
        <v>996</v>
      </c>
      <c r="P39" s="902" t="s">
        <v>996</v>
      </c>
      <c r="Q39" s="902" t="s">
        <v>996</v>
      </c>
      <c r="R39" s="902" t="s">
        <v>996</v>
      </c>
      <c r="S39" s="902" t="s">
        <v>996</v>
      </c>
      <c r="T39" s="902" t="s">
        <v>996</v>
      </c>
      <c r="U39" s="902"/>
      <c r="V39" s="902"/>
      <c r="W39" s="902"/>
      <c r="X39" s="902"/>
      <c r="Y39" s="902"/>
      <c r="Z39" s="902"/>
      <c r="AA39" s="902"/>
      <c r="AB39" s="902"/>
      <c r="AC39" s="759"/>
      <c r="AD39" s="902" t="s">
        <v>996</v>
      </c>
      <c r="AE39" s="902" t="s">
        <v>996</v>
      </c>
      <c r="AF39" s="902" t="s">
        <v>996</v>
      </c>
      <c r="AG39" s="902" t="s">
        <v>2120</v>
      </c>
      <c r="AH39" s="902" t="s">
        <v>2120</v>
      </c>
      <c r="AI39" s="902" t="s">
        <v>2120</v>
      </c>
      <c r="AJ39" s="389">
        <f t="shared" si="4"/>
        <v>0</v>
      </c>
      <c r="AK39" s="627"/>
      <c r="AL39" s="585"/>
      <c r="AM39" s="585"/>
      <c r="AN39" s="390"/>
      <c r="AO39" s="41"/>
      <c r="AP39" s="391"/>
      <c r="AQ39" s="391"/>
      <c r="AR39" s="69"/>
      <c r="AS39" s="69"/>
      <c r="AT39" s="69"/>
      <c r="AU39" s="391">
        <f t="shared" si="6"/>
        <v>9</v>
      </c>
      <c r="AV39" s="391">
        <f t="shared" si="7"/>
        <v>0</v>
      </c>
      <c r="AW39" s="577">
        <f t="shared" si="5"/>
        <v>9</v>
      </c>
      <c r="AX39" s="41">
        <f t="shared" si="8"/>
        <v>14</v>
      </c>
      <c r="AY39" s="41">
        <f t="shared" si="9"/>
        <v>0</v>
      </c>
    </row>
    <row r="40" spans="1:51" x14ac:dyDescent="0.2">
      <c r="A40" s="402">
        <v>40</v>
      </c>
      <c r="B40" s="185" t="s">
        <v>232</v>
      </c>
      <c r="C40" s="206">
        <v>295</v>
      </c>
      <c r="D40" s="902" t="s">
        <v>996</v>
      </c>
      <c r="E40" s="902" t="s">
        <v>996</v>
      </c>
      <c r="F40" s="902" t="s">
        <v>996</v>
      </c>
      <c r="G40" s="902" t="s">
        <v>996</v>
      </c>
      <c r="H40" s="902">
        <v>1</v>
      </c>
      <c r="I40" s="902">
        <v>2</v>
      </c>
      <c r="J40" s="902" t="s">
        <v>996</v>
      </c>
      <c r="K40" s="902" t="s">
        <v>996</v>
      </c>
      <c r="L40" s="902" t="s">
        <v>996</v>
      </c>
      <c r="M40" s="902" t="s">
        <v>996</v>
      </c>
      <c r="N40" s="902" t="s">
        <v>996</v>
      </c>
      <c r="O40" s="902" t="s">
        <v>2120</v>
      </c>
      <c r="P40" s="902" t="s">
        <v>2120</v>
      </c>
      <c r="Q40" s="902" t="s">
        <v>2120</v>
      </c>
      <c r="R40" s="902" t="s">
        <v>2120</v>
      </c>
      <c r="S40" s="902" t="s">
        <v>2120</v>
      </c>
      <c r="T40" s="902" t="s">
        <v>2120</v>
      </c>
      <c r="U40" s="902" t="s">
        <v>2120</v>
      </c>
      <c r="V40" s="902" t="s">
        <v>2120</v>
      </c>
      <c r="W40" s="902" t="s">
        <v>2120</v>
      </c>
      <c r="X40" s="902" t="s">
        <v>2120</v>
      </c>
      <c r="Y40" s="902" t="s">
        <v>2120</v>
      </c>
      <c r="Z40" s="902" t="s">
        <v>2120</v>
      </c>
      <c r="AA40" s="902" t="s">
        <v>2120</v>
      </c>
      <c r="AB40" s="902" t="s">
        <v>2120</v>
      </c>
      <c r="AC40" s="760"/>
      <c r="AD40" s="902" t="s">
        <v>2120</v>
      </c>
      <c r="AE40" s="902" t="s">
        <v>2120</v>
      </c>
      <c r="AF40" s="902" t="s">
        <v>2120</v>
      </c>
      <c r="AG40" s="902" t="s">
        <v>996</v>
      </c>
      <c r="AH40" s="978" t="s">
        <v>996</v>
      </c>
      <c r="AI40" s="902" t="s">
        <v>996</v>
      </c>
      <c r="AJ40" s="389">
        <f t="shared" si="4"/>
        <v>3</v>
      </c>
      <c r="AK40" s="627"/>
      <c r="AL40" s="585"/>
      <c r="AM40" s="585"/>
      <c r="AN40" s="390"/>
      <c r="AO40" s="41"/>
      <c r="AP40" s="391"/>
      <c r="AQ40" s="391"/>
      <c r="AR40" s="69"/>
      <c r="AS40" s="69"/>
      <c r="AT40" s="69"/>
      <c r="AU40" s="391">
        <f t="shared" si="6"/>
        <v>12</v>
      </c>
      <c r="AV40" s="391">
        <f t="shared" si="7"/>
        <v>2</v>
      </c>
      <c r="AW40" s="577">
        <f t="shared" si="5"/>
        <v>14</v>
      </c>
      <c r="AX40" s="41">
        <f t="shared" si="8"/>
        <v>17</v>
      </c>
      <c r="AY40" s="41">
        <f t="shared" si="9"/>
        <v>0</v>
      </c>
    </row>
    <row r="41" spans="1:51" x14ac:dyDescent="0.2">
      <c r="A41" s="402">
        <v>41</v>
      </c>
      <c r="B41" s="185" t="s">
        <v>246</v>
      </c>
      <c r="C41" s="403">
        <v>303</v>
      </c>
      <c r="D41" s="902" t="s">
        <v>996</v>
      </c>
      <c r="E41" s="902" t="s">
        <v>996</v>
      </c>
      <c r="F41" s="902" t="s">
        <v>996</v>
      </c>
      <c r="G41" s="902" t="s">
        <v>996</v>
      </c>
      <c r="H41" s="902" t="s">
        <v>2120</v>
      </c>
      <c r="I41" s="902" t="s">
        <v>2120</v>
      </c>
      <c r="J41" s="902" t="s">
        <v>2120</v>
      </c>
      <c r="K41" s="902" t="s">
        <v>2120</v>
      </c>
      <c r="L41" s="902" t="s">
        <v>2120</v>
      </c>
      <c r="M41" s="902" t="s">
        <v>2120</v>
      </c>
      <c r="N41" s="902" t="s">
        <v>2120</v>
      </c>
      <c r="O41" s="902" t="s">
        <v>2120</v>
      </c>
      <c r="P41" s="902" t="s">
        <v>2120</v>
      </c>
      <c r="Q41" s="902" t="s">
        <v>2120</v>
      </c>
      <c r="R41" s="902" t="s">
        <v>2120</v>
      </c>
      <c r="S41" s="902" t="s">
        <v>2120</v>
      </c>
      <c r="T41" s="902" t="s">
        <v>2120</v>
      </c>
      <c r="U41" s="902" t="s">
        <v>2120</v>
      </c>
      <c r="V41" s="902"/>
      <c r="W41" s="902"/>
      <c r="X41" s="902"/>
      <c r="Y41" s="902"/>
      <c r="Z41" s="902"/>
      <c r="AA41" s="902"/>
      <c r="AB41" s="902"/>
      <c r="AC41" s="759"/>
      <c r="AD41" s="902" t="s">
        <v>996</v>
      </c>
      <c r="AE41" s="902" t="s">
        <v>996</v>
      </c>
      <c r="AF41" s="902" t="s">
        <v>996</v>
      </c>
      <c r="AG41" s="902" t="s">
        <v>996</v>
      </c>
      <c r="AH41" s="902" t="s">
        <v>996</v>
      </c>
      <c r="AI41" s="902" t="s">
        <v>996</v>
      </c>
      <c r="AJ41" s="389">
        <f t="shared" si="4"/>
        <v>0</v>
      </c>
      <c r="AK41" s="627"/>
      <c r="AL41" s="585"/>
      <c r="AM41" s="585"/>
      <c r="AN41" s="390"/>
      <c r="AO41" s="41"/>
      <c r="AP41" s="391"/>
      <c r="AQ41" s="391"/>
      <c r="AR41" s="69"/>
      <c r="AS41" s="69"/>
      <c r="AT41" s="69"/>
      <c r="AU41" s="391">
        <f t="shared" si="6"/>
        <v>10</v>
      </c>
      <c r="AV41" s="391">
        <f t="shared" si="7"/>
        <v>0</v>
      </c>
      <c r="AW41" s="577">
        <f t="shared" si="5"/>
        <v>10</v>
      </c>
      <c r="AX41" s="41">
        <f t="shared" si="8"/>
        <v>14</v>
      </c>
      <c r="AY41" s="41">
        <f t="shared" si="9"/>
        <v>0</v>
      </c>
    </row>
    <row r="42" spans="1:51" x14ac:dyDescent="0.2">
      <c r="A42" s="402">
        <v>42</v>
      </c>
      <c r="B42" s="185" t="s">
        <v>243</v>
      </c>
      <c r="C42" s="340">
        <v>307</v>
      </c>
      <c r="D42" s="902" t="s">
        <v>2120</v>
      </c>
      <c r="E42" s="902" t="s">
        <v>2120</v>
      </c>
      <c r="F42" s="902" t="s">
        <v>2120</v>
      </c>
      <c r="G42" s="902" t="s">
        <v>2120</v>
      </c>
      <c r="H42" s="902" t="s">
        <v>996</v>
      </c>
      <c r="I42" s="902" t="s">
        <v>996</v>
      </c>
      <c r="J42" s="902" t="s">
        <v>2115</v>
      </c>
      <c r="K42" s="902" t="s">
        <v>996</v>
      </c>
      <c r="L42" s="902" t="s">
        <v>996</v>
      </c>
      <c r="M42" s="902" t="s">
        <v>996</v>
      </c>
      <c r="N42" s="902" t="s">
        <v>2115</v>
      </c>
      <c r="O42" s="902" t="s">
        <v>996</v>
      </c>
      <c r="P42" s="902" t="s">
        <v>996</v>
      </c>
      <c r="Q42" s="902" t="s">
        <v>996</v>
      </c>
      <c r="R42" s="902" t="s">
        <v>996</v>
      </c>
      <c r="S42" s="902" t="s">
        <v>996</v>
      </c>
      <c r="T42" s="902"/>
      <c r="U42" s="902"/>
      <c r="V42" s="902" t="s">
        <v>2120</v>
      </c>
      <c r="W42" s="902" t="s">
        <v>2120</v>
      </c>
      <c r="X42" s="902" t="s">
        <v>2120</v>
      </c>
      <c r="Y42" s="902" t="s">
        <v>2120</v>
      </c>
      <c r="Z42" s="902" t="s">
        <v>2120</v>
      </c>
      <c r="AA42" s="902" t="s">
        <v>2120</v>
      </c>
      <c r="AB42" s="902" t="s">
        <v>2120</v>
      </c>
      <c r="AC42" s="759"/>
      <c r="AD42" s="902" t="s">
        <v>2120</v>
      </c>
      <c r="AE42" s="902" t="s">
        <v>2120</v>
      </c>
      <c r="AF42" s="902" t="s">
        <v>2120</v>
      </c>
      <c r="AG42" s="902" t="s">
        <v>2120</v>
      </c>
      <c r="AH42" s="978" t="s">
        <v>2120</v>
      </c>
      <c r="AI42" s="902" t="s">
        <v>2120</v>
      </c>
      <c r="AJ42" s="389">
        <f t="shared" si="4"/>
        <v>0</v>
      </c>
      <c r="AK42" s="627"/>
      <c r="AL42" s="585"/>
      <c r="AM42" s="585"/>
      <c r="AN42" s="390"/>
      <c r="AO42" s="41"/>
      <c r="AP42" s="391"/>
      <c r="AQ42" s="391"/>
      <c r="AR42" s="69"/>
      <c r="AS42" s="69"/>
      <c r="AT42" s="69"/>
      <c r="AU42" s="391">
        <f t="shared" si="6"/>
        <v>10</v>
      </c>
      <c r="AV42" s="391">
        <f t="shared" si="7"/>
        <v>0</v>
      </c>
      <c r="AW42" s="577">
        <f t="shared" si="5"/>
        <v>10</v>
      </c>
      <c r="AX42" s="41">
        <f t="shared" si="8"/>
        <v>17</v>
      </c>
      <c r="AY42" s="41">
        <f t="shared" si="9"/>
        <v>0</v>
      </c>
    </row>
    <row r="43" spans="1:51" x14ac:dyDescent="0.2">
      <c r="A43" s="402">
        <v>43</v>
      </c>
      <c r="B43" s="185" t="s">
        <v>249</v>
      </c>
      <c r="C43" s="403">
        <v>310</v>
      </c>
      <c r="D43" s="902" t="s">
        <v>996</v>
      </c>
      <c r="E43" s="902" t="s">
        <v>2115</v>
      </c>
      <c r="F43" s="902" t="s">
        <v>996</v>
      </c>
      <c r="G43" s="902" t="s">
        <v>996</v>
      </c>
      <c r="H43" s="902" t="s">
        <v>2120</v>
      </c>
      <c r="I43" s="902" t="s">
        <v>2120</v>
      </c>
      <c r="J43" s="902" t="s">
        <v>2120</v>
      </c>
      <c r="K43" s="902" t="s">
        <v>2120</v>
      </c>
      <c r="L43" s="902" t="s">
        <v>2120</v>
      </c>
      <c r="M43" s="902" t="s">
        <v>2120</v>
      </c>
      <c r="N43" s="902" t="s">
        <v>2120</v>
      </c>
      <c r="O43" s="902" t="s">
        <v>2120</v>
      </c>
      <c r="P43" s="902" t="s">
        <v>2120</v>
      </c>
      <c r="Q43" s="902" t="s">
        <v>2120</v>
      </c>
      <c r="R43" s="902" t="s">
        <v>2120</v>
      </c>
      <c r="S43" s="902" t="s">
        <v>2120</v>
      </c>
      <c r="T43" s="902" t="s">
        <v>2120</v>
      </c>
      <c r="U43" s="902" t="s">
        <v>2120</v>
      </c>
      <c r="V43" s="902"/>
      <c r="W43" s="902"/>
      <c r="X43" s="902"/>
      <c r="Y43" s="902"/>
      <c r="Z43" s="902"/>
      <c r="AA43" s="902"/>
      <c r="AB43" s="902"/>
      <c r="AC43" s="759"/>
      <c r="AD43" s="902" t="s">
        <v>996</v>
      </c>
      <c r="AE43" s="902" t="s">
        <v>996</v>
      </c>
      <c r="AF43" s="902" t="s">
        <v>996</v>
      </c>
      <c r="AG43" s="902" t="s">
        <v>996</v>
      </c>
      <c r="AH43" s="902" t="s">
        <v>996</v>
      </c>
      <c r="AI43" s="902" t="s">
        <v>996</v>
      </c>
      <c r="AJ43" s="389">
        <f t="shared" si="4"/>
        <v>0</v>
      </c>
      <c r="AK43" s="627"/>
      <c r="AL43" s="585"/>
      <c r="AM43" s="585"/>
      <c r="AN43" s="390"/>
      <c r="AO43" s="41"/>
      <c r="AP43" s="391"/>
      <c r="AQ43" s="391"/>
      <c r="AR43" s="69"/>
      <c r="AS43" s="69"/>
      <c r="AT43" s="69"/>
      <c r="AU43" s="391">
        <f t="shared" si="6"/>
        <v>9</v>
      </c>
      <c r="AV43" s="391">
        <f t="shared" si="7"/>
        <v>0</v>
      </c>
      <c r="AW43" s="577">
        <f t="shared" si="5"/>
        <v>9</v>
      </c>
      <c r="AX43" s="41">
        <f t="shared" si="8"/>
        <v>14</v>
      </c>
      <c r="AY43" s="41">
        <f t="shared" si="9"/>
        <v>0</v>
      </c>
    </row>
    <row r="44" spans="1:51" x14ac:dyDescent="0.2">
      <c r="A44" s="402">
        <v>45</v>
      </c>
      <c r="B44" s="185" t="s">
        <v>420</v>
      </c>
      <c r="C44" s="403">
        <v>325</v>
      </c>
      <c r="D44" s="902" t="s">
        <v>996</v>
      </c>
      <c r="E44" s="902" t="s">
        <v>996</v>
      </c>
      <c r="F44" s="902" t="s">
        <v>996</v>
      </c>
      <c r="G44" s="902" t="s">
        <v>996</v>
      </c>
      <c r="H44" s="902" t="s">
        <v>2120</v>
      </c>
      <c r="I44" s="902" t="s">
        <v>2120</v>
      </c>
      <c r="J44" s="902" t="s">
        <v>2120</v>
      </c>
      <c r="K44" s="902" t="s">
        <v>2120</v>
      </c>
      <c r="L44" s="902" t="s">
        <v>2120</v>
      </c>
      <c r="M44" s="902" t="s">
        <v>2120</v>
      </c>
      <c r="N44" s="902" t="s">
        <v>2120</v>
      </c>
      <c r="O44" s="902" t="s">
        <v>2120</v>
      </c>
      <c r="P44" s="902" t="s">
        <v>2120</v>
      </c>
      <c r="Q44" s="902" t="s">
        <v>2120</v>
      </c>
      <c r="R44" s="902" t="s">
        <v>2120</v>
      </c>
      <c r="S44" s="902" t="s">
        <v>2120</v>
      </c>
      <c r="T44" s="902" t="s">
        <v>2120</v>
      </c>
      <c r="U44" s="902" t="s">
        <v>2120</v>
      </c>
      <c r="V44" s="902"/>
      <c r="W44" s="902"/>
      <c r="X44" s="902"/>
      <c r="Y44" s="902"/>
      <c r="Z44" s="902"/>
      <c r="AA44" s="902"/>
      <c r="AB44" s="902"/>
      <c r="AC44" s="759"/>
      <c r="AD44" s="902" t="s">
        <v>996</v>
      </c>
      <c r="AE44" s="902" t="s">
        <v>996</v>
      </c>
      <c r="AF44" s="902" t="s">
        <v>2115</v>
      </c>
      <c r="AG44" s="902" t="s">
        <v>996</v>
      </c>
      <c r="AH44" s="902" t="s">
        <v>996</v>
      </c>
      <c r="AI44" s="902" t="s">
        <v>996</v>
      </c>
      <c r="AJ44" s="389">
        <f t="shared" si="4"/>
        <v>0</v>
      </c>
      <c r="AK44" s="627"/>
      <c r="AL44" s="585"/>
      <c r="AM44" s="585"/>
      <c r="AN44" s="390"/>
      <c r="AO44" s="41"/>
      <c r="AP44" s="391"/>
      <c r="AQ44" s="391"/>
      <c r="AR44" s="69"/>
      <c r="AS44" s="69"/>
      <c r="AT44" s="69"/>
      <c r="AU44" s="391">
        <f t="shared" si="6"/>
        <v>9</v>
      </c>
      <c r="AV44" s="391">
        <f t="shared" si="7"/>
        <v>0</v>
      </c>
      <c r="AW44" s="577">
        <f t="shared" si="5"/>
        <v>9</v>
      </c>
      <c r="AX44" s="41">
        <f t="shared" si="8"/>
        <v>14</v>
      </c>
      <c r="AY44" s="41">
        <f t="shared" si="9"/>
        <v>0</v>
      </c>
    </row>
    <row r="45" spans="1:51" x14ac:dyDescent="0.2">
      <c r="A45" s="402">
        <v>46</v>
      </c>
      <c r="B45" s="185" t="s">
        <v>269</v>
      </c>
      <c r="C45" s="176">
        <v>335</v>
      </c>
      <c r="D45" s="902">
        <v>2</v>
      </c>
      <c r="E45" s="902" t="s">
        <v>996</v>
      </c>
      <c r="F45" s="902" t="s">
        <v>996</v>
      </c>
      <c r="G45" s="902">
        <v>2</v>
      </c>
      <c r="H45" s="902">
        <v>2</v>
      </c>
      <c r="I45" s="902" t="s">
        <v>996</v>
      </c>
      <c r="J45" s="902" t="s">
        <v>996</v>
      </c>
      <c r="K45" s="902" t="s">
        <v>996</v>
      </c>
      <c r="L45" s="902" t="s">
        <v>996</v>
      </c>
      <c r="M45" s="902" t="s">
        <v>996</v>
      </c>
      <c r="N45" s="902" t="s">
        <v>996</v>
      </c>
      <c r="O45" s="902" t="s">
        <v>2120</v>
      </c>
      <c r="P45" s="902" t="s">
        <v>2120</v>
      </c>
      <c r="Q45" s="902" t="s">
        <v>2120</v>
      </c>
      <c r="R45" s="902" t="s">
        <v>2120</v>
      </c>
      <c r="S45" s="902" t="s">
        <v>2120</v>
      </c>
      <c r="T45" s="902" t="s">
        <v>2120</v>
      </c>
      <c r="U45" s="902" t="s">
        <v>2120</v>
      </c>
      <c r="V45" s="902" t="s">
        <v>2120</v>
      </c>
      <c r="W45" s="902" t="s">
        <v>2120</v>
      </c>
      <c r="X45" s="902" t="s">
        <v>2120</v>
      </c>
      <c r="Y45" s="902" t="s">
        <v>2120</v>
      </c>
      <c r="Z45" s="902" t="s">
        <v>2120</v>
      </c>
      <c r="AA45" s="902" t="s">
        <v>2120</v>
      </c>
      <c r="AB45" s="902" t="s">
        <v>2120</v>
      </c>
      <c r="AC45" s="760"/>
      <c r="AD45" s="902" t="s">
        <v>2120</v>
      </c>
      <c r="AE45" s="902" t="s">
        <v>2120</v>
      </c>
      <c r="AF45" s="902" t="s">
        <v>2120</v>
      </c>
      <c r="AG45" s="902" t="s">
        <v>996</v>
      </c>
      <c r="AH45" s="978" t="s">
        <v>996</v>
      </c>
      <c r="AI45" s="902" t="s">
        <v>996</v>
      </c>
      <c r="AJ45" s="389">
        <f t="shared" si="4"/>
        <v>6</v>
      </c>
      <c r="AK45" s="627"/>
      <c r="AL45" s="585"/>
      <c r="AM45" s="585"/>
      <c r="AN45" s="390"/>
      <c r="AO45" s="41"/>
      <c r="AP45" s="391"/>
      <c r="AQ45" s="391"/>
      <c r="AR45" s="69"/>
      <c r="AS45" s="69"/>
      <c r="AT45" s="69"/>
      <c r="AU45" s="391">
        <f t="shared" si="6"/>
        <v>11</v>
      </c>
      <c r="AV45" s="391">
        <f t="shared" si="7"/>
        <v>3</v>
      </c>
      <c r="AW45" s="577">
        <f t="shared" si="5"/>
        <v>14</v>
      </c>
      <c r="AX45" s="41">
        <f t="shared" si="8"/>
        <v>17</v>
      </c>
      <c r="AY45" s="41">
        <f t="shared" si="9"/>
        <v>0</v>
      </c>
    </row>
    <row r="46" spans="1:51" x14ac:dyDescent="0.2">
      <c r="A46" s="402">
        <v>47</v>
      </c>
      <c r="B46" s="185" t="s">
        <v>270</v>
      </c>
      <c r="C46" s="176">
        <v>338</v>
      </c>
      <c r="D46" s="902" t="s">
        <v>2120</v>
      </c>
      <c r="E46" s="902" t="s">
        <v>2120</v>
      </c>
      <c r="F46" s="902" t="s">
        <v>2120</v>
      </c>
      <c r="G46" s="902" t="s">
        <v>2120</v>
      </c>
      <c r="H46" s="902" t="s">
        <v>2120</v>
      </c>
      <c r="I46" s="902" t="s">
        <v>2120</v>
      </c>
      <c r="J46" s="902" t="s">
        <v>2120</v>
      </c>
      <c r="K46" s="902" t="s">
        <v>2120</v>
      </c>
      <c r="L46" s="902" t="s">
        <v>2120</v>
      </c>
      <c r="M46" s="902" t="s">
        <v>2120</v>
      </c>
      <c r="N46" s="902" t="s">
        <v>2120</v>
      </c>
      <c r="O46" s="902">
        <v>2</v>
      </c>
      <c r="P46" s="902">
        <v>2</v>
      </c>
      <c r="Q46" s="902" t="s">
        <v>996</v>
      </c>
      <c r="R46" s="902" t="s">
        <v>996</v>
      </c>
      <c r="S46" s="902" t="s">
        <v>996</v>
      </c>
      <c r="T46" s="902" t="s">
        <v>996</v>
      </c>
      <c r="U46" s="902"/>
      <c r="V46" s="902"/>
      <c r="W46" s="902"/>
      <c r="X46" s="902"/>
      <c r="Y46" s="902"/>
      <c r="Z46" s="902"/>
      <c r="AA46" s="902"/>
      <c r="AB46" s="902"/>
      <c r="AC46" s="759"/>
      <c r="AD46" s="902" t="s">
        <v>996</v>
      </c>
      <c r="AE46" s="902" t="s">
        <v>996</v>
      </c>
      <c r="AF46" s="902" t="s">
        <v>996</v>
      </c>
      <c r="AG46" s="902" t="s">
        <v>2120</v>
      </c>
      <c r="AH46" s="902" t="s">
        <v>2120</v>
      </c>
      <c r="AI46" s="902" t="s">
        <v>2120</v>
      </c>
      <c r="AJ46" s="389">
        <f t="shared" si="4"/>
        <v>4</v>
      </c>
      <c r="AK46" s="627"/>
      <c r="AL46" s="585"/>
      <c r="AM46" s="585"/>
      <c r="AN46" s="394"/>
      <c r="AO46" s="378"/>
      <c r="AP46" s="395"/>
      <c r="AQ46" s="395"/>
      <c r="AR46" s="324"/>
      <c r="AS46" s="69"/>
      <c r="AT46" s="69"/>
      <c r="AU46" s="391">
        <f t="shared" si="6"/>
        <v>7</v>
      </c>
      <c r="AV46" s="391">
        <f t="shared" si="7"/>
        <v>2</v>
      </c>
      <c r="AW46" s="577">
        <f t="shared" si="5"/>
        <v>9</v>
      </c>
      <c r="AX46" s="41">
        <f t="shared" si="8"/>
        <v>14</v>
      </c>
      <c r="AY46" s="41">
        <f t="shared" si="9"/>
        <v>0</v>
      </c>
    </row>
    <row r="47" spans="1:51" x14ac:dyDescent="0.2">
      <c r="A47" s="402">
        <v>48</v>
      </c>
      <c r="B47" s="185" t="s">
        <v>275</v>
      </c>
      <c r="C47" s="403">
        <v>341</v>
      </c>
      <c r="D47" s="902" t="s">
        <v>2120</v>
      </c>
      <c r="E47" s="902" t="s">
        <v>2120</v>
      </c>
      <c r="F47" s="902" t="s">
        <v>2120</v>
      </c>
      <c r="G47" s="902" t="s">
        <v>2120</v>
      </c>
      <c r="H47" s="902" t="s">
        <v>996</v>
      </c>
      <c r="I47" s="902" t="s">
        <v>996</v>
      </c>
      <c r="J47" s="902" t="s">
        <v>996</v>
      </c>
      <c r="K47" s="902" t="s">
        <v>996</v>
      </c>
      <c r="L47" s="902" t="s">
        <v>996</v>
      </c>
      <c r="M47" s="902" t="s">
        <v>996</v>
      </c>
      <c r="N47" s="902" t="s">
        <v>996</v>
      </c>
      <c r="O47" s="902" t="s">
        <v>996</v>
      </c>
      <c r="P47" s="902" t="s">
        <v>996</v>
      </c>
      <c r="Q47" s="902" t="s">
        <v>996</v>
      </c>
      <c r="R47" s="902" t="s">
        <v>996</v>
      </c>
      <c r="S47" s="902" t="s">
        <v>996</v>
      </c>
      <c r="T47" s="902"/>
      <c r="U47" s="902"/>
      <c r="V47" s="902" t="s">
        <v>2120</v>
      </c>
      <c r="W47" s="902" t="s">
        <v>2120</v>
      </c>
      <c r="X47" s="902" t="s">
        <v>2120</v>
      </c>
      <c r="Y47" s="902" t="s">
        <v>2120</v>
      </c>
      <c r="Z47" s="902" t="s">
        <v>2120</v>
      </c>
      <c r="AA47" s="902" t="s">
        <v>2120</v>
      </c>
      <c r="AB47" s="902" t="s">
        <v>2120</v>
      </c>
      <c r="AC47" s="759"/>
      <c r="AD47" s="902" t="s">
        <v>2120</v>
      </c>
      <c r="AE47" s="902" t="s">
        <v>2120</v>
      </c>
      <c r="AF47" s="902" t="s">
        <v>2120</v>
      </c>
      <c r="AG47" s="902" t="s">
        <v>2120</v>
      </c>
      <c r="AH47" s="978" t="s">
        <v>2120</v>
      </c>
      <c r="AI47" s="902" t="s">
        <v>2120</v>
      </c>
      <c r="AJ47" s="389">
        <f t="shared" si="4"/>
        <v>0</v>
      </c>
      <c r="AK47" s="627"/>
      <c r="AL47" s="585"/>
      <c r="AM47" s="585"/>
      <c r="AN47" s="390"/>
      <c r="AO47" s="41"/>
      <c r="AP47" s="391"/>
      <c r="AQ47" s="391"/>
      <c r="AR47" s="69"/>
      <c r="AS47" s="69"/>
      <c r="AT47" s="69"/>
      <c r="AU47" s="391">
        <f t="shared" si="6"/>
        <v>12</v>
      </c>
      <c r="AV47" s="391">
        <f t="shared" si="7"/>
        <v>0</v>
      </c>
      <c r="AW47" s="577">
        <f t="shared" si="5"/>
        <v>12</v>
      </c>
      <c r="AX47" s="41">
        <f t="shared" si="8"/>
        <v>17</v>
      </c>
      <c r="AY47" s="41">
        <f t="shared" si="9"/>
        <v>0</v>
      </c>
    </row>
    <row r="48" spans="1:51" x14ac:dyDescent="0.2">
      <c r="A48" s="402">
        <v>49</v>
      </c>
      <c r="B48" s="185" t="s">
        <v>279</v>
      </c>
      <c r="C48" s="275">
        <v>345</v>
      </c>
      <c r="D48" s="902" t="s">
        <v>2120</v>
      </c>
      <c r="E48" s="902" t="s">
        <v>2120</v>
      </c>
      <c r="F48" s="902" t="s">
        <v>2120</v>
      </c>
      <c r="G48" s="902" t="s">
        <v>2120</v>
      </c>
      <c r="H48" s="902" t="s">
        <v>2120</v>
      </c>
      <c r="I48" s="902" t="s">
        <v>2120</v>
      </c>
      <c r="J48" s="902" t="s">
        <v>2120</v>
      </c>
      <c r="K48" s="902" t="s">
        <v>2120</v>
      </c>
      <c r="L48" s="902" t="s">
        <v>2120</v>
      </c>
      <c r="M48" s="902" t="s">
        <v>2120</v>
      </c>
      <c r="N48" s="902" t="s">
        <v>2120</v>
      </c>
      <c r="O48" s="902" t="s">
        <v>996</v>
      </c>
      <c r="P48" s="902" t="s">
        <v>996</v>
      </c>
      <c r="Q48" s="902" t="s">
        <v>996</v>
      </c>
      <c r="R48" s="902" t="s">
        <v>996</v>
      </c>
      <c r="S48" s="902" t="s">
        <v>996</v>
      </c>
      <c r="T48" s="902">
        <v>2</v>
      </c>
      <c r="U48" s="902"/>
      <c r="V48" s="902"/>
      <c r="W48" s="902"/>
      <c r="X48" s="902"/>
      <c r="Y48" s="902"/>
      <c r="Z48" s="902"/>
      <c r="AA48" s="902"/>
      <c r="AB48" s="902"/>
      <c r="AC48" s="759"/>
      <c r="AD48" s="902" t="s">
        <v>996</v>
      </c>
      <c r="AE48" s="902" t="s">
        <v>996</v>
      </c>
      <c r="AF48" s="902" t="s">
        <v>996</v>
      </c>
      <c r="AG48" s="902" t="s">
        <v>2120</v>
      </c>
      <c r="AH48" s="902" t="s">
        <v>2120</v>
      </c>
      <c r="AI48" s="902" t="s">
        <v>2120</v>
      </c>
      <c r="AJ48" s="389">
        <f t="shared" si="4"/>
        <v>2</v>
      </c>
      <c r="AK48" s="627"/>
      <c r="AL48" s="585"/>
      <c r="AM48" s="585"/>
      <c r="AN48" s="390"/>
      <c r="AO48" s="41"/>
      <c r="AP48" s="391"/>
      <c r="AQ48" s="391"/>
      <c r="AR48" s="69"/>
      <c r="AS48" s="69"/>
      <c r="AT48" s="69"/>
      <c r="AU48" s="391">
        <f t="shared" si="6"/>
        <v>8</v>
      </c>
      <c r="AV48" s="391">
        <f t="shared" si="7"/>
        <v>1</v>
      </c>
      <c r="AW48" s="577">
        <f t="shared" si="5"/>
        <v>9</v>
      </c>
      <c r="AX48" s="41">
        <f t="shared" si="8"/>
        <v>14</v>
      </c>
      <c r="AY48" s="41">
        <f t="shared" si="9"/>
        <v>0</v>
      </c>
    </row>
    <row r="49" spans="1:51" x14ac:dyDescent="0.2">
      <c r="A49" s="402">
        <v>50</v>
      </c>
      <c r="B49" s="185" t="s">
        <v>284</v>
      </c>
      <c r="C49" s="206">
        <v>347</v>
      </c>
      <c r="D49" s="902">
        <v>2</v>
      </c>
      <c r="E49" s="902" t="s">
        <v>996</v>
      </c>
      <c r="F49" s="902" t="s">
        <v>996</v>
      </c>
      <c r="G49" s="902">
        <v>1</v>
      </c>
      <c r="H49" s="902">
        <v>1</v>
      </c>
      <c r="I49" s="902" t="s">
        <v>996</v>
      </c>
      <c r="J49" s="902" t="s">
        <v>996</v>
      </c>
      <c r="K49" s="902" t="s">
        <v>996</v>
      </c>
      <c r="L49" s="902" t="s">
        <v>996</v>
      </c>
      <c r="M49" s="902" t="s">
        <v>996</v>
      </c>
      <c r="N49" s="902" t="s">
        <v>996</v>
      </c>
      <c r="O49" s="902" t="s">
        <v>2120</v>
      </c>
      <c r="P49" s="902" t="s">
        <v>2120</v>
      </c>
      <c r="Q49" s="902" t="s">
        <v>2120</v>
      </c>
      <c r="R49" s="902" t="s">
        <v>2120</v>
      </c>
      <c r="S49" s="902" t="s">
        <v>2120</v>
      </c>
      <c r="T49" s="902" t="s">
        <v>2120</v>
      </c>
      <c r="U49" s="902" t="s">
        <v>2120</v>
      </c>
      <c r="V49" s="902" t="s">
        <v>2120</v>
      </c>
      <c r="W49" s="902" t="s">
        <v>2120</v>
      </c>
      <c r="X49" s="902" t="s">
        <v>2120</v>
      </c>
      <c r="Y49" s="902" t="s">
        <v>2120</v>
      </c>
      <c r="Z49" s="902" t="s">
        <v>2120</v>
      </c>
      <c r="AA49" s="902" t="s">
        <v>2120</v>
      </c>
      <c r="AB49" s="902" t="s">
        <v>2120</v>
      </c>
      <c r="AC49" s="760"/>
      <c r="AD49" s="902" t="s">
        <v>2120</v>
      </c>
      <c r="AE49" s="902" t="s">
        <v>2120</v>
      </c>
      <c r="AF49" s="902" t="s">
        <v>2120</v>
      </c>
      <c r="AG49" s="902" t="s">
        <v>996</v>
      </c>
      <c r="AH49" s="978" t="s">
        <v>996</v>
      </c>
      <c r="AI49" s="902" t="s">
        <v>996</v>
      </c>
      <c r="AJ49" s="389">
        <f t="shared" si="4"/>
        <v>4</v>
      </c>
      <c r="AK49" s="627"/>
      <c r="AL49" s="585"/>
      <c r="AM49" s="585"/>
      <c r="AN49" s="390"/>
      <c r="AO49" s="41"/>
      <c r="AP49" s="391"/>
      <c r="AQ49" s="391"/>
      <c r="AR49" s="69"/>
      <c r="AS49" s="69"/>
      <c r="AT49" s="69"/>
      <c r="AU49" s="391">
        <f t="shared" si="6"/>
        <v>11</v>
      </c>
      <c r="AV49" s="391">
        <f t="shared" si="7"/>
        <v>3</v>
      </c>
      <c r="AW49" s="577">
        <f t="shared" si="5"/>
        <v>14</v>
      </c>
      <c r="AX49" s="41">
        <f t="shared" si="8"/>
        <v>17</v>
      </c>
      <c r="AY49" s="41">
        <f t="shared" si="9"/>
        <v>0</v>
      </c>
    </row>
    <row r="50" spans="1:51" x14ac:dyDescent="0.2">
      <c r="A50" s="402">
        <v>51</v>
      </c>
      <c r="B50" s="287" t="s">
        <v>283</v>
      </c>
      <c r="C50" s="275">
        <v>349</v>
      </c>
      <c r="D50" s="902" t="s">
        <v>996</v>
      </c>
      <c r="E50" s="902" t="s">
        <v>996</v>
      </c>
      <c r="F50" s="902" t="s">
        <v>996</v>
      </c>
      <c r="G50" s="902" t="s">
        <v>996</v>
      </c>
      <c r="H50" s="902" t="s">
        <v>996</v>
      </c>
      <c r="I50" s="902" t="s">
        <v>996</v>
      </c>
      <c r="J50" s="902" t="s">
        <v>2117</v>
      </c>
      <c r="K50" s="902" t="s">
        <v>996</v>
      </c>
      <c r="L50" s="902" t="s">
        <v>996</v>
      </c>
      <c r="M50" s="902" t="s">
        <v>996</v>
      </c>
      <c r="N50" s="902" t="s">
        <v>996</v>
      </c>
      <c r="O50" s="902" t="s">
        <v>2120</v>
      </c>
      <c r="P50" s="902" t="s">
        <v>2120</v>
      </c>
      <c r="Q50" s="902" t="s">
        <v>2120</v>
      </c>
      <c r="R50" s="902" t="s">
        <v>2120</v>
      </c>
      <c r="S50" s="902" t="s">
        <v>2120</v>
      </c>
      <c r="T50" s="902" t="s">
        <v>2120</v>
      </c>
      <c r="U50" s="902" t="s">
        <v>2120</v>
      </c>
      <c r="V50" s="902" t="s">
        <v>2120</v>
      </c>
      <c r="W50" s="902" t="s">
        <v>2120</v>
      </c>
      <c r="X50" s="902" t="s">
        <v>2120</v>
      </c>
      <c r="Y50" s="902" t="s">
        <v>2120</v>
      </c>
      <c r="Z50" s="902" t="s">
        <v>2120</v>
      </c>
      <c r="AA50" s="902" t="s">
        <v>2120</v>
      </c>
      <c r="AB50" s="902" t="s">
        <v>2120</v>
      </c>
      <c r="AC50" s="760"/>
      <c r="AD50" s="902" t="s">
        <v>2120</v>
      </c>
      <c r="AE50" s="902" t="s">
        <v>2120</v>
      </c>
      <c r="AF50" s="902" t="s">
        <v>2120</v>
      </c>
      <c r="AG50" s="902" t="s">
        <v>996</v>
      </c>
      <c r="AH50" s="978" t="s">
        <v>996</v>
      </c>
      <c r="AI50" s="902" t="s">
        <v>996</v>
      </c>
      <c r="AJ50" s="389">
        <f t="shared" si="4"/>
        <v>0</v>
      </c>
      <c r="AK50" s="627"/>
      <c r="AL50" s="585"/>
      <c r="AM50" s="585"/>
      <c r="AN50" s="363"/>
      <c r="AO50" s="279"/>
      <c r="AP50" s="447" t="s">
        <v>823</v>
      </c>
      <c r="AQ50" s="447"/>
      <c r="AR50" s="448"/>
      <c r="AS50" s="69"/>
      <c r="AT50" s="69"/>
      <c r="AU50" s="391">
        <f t="shared" si="6"/>
        <v>13</v>
      </c>
      <c r="AV50" s="391">
        <f t="shared" si="7"/>
        <v>0</v>
      </c>
      <c r="AW50" s="577">
        <f t="shared" si="5"/>
        <v>13</v>
      </c>
      <c r="AX50" s="41">
        <f t="shared" si="8"/>
        <v>17</v>
      </c>
      <c r="AY50" s="41">
        <f t="shared" si="9"/>
        <v>0</v>
      </c>
    </row>
    <row r="51" spans="1:51" x14ac:dyDescent="0.2">
      <c r="A51" s="402">
        <v>52</v>
      </c>
      <c r="B51" s="185" t="s">
        <v>287</v>
      </c>
      <c r="C51" s="206">
        <v>353</v>
      </c>
      <c r="D51" s="902" t="s">
        <v>996</v>
      </c>
      <c r="E51" s="902" t="s">
        <v>996</v>
      </c>
      <c r="F51" s="902" t="s">
        <v>996</v>
      </c>
      <c r="G51" s="902">
        <v>4</v>
      </c>
      <c r="H51" s="902">
        <v>4</v>
      </c>
      <c r="I51" s="902">
        <v>2</v>
      </c>
      <c r="J51" s="902">
        <v>2</v>
      </c>
      <c r="K51" s="902">
        <v>2</v>
      </c>
      <c r="L51" s="902">
        <v>2</v>
      </c>
      <c r="M51" s="902">
        <v>2</v>
      </c>
      <c r="N51" s="902">
        <v>2</v>
      </c>
      <c r="O51" s="902" t="s">
        <v>2120</v>
      </c>
      <c r="P51" s="902" t="s">
        <v>2120</v>
      </c>
      <c r="Q51" s="902" t="s">
        <v>2120</v>
      </c>
      <c r="R51" s="902" t="s">
        <v>2120</v>
      </c>
      <c r="S51" s="902" t="s">
        <v>2120</v>
      </c>
      <c r="T51" s="902" t="s">
        <v>2120</v>
      </c>
      <c r="U51" s="902" t="s">
        <v>2120</v>
      </c>
      <c r="V51" s="902" t="s">
        <v>2120</v>
      </c>
      <c r="W51" s="902" t="s">
        <v>2120</v>
      </c>
      <c r="X51" s="902" t="s">
        <v>2120</v>
      </c>
      <c r="Y51" s="902" t="s">
        <v>2120</v>
      </c>
      <c r="Z51" s="902" t="s">
        <v>2120</v>
      </c>
      <c r="AA51" s="902" t="s">
        <v>2120</v>
      </c>
      <c r="AB51" s="902" t="s">
        <v>2120</v>
      </c>
      <c r="AC51" s="760"/>
      <c r="AD51" s="902" t="s">
        <v>2120</v>
      </c>
      <c r="AE51" s="902" t="s">
        <v>2120</v>
      </c>
      <c r="AF51" s="902" t="s">
        <v>2120</v>
      </c>
      <c r="AG51" s="902" t="s">
        <v>996</v>
      </c>
      <c r="AH51" s="978" t="s">
        <v>996</v>
      </c>
      <c r="AI51" s="902" t="s">
        <v>996</v>
      </c>
      <c r="AJ51" s="389">
        <f t="shared" si="4"/>
        <v>20</v>
      </c>
      <c r="AK51" s="627"/>
      <c r="AL51" s="585"/>
      <c r="AM51" s="585"/>
      <c r="AN51" s="390"/>
      <c r="AO51" s="41"/>
      <c r="AP51" s="391"/>
      <c r="AQ51" s="391"/>
      <c r="AR51" s="69"/>
      <c r="AS51" s="69"/>
      <c r="AT51" s="69"/>
      <c r="AU51" s="391">
        <f t="shared" si="6"/>
        <v>6</v>
      </c>
      <c r="AV51" s="391">
        <f t="shared" si="7"/>
        <v>8</v>
      </c>
      <c r="AW51" s="577">
        <f t="shared" si="5"/>
        <v>14</v>
      </c>
      <c r="AX51" s="41">
        <f t="shared" si="8"/>
        <v>17</v>
      </c>
      <c r="AY51" s="41">
        <f t="shared" si="9"/>
        <v>0</v>
      </c>
    </row>
    <row r="52" spans="1:51" x14ac:dyDescent="0.2">
      <c r="A52" s="402">
        <v>53</v>
      </c>
      <c r="B52" s="185" t="s">
        <v>291</v>
      </c>
      <c r="C52" s="279">
        <v>355</v>
      </c>
      <c r="D52" s="902" t="s">
        <v>2120</v>
      </c>
      <c r="E52" s="902" t="s">
        <v>2120</v>
      </c>
      <c r="F52" s="902" t="s">
        <v>2120</v>
      </c>
      <c r="G52" s="902" t="s">
        <v>2120</v>
      </c>
      <c r="H52" s="902" t="s">
        <v>2120</v>
      </c>
      <c r="I52" s="902" t="s">
        <v>2120</v>
      </c>
      <c r="J52" s="902" t="s">
        <v>2120</v>
      </c>
      <c r="K52" s="902" t="s">
        <v>2120</v>
      </c>
      <c r="L52" s="902" t="s">
        <v>2120</v>
      </c>
      <c r="M52" s="902" t="s">
        <v>2120</v>
      </c>
      <c r="N52" s="902" t="s">
        <v>2120</v>
      </c>
      <c r="O52" s="902" t="s">
        <v>996</v>
      </c>
      <c r="P52" s="902" t="s">
        <v>996</v>
      </c>
      <c r="Q52" s="902" t="s">
        <v>996</v>
      </c>
      <c r="R52" s="902" t="s">
        <v>996</v>
      </c>
      <c r="S52" s="902" t="s">
        <v>996</v>
      </c>
      <c r="T52" s="902" t="s">
        <v>996</v>
      </c>
      <c r="U52" s="902"/>
      <c r="V52" s="902"/>
      <c r="W52" s="902"/>
      <c r="X52" s="902"/>
      <c r="Y52" s="902"/>
      <c r="Z52" s="902"/>
      <c r="AA52" s="902"/>
      <c r="AB52" s="902"/>
      <c r="AC52" s="759"/>
      <c r="AD52" s="902" t="s">
        <v>996</v>
      </c>
      <c r="AE52" s="902" t="s">
        <v>996</v>
      </c>
      <c r="AF52" s="902" t="s">
        <v>996</v>
      </c>
      <c r="AG52" s="902" t="s">
        <v>2120</v>
      </c>
      <c r="AH52" s="902" t="s">
        <v>2120</v>
      </c>
      <c r="AI52" s="902" t="s">
        <v>2120</v>
      </c>
      <c r="AJ52" s="389">
        <f t="shared" si="4"/>
        <v>0</v>
      </c>
      <c r="AK52" s="627"/>
      <c r="AL52" s="585"/>
      <c r="AM52" s="585"/>
      <c r="AN52" s="390"/>
      <c r="AO52" s="41"/>
      <c r="AP52" s="391"/>
      <c r="AQ52" s="391"/>
      <c r="AR52" s="69"/>
      <c r="AS52" s="69"/>
      <c r="AT52" s="69"/>
      <c r="AU52" s="391">
        <f t="shared" si="6"/>
        <v>9</v>
      </c>
      <c r="AV52" s="391">
        <f t="shared" si="7"/>
        <v>0</v>
      </c>
      <c r="AW52" s="577">
        <f t="shared" si="5"/>
        <v>9</v>
      </c>
      <c r="AX52" s="41">
        <f t="shared" si="8"/>
        <v>14</v>
      </c>
      <c r="AY52" s="41">
        <f t="shared" si="9"/>
        <v>0</v>
      </c>
    </row>
    <row r="53" spans="1:51" x14ac:dyDescent="0.2">
      <c r="A53" s="402">
        <v>54</v>
      </c>
      <c r="B53" s="185" t="s">
        <v>293</v>
      </c>
      <c r="C53" s="403">
        <v>357</v>
      </c>
      <c r="D53" s="902" t="s">
        <v>2120</v>
      </c>
      <c r="E53" s="902" t="s">
        <v>2120</v>
      </c>
      <c r="F53" s="902" t="s">
        <v>2120</v>
      </c>
      <c r="G53" s="902" t="s">
        <v>2120</v>
      </c>
      <c r="H53" s="902" t="s">
        <v>996</v>
      </c>
      <c r="I53" s="902" t="s">
        <v>996</v>
      </c>
      <c r="J53" s="902" t="s">
        <v>996</v>
      </c>
      <c r="K53" s="902" t="s">
        <v>2117</v>
      </c>
      <c r="L53" s="902" t="s">
        <v>2117</v>
      </c>
      <c r="M53" s="902" t="s">
        <v>996</v>
      </c>
      <c r="N53" s="902" t="s">
        <v>996</v>
      </c>
      <c r="O53" s="902" t="s">
        <v>996</v>
      </c>
      <c r="P53" s="902" t="s">
        <v>996</v>
      </c>
      <c r="Q53" s="902" t="s">
        <v>996</v>
      </c>
      <c r="R53" s="902" t="s">
        <v>996</v>
      </c>
      <c r="S53" s="902" t="s">
        <v>996</v>
      </c>
      <c r="T53" s="902"/>
      <c r="U53" s="902"/>
      <c r="V53" s="902" t="s">
        <v>2120</v>
      </c>
      <c r="W53" s="902" t="s">
        <v>2120</v>
      </c>
      <c r="X53" s="902" t="s">
        <v>2120</v>
      </c>
      <c r="Y53" s="902" t="s">
        <v>2120</v>
      </c>
      <c r="Z53" s="902" t="s">
        <v>2120</v>
      </c>
      <c r="AA53" s="902" t="s">
        <v>2120</v>
      </c>
      <c r="AB53" s="902" t="s">
        <v>2120</v>
      </c>
      <c r="AC53" s="759"/>
      <c r="AD53" s="902" t="s">
        <v>2120</v>
      </c>
      <c r="AE53" s="902" t="s">
        <v>2120</v>
      </c>
      <c r="AF53" s="902" t="s">
        <v>2120</v>
      </c>
      <c r="AG53" s="902" t="s">
        <v>2120</v>
      </c>
      <c r="AH53" s="978" t="s">
        <v>2120</v>
      </c>
      <c r="AI53" s="902" t="s">
        <v>2120</v>
      </c>
      <c r="AJ53" s="389">
        <f t="shared" si="4"/>
        <v>0</v>
      </c>
      <c r="AK53" s="627"/>
      <c r="AL53" s="585"/>
      <c r="AM53" s="585"/>
      <c r="AN53" s="390"/>
      <c r="AO53" s="41"/>
      <c r="AP53" s="391"/>
      <c r="AQ53" s="391"/>
      <c r="AR53" s="69"/>
      <c r="AS53" s="69"/>
      <c r="AT53" s="69"/>
      <c r="AU53" s="391">
        <f t="shared" si="6"/>
        <v>10</v>
      </c>
      <c r="AV53" s="391">
        <f t="shared" si="7"/>
        <v>0</v>
      </c>
      <c r="AW53" s="577">
        <f t="shared" si="5"/>
        <v>10</v>
      </c>
      <c r="AX53" s="41">
        <f t="shared" si="8"/>
        <v>17</v>
      </c>
      <c r="AY53" s="41">
        <f t="shared" si="9"/>
        <v>0</v>
      </c>
    </row>
    <row r="54" spans="1:51" x14ac:dyDescent="0.2">
      <c r="A54" s="402">
        <v>55</v>
      </c>
      <c r="B54" s="185" t="s">
        <v>295</v>
      </c>
      <c r="C54" s="403">
        <v>359</v>
      </c>
      <c r="D54" s="902" t="s">
        <v>2120</v>
      </c>
      <c r="E54" s="902" t="s">
        <v>2120</v>
      </c>
      <c r="F54" s="902" t="s">
        <v>2120</v>
      </c>
      <c r="G54" s="902" t="s">
        <v>2120</v>
      </c>
      <c r="H54" s="902" t="s">
        <v>996</v>
      </c>
      <c r="I54" s="902" t="s">
        <v>996</v>
      </c>
      <c r="J54" s="902" t="s">
        <v>996</v>
      </c>
      <c r="K54" s="902" t="s">
        <v>996</v>
      </c>
      <c r="L54" s="902" t="s">
        <v>996</v>
      </c>
      <c r="M54" s="902" t="s">
        <v>996</v>
      </c>
      <c r="N54" s="902" t="s">
        <v>996</v>
      </c>
      <c r="O54" s="902" t="s">
        <v>996</v>
      </c>
      <c r="P54" s="902" t="s">
        <v>996</v>
      </c>
      <c r="Q54" s="902" t="s">
        <v>996</v>
      </c>
      <c r="R54" s="902" t="s">
        <v>996</v>
      </c>
      <c r="S54" s="902" t="s">
        <v>996</v>
      </c>
      <c r="T54" s="902"/>
      <c r="U54" s="902"/>
      <c r="V54" s="902" t="s">
        <v>2120</v>
      </c>
      <c r="W54" s="902" t="s">
        <v>2120</v>
      </c>
      <c r="X54" s="902" t="s">
        <v>2120</v>
      </c>
      <c r="Y54" s="902" t="s">
        <v>2120</v>
      </c>
      <c r="Z54" s="902" t="s">
        <v>2120</v>
      </c>
      <c r="AA54" s="902" t="s">
        <v>2120</v>
      </c>
      <c r="AB54" s="902" t="s">
        <v>2120</v>
      </c>
      <c r="AC54" s="759"/>
      <c r="AD54" s="902" t="s">
        <v>2120</v>
      </c>
      <c r="AE54" s="902" t="s">
        <v>2120</v>
      </c>
      <c r="AF54" s="902" t="s">
        <v>2120</v>
      </c>
      <c r="AG54" s="902" t="s">
        <v>2120</v>
      </c>
      <c r="AH54" s="978" t="s">
        <v>2120</v>
      </c>
      <c r="AI54" s="902" t="s">
        <v>2120</v>
      </c>
      <c r="AJ54" s="389">
        <f t="shared" si="4"/>
        <v>0</v>
      </c>
      <c r="AK54" s="627"/>
      <c r="AL54" s="585"/>
      <c r="AM54" s="585"/>
      <c r="AN54" s="390"/>
      <c r="AO54" s="41"/>
      <c r="AP54" s="391"/>
      <c r="AQ54" s="391"/>
      <c r="AR54" s="69"/>
      <c r="AS54" s="69"/>
      <c r="AT54" s="69"/>
      <c r="AU54" s="391">
        <f t="shared" si="6"/>
        <v>12</v>
      </c>
      <c r="AV54" s="391">
        <f t="shared" si="7"/>
        <v>0</v>
      </c>
      <c r="AW54" s="577">
        <f t="shared" si="5"/>
        <v>12</v>
      </c>
      <c r="AX54" s="41">
        <f t="shared" si="8"/>
        <v>17</v>
      </c>
      <c r="AY54" s="41">
        <f t="shared" si="9"/>
        <v>0</v>
      </c>
    </row>
    <row r="55" spans="1:51" x14ac:dyDescent="0.2">
      <c r="A55" s="402">
        <v>56</v>
      </c>
      <c r="B55" s="185" t="s">
        <v>310</v>
      </c>
      <c r="C55" s="403">
        <v>371</v>
      </c>
      <c r="D55" s="902" t="s">
        <v>996</v>
      </c>
      <c r="E55" s="902" t="s">
        <v>996</v>
      </c>
      <c r="F55" s="902" t="s">
        <v>996</v>
      </c>
      <c r="G55" s="902" t="s">
        <v>996</v>
      </c>
      <c r="H55" s="902" t="s">
        <v>2120</v>
      </c>
      <c r="I55" s="902" t="s">
        <v>2120</v>
      </c>
      <c r="J55" s="902" t="s">
        <v>2120</v>
      </c>
      <c r="K55" s="902" t="s">
        <v>2120</v>
      </c>
      <c r="L55" s="902" t="s">
        <v>2120</v>
      </c>
      <c r="M55" s="902" t="s">
        <v>2120</v>
      </c>
      <c r="N55" s="902" t="s">
        <v>2120</v>
      </c>
      <c r="O55" s="902" t="s">
        <v>2120</v>
      </c>
      <c r="P55" s="902" t="s">
        <v>2120</v>
      </c>
      <c r="Q55" s="902" t="s">
        <v>2120</v>
      </c>
      <c r="R55" s="902" t="s">
        <v>2120</v>
      </c>
      <c r="S55" s="902" t="s">
        <v>2120</v>
      </c>
      <c r="T55" s="902" t="s">
        <v>2120</v>
      </c>
      <c r="U55" s="902" t="s">
        <v>2120</v>
      </c>
      <c r="V55" s="902"/>
      <c r="W55" s="902"/>
      <c r="X55" s="902"/>
      <c r="Y55" s="902"/>
      <c r="Z55" s="902"/>
      <c r="AA55" s="902"/>
      <c r="AB55" s="902"/>
      <c r="AC55" s="759"/>
      <c r="AD55" s="902" t="s">
        <v>996</v>
      </c>
      <c r="AE55" s="902" t="s">
        <v>996</v>
      </c>
      <c r="AF55" s="902" t="s">
        <v>996</v>
      </c>
      <c r="AG55" s="902" t="s">
        <v>996</v>
      </c>
      <c r="AH55" s="902" t="s">
        <v>996</v>
      </c>
      <c r="AI55" s="902" t="s">
        <v>996</v>
      </c>
      <c r="AJ55" s="389">
        <f t="shared" si="4"/>
        <v>0</v>
      </c>
      <c r="AK55" s="627"/>
      <c r="AL55" s="585"/>
      <c r="AM55" s="585"/>
      <c r="AN55" s="390"/>
      <c r="AO55" s="41"/>
      <c r="AP55" s="391"/>
      <c r="AQ55" s="391"/>
      <c r="AR55" s="69"/>
      <c r="AS55" s="69"/>
      <c r="AT55" s="69"/>
      <c r="AU55" s="391">
        <f t="shared" si="6"/>
        <v>10</v>
      </c>
      <c r="AV55" s="391">
        <f t="shared" si="7"/>
        <v>0</v>
      </c>
      <c r="AW55" s="577">
        <f t="shared" si="5"/>
        <v>10</v>
      </c>
      <c r="AX55" s="41">
        <f t="shared" si="8"/>
        <v>14</v>
      </c>
      <c r="AY55" s="41">
        <f t="shared" si="9"/>
        <v>0</v>
      </c>
    </row>
    <row r="56" spans="1:51" x14ac:dyDescent="0.2">
      <c r="A56" s="402">
        <v>57</v>
      </c>
      <c r="B56" s="185" t="s">
        <v>311</v>
      </c>
      <c r="C56" s="206">
        <v>377</v>
      </c>
      <c r="D56" s="1042"/>
      <c r="E56" s="1042"/>
      <c r="F56" s="1042"/>
      <c r="G56" s="1042"/>
      <c r="H56" s="1042"/>
      <c r="I56" s="1042"/>
      <c r="J56" s="1042"/>
      <c r="K56" s="1042"/>
      <c r="L56" s="1042"/>
      <c r="M56" s="1042"/>
      <c r="N56" s="1042"/>
      <c r="O56" s="1042"/>
      <c r="P56" s="1042"/>
      <c r="Q56" s="1042"/>
      <c r="R56" s="1042"/>
      <c r="S56" s="1042"/>
      <c r="T56" s="1042"/>
      <c r="U56" s="1042"/>
      <c r="V56" s="1042"/>
      <c r="W56" s="1042"/>
      <c r="X56" s="1042"/>
      <c r="Y56" s="1042"/>
      <c r="Z56" s="1042"/>
      <c r="AA56" s="1042"/>
      <c r="AB56" s="1042"/>
      <c r="AC56" s="1048"/>
      <c r="AD56" s="1042"/>
      <c r="AE56" s="1042"/>
      <c r="AF56" s="1042"/>
      <c r="AG56" s="1042"/>
      <c r="AH56" s="1047"/>
      <c r="AI56" s="1042"/>
      <c r="AJ56" s="389">
        <f t="shared" si="4"/>
        <v>0</v>
      </c>
      <c r="AK56" s="627"/>
      <c r="AL56" s="585"/>
      <c r="AM56" s="585"/>
      <c r="AN56" s="390"/>
      <c r="AO56" s="41"/>
      <c r="AP56" s="391"/>
      <c r="AQ56" s="391"/>
      <c r="AR56" s="69"/>
      <c r="AS56" s="69"/>
      <c r="AT56" s="69"/>
      <c r="AU56" s="391">
        <f t="shared" si="6"/>
        <v>0</v>
      </c>
      <c r="AV56" s="391">
        <f t="shared" si="7"/>
        <v>0</v>
      </c>
      <c r="AW56" s="577">
        <f t="shared" si="5"/>
        <v>0</v>
      </c>
      <c r="AX56" s="41">
        <f t="shared" si="8"/>
        <v>0</v>
      </c>
      <c r="AY56" s="41">
        <f t="shared" si="9"/>
        <v>0</v>
      </c>
    </row>
    <row r="57" spans="1:51" x14ac:dyDescent="0.2">
      <c r="A57" s="402">
        <v>58</v>
      </c>
      <c r="B57" s="185" t="s">
        <v>312</v>
      </c>
      <c r="C57" s="279">
        <v>384</v>
      </c>
      <c r="D57" s="902" t="s">
        <v>2120</v>
      </c>
      <c r="E57" s="902" t="s">
        <v>2120</v>
      </c>
      <c r="F57" s="902" t="s">
        <v>2120</v>
      </c>
      <c r="G57" s="902" t="s">
        <v>2120</v>
      </c>
      <c r="H57" s="902" t="s">
        <v>2120</v>
      </c>
      <c r="I57" s="902" t="s">
        <v>2120</v>
      </c>
      <c r="J57" s="902" t="s">
        <v>2120</v>
      </c>
      <c r="K57" s="902" t="s">
        <v>2120</v>
      </c>
      <c r="L57" s="902" t="s">
        <v>2120</v>
      </c>
      <c r="M57" s="902" t="s">
        <v>2120</v>
      </c>
      <c r="N57" s="902" t="s">
        <v>2120</v>
      </c>
      <c r="O57" s="902" t="s">
        <v>996</v>
      </c>
      <c r="P57" s="902" t="s">
        <v>996</v>
      </c>
      <c r="Q57" s="902" t="s">
        <v>996</v>
      </c>
      <c r="R57" s="902" t="s">
        <v>996</v>
      </c>
      <c r="S57" s="902" t="s">
        <v>996</v>
      </c>
      <c r="T57" s="902" t="s">
        <v>996</v>
      </c>
      <c r="U57" s="902"/>
      <c r="V57" s="902"/>
      <c r="W57" s="902"/>
      <c r="X57" s="902"/>
      <c r="Y57" s="902"/>
      <c r="Z57" s="902"/>
      <c r="AA57" s="902"/>
      <c r="AB57" s="902"/>
      <c r="AC57" s="759"/>
      <c r="AD57" s="902">
        <v>12</v>
      </c>
      <c r="AE57" s="902">
        <v>4</v>
      </c>
      <c r="AF57" s="902">
        <v>4</v>
      </c>
      <c r="AG57" s="902" t="s">
        <v>2120</v>
      </c>
      <c r="AH57" s="902" t="s">
        <v>2120</v>
      </c>
      <c r="AI57" s="902" t="s">
        <v>2120</v>
      </c>
      <c r="AJ57" s="389">
        <f t="shared" si="4"/>
        <v>20</v>
      </c>
      <c r="AK57" s="627"/>
      <c r="AL57" s="585"/>
      <c r="AM57" s="585"/>
      <c r="AN57" s="390"/>
      <c r="AO57" s="41"/>
      <c r="AP57" s="391"/>
      <c r="AQ57" s="391"/>
      <c r="AR57" s="69"/>
      <c r="AS57" s="69"/>
      <c r="AT57" s="69"/>
      <c r="AU57" s="391">
        <f t="shared" si="6"/>
        <v>6</v>
      </c>
      <c r="AV57" s="391">
        <f t="shared" si="7"/>
        <v>3</v>
      </c>
      <c r="AW57" s="577">
        <f t="shared" si="5"/>
        <v>9</v>
      </c>
      <c r="AX57" s="41">
        <f t="shared" si="8"/>
        <v>14</v>
      </c>
      <c r="AY57" s="41">
        <f t="shared" si="9"/>
        <v>0</v>
      </c>
    </row>
    <row r="58" spans="1:51" x14ac:dyDescent="0.2">
      <c r="A58" s="402">
        <v>59</v>
      </c>
      <c r="B58" s="185" t="s">
        <v>318</v>
      </c>
      <c r="C58" s="176">
        <v>386</v>
      </c>
      <c r="D58" s="902" t="s">
        <v>2120</v>
      </c>
      <c r="E58" s="902" t="s">
        <v>2120</v>
      </c>
      <c r="F58" s="902" t="s">
        <v>2120</v>
      </c>
      <c r="G58" s="902" t="s">
        <v>2120</v>
      </c>
      <c r="H58" s="902" t="s">
        <v>2120</v>
      </c>
      <c r="I58" s="902" t="s">
        <v>2120</v>
      </c>
      <c r="J58" s="902" t="s">
        <v>2120</v>
      </c>
      <c r="K58" s="902" t="s">
        <v>2120</v>
      </c>
      <c r="L58" s="902" t="s">
        <v>2120</v>
      </c>
      <c r="M58" s="902" t="s">
        <v>2120</v>
      </c>
      <c r="N58" s="902" t="s">
        <v>2120</v>
      </c>
      <c r="O58" s="902" t="s">
        <v>996</v>
      </c>
      <c r="P58" s="902" t="s">
        <v>996</v>
      </c>
      <c r="Q58" s="902" t="s">
        <v>996</v>
      </c>
      <c r="R58" s="902" t="s">
        <v>996</v>
      </c>
      <c r="S58" s="902" t="s">
        <v>996</v>
      </c>
      <c r="T58" s="902" t="s">
        <v>996</v>
      </c>
      <c r="U58" s="902"/>
      <c r="V58" s="902"/>
      <c r="W58" s="902"/>
      <c r="X58" s="902"/>
      <c r="Y58" s="902"/>
      <c r="Z58" s="902"/>
      <c r="AA58" s="902"/>
      <c r="AB58" s="902"/>
      <c r="AC58" s="759"/>
      <c r="AD58" s="902" t="s">
        <v>996</v>
      </c>
      <c r="AE58" s="902" t="s">
        <v>996</v>
      </c>
      <c r="AF58" s="902" t="s">
        <v>996</v>
      </c>
      <c r="AG58" s="902" t="s">
        <v>2120</v>
      </c>
      <c r="AH58" s="902" t="s">
        <v>2120</v>
      </c>
      <c r="AI58" s="902" t="s">
        <v>2120</v>
      </c>
      <c r="AJ58" s="389">
        <f t="shared" si="4"/>
        <v>0</v>
      </c>
      <c r="AK58" s="627"/>
      <c r="AL58" s="585"/>
      <c r="AM58" s="585"/>
      <c r="AN58" s="390"/>
      <c r="AO58" s="41"/>
      <c r="AP58" s="391"/>
      <c r="AQ58" s="391"/>
      <c r="AR58" s="69"/>
      <c r="AS58" s="69"/>
      <c r="AT58" s="69"/>
      <c r="AU58" s="391">
        <f t="shared" si="6"/>
        <v>9</v>
      </c>
      <c r="AV58" s="391">
        <f t="shared" si="7"/>
        <v>0</v>
      </c>
      <c r="AW58" s="577">
        <f t="shared" si="5"/>
        <v>9</v>
      </c>
      <c r="AX58" s="41">
        <f t="shared" si="8"/>
        <v>14</v>
      </c>
      <c r="AY58" s="41">
        <f t="shared" si="9"/>
        <v>0</v>
      </c>
    </row>
    <row r="59" spans="1:51" x14ac:dyDescent="0.2">
      <c r="A59" s="402">
        <v>60</v>
      </c>
      <c r="B59" s="185" t="s">
        <v>323</v>
      </c>
      <c r="C59" s="176">
        <v>387</v>
      </c>
      <c r="D59" s="902" t="s">
        <v>2120</v>
      </c>
      <c r="E59" s="902" t="s">
        <v>2120</v>
      </c>
      <c r="F59" s="902" t="s">
        <v>2120</v>
      </c>
      <c r="G59" s="902" t="s">
        <v>2120</v>
      </c>
      <c r="H59" s="902" t="s">
        <v>2120</v>
      </c>
      <c r="I59" s="902" t="s">
        <v>2120</v>
      </c>
      <c r="J59" s="902" t="s">
        <v>2120</v>
      </c>
      <c r="K59" s="902" t="s">
        <v>2120</v>
      </c>
      <c r="L59" s="902" t="s">
        <v>2120</v>
      </c>
      <c r="M59" s="902" t="s">
        <v>2120</v>
      </c>
      <c r="N59" s="902" t="s">
        <v>2120</v>
      </c>
      <c r="O59" s="902" t="s">
        <v>996</v>
      </c>
      <c r="P59" s="902" t="s">
        <v>996</v>
      </c>
      <c r="Q59" s="902" t="s">
        <v>996</v>
      </c>
      <c r="R59" s="902" t="s">
        <v>996</v>
      </c>
      <c r="S59" s="902" t="s">
        <v>996</v>
      </c>
      <c r="T59" s="902" t="s">
        <v>996</v>
      </c>
      <c r="U59" s="902"/>
      <c r="V59" s="902"/>
      <c r="W59" s="902"/>
      <c r="X59" s="902"/>
      <c r="Y59" s="902"/>
      <c r="Z59" s="902"/>
      <c r="AA59" s="902"/>
      <c r="AB59" s="902"/>
      <c r="AC59" s="759"/>
      <c r="AD59" s="902" t="s">
        <v>996</v>
      </c>
      <c r="AE59" s="902" t="s">
        <v>996</v>
      </c>
      <c r="AF59" s="902" t="s">
        <v>996</v>
      </c>
      <c r="AG59" s="902" t="s">
        <v>2120</v>
      </c>
      <c r="AH59" s="902" t="s">
        <v>2120</v>
      </c>
      <c r="AI59" s="902" t="s">
        <v>2120</v>
      </c>
      <c r="AJ59" s="389">
        <f t="shared" si="4"/>
        <v>0</v>
      </c>
      <c r="AK59" s="627"/>
      <c r="AL59" s="585"/>
      <c r="AM59" s="585"/>
      <c r="AN59" s="390"/>
      <c r="AO59" s="41"/>
      <c r="AP59" s="391"/>
      <c r="AQ59" s="391"/>
      <c r="AR59" s="69"/>
      <c r="AS59" s="69"/>
      <c r="AT59" s="69"/>
      <c r="AU59" s="391">
        <f t="shared" si="6"/>
        <v>9</v>
      </c>
      <c r="AV59" s="391">
        <f t="shared" si="7"/>
        <v>0</v>
      </c>
      <c r="AW59" s="577">
        <f t="shared" si="5"/>
        <v>9</v>
      </c>
      <c r="AX59" s="41">
        <f t="shared" si="8"/>
        <v>14</v>
      </c>
      <c r="AY59" s="41">
        <f t="shared" si="9"/>
        <v>0</v>
      </c>
    </row>
    <row r="60" spans="1:51" x14ac:dyDescent="0.2">
      <c r="A60" s="402">
        <v>61</v>
      </c>
      <c r="B60" s="185" t="s">
        <v>328</v>
      </c>
      <c r="C60" s="176">
        <v>393</v>
      </c>
      <c r="D60" s="902" t="s">
        <v>996</v>
      </c>
      <c r="E60" s="902" t="s">
        <v>996</v>
      </c>
      <c r="F60" s="902" t="s">
        <v>996</v>
      </c>
      <c r="G60" s="902" t="s">
        <v>996</v>
      </c>
      <c r="H60" s="902" t="s">
        <v>996</v>
      </c>
      <c r="I60" s="902" t="s">
        <v>996</v>
      </c>
      <c r="J60" s="902" t="s">
        <v>996</v>
      </c>
      <c r="K60" s="902">
        <v>1</v>
      </c>
      <c r="L60" s="902" t="s">
        <v>996</v>
      </c>
      <c r="M60" s="902" t="s">
        <v>996</v>
      </c>
      <c r="N60" s="902" t="s">
        <v>996</v>
      </c>
      <c r="O60" s="902" t="s">
        <v>2120</v>
      </c>
      <c r="P60" s="902" t="s">
        <v>2120</v>
      </c>
      <c r="Q60" s="902" t="s">
        <v>2120</v>
      </c>
      <c r="R60" s="902" t="s">
        <v>2120</v>
      </c>
      <c r="S60" s="902" t="s">
        <v>2120</v>
      </c>
      <c r="T60" s="902" t="s">
        <v>2120</v>
      </c>
      <c r="U60" s="902" t="s">
        <v>2120</v>
      </c>
      <c r="V60" s="902" t="s">
        <v>2120</v>
      </c>
      <c r="W60" s="902" t="s">
        <v>2120</v>
      </c>
      <c r="X60" s="902" t="s">
        <v>2120</v>
      </c>
      <c r="Y60" s="902" t="s">
        <v>2120</v>
      </c>
      <c r="Z60" s="902" t="s">
        <v>2120</v>
      </c>
      <c r="AA60" s="902" t="s">
        <v>2120</v>
      </c>
      <c r="AB60" s="902" t="s">
        <v>2120</v>
      </c>
      <c r="AC60" s="760"/>
      <c r="AD60" s="902" t="s">
        <v>2120</v>
      </c>
      <c r="AE60" s="902" t="s">
        <v>2120</v>
      </c>
      <c r="AF60" s="902" t="s">
        <v>2120</v>
      </c>
      <c r="AG60" s="902">
        <v>2</v>
      </c>
      <c r="AH60" s="978" t="s">
        <v>996</v>
      </c>
      <c r="AI60" s="902" t="s">
        <v>996</v>
      </c>
      <c r="AJ60" s="389">
        <f t="shared" si="4"/>
        <v>3</v>
      </c>
      <c r="AK60" s="627"/>
      <c r="AL60" s="585"/>
      <c r="AM60" s="585"/>
      <c r="AN60" s="390"/>
      <c r="AO60" s="41"/>
      <c r="AP60" s="391"/>
      <c r="AQ60" s="391"/>
      <c r="AR60" s="69"/>
      <c r="AS60" s="69"/>
      <c r="AT60" s="69"/>
      <c r="AU60" s="391">
        <f t="shared" si="6"/>
        <v>12</v>
      </c>
      <c r="AV60" s="391">
        <f t="shared" si="7"/>
        <v>2</v>
      </c>
      <c r="AW60" s="577">
        <f t="shared" si="5"/>
        <v>14</v>
      </c>
      <c r="AX60" s="41">
        <f t="shared" si="8"/>
        <v>17</v>
      </c>
      <c r="AY60" s="41">
        <f t="shared" si="9"/>
        <v>0</v>
      </c>
    </row>
    <row r="61" spans="1:51" x14ac:dyDescent="0.2">
      <c r="A61" s="402">
        <v>62</v>
      </c>
      <c r="B61" s="185" t="s">
        <v>331</v>
      </c>
      <c r="C61" s="206">
        <v>397</v>
      </c>
      <c r="D61" s="902" t="s">
        <v>996</v>
      </c>
      <c r="E61" s="902" t="s">
        <v>996</v>
      </c>
      <c r="F61" s="902" t="s">
        <v>996</v>
      </c>
      <c r="G61" s="902" t="s">
        <v>996</v>
      </c>
      <c r="H61" s="902" t="s">
        <v>996</v>
      </c>
      <c r="I61" s="902" t="s">
        <v>996</v>
      </c>
      <c r="J61" s="902" t="s">
        <v>996</v>
      </c>
      <c r="K61" s="902" t="s">
        <v>996</v>
      </c>
      <c r="L61" s="902" t="s">
        <v>996</v>
      </c>
      <c r="M61" s="902" t="s">
        <v>996</v>
      </c>
      <c r="N61" s="902" t="s">
        <v>996</v>
      </c>
      <c r="O61" s="902" t="s">
        <v>2120</v>
      </c>
      <c r="P61" s="902" t="s">
        <v>2120</v>
      </c>
      <c r="Q61" s="902" t="s">
        <v>2120</v>
      </c>
      <c r="R61" s="902" t="s">
        <v>2120</v>
      </c>
      <c r="S61" s="902" t="s">
        <v>2120</v>
      </c>
      <c r="T61" s="902" t="s">
        <v>2120</v>
      </c>
      <c r="U61" s="902" t="s">
        <v>2120</v>
      </c>
      <c r="V61" s="902" t="s">
        <v>2120</v>
      </c>
      <c r="W61" s="902" t="s">
        <v>2120</v>
      </c>
      <c r="X61" s="902" t="s">
        <v>2120</v>
      </c>
      <c r="Y61" s="902" t="s">
        <v>2120</v>
      </c>
      <c r="Z61" s="902" t="s">
        <v>2120</v>
      </c>
      <c r="AA61" s="902" t="s">
        <v>2120</v>
      </c>
      <c r="AB61" s="902" t="s">
        <v>2120</v>
      </c>
      <c r="AC61" s="760"/>
      <c r="AD61" s="902" t="s">
        <v>2120</v>
      </c>
      <c r="AE61" s="902" t="s">
        <v>2120</v>
      </c>
      <c r="AF61" s="902" t="s">
        <v>2120</v>
      </c>
      <c r="AG61" s="902">
        <v>4</v>
      </c>
      <c r="AH61" s="978" t="s">
        <v>996</v>
      </c>
      <c r="AI61" s="902" t="s">
        <v>996</v>
      </c>
      <c r="AJ61" s="389">
        <f t="shared" si="4"/>
        <v>4</v>
      </c>
      <c r="AK61" s="627"/>
      <c r="AL61" s="585"/>
      <c r="AM61" s="585"/>
      <c r="AN61" s="390"/>
      <c r="AO61" s="41"/>
      <c r="AP61" s="391"/>
      <c r="AQ61" s="391"/>
      <c r="AR61" s="69"/>
      <c r="AS61" s="69"/>
      <c r="AT61" s="69"/>
      <c r="AU61" s="391">
        <f t="shared" si="6"/>
        <v>13</v>
      </c>
      <c r="AV61" s="391">
        <f t="shared" si="7"/>
        <v>1</v>
      </c>
      <c r="AW61" s="577">
        <f t="shared" si="5"/>
        <v>14</v>
      </c>
      <c r="AX61" s="41">
        <f t="shared" si="8"/>
        <v>17</v>
      </c>
      <c r="AY61" s="41">
        <f t="shared" si="9"/>
        <v>0</v>
      </c>
    </row>
    <row r="62" spans="1:51" x14ac:dyDescent="0.2">
      <c r="A62" s="402">
        <v>63</v>
      </c>
      <c r="B62" s="185" t="s">
        <v>236</v>
      </c>
      <c r="C62" s="206">
        <v>401</v>
      </c>
      <c r="D62" s="902" t="s">
        <v>2120</v>
      </c>
      <c r="E62" s="902" t="s">
        <v>2120</v>
      </c>
      <c r="F62" s="902" t="s">
        <v>2120</v>
      </c>
      <c r="G62" s="902" t="s">
        <v>2120</v>
      </c>
      <c r="H62" s="902" t="s">
        <v>2120</v>
      </c>
      <c r="I62" s="902" t="s">
        <v>2120</v>
      </c>
      <c r="J62" s="902" t="s">
        <v>2120</v>
      </c>
      <c r="K62" s="902" t="s">
        <v>2120</v>
      </c>
      <c r="L62" s="902" t="s">
        <v>2120</v>
      </c>
      <c r="M62" s="902" t="s">
        <v>2120</v>
      </c>
      <c r="N62" s="902" t="s">
        <v>2120</v>
      </c>
      <c r="O62" s="902" t="s">
        <v>996</v>
      </c>
      <c r="P62" s="902" t="s">
        <v>996</v>
      </c>
      <c r="Q62" s="902" t="s">
        <v>996</v>
      </c>
      <c r="R62" s="902" t="s">
        <v>996</v>
      </c>
      <c r="S62" s="902" t="s">
        <v>996</v>
      </c>
      <c r="T62" s="902" t="s">
        <v>996</v>
      </c>
      <c r="U62" s="902"/>
      <c r="V62" s="902"/>
      <c r="W62" s="902"/>
      <c r="X62" s="902"/>
      <c r="Y62" s="902"/>
      <c r="Z62" s="902"/>
      <c r="AA62" s="902"/>
      <c r="AB62" s="902"/>
      <c r="AC62" s="760"/>
      <c r="AD62" s="902" t="s">
        <v>996</v>
      </c>
      <c r="AE62" s="902" t="s">
        <v>996</v>
      </c>
      <c r="AF62" s="902" t="s">
        <v>996</v>
      </c>
      <c r="AG62" s="902" t="s">
        <v>2120</v>
      </c>
      <c r="AH62" s="902" t="s">
        <v>2120</v>
      </c>
      <c r="AI62" s="902" t="s">
        <v>2120</v>
      </c>
      <c r="AJ62" s="389">
        <f t="shared" si="4"/>
        <v>0</v>
      </c>
      <c r="AK62" s="627"/>
      <c r="AL62" s="585"/>
      <c r="AM62" s="585"/>
      <c r="AN62" s="390"/>
      <c r="AO62" s="41"/>
      <c r="AP62" s="391"/>
      <c r="AQ62" s="391"/>
      <c r="AR62" s="69"/>
      <c r="AS62" s="69"/>
      <c r="AT62" s="69"/>
      <c r="AU62" s="391">
        <f t="shared" si="6"/>
        <v>9</v>
      </c>
      <c r="AV62" s="391">
        <f t="shared" si="7"/>
        <v>0</v>
      </c>
      <c r="AW62" s="577">
        <f t="shared" si="5"/>
        <v>9</v>
      </c>
      <c r="AX62" s="41">
        <f t="shared" si="8"/>
        <v>14</v>
      </c>
      <c r="AY62" s="41">
        <f t="shared" si="9"/>
        <v>0</v>
      </c>
    </row>
    <row r="63" spans="1:51" x14ac:dyDescent="0.2">
      <c r="A63" s="402">
        <v>64</v>
      </c>
      <c r="B63" s="185" t="s">
        <v>365</v>
      </c>
      <c r="C63" s="340">
        <v>403</v>
      </c>
      <c r="D63" s="902" t="s">
        <v>996</v>
      </c>
      <c r="E63" s="902" t="s">
        <v>996</v>
      </c>
      <c r="F63" s="902" t="s">
        <v>996</v>
      </c>
      <c r="G63" s="902" t="s">
        <v>996</v>
      </c>
      <c r="H63" s="902" t="s">
        <v>2120</v>
      </c>
      <c r="I63" s="902" t="s">
        <v>2120</v>
      </c>
      <c r="J63" s="902" t="s">
        <v>2120</v>
      </c>
      <c r="K63" s="902" t="s">
        <v>2120</v>
      </c>
      <c r="L63" s="902" t="s">
        <v>2120</v>
      </c>
      <c r="M63" s="902" t="s">
        <v>2120</v>
      </c>
      <c r="N63" s="902" t="s">
        <v>2120</v>
      </c>
      <c r="O63" s="902" t="s">
        <v>2120</v>
      </c>
      <c r="P63" s="902" t="s">
        <v>2120</v>
      </c>
      <c r="Q63" s="902" t="s">
        <v>2120</v>
      </c>
      <c r="R63" s="902" t="s">
        <v>2120</v>
      </c>
      <c r="S63" s="902" t="s">
        <v>2120</v>
      </c>
      <c r="T63" s="902" t="s">
        <v>2120</v>
      </c>
      <c r="U63" s="902" t="s">
        <v>2120</v>
      </c>
      <c r="V63" s="902"/>
      <c r="W63" s="902"/>
      <c r="X63" s="902"/>
      <c r="Y63" s="902"/>
      <c r="Z63" s="902"/>
      <c r="AA63" s="902"/>
      <c r="AB63" s="902"/>
      <c r="AC63" s="759"/>
      <c r="AD63" s="902" t="s">
        <v>996</v>
      </c>
      <c r="AE63" s="902" t="s">
        <v>2115</v>
      </c>
      <c r="AF63" s="902" t="s">
        <v>996</v>
      </c>
      <c r="AG63" s="902" t="s">
        <v>996</v>
      </c>
      <c r="AH63" s="902" t="s">
        <v>996</v>
      </c>
      <c r="AI63" s="902" t="s">
        <v>996</v>
      </c>
      <c r="AJ63" s="389">
        <f t="shared" si="4"/>
        <v>0</v>
      </c>
      <c r="AK63" s="627"/>
      <c r="AL63" s="585"/>
      <c r="AM63" s="585"/>
      <c r="AN63" s="390"/>
      <c r="AO63" s="41"/>
      <c r="AP63" s="391"/>
      <c r="AQ63" s="391"/>
      <c r="AR63" s="69"/>
      <c r="AS63" s="69"/>
      <c r="AT63" s="69"/>
      <c r="AU63" s="391">
        <f t="shared" si="6"/>
        <v>9</v>
      </c>
      <c r="AV63" s="391">
        <f t="shared" si="7"/>
        <v>0</v>
      </c>
      <c r="AW63" s="577">
        <f t="shared" si="5"/>
        <v>9</v>
      </c>
      <c r="AX63" s="41">
        <f t="shared" si="8"/>
        <v>14</v>
      </c>
      <c r="AY63" s="41">
        <f t="shared" si="9"/>
        <v>0</v>
      </c>
    </row>
    <row r="64" spans="1:51" x14ac:dyDescent="0.2">
      <c r="A64" s="402">
        <v>65</v>
      </c>
      <c r="B64" s="185" t="s">
        <v>469</v>
      </c>
      <c r="C64" s="403">
        <v>408</v>
      </c>
      <c r="D64" s="902" t="s">
        <v>996</v>
      </c>
      <c r="E64" s="902" t="s">
        <v>996</v>
      </c>
      <c r="F64" s="902" t="s">
        <v>996</v>
      </c>
      <c r="G64" s="902" t="s">
        <v>996</v>
      </c>
      <c r="H64" s="902" t="s">
        <v>996</v>
      </c>
      <c r="I64" s="902" t="s">
        <v>996</v>
      </c>
      <c r="J64" s="902" t="s">
        <v>996</v>
      </c>
      <c r="K64" s="902" t="s">
        <v>996</v>
      </c>
      <c r="L64" s="902" t="s">
        <v>996</v>
      </c>
      <c r="M64" s="902" t="s">
        <v>996</v>
      </c>
      <c r="N64" s="902" t="s">
        <v>996</v>
      </c>
      <c r="O64" s="902" t="s">
        <v>2120</v>
      </c>
      <c r="P64" s="902" t="s">
        <v>2120</v>
      </c>
      <c r="Q64" s="902" t="s">
        <v>2120</v>
      </c>
      <c r="R64" s="902" t="s">
        <v>2120</v>
      </c>
      <c r="S64" s="902" t="s">
        <v>2120</v>
      </c>
      <c r="T64" s="902" t="s">
        <v>2120</v>
      </c>
      <c r="U64" s="902" t="s">
        <v>2120</v>
      </c>
      <c r="V64" s="902" t="s">
        <v>2120</v>
      </c>
      <c r="W64" s="902" t="s">
        <v>2120</v>
      </c>
      <c r="X64" s="902" t="s">
        <v>2120</v>
      </c>
      <c r="Y64" s="902" t="s">
        <v>2120</v>
      </c>
      <c r="Z64" s="902" t="s">
        <v>2120</v>
      </c>
      <c r="AA64" s="902" t="s">
        <v>2120</v>
      </c>
      <c r="AB64" s="902" t="s">
        <v>2120</v>
      </c>
      <c r="AC64" s="760"/>
      <c r="AD64" s="902" t="s">
        <v>2120</v>
      </c>
      <c r="AE64" s="902" t="s">
        <v>2120</v>
      </c>
      <c r="AF64" s="902" t="s">
        <v>2120</v>
      </c>
      <c r="AG64" s="902" t="s">
        <v>996</v>
      </c>
      <c r="AH64" s="902" t="s">
        <v>996</v>
      </c>
      <c r="AI64" s="979" t="s">
        <v>996</v>
      </c>
      <c r="AJ64" s="389">
        <f t="shared" si="4"/>
        <v>0</v>
      </c>
      <c r="AK64" s="627"/>
      <c r="AL64" s="585"/>
      <c r="AM64" s="585"/>
      <c r="AN64" s="390"/>
      <c r="AO64" s="41"/>
      <c r="AP64" s="391"/>
      <c r="AQ64" s="391"/>
      <c r="AR64" s="69"/>
      <c r="AS64" s="69"/>
      <c r="AT64" s="69"/>
      <c r="AU64" s="391">
        <f t="shared" si="6"/>
        <v>14</v>
      </c>
      <c r="AV64" s="391">
        <f t="shared" si="7"/>
        <v>0</v>
      </c>
      <c r="AW64" s="577">
        <f t="shared" ref="AW64:AW124" si="10">AV64+AU64</f>
        <v>14</v>
      </c>
      <c r="AX64" s="41">
        <f t="shared" si="8"/>
        <v>17</v>
      </c>
      <c r="AY64" s="41">
        <f t="shared" si="9"/>
        <v>0</v>
      </c>
    </row>
    <row r="65" spans="1:51" x14ac:dyDescent="0.2">
      <c r="A65" s="402">
        <v>66</v>
      </c>
      <c r="B65" s="185" t="s">
        <v>371</v>
      </c>
      <c r="C65" s="206">
        <v>412</v>
      </c>
      <c r="D65" s="902" t="s">
        <v>2120</v>
      </c>
      <c r="E65" s="902" t="s">
        <v>2120</v>
      </c>
      <c r="F65" s="902" t="s">
        <v>2120</v>
      </c>
      <c r="G65" s="902" t="s">
        <v>2120</v>
      </c>
      <c r="H65" s="902" t="s">
        <v>2120</v>
      </c>
      <c r="I65" s="902" t="s">
        <v>2120</v>
      </c>
      <c r="J65" s="902" t="s">
        <v>2120</v>
      </c>
      <c r="K65" s="902" t="s">
        <v>2120</v>
      </c>
      <c r="L65" s="902" t="s">
        <v>2120</v>
      </c>
      <c r="M65" s="902" t="s">
        <v>2120</v>
      </c>
      <c r="N65" s="902" t="s">
        <v>2120</v>
      </c>
      <c r="O65" s="902" t="s">
        <v>996</v>
      </c>
      <c r="P65" s="902" t="s">
        <v>996</v>
      </c>
      <c r="Q65" s="902" t="s">
        <v>996</v>
      </c>
      <c r="R65" s="902" t="s">
        <v>996</v>
      </c>
      <c r="S65" s="902" t="s">
        <v>996</v>
      </c>
      <c r="T65" s="902">
        <v>2</v>
      </c>
      <c r="U65" s="902"/>
      <c r="V65" s="902"/>
      <c r="W65" s="902"/>
      <c r="X65" s="902"/>
      <c r="Y65" s="902"/>
      <c r="Z65" s="902"/>
      <c r="AA65" s="902"/>
      <c r="AB65" s="902"/>
      <c r="AC65" s="759"/>
      <c r="AD65" s="902" t="s">
        <v>996</v>
      </c>
      <c r="AE65" s="902" t="s">
        <v>996</v>
      </c>
      <c r="AF65" s="902" t="s">
        <v>996</v>
      </c>
      <c r="AG65" s="902" t="s">
        <v>2120</v>
      </c>
      <c r="AH65" s="902" t="s">
        <v>2120</v>
      </c>
      <c r="AI65" s="902" t="s">
        <v>2120</v>
      </c>
      <c r="AJ65" s="389">
        <f t="shared" si="4"/>
        <v>2</v>
      </c>
      <c r="AK65" s="627"/>
      <c r="AL65" s="585"/>
      <c r="AM65" s="585"/>
      <c r="AN65" s="390"/>
      <c r="AO65" s="41"/>
      <c r="AP65" s="391"/>
      <c r="AQ65" s="391"/>
      <c r="AR65" s="69"/>
      <c r="AS65" s="69"/>
      <c r="AT65" s="69"/>
      <c r="AU65" s="391">
        <f t="shared" si="6"/>
        <v>8</v>
      </c>
      <c r="AV65" s="391">
        <f t="shared" si="7"/>
        <v>1</v>
      </c>
      <c r="AW65" s="577">
        <f t="shared" si="10"/>
        <v>9</v>
      </c>
      <c r="AX65" s="41">
        <f t="shared" si="8"/>
        <v>14</v>
      </c>
      <c r="AY65" s="41">
        <f t="shared" si="9"/>
        <v>0</v>
      </c>
    </row>
    <row r="66" spans="1:51" x14ac:dyDescent="0.2">
      <c r="A66" s="402">
        <v>67</v>
      </c>
      <c r="B66" s="185" t="s">
        <v>373</v>
      </c>
      <c r="C66" s="340">
        <v>413</v>
      </c>
      <c r="D66" s="902" t="s">
        <v>2120</v>
      </c>
      <c r="E66" s="902" t="s">
        <v>2120</v>
      </c>
      <c r="F66" s="902" t="s">
        <v>2120</v>
      </c>
      <c r="G66" s="902" t="s">
        <v>2120</v>
      </c>
      <c r="H66" s="902" t="s">
        <v>996</v>
      </c>
      <c r="I66" s="902" t="s">
        <v>996</v>
      </c>
      <c r="J66" s="902" t="s">
        <v>996</v>
      </c>
      <c r="K66" s="902" t="s">
        <v>996</v>
      </c>
      <c r="L66" s="902" t="s">
        <v>996</v>
      </c>
      <c r="M66" s="902" t="s">
        <v>996</v>
      </c>
      <c r="N66" s="902" t="s">
        <v>996</v>
      </c>
      <c r="O66" s="902" t="s">
        <v>996</v>
      </c>
      <c r="P66" s="902" t="s">
        <v>996</v>
      </c>
      <c r="Q66" s="902" t="s">
        <v>996</v>
      </c>
      <c r="R66" s="902" t="s">
        <v>996</v>
      </c>
      <c r="S66" s="902" t="s">
        <v>996</v>
      </c>
      <c r="T66" s="902"/>
      <c r="U66" s="902"/>
      <c r="V66" s="902" t="s">
        <v>2120</v>
      </c>
      <c r="W66" s="902" t="s">
        <v>2120</v>
      </c>
      <c r="X66" s="902" t="s">
        <v>2120</v>
      </c>
      <c r="Y66" s="902" t="s">
        <v>2120</v>
      </c>
      <c r="Z66" s="902" t="s">
        <v>2120</v>
      </c>
      <c r="AA66" s="902" t="s">
        <v>2120</v>
      </c>
      <c r="AB66" s="902" t="s">
        <v>2120</v>
      </c>
      <c r="AC66" s="759"/>
      <c r="AD66" s="902" t="s">
        <v>2120</v>
      </c>
      <c r="AE66" s="902" t="s">
        <v>2120</v>
      </c>
      <c r="AF66" s="902" t="s">
        <v>2120</v>
      </c>
      <c r="AG66" s="902" t="s">
        <v>2120</v>
      </c>
      <c r="AH66" s="978" t="s">
        <v>2120</v>
      </c>
      <c r="AI66" s="902" t="s">
        <v>2120</v>
      </c>
      <c r="AJ66" s="389">
        <f t="shared" si="4"/>
        <v>0</v>
      </c>
      <c r="AK66" s="627"/>
      <c r="AL66" s="585"/>
      <c r="AM66" s="585"/>
      <c r="AN66" s="390"/>
      <c r="AO66" s="41"/>
      <c r="AP66" s="391"/>
      <c r="AQ66" s="391"/>
      <c r="AR66" s="69"/>
      <c r="AS66" s="69"/>
      <c r="AT66" s="69"/>
      <c r="AU66" s="391">
        <f t="shared" ref="AU66:AU96" si="11">COUNTIF(D66:AI66,"X")</f>
        <v>12</v>
      </c>
      <c r="AV66" s="391">
        <f t="shared" ref="AV66:AV96" si="12">COUNTIF(D66:AI66,"&gt;0")</f>
        <v>0</v>
      </c>
      <c r="AW66" s="577">
        <f t="shared" si="10"/>
        <v>12</v>
      </c>
      <c r="AX66" s="41">
        <f t="shared" ref="AX66:AX96" si="13">COUNTIF(D66:AI66,"R")</f>
        <v>17</v>
      </c>
      <c r="AY66" s="41">
        <f t="shared" ref="AY66:AY96" si="14">COUNTIF(D66:AI66,"a")</f>
        <v>0</v>
      </c>
    </row>
    <row r="67" spans="1:51" x14ac:dyDescent="0.2">
      <c r="A67" s="402">
        <v>68</v>
      </c>
      <c r="B67" s="185" t="s">
        <v>377</v>
      </c>
      <c r="C67" s="206">
        <v>420</v>
      </c>
      <c r="D67" s="902" t="s">
        <v>2120</v>
      </c>
      <c r="E67" s="902" t="s">
        <v>2120</v>
      </c>
      <c r="F67" s="902" t="s">
        <v>2120</v>
      </c>
      <c r="G67" s="902" t="s">
        <v>2120</v>
      </c>
      <c r="H67" s="902" t="s">
        <v>2120</v>
      </c>
      <c r="I67" s="902" t="s">
        <v>2120</v>
      </c>
      <c r="J67" s="902" t="s">
        <v>2120</v>
      </c>
      <c r="K67" s="902" t="s">
        <v>2120</v>
      </c>
      <c r="L67" s="902" t="s">
        <v>2120</v>
      </c>
      <c r="M67" s="902" t="s">
        <v>2120</v>
      </c>
      <c r="N67" s="902" t="s">
        <v>2120</v>
      </c>
      <c r="O67" s="902" t="s">
        <v>996</v>
      </c>
      <c r="P67" s="902" t="s">
        <v>996</v>
      </c>
      <c r="Q67" s="902" t="s">
        <v>996</v>
      </c>
      <c r="R67" s="902" t="s">
        <v>996</v>
      </c>
      <c r="S67" s="902" t="s">
        <v>996</v>
      </c>
      <c r="T67" s="902" t="s">
        <v>996</v>
      </c>
      <c r="U67" s="902"/>
      <c r="V67" s="902"/>
      <c r="W67" s="902"/>
      <c r="X67" s="902"/>
      <c r="Y67" s="902"/>
      <c r="Z67" s="902"/>
      <c r="AA67" s="902"/>
      <c r="AB67" s="902"/>
      <c r="AC67" s="759"/>
      <c r="AD67" s="902" t="s">
        <v>996</v>
      </c>
      <c r="AE67" s="902" t="s">
        <v>996</v>
      </c>
      <c r="AF67" s="902" t="s">
        <v>996</v>
      </c>
      <c r="AG67" s="902" t="s">
        <v>2120</v>
      </c>
      <c r="AH67" s="902" t="s">
        <v>2120</v>
      </c>
      <c r="AI67" s="902" t="s">
        <v>2120</v>
      </c>
      <c r="AJ67" s="389">
        <f t="shared" si="4"/>
        <v>0</v>
      </c>
      <c r="AK67" s="627"/>
      <c r="AL67" s="585"/>
      <c r="AM67" s="585"/>
      <c r="AN67" s="390"/>
      <c r="AO67" s="41"/>
      <c r="AP67" s="391"/>
      <c r="AQ67" s="391"/>
      <c r="AR67" s="69"/>
      <c r="AS67" s="69"/>
      <c r="AT67" s="107"/>
      <c r="AU67" s="391">
        <f t="shared" si="11"/>
        <v>9</v>
      </c>
      <c r="AV67" s="391">
        <f t="shared" si="12"/>
        <v>0</v>
      </c>
      <c r="AW67" s="577">
        <f t="shared" si="10"/>
        <v>9</v>
      </c>
      <c r="AX67" s="41">
        <f t="shared" si="13"/>
        <v>14</v>
      </c>
      <c r="AY67" s="41">
        <f t="shared" si="14"/>
        <v>0</v>
      </c>
    </row>
    <row r="68" spans="1:51" x14ac:dyDescent="0.2">
      <c r="A68" s="402">
        <v>69</v>
      </c>
      <c r="B68" s="185" t="s">
        <v>380</v>
      </c>
      <c r="C68" s="206">
        <v>421</v>
      </c>
      <c r="D68" s="902" t="s">
        <v>2120</v>
      </c>
      <c r="E68" s="902" t="s">
        <v>2120</v>
      </c>
      <c r="F68" s="902" t="s">
        <v>2120</v>
      </c>
      <c r="G68" s="902" t="s">
        <v>2120</v>
      </c>
      <c r="H68" s="902" t="s">
        <v>2120</v>
      </c>
      <c r="I68" s="902" t="s">
        <v>2120</v>
      </c>
      <c r="J68" s="902" t="s">
        <v>2120</v>
      </c>
      <c r="K68" s="902" t="s">
        <v>2120</v>
      </c>
      <c r="L68" s="902" t="s">
        <v>2120</v>
      </c>
      <c r="M68" s="902" t="s">
        <v>2120</v>
      </c>
      <c r="N68" s="902" t="s">
        <v>2120</v>
      </c>
      <c r="O68" s="902" t="s">
        <v>996</v>
      </c>
      <c r="P68" s="902" t="s">
        <v>996</v>
      </c>
      <c r="Q68" s="902" t="s">
        <v>996</v>
      </c>
      <c r="R68" s="902" t="s">
        <v>996</v>
      </c>
      <c r="S68" s="902" t="s">
        <v>996</v>
      </c>
      <c r="T68" s="902" t="s">
        <v>996</v>
      </c>
      <c r="U68" s="902"/>
      <c r="V68" s="902"/>
      <c r="W68" s="902"/>
      <c r="X68" s="902"/>
      <c r="Y68" s="902"/>
      <c r="Z68" s="902"/>
      <c r="AA68" s="902"/>
      <c r="AB68" s="902"/>
      <c r="AC68" s="759"/>
      <c r="AD68" s="902" t="s">
        <v>996</v>
      </c>
      <c r="AE68" s="902" t="s">
        <v>996</v>
      </c>
      <c r="AF68" s="902" t="s">
        <v>996</v>
      </c>
      <c r="AG68" s="902" t="s">
        <v>2120</v>
      </c>
      <c r="AH68" s="902" t="s">
        <v>2120</v>
      </c>
      <c r="AI68" s="902" t="s">
        <v>2120</v>
      </c>
      <c r="AJ68" s="389">
        <f t="shared" ref="AJ68:AJ131" si="15">SUM(D68:AI68)</f>
        <v>0</v>
      </c>
      <c r="AK68" s="627"/>
      <c r="AL68" s="585"/>
      <c r="AM68" s="585"/>
      <c r="AN68" s="390"/>
      <c r="AO68" s="41"/>
      <c r="AP68" s="391"/>
      <c r="AQ68" s="391"/>
      <c r="AR68" s="69"/>
      <c r="AS68" s="69"/>
      <c r="AT68" s="69"/>
      <c r="AU68" s="391">
        <f t="shared" si="11"/>
        <v>9</v>
      </c>
      <c r="AV68" s="391">
        <f t="shared" si="12"/>
        <v>0</v>
      </c>
      <c r="AW68" s="577">
        <f t="shared" si="10"/>
        <v>9</v>
      </c>
      <c r="AX68" s="41">
        <f t="shared" si="13"/>
        <v>14</v>
      </c>
      <c r="AY68" s="41">
        <f t="shared" si="14"/>
        <v>0</v>
      </c>
    </row>
    <row r="69" spans="1:51" x14ac:dyDescent="0.2">
      <c r="A69" s="402">
        <v>70</v>
      </c>
      <c r="B69" s="185" t="s">
        <v>391</v>
      </c>
      <c r="C69" s="206">
        <v>428</v>
      </c>
      <c r="D69" s="902" t="s">
        <v>996</v>
      </c>
      <c r="E69" s="902" t="s">
        <v>996</v>
      </c>
      <c r="F69" s="902">
        <v>2</v>
      </c>
      <c r="G69" s="902" t="s">
        <v>996</v>
      </c>
      <c r="H69" s="902">
        <v>2</v>
      </c>
      <c r="I69" s="902" t="s">
        <v>996</v>
      </c>
      <c r="J69" s="902" t="s">
        <v>996</v>
      </c>
      <c r="K69" s="902" t="s">
        <v>996</v>
      </c>
      <c r="L69" s="902" t="s">
        <v>996</v>
      </c>
      <c r="M69" s="902" t="s">
        <v>996</v>
      </c>
      <c r="N69" s="902" t="s">
        <v>996</v>
      </c>
      <c r="O69" s="902" t="s">
        <v>2120</v>
      </c>
      <c r="P69" s="902" t="s">
        <v>2120</v>
      </c>
      <c r="Q69" s="902" t="s">
        <v>2120</v>
      </c>
      <c r="R69" s="902" t="s">
        <v>2120</v>
      </c>
      <c r="S69" s="902" t="s">
        <v>2120</v>
      </c>
      <c r="T69" s="902" t="s">
        <v>2120</v>
      </c>
      <c r="U69" s="902" t="s">
        <v>2120</v>
      </c>
      <c r="V69" s="902" t="s">
        <v>2120</v>
      </c>
      <c r="W69" s="902" t="s">
        <v>2120</v>
      </c>
      <c r="X69" s="902" t="s">
        <v>2120</v>
      </c>
      <c r="Y69" s="902" t="s">
        <v>2120</v>
      </c>
      <c r="Z69" s="902" t="s">
        <v>2120</v>
      </c>
      <c r="AA69" s="902" t="s">
        <v>2120</v>
      </c>
      <c r="AB69" s="902" t="s">
        <v>2120</v>
      </c>
      <c r="AC69" s="760"/>
      <c r="AD69" s="902" t="s">
        <v>2120</v>
      </c>
      <c r="AE69" s="902" t="s">
        <v>2120</v>
      </c>
      <c r="AF69" s="902" t="s">
        <v>2120</v>
      </c>
      <c r="AG69" s="902" t="s">
        <v>996</v>
      </c>
      <c r="AH69" s="978" t="s">
        <v>996</v>
      </c>
      <c r="AI69" s="902" t="s">
        <v>996</v>
      </c>
      <c r="AJ69" s="389">
        <f t="shared" si="15"/>
        <v>4</v>
      </c>
      <c r="AK69" s="627"/>
      <c r="AL69" s="585"/>
      <c r="AM69" s="585"/>
      <c r="AN69" s="390"/>
      <c r="AO69" s="41"/>
      <c r="AP69" s="391"/>
      <c r="AQ69" s="391"/>
      <c r="AR69" s="69"/>
      <c r="AS69" s="69"/>
      <c r="AT69" s="69"/>
      <c r="AU69" s="391">
        <f t="shared" si="11"/>
        <v>12</v>
      </c>
      <c r="AV69" s="391">
        <f t="shared" si="12"/>
        <v>2</v>
      </c>
      <c r="AW69" s="577">
        <f t="shared" si="10"/>
        <v>14</v>
      </c>
      <c r="AX69" s="41">
        <f t="shared" si="13"/>
        <v>17</v>
      </c>
      <c r="AY69" s="41">
        <f t="shared" si="14"/>
        <v>0</v>
      </c>
    </row>
    <row r="70" spans="1:51" x14ac:dyDescent="0.2">
      <c r="A70" s="402">
        <v>71</v>
      </c>
      <c r="B70" s="185" t="s">
        <v>467</v>
      </c>
      <c r="C70" s="206">
        <v>434</v>
      </c>
      <c r="D70" s="1042"/>
      <c r="E70" s="1042"/>
      <c r="F70" s="1042"/>
      <c r="G70" s="1042"/>
      <c r="H70" s="1042"/>
      <c r="I70" s="1042"/>
      <c r="J70" s="1042"/>
      <c r="K70" s="1042"/>
      <c r="L70" s="1042"/>
      <c r="M70" s="1042"/>
      <c r="N70" s="1042"/>
      <c r="O70" s="1042"/>
      <c r="P70" s="1042"/>
      <c r="Q70" s="1042"/>
      <c r="R70" s="1042"/>
      <c r="S70" s="1042"/>
      <c r="T70" s="1042"/>
      <c r="U70" s="1042"/>
      <c r="V70" s="1042"/>
      <c r="W70" s="1042"/>
      <c r="X70" s="1042"/>
      <c r="Y70" s="1042"/>
      <c r="Z70" s="1042"/>
      <c r="AA70" s="1042"/>
      <c r="AB70" s="1042"/>
      <c r="AC70" s="1043"/>
      <c r="AD70" s="1042"/>
      <c r="AE70" s="1042"/>
      <c r="AF70" s="1042"/>
      <c r="AG70" s="1042"/>
      <c r="AH70" s="1047"/>
      <c r="AI70" s="1042"/>
      <c r="AJ70" s="389">
        <f t="shared" si="15"/>
        <v>0</v>
      </c>
      <c r="AK70" s="627"/>
      <c r="AL70" s="585"/>
      <c r="AM70" s="585"/>
      <c r="AN70" s="390"/>
      <c r="AO70" s="41"/>
      <c r="AP70" s="391"/>
      <c r="AQ70" s="391"/>
      <c r="AR70" s="69"/>
      <c r="AS70" s="69"/>
      <c r="AT70" s="69"/>
      <c r="AU70" s="391">
        <f t="shared" si="11"/>
        <v>0</v>
      </c>
      <c r="AV70" s="391">
        <f t="shared" si="12"/>
        <v>0</v>
      </c>
      <c r="AW70" s="577">
        <f t="shared" si="10"/>
        <v>0</v>
      </c>
      <c r="AX70" s="41">
        <f t="shared" si="13"/>
        <v>0</v>
      </c>
      <c r="AY70" s="41">
        <f t="shared" si="14"/>
        <v>0</v>
      </c>
    </row>
    <row r="71" spans="1:51" x14ac:dyDescent="0.2">
      <c r="A71" s="402">
        <v>72</v>
      </c>
      <c r="B71" s="185" t="s">
        <v>409</v>
      </c>
      <c r="C71" s="403">
        <v>445</v>
      </c>
      <c r="D71" s="902" t="s">
        <v>2120</v>
      </c>
      <c r="E71" s="902" t="s">
        <v>2120</v>
      </c>
      <c r="F71" s="902" t="s">
        <v>2120</v>
      </c>
      <c r="G71" s="902" t="s">
        <v>2120</v>
      </c>
      <c r="H71" s="902" t="s">
        <v>996</v>
      </c>
      <c r="I71" s="902" t="s">
        <v>996</v>
      </c>
      <c r="J71" s="902" t="s">
        <v>996</v>
      </c>
      <c r="K71" s="902" t="s">
        <v>996</v>
      </c>
      <c r="L71" s="902" t="s">
        <v>996</v>
      </c>
      <c r="M71" s="902" t="s">
        <v>996</v>
      </c>
      <c r="N71" s="902" t="s">
        <v>996</v>
      </c>
      <c r="O71" s="902" t="s">
        <v>996</v>
      </c>
      <c r="P71" s="902" t="s">
        <v>996</v>
      </c>
      <c r="Q71" s="902" t="s">
        <v>996</v>
      </c>
      <c r="R71" s="902" t="s">
        <v>996</v>
      </c>
      <c r="S71" s="902" t="s">
        <v>996</v>
      </c>
      <c r="T71" s="902"/>
      <c r="U71" s="902"/>
      <c r="V71" s="902" t="s">
        <v>2120</v>
      </c>
      <c r="W71" s="902" t="s">
        <v>2120</v>
      </c>
      <c r="X71" s="902" t="s">
        <v>2120</v>
      </c>
      <c r="Y71" s="902" t="s">
        <v>2120</v>
      </c>
      <c r="Z71" s="902" t="s">
        <v>2120</v>
      </c>
      <c r="AA71" s="902" t="s">
        <v>2120</v>
      </c>
      <c r="AB71" s="902" t="s">
        <v>2120</v>
      </c>
      <c r="AC71" s="759"/>
      <c r="AD71" s="902" t="s">
        <v>2120</v>
      </c>
      <c r="AE71" s="902" t="s">
        <v>2120</v>
      </c>
      <c r="AF71" s="902" t="s">
        <v>2120</v>
      </c>
      <c r="AG71" s="902" t="s">
        <v>2120</v>
      </c>
      <c r="AH71" s="978" t="s">
        <v>2120</v>
      </c>
      <c r="AI71" s="902" t="s">
        <v>2120</v>
      </c>
      <c r="AJ71" s="389">
        <f t="shared" si="15"/>
        <v>0</v>
      </c>
      <c r="AK71" s="627"/>
      <c r="AL71" s="585"/>
      <c r="AM71" s="585"/>
      <c r="AN71" s="390"/>
      <c r="AO71" s="41"/>
      <c r="AP71" s="391"/>
      <c r="AQ71" s="391"/>
      <c r="AR71" s="69"/>
      <c r="AS71" s="69"/>
      <c r="AT71" s="69"/>
      <c r="AU71" s="391">
        <f t="shared" si="11"/>
        <v>12</v>
      </c>
      <c r="AV71" s="391">
        <f t="shared" si="12"/>
        <v>0</v>
      </c>
      <c r="AW71" s="577">
        <f t="shared" si="10"/>
        <v>12</v>
      </c>
      <c r="AX71" s="41">
        <f t="shared" si="13"/>
        <v>17</v>
      </c>
      <c r="AY71" s="41">
        <f t="shared" si="14"/>
        <v>0</v>
      </c>
    </row>
    <row r="72" spans="1:51" x14ac:dyDescent="0.2">
      <c r="A72" s="402">
        <v>73</v>
      </c>
      <c r="B72" s="185" t="s">
        <v>416</v>
      </c>
      <c r="C72" s="403">
        <v>446</v>
      </c>
      <c r="D72" s="902" t="s">
        <v>2120</v>
      </c>
      <c r="E72" s="902" t="s">
        <v>2120</v>
      </c>
      <c r="F72" s="902" t="s">
        <v>2120</v>
      </c>
      <c r="G72" s="902" t="s">
        <v>2120</v>
      </c>
      <c r="H72" s="902" t="s">
        <v>996</v>
      </c>
      <c r="I72" s="902" t="s">
        <v>996</v>
      </c>
      <c r="J72" s="902" t="s">
        <v>996</v>
      </c>
      <c r="K72" s="902" t="s">
        <v>996</v>
      </c>
      <c r="L72" s="902" t="s">
        <v>996</v>
      </c>
      <c r="M72" s="902" t="s">
        <v>996</v>
      </c>
      <c r="N72" s="902" t="s">
        <v>996</v>
      </c>
      <c r="O72" s="902">
        <v>3</v>
      </c>
      <c r="P72" s="902" t="s">
        <v>996</v>
      </c>
      <c r="Q72" s="902" t="s">
        <v>996</v>
      </c>
      <c r="R72" s="902" t="s">
        <v>996</v>
      </c>
      <c r="S72" s="902" t="s">
        <v>996</v>
      </c>
      <c r="T72" s="902"/>
      <c r="U72" s="902"/>
      <c r="V72" s="902" t="s">
        <v>2120</v>
      </c>
      <c r="W72" s="902" t="s">
        <v>2120</v>
      </c>
      <c r="X72" s="902" t="s">
        <v>2120</v>
      </c>
      <c r="Y72" s="902" t="s">
        <v>2120</v>
      </c>
      <c r="Z72" s="902" t="s">
        <v>2120</v>
      </c>
      <c r="AA72" s="902" t="s">
        <v>2120</v>
      </c>
      <c r="AB72" s="902" t="s">
        <v>2120</v>
      </c>
      <c r="AC72" s="759"/>
      <c r="AD72" s="902" t="s">
        <v>2120</v>
      </c>
      <c r="AE72" s="902" t="s">
        <v>2120</v>
      </c>
      <c r="AF72" s="902" t="s">
        <v>2120</v>
      </c>
      <c r="AG72" s="902" t="s">
        <v>2120</v>
      </c>
      <c r="AH72" s="978" t="s">
        <v>2120</v>
      </c>
      <c r="AI72" s="902" t="s">
        <v>2120</v>
      </c>
      <c r="AJ72" s="389">
        <f t="shared" si="15"/>
        <v>3</v>
      </c>
      <c r="AK72" s="627"/>
      <c r="AL72" s="585"/>
      <c r="AM72" s="585"/>
      <c r="AN72" s="390"/>
      <c r="AO72" s="41"/>
      <c r="AP72" s="391" t="s">
        <v>821</v>
      </c>
      <c r="AQ72" s="391"/>
      <c r="AR72" s="69"/>
      <c r="AS72" s="69"/>
      <c r="AT72" s="69"/>
      <c r="AU72" s="391">
        <f t="shared" si="11"/>
        <v>11</v>
      </c>
      <c r="AV72" s="391">
        <f t="shared" si="12"/>
        <v>1</v>
      </c>
      <c r="AW72" s="577">
        <f t="shared" si="10"/>
        <v>12</v>
      </c>
      <c r="AX72" s="41">
        <f t="shared" si="13"/>
        <v>17</v>
      </c>
      <c r="AY72" s="41">
        <f t="shared" si="14"/>
        <v>0</v>
      </c>
    </row>
    <row r="73" spans="1:51" x14ac:dyDescent="0.2">
      <c r="A73" s="402">
        <v>74</v>
      </c>
      <c r="B73" s="185" t="s">
        <v>415</v>
      </c>
      <c r="C73" s="206">
        <v>447</v>
      </c>
      <c r="D73" s="902" t="s">
        <v>2120</v>
      </c>
      <c r="E73" s="902" t="s">
        <v>2120</v>
      </c>
      <c r="F73" s="902" t="s">
        <v>2120</v>
      </c>
      <c r="G73" s="902" t="s">
        <v>2120</v>
      </c>
      <c r="H73" s="902" t="s">
        <v>2120</v>
      </c>
      <c r="I73" s="902" t="s">
        <v>2120</v>
      </c>
      <c r="J73" s="902" t="s">
        <v>2120</v>
      </c>
      <c r="K73" s="902" t="s">
        <v>2120</v>
      </c>
      <c r="L73" s="902" t="s">
        <v>2120</v>
      </c>
      <c r="M73" s="902" t="s">
        <v>2120</v>
      </c>
      <c r="N73" s="902" t="s">
        <v>2120</v>
      </c>
      <c r="O73" s="902" t="s">
        <v>996</v>
      </c>
      <c r="P73" s="902" t="s">
        <v>996</v>
      </c>
      <c r="Q73" s="902" t="s">
        <v>996</v>
      </c>
      <c r="R73" s="902" t="s">
        <v>996</v>
      </c>
      <c r="S73" s="902" t="s">
        <v>996</v>
      </c>
      <c r="T73" s="902" t="s">
        <v>996</v>
      </c>
      <c r="U73" s="902"/>
      <c r="V73" s="902"/>
      <c r="W73" s="902"/>
      <c r="X73" s="902"/>
      <c r="Y73" s="902"/>
      <c r="Z73" s="902"/>
      <c r="AA73" s="902"/>
      <c r="AB73" s="902"/>
      <c r="AC73" s="759"/>
      <c r="AD73" s="902" t="s">
        <v>996</v>
      </c>
      <c r="AE73" s="902" t="s">
        <v>996</v>
      </c>
      <c r="AF73" s="902" t="s">
        <v>996</v>
      </c>
      <c r="AG73" s="902" t="s">
        <v>2120</v>
      </c>
      <c r="AH73" s="902" t="s">
        <v>2120</v>
      </c>
      <c r="AI73" s="902" t="s">
        <v>2120</v>
      </c>
      <c r="AJ73" s="389">
        <f t="shared" si="15"/>
        <v>0</v>
      </c>
      <c r="AK73" s="627"/>
      <c r="AL73" s="585"/>
      <c r="AM73" s="585"/>
      <c r="AN73" s="390"/>
      <c r="AO73" s="41"/>
      <c r="AP73" s="391"/>
      <c r="AQ73" s="391"/>
      <c r="AR73" s="69"/>
      <c r="AS73" s="69"/>
      <c r="AT73" s="69"/>
      <c r="AU73" s="391">
        <f t="shared" si="11"/>
        <v>9</v>
      </c>
      <c r="AV73" s="391">
        <f t="shared" si="12"/>
        <v>0</v>
      </c>
      <c r="AW73" s="577">
        <f t="shared" si="10"/>
        <v>9</v>
      </c>
      <c r="AX73" s="41">
        <f t="shared" si="13"/>
        <v>14</v>
      </c>
      <c r="AY73" s="41">
        <f t="shared" si="14"/>
        <v>0</v>
      </c>
    </row>
    <row r="74" spans="1:51" x14ac:dyDescent="0.2">
      <c r="A74" s="402">
        <v>75</v>
      </c>
      <c r="B74" s="185" t="s">
        <v>427</v>
      </c>
      <c r="C74" s="206">
        <v>448</v>
      </c>
      <c r="D74" s="902" t="s">
        <v>2120</v>
      </c>
      <c r="E74" s="902" t="s">
        <v>2120</v>
      </c>
      <c r="F74" s="902" t="s">
        <v>2120</v>
      </c>
      <c r="G74" s="902" t="s">
        <v>2120</v>
      </c>
      <c r="H74" s="902" t="s">
        <v>2120</v>
      </c>
      <c r="I74" s="902" t="s">
        <v>2120</v>
      </c>
      <c r="J74" s="902" t="s">
        <v>2120</v>
      </c>
      <c r="K74" s="902" t="s">
        <v>2120</v>
      </c>
      <c r="L74" s="902" t="s">
        <v>2120</v>
      </c>
      <c r="M74" s="902" t="s">
        <v>2120</v>
      </c>
      <c r="N74" s="902" t="s">
        <v>2120</v>
      </c>
      <c r="O74" s="902" t="s">
        <v>996</v>
      </c>
      <c r="P74" s="902" t="s">
        <v>996</v>
      </c>
      <c r="Q74" s="902" t="s">
        <v>996</v>
      </c>
      <c r="R74" s="902" t="s">
        <v>996</v>
      </c>
      <c r="S74" s="902" t="s">
        <v>996</v>
      </c>
      <c r="T74" s="902" t="s">
        <v>996</v>
      </c>
      <c r="U74" s="902"/>
      <c r="V74" s="902"/>
      <c r="W74" s="902"/>
      <c r="X74" s="902"/>
      <c r="Y74" s="902"/>
      <c r="Z74" s="902"/>
      <c r="AA74" s="902"/>
      <c r="AB74" s="902"/>
      <c r="AC74" s="759"/>
      <c r="AD74" s="902" t="s">
        <v>996</v>
      </c>
      <c r="AE74" s="902" t="s">
        <v>996</v>
      </c>
      <c r="AF74" s="902" t="s">
        <v>996</v>
      </c>
      <c r="AG74" s="902" t="s">
        <v>2120</v>
      </c>
      <c r="AH74" s="902" t="s">
        <v>2120</v>
      </c>
      <c r="AI74" s="902" t="s">
        <v>2120</v>
      </c>
      <c r="AJ74" s="389">
        <f t="shared" si="15"/>
        <v>0</v>
      </c>
      <c r="AK74" s="627"/>
      <c r="AL74" s="585"/>
      <c r="AM74" s="585"/>
      <c r="AN74" s="390"/>
      <c r="AO74" s="41"/>
      <c r="AP74" s="391"/>
      <c r="AQ74" s="391"/>
      <c r="AR74" s="69"/>
      <c r="AS74" s="69"/>
      <c r="AT74" s="69"/>
      <c r="AU74" s="391">
        <f t="shared" si="11"/>
        <v>9</v>
      </c>
      <c r="AV74" s="391">
        <f t="shared" si="12"/>
        <v>0</v>
      </c>
      <c r="AW74" s="577">
        <f t="shared" si="10"/>
        <v>9</v>
      </c>
      <c r="AX74" s="41">
        <f t="shared" si="13"/>
        <v>14</v>
      </c>
      <c r="AY74" s="41">
        <f t="shared" si="14"/>
        <v>0</v>
      </c>
    </row>
    <row r="75" spans="1:51" x14ac:dyDescent="0.2">
      <c r="A75" s="402">
        <v>76</v>
      </c>
      <c r="B75" s="185" t="s">
        <v>432</v>
      </c>
      <c r="C75" s="206">
        <v>450</v>
      </c>
      <c r="D75" s="902" t="s">
        <v>996</v>
      </c>
      <c r="E75" s="902" t="s">
        <v>996</v>
      </c>
      <c r="F75" s="902" t="s">
        <v>2115</v>
      </c>
      <c r="G75" s="902" t="s">
        <v>2115</v>
      </c>
      <c r="H75" s="902" t="s">
        <v>996</v>
      </c>
      <c r="I75" s="902" t="s">
        <v>996</v>
      </c>
      <c r="J75" s="902" t="s">
        <v>996</v>
      </c>
      <c r="K75" s="902" t="s">
        <v>996</v>
      </c>
      <c r="L75" s="902" t="s">
        <v>996</v>
      </c>
      <c r="M75" s="902" t="s">
        <v>2119</v>
      </c>
      <c r="N75" s="902" t="s">
        <v>2119</v>
      </c>
      <c r="O75" s="902" t="s">
        <v>2120</v>
      </c>
      <c r="P75" s="902" t="s">
        <v>2120</v>
      </c>
      <c r="Q75" s="902" t="s">
        <v>2120</v>
      </c>
      <c r="R75" s="902" t="s">
        <v>2120</v>
      </c>
      <c r="S75" s="902" t="s">
        <v>2120</v>
      </c>
      <c r="T75" s="902" t="s">
        <v>2120</v>
      </c>
      <c r="U75" s="902" t="s">
        <v>2120</v>
      </c>
      <c r="V75" s="902" t="s">
        <v>2120</v>
      </c>
      <c r="W75" s="902" t="s">
        <v>2120</v>
      </c>
      <c r="X75" s="902" t="s">
        <v>2120</v>
      </c>
      <c r="Y75" s="902" t="s">
        <v>2120</v>
      </c>
      <c r="Z75" s="902" t="s">
        <v>2120</v>
      </c>
      <c r="AA75" s="902" t="s">
        <v>2120</v>
      </c>
      <c r="AB75" s="902" t="s">
        <v>2120</v>
      </c>
      <c r="AC75" s="760"/>
      <c r="AD75" s="902" t="s">
        <v>2120</v>
      </c>
      <c r="AE75" s="902" t="s">
        <v>2120</v>
      </c>
      <c r="AF75" s="902" t="s">
        <v>2120</v>
      </c>
      <c r="AG75" s="902" t="s">
        <v>996</v>
      </c>
      <c r="AH75" s="978" t="s">
        <v>996</v>
      </c>
      <c r="AI75" s="902" t="s">
        <v>996</v>
      </c>
      <c r="AJ75" s="389">
        <f t="shared" si="15"/>
        <v>0</v>
      </c>
      <c r="AK75" s="627"/>
      <c r="AL75" s="585"/>
      <c r="AM75" s="585"/>
      <c r="AN75" s="390"/>
      <c r="AO75" s="41"/>
      <c r="AP75" s="391"/>
      <c r="AQ75" s="391"/>
      <c r="AR75" s="69"/>
      <c r="AS75" s="69"/>
      <c r="AT75" s="69"/>
      <c r="AU75" s="391">
        <f t="shared" si="11"/>
        <v>10</v>
      </c>
      <c r="AV75" s="391">
        <f t="shared" si="12"/>
        <v>0</v>
      </c>
      <c r="AW75" s="577">
        <f t="shared" si="10"/>
        <v>10</v>
      </c>
      <c r="AX75" s="41">
        <f t="shared" si="13"/>
        <v>17</v>
      </c>
      <c r="AY75" s="41">
        <f t="shared" si="14"/>
        <v>0</v>
      </c>
    </row>
    <row r="76" spans="1:51" x14ac:dyDescent="0.2">
      <c r="A76" s="402">
        <v>77</v>
      </c>
      <c r="B76" s="185" t="s">
        <v>448</v>
      </c>
      <c r="C76" s="403">
        <v>451</v>
      </c>
      <c r="D76" s="902" t="s">
        <v>2120</v>
      </c>
      <c r="E76" s="902" t="s">
        <v>2120</v>
      </c>
      <c r="F76" s="902" t="s">
        <v>2120</v>
      </c>
      <c r="G76" s="902" t="s">
        <v>2120</v>
      </c>
      <c r="H76" s="902" t="s">
        <v>2116</v>
      </c>
      <c r="I76" s="902" t="s">
        <v>2116</v>
      </c>
      <c r="J76" s="902" t="s">
        <v>2116</v>
      </c>
      <c r="K76" s="902" t="s">
        <v>2116</v>
      </c>
      <c r="L76" s="902" t="s">
        <v>2116</v>
      </c>
      <c r="M76" s="902" t="s">
        <v>2116</v>
      </c>
      <c r="N76" s="902" t="s">
        <v>2116</v>
      </c>
      <c r="O76" s="902" t="s">
        <v>2116</v>
      </c>
      <c r="P76" s="902" t="s">
        <v>2116</v>
      </c>
      <c r="Q76" s="902" t="s">
        <v>2116</v>
      </c>
      <c r="R76" s="902" t="s">
        <v>2116</v>
      </c>
      <c r="S76" s="902" t="s">
        <v>2116</v>
      </c>
      <c r="T76" s="902"/>
      <c r="U76" s="902"/>
      <c r="V76" s="902"/>
      <c r="W76" s="902"/>
      <c r="X76" s="902"/>
      <c r="Y76" s="902"/>
      <c r="Z76" s="902"/>
      <c r="AA76" s="902"/>
      <c r="AB76" s="902"/>
      <c r="AC76" s="759"/>
      <c r="AD76" s="902"/>
      <c r="AE76" s="902"/>
      <c r="AF76" s="902"/>
      <c r="AG76" s="902"/>
      <c r="AH76" s="902"/>
      <c r="AI76" s="980"/>
      <c r="AJ76" s="389">
        <f t="shared" si="15"/>
        <v>0</v>
      </c>
      <c r="AK76" s="627"/>
      <c r="AL76" s="585"/>
      <c r="AM76" s="585"/>
      <c r="AN76" s="390"/>
      <c r="AO76" s="41"/>
      <c r="AP76" s="391"/>
      <c r="AQ76" s="391"/>
      <c r="AR76" s="69"/>
      <c r="AS76" s="69"/>
      <c r="AT76" s="69"/>
      <c r="AU76" s="391">
        <f t="shared" si="11"/>
        <v>0</v>
      </c>
      <c r="AV76" s="391">
        <f t="shared" si="12"/>
        <v>0</v>
      </c>
      <c r="AW76" s="577">
        <f t="shared" si="10"/>
        <v>0</v>
      </c>
      <c r="AX76" s="41">
        <f t="shared" si="13"/>
        <v>4</v>
      </c>
      <c r="AY76" s="41">
        <f t="shared" si="14"/>
        <v>0</v>
      </c>
    </row>
    <row r="77" spans="1:51" x14ac:dyDescent="0.2">
      <c r="A77" s="402">
        <v>78</v>
      </c>
      <c r="B77" s="185" t="s">
        <v>442</v>
      </c>
      <c r="C77" s="340">
        <v>454</v>
      </c>
      <c r="D77" s="902" t="s">
        <v>996</v>
      </c>
      <c r="E77" s="902" t="s">
        <v>996</v>
      </c>
      <c r="F77" s="902" t="s">
        <v>996</v>
      </c>
      <c r="G77" s="902" t="s">
        <v>996</v>
      </c>
      <c r="H77" s="902" t="s">
        <v>2120</v>
      </c>
      <c r="I77" s="902" t="s">
        <v>2120</v>
      </c>
      <c r="J77" s="902" t="s">
        <v>2120</v>
      </c>
      <c r="K77" s="902" t="s">
        <v>2120</v>
      </c>
      <c r="L77" s="902" t="s">
        <v>2120</v>
      </c>
      <c r="M77" s="902" t="s">
        <v>2120</v>
      </c>
      <c r="N77" s="902" t="s">
        <v>2120</v>
      </c>
      <c r="O77" s="902" t="s">
        <v>2120</v>
      </c>
      <c r="P77" s="902" t="s">
        <v>2120</v>
      </c>
      <c r="Q77" s="902" t="s">
        <v>2120</v>
      </c>
      <c r="R77" s="902" t="s">
        <v>2120</v>
      </c>
      <c r="S77" s="902" t="s">
        <v>2120</v>
      </c>
      <c r="T77" s="902" t="s">
        <v>2120</v>
      </c>
      <c r="U77" s="902" t="s">
        <v>2120</v>
      </c>
      <c r="V77" s="902"/>
      <c r="W77" s="902"/>
      <c r="X77" s="902"/>
      <c r="Y77" s="902"/>
      <c r="Z77" s="902"/>
      <c r="AA77" s="902"/>
      <c r="AB77" s="902"/>
      <c r="AC77" s="760"/>
      <c r="AD77" s="902" t="s">
        <v>996</v>
      </c>
      <c r="AE77" s="902" t="s">
        <v>996</v>
      </c>
      <c r="AF77" s="902" t="s">
        <v>996</v>
      </c>
      <c r="AG77" s="902" t="s">
        <v>996</v>
      </c>
      <c r="AH77" s="902" t="s">
        <v>996</v>
      </c>
      <c r="AI77" s="902" t="s">
        <v>996</v>
      </c>
      <c r="AJ77" s="389">
        <f t="shared" si="15"/>
        <v>0</v>
      </c>
      <c r="AK77" s="627"/>
      <c r="AL77" s="585"/>
      <c r="AM77" s="585"/>
      <c r="AN77" s="390"/>
      <c r="AO77" s="41"/>
      <c r="AP77" s="391"/>
      <c r="AQ77" s="391"/>
      <c r="AR77" s="69"/>
      <c r="AS77" s="69"/>
      <c r="AT77" s="69"/>
      <c r="AU77" s="391">
        <f t="shared" si="11"/>
        <v>10</v>
      </c>
      <c r="AV77" s="391">
        <f t="shared" si="12"/>
        <v>0</v>
      </c>
      <c r="AW77" s="577">
        <f t="shared" si="10"/>
        <v>10</v>
      </c>
      <c r="AX77" s="41">
        <f t="shared" si="13"/>
        <v>14</v>
      </c>
      <c r="AY77" s="41">
        <f t="shared" si="14"/>
        <v>0</v>
      </c>
    </row>
    <row r="78" spans="1:51" x14ac:dyDescent="0.2">
      <c r="A78" s="402">
        <v>79</v>
      </c>
      <c r="B78" s="185" t="s">
        <v>443</v>
      </c>
      <c r="C78" s="206">
        <v>457</v>
      </c>
      <c r="D78" s="902" t="s">
        <v>2120</v>
      </c>
      <c r="E78" s="902" t="s">
        <v>2120</v>
      </c>
      <c r="F78" s="902" t="s">
        <v>2120</v>
      </c>
      <c r="G78" s="902" t="s">
        <v>2120</v>
      </c>
      <c r="H78" s="902" t="s">
        <v>2120</v>
      </c>
      <c r="I78" s="902" t="s">
        <v>2120</v>
      </c>
      <c r="J78" s="902" t="s">
        <v>2120</v>
      </c>
      <c r="K78" s="902" t="s">
        <v>2120</v>
      </c>
      <c r="L78" s="902" t="s">
        <v>2120</v>
      </c>
      <c r="M78" s="902" t="s">
        <v>2120</v>
      </c>
      <c r="N78" s="902" t="s">
        <v>2120</v>
      </c>
      <c r="O78" s="902" t="s">
        <v>2114</v>
      </c>
      <c r="P78" s="902" t="s">
        <v>996</v>
      </c>
      <c r="Q78" s="902" t="s">
        <v>996</v>
      </c>
      <c r="R78" s="902" t="s">
        <v>996</v>
      </c>
      <c r="S78" s="902" t="s">
        <v>996</v>
      </c>
      <c r="T78" s="902" t="s">
        <v>996</v>
      </c>
      <c r="U78" s="902"/>
      <c r="V78" s="902"/>
      <c r="W78" s="902"/>
      <c r="X78" s="902"/>
      <c r="Y78" s="902"/>
      <c r="Z78" s="902"/>
      <c r="AA78" s="902"/>
      <c r="AB78" s="902"/>
      <c r="AC78" s="759"/>
      <c r="AD78" s="902" t="s">
        <v>996</v>
      </c>
      <c r="AE78" s="902" t="s">
        <v>996</v>
      </c>
      <c r="AF78" s="902" t="s">
        <v>996</v>
      </c>
      <c r="AG78" s="902" t="s">
        <v>2120</v>
      </c>
      <c r="AH78" s="902" t="s">
        <v>2120</v>
      </c>
      <c r="AI78" s="902" t="s">
        <v>2120</v>
      </c>
      <c r="AJ78" s="389">
        <f t="shared" si="15"/>
        <v>0</v>
      </c>
      <c r="AK78" s="627"/>
      <c r="AL78" s="585"/>
      <c r="AM78" s="585"/>
      <c r="AN78" s="390"/>
      <c r="AO78" s="41"/>
      <c r="AP78" s="391"/>
      <c r="AQ78" s="391"/>
      <c r="AR78" s="69"/>
      <c r="AS78" s="69"/>
      <c r="AT78" s="69"/>
      <c r="AU78" s="391">
        <f t="shared" si="11"/>
        <v>8</v>
      </c>
      <c r="AV78" s="391">
        <f t="shared" si="12"/>
        <v>0</v>
      </c>
      <c r="AW78" s="577">
        <f t="shared" si="10"/>
        <v>8</v>
      </c>
      <c r="AX78" s="41">
        <f t="shared" si="13"/>
        <v>14</v>
      </c>
      <c r="AY78" s="41">
        <f t="shared" si="14"/>
        <v>0</v>
      </c>
    </row>
    <row r="79" spans="1:51" x14ac:dyDescent="0.2">
      <c r="A79" s="402">
        <v>80</v>
      </c>
      <c r="B79" s="185" t="s">
        <v>455</v>
      </c>
      <c r="C79" s="206">
        <v>460</v>
      </c>
      <c r="D79" s="902" t="s">
        <v>996</v>
      </c>
      <c r="E79" s="902" t="s">
        <v>996</v>
      </c>
      <c r="F79" s="902" t="s">
        <v>996</v>
      </c>
      <c r="G79" s="902" t="s">
        <v>996</v>
      </c>
      <c r="H79" s="902" t="s">
        <v>996</v>
      </c>
      <c r="I79" s="902" t="s">
        <v>996</v>
      </c>
      <c r="J79" s="902" t="s">
        <v>996</v>
      </c>
      <c r="K79" s="902" t="s">
        <v>996</v>
      </c>
      <c r="L79" s="902" t="s">
        <v>996</v>
      </c>
      <c r="M79" s="902" t="s">
        <v>2115</v>
      </c>
      <c r="N79" s="902" t="s">
        <v>2115</v>
      </c>
      <c r="O79" s="902" t="s">
        <v>2120</v>
      </c>
      <c r="P79" s="902" t="s">
        <v>2120</v>
      </c>
      <c r="Q79" s="902" t="s">
        <v>2120</v>
      </c>
      <c r="R79" s="902" t="s">
        <v>2120</v>
      </c>
      <c r="S79" s="902" t="s">
        <v>2120</v>
      </c>
      <c r="T79" s="902" t="s">
        <v>2120</v>
      </c>
      <c r="U79" s="902" t="s">
        <v>2120</v>
      </c>
      <c r="V79" s="902" t="s">
        <v>2120</v>
      </c>
      <c r="W79" s="902" t="s">
        <v>2120</v>
      </c>
      <c r="X79" s="902" t="s">
        <v>2120</v>
      </c>
      <c r="Y79" s="902" t="s">
        <v>2120</v>
      </c>
      <c r="Z79" s="902" t="s">
        <v>2120</v>
      </c>
      <c r="AA79" s="902" t="s">
        <v>2120</v>
      </c>
      <c r="AB79" s="902" t="s">
        <v>2120</v>
      </c>
      <c r="AC79" s="760"/>
      <c r="AD79" s="902" t="s">
        <v>2120</v>
      </c>
      <c r="AE79" s="902" t="s">
        <v>2120</v>
      </c>
      <c r="AF79" s="902" t="s">
        <v>2120</v>
      </c>
      <c r="AG79" s="902" t="s">
        <v>996</v>
      </c>
      <c r="AH79" s="978" t="s">
        <v>996</v>
      </c>
      <c r="AI79" s="902" t="s">
        <v>996</v>
      </c>
      <c r="AJ79" s="389">
        <f t="shared" si="15"/>
        <v>0</v>
      </c>
      <c r="AK79" s="627"/>
      <c r="AL79" s="585"/>
      <c r="AM79" s="585"/>
      <c r="AN79" s="390"/>
      <c r="AO79" s="41"/>
      <c r="AP79" s="391"/>
      <c r="AQ79" s="391"/>
      <c r="AR79" s="69"/>
      <c r="AS79" s="69"/>
      <c r="AT79" s="69"/>
      <c r="AU79" s="391">
        <f t="shared" si="11"/>
        <v>12</v>
      </c>
      <c r="AV79" s="391">
        <f t="shared" si="12"/>
        <v>0</v>
      </c>
      <c r="AW79" s="577">
        <f t="shared" si="10"/>
        <v>12</v>
      </c>
      <c r="AX79" s="41">
        <f t="shared" si="13"/>
        <v>17</v>
      </c>
      <c r="AY79" s="41">
        <f t="shared" si="14"/>
        <v>0</v>
      </c>
    </row>
    <row r="80" spans="1:51" x14ac:dyDescent="0.2">
      <c r="A80" s="402">
        <v>81</v>
      </c>
      <c r="B80" s="185" t="s">
        <v>470</v>
      </c>
      <c r="C80" s="275">
        <v>461</v>
      </c>
      <c r="D80" s="902" t="s">
        <v>996</v>
      </c>
      <c r="E80" s="902" t="s">
        <v>996</v>
      </c>
      <c r="F80" s="902" t="s">
        <v>996</v>
      </c>
      <c r="G80" s="902" t="s">
        <v>996</v>
      </c>
      <c r="H80" s="902" t="s">
        <v>996</v>
      </c>
      <c r="I80" s="902" t="s">
        <v>996</v>
      </c>
      <c r="J80" s="902" t="s">
        <v>996</v>
      </c>
      <c r="K80" s="902" t="s">
        <v>996</v>
      </c>
      <c r="L80" s="902" t="s">
        <v>996</v>
      </c>
      <c r="M80" s="902" t="s">
        <v>996</v>
      </c>
      <c r="N80" s="902" t="s">
        <v>996</v>
      </c>
      <c r="O80" s="902" t="s">
        <v>2120</v>
      </c>
      <c r="P80" s="902" t="s">
        <v>2120</v>
      </c>
      <c r="Q80" s="902" t="s">
        <v>2120</v>
      </c>
      <c r="R80" s="902" t="s">
        <v>2120</v>
      </c>
      <c r="S80" s="902" t="s">
        <v>2120</v>
      </c>
      <c r="T80" s="902" t="s">
        <v>2120</v>
      </c>
      <c r="U80" s="902" t="s">
        <v>2120</v>
      </c>
      <c r="V80" s="902" t="s">
        <v>2120</v>
      </c>
      <c r="W80" s="902" t="s">
        <v>2120</v>
      </c>
      <c r="X80" s="902" t="s">
        <v>2120</v>
      </c>
      <c r="Y80" s="902" t="s">
        <v>2120</v>
      </c>
      <c r="Z80" s="902" t="s">
        <v>2120</v>
      </c>
      <c r="AA80" s="902" t="s">
        <v>2120</v>
      </c>
      <c r="AB80" s="902" t="s">
        <v>2120</v>
      </c>
      <c r="AC80" s="760"/>
      <c r="AD80" s="902" t="s">
        <v>2120</v>
      </c>
      <c r="AE80" s="902" t="s">
        <v>2120</v>
      </c>
      <c r="AF80" s="902" t="s">
        <v>2120</v>
      </c>
      <c r="AG80" s="902" t="s">
        <v>996</v>
      </c>
      <c r="AH80" s="978" t="s">
        <v>996</v>
      </c>
      <c r="AI80" s="902" t="s">
        <v>996</v>
      </c>
      <c r="AJ80" s="389">
        <f t="shared" si="15"/>
        <v>0</v>
      </c>
      <c r="AK80" s="627"/>
      <c r="AL80" s="585"/>
      <c r="AM80" s="585"/>
      <c r="AN80" s="390"/>
      <c r="AO80" s="41"/>
      <c r="AP80" s="391"/>
      <c r="AQ80" s="391"/>
      <c r="AR80" s="69"/>
      <c r="AS80" s="69"/>
      <c r="AT80" s="69"/>
      <c r="AU80" s="391">
        <f t="shared" si="11"/>
        <v>14</v>
      </c>
      <c r="AV80" s="391">
        <f t="shared" si="12"/>
        <v>0</v>
      </c>
      <c r="AW80" s="577">
        <f t="shared" si="10"/>
        <v>14</v>
      </c>
      <c r="AX80" s="41">
        <f t="shared" si="13"/>
        <v>17</v>
      </c>
      <c r="AY80" s="41">
        <f t="shared" si="14"/>
        <v>0</v>
      </c>
    </row>
    <row r="81" spans="1:51" x14ac:dyDescent="0.2">
      <c r="A81" s="402">
        <v>82</v>
      </c>
      <c r="B81" s="185" t="s">
        <v>471</v>
      </c>
      <c r="C81" s="206">
        <v>462</v>
      </c>
      <c r="D81" s="902" t="s">
        <v>2120</v>
      </c>
      <c r="E81" s="902" t="s">
        <v>2120</v>
      </c>
      <c r="F81" s="902" t="s">
        <v>2120</v>
      </c>
      <c r="G81" s="902" t="s">
        <v>2120</v>
      </c>
      <c r="H81" s="902" t="s">
        <v>2120</v>
      </c>
      <c r="I81" s="902" t="s">
        <v>2120</v>
      </c>
      <c r="J81" s="902" t="s">
        <v>2120</v>
      </c>
      <c r="K81" s="902" t="s">
        <v>2120</v>
      </c>
      <c r="L81" s="902" t="s">
        <v>2120</v>
      </c>
      <c r="M81" s="902" t="s">
        <v>2120</v>
      </c>
      <c r="N81" s="902" t="s">
        <v>2120</v>
      </c>
      <c r="O81" s="902" t="s">
        <v>996</v>
      </c>
      <c r="P81" s="902" t="s">
        <v>996</v>
      </c>
      <c r="Q81" s="902" t="s">
        <v>996</v>
      </c>
      <c r="R81" s="902" t="s">
        <v>996</v>
      </c>
      <c r="S81" s="902" t="s">
        <v>996</v>
      </c>
      <c r="T81" s="902" t="s">
        <v>996</v>
      </c>
      <c r="U81" s="902"/>
      <c r="V81" s="902"/>
      <c r="W81" s="902"/>
      <c r="X81" s="902"/>
      <c r="Y81" s="902"/>
      <c r="Z81" s="902"/>
      <c r="AA81" s="902"/>
      <c r="AB81" s="902"/>
      <c r="AC81" s="760"/>
      <c r="AD81" s="902" t="s">
        <v>996</v>
      </c>
      <c r="AE81" s="902" t="s">
        <v>996</v>
      </c>
      <c r="AF81" s="902" t="s">
        <v>996</v>
      </c>
      <c r="AG81" s="902" t="s">
        <v>2120</v>
      </c>
      <c r="AH81" s="902" t="s">
        <v>2120</v>
      </c>
      <c r="AI81" s="902" t="s">
        <v>2120</v>
      </c>
      <c r="AJ81" s="389">
        <f t="shared" si="15"/>
        <v>0</v>
      </c>
      <c r="AK81" s="627"/>
      <c r="AL81" s="585"/>
      <c r="AM81" s="585"/>
      <c r="AN81" s="390"/>
      <c r="AO81" s="41"/>
      <c r="AP81" s="391"/>
      <c r="AQ81" s="391"/>
      <c r="AR81" s="69"/>
      <c r="AS81" s="69"/>
      <c r="AT81" s="69"/>
      <c r="AU81" s="391">
        <f t="shared" si="11"/>
        <v>9</v>
      </c>
      <c r="AV81" s="391">
        <f t="shared" si="12"/>
        <v>0</v>
      </c>
      <c r="AW81" s="577">
        <f t="shared" si="10"/>
        <v>9</v>
      </c>
      <c r="AX81" s="41">
        <f t="shared" si="13"/>
        <v>14</v>
      </c>
      <c r="AY81" s="41">
        <f t="shared" si="14"/>
        <v>0</v>
      </c>
    </row>
    <row r="82" spans="1:51" x14ac:dyDescent="0.2">
      <c r="A82" s="402">
        <v>83</v>
      </c>
      <c r="B82" s="404" t="s">
        <v>468</v>
      </c>
      <c r="C82" s="494">
        <v>463</v>
      </c>
      <c r="D82" s="902" t="s">
        <v>996</v>
      </c>
      <c r="E82" s="902" t="s">
        <v>996</v>
      </c>
      <c r="F82" s="902" t="s">
        <v>996</v>
      </c>
      <c r="G82" s="902" t="s">
        <v>996</v>
      </c>
      <c r="H82" s="902" t="s">
        <v>996</v>
      </c>
      <c r="I82" s="902" t="s">
        <v>996</v>
      </c>
      <c r="J82" s="902" t="s">
        <v>996</v>
      </c>
      <c r="K82" s="902" t="s">
        <v>996</v>
      </c>
      <c r="L82" s="902" t="s">
        <v>996</v>
      </c>
      <c r="M82" s="902" t="s">
        <v>996</v>
      </c>
      <c r="N82" s="902" t="s">
        <v>996</v>
      </c>
      <c r="O82" s="902" t="s">
        <v>2120</v>
      </c>
      <c r="P82" s="902" t="s">
        <v>2120</v>
      </c>
      <c r="Q82" s="902" t="s">
        <v>2120</v>
      </c>
      <c r="R82" s="902" t="s">
        <v>2120</v>
      </c>
      <c r="S82" s="902" t="s">
        <v>2120</v>
      </c>
      <c r="T82" s="902" t="s">
        <v>2120</v>
      </c>
      <c r="U82" s="902" t="s">
        <v>2120</v>
      </c>
      <c r="V82" s="902" t="s">
        <v>2120</v>
      </c>
      <c r="W82" s="902" t="s">
        <v>2120</v>
      </c>
      <c r="X82" s="902" t="s">
        <v>2120</v>
      </c>
      <c r="Y82" s="902" t="s">
        <v>2120</v>
      </c>
      <c r="Z82" s="902" t="s">
        <v>2120</v>
      </c>
      <c r="AA82" s="902" t="s">
        <v>2120</v>
      </c>
      <c r="AB82" s="902" t="s">
        <v>2120</v>
      </c>
      <c r="AC82" s="760"/>
      <c r="AD82" s="902" t="s">
        <v>2120</v>
      </c>
      <c r="AE82" s="902" t="s">
        <v>2120</v>
      </c>
      <c r="AF82" s="902" t="s">
        <v>2120</v>
      </c>
      <c r="AG82" s="902" t="s">
        <v>996</v>
      </c>
      <c r="AH82" s="978" t="s">
        <v>996</v>
      </c>
      <c r="AI82" s="902" t="s">
        <v>996</v>
      </c>
      <c r="AJ82" s="389">
        <f t="shared" si="15"/>
        <v>0</v>
      </c>
      <c r="AK82" s="627"/>
      <c r="AL82" s="585"/>
      <c r="AM82" s="585"/>
      <c r="AN82" s="363"/>
      <c r="AO82" s="41"/>
      <c r="AP82" s="391"/>
      <c r="AQ82" s="391"/>
      <c r="AR82" s="69"/>
      <c r="AS82" s="69"/>
      <c r="AT82" s="69"/>
      <c r="AU82" s="391">
        <f t="shared" si="11"/>
        <v>14</v>
      </c>
      <c r="AV82" s="391">
        <f t="shared" si="12"/>
        <v>0</v>
      </c>
      <c r="AW82" s="577">
        <f t="shared" si="10"/>
        <v>14</v>
      </c>
      <c r="AX82" s="41">
        <f t="shared" si="13"/>
        <v>17</v>
      </c>
      <c r="AY82" s="41">
        <f t="shared" si="14"/>
        <v>0</v>
      </c>
    </row>
    <row r="83" spans="1:51" x14ac:dyDescent="0.2">
      <c r="A83" s="402">
        <v>84</v>
      </c>
      <c r="B83" s="404" t="s">
        <v>477</v>
      </c>
      <c r="C83" s="405">
        <v>468</v>
      </c>
      <c r="D83" s="1044"/>
      <c r="E83" s="1044"/>
      <c r="F83" s="1044"/>
      <c r="G83" s="1044"/>
      <c r="H83" s="1044"/>
      <c r="I83" s="1044"/>
      <c r="J83" s="1044"/>
      <c r="K83" s="1044"/>
      <c r="L83" s="1044"/>
      <c r="M83" s="1044"/>
      <c r="N83" s="1044"/>
      <c r="O83" s="1044"/>
      <c r="P83" s="1044"/>
      <c r="Q83" s="1044"/>
      <c r="R83" s="1044"/>
      <c r="S83" s="1044"/>
      <c r="T83" s="1044"/>
      <c r="U83" s="1044"/>
      <c r="V83" s="1044"/>
      <c r="W83" s="1044"/>
      <c r="X83" s="1044"/>
      <c r="Y83" s="1044"/>
      <c r="Z83" s="1044"/>
      <c r="AA83" s="1044"/>
      <c r="AB83" s="1044"/>
      <c r="AC83" s="1045"/>
      <c r="AD83" s="1044"/>
      <c r="AE83" s="1044"/>
      <c r="AF83" s="1044"/>
      <c r="AG83" s="1044"/>
      <c r="AH83" s="1046"/>
      <c r="AI83" s="1044"/>
      <c r="AJ83" s="389">
        <f t="shared" si="15"/>
        <v>0</v>
      </c>
      <c r="AK83" s="627"/>
      <c r="AL83" s="585"/>
      <c r="AM83" s="585"/>
      <c r="AN83" s="489"/>
      <c r="AO83" s="41"/>
      <c r="AP83" s="391"/>
      <c r="AQ83" s="391"/>
      <c r="AR83" s="69"/>
      <c r="AS83" s="69"/>
      <c r="AT83" s="69"/>
      <c r="AU83" s="391">
        <f t="shared" si="11"/>
        <v>0</v>
      </c>
      <c r="AV83" s="391">
        <f t="shared" si="12"/>
        <v>0</v>
      </c>
      <c r="AW83" s="577">
        <f t="shared" si="10"/>
        <v>0</v>
      </c>
      <c r="AX83" s="41">
        <f t="shared" si="13"/>
        <v>0</v>
      </c>
      <c r="AY83" s="41">
        <f t="shared" si="14"/>
        <v>0</v>
      </c>
    </row>
    <row r="84" spans="1:51" x14ac:dyDescent="0.2">
      <c r="A84" s="402">
        <v>85</v>
      </c>
      <c r="B84" s="404" t="s">
        <v>485</v>
      </c>
      <c r="C84" s="405">
        <v>469</v>
      </c>
      <c r="D84" s="902" t="s">
        <v>996</v>
      </c>
      <c r="E84" s="902" t="s">
        <v>996</v>
      </c>
      <c r="F84" s="902" t="s">
        <v>996</v>
      </c>
      <c r="G84" s="902" t="s">
        <v>996</v>
      </c>
      <c r="H84" s="902" t="s">
        <v>996</v>
      </c>
      <c r="I84" s="902" t="s">
        <v>996</v>
      </c>
      <c r="J84" s="902" t="s">
        <v>996</v>
      </c>
      <c r="K84" s="902" t="s">
        <v>996</v>
      </c>
      <c r="L84" s="902" t="s">
        <v>996</v>
      </c>
      <c r="M84" s="902" t="s">
        <v>996</v>
      </c>
      <c r="N84" s="902" t="s">
        <v>996</v>
      </c>
      <c r="O84" s="902" t="s">
        <v>2120</v>
      </c>
      <c r="P84" s="902" t="s">
        <v>2120</v>
      </c>
      <c r="Q84" s="902" t="s">
        <v>2120</v>
      </c>
      <c r="R84" s="902" t="s">
        <v>2120</v>
      </c>
      <c r="S84" s="902" t="s">
        <v>2120</v>
      </c>
      <c r="T84" s="902" t="s">
        <v>2120</v>
      </c>
      <c r="U84" s="902" t="s">
        <v>2120</v>
      </c>
      <c r="V84" s="902" t="s">
        <v>2120</v>
      </c>
      <c r="W84" s="902" t="s">
        <v>2120</v>
      </c>
      <c r="X84" s="902" t="s">
        <v>2120</v>
      </c>
      <c r="Y84" s="902" t="s">
        <v>2120</v>
      </c>
      <c r="Z84" s="902" t="s">
        <v>2120</v>
      </c>
      <c r="AA84" s="902" t="s">
        <v>2120</v>
      </c>
      <c r="AB84" s="902" t="s">
        <v>2120</v>
      </c>
      <c r="AC84" s="760"/>
      <c r="AD84" s="902" t="s">
        <v>2120</v>
      </c>
      <c r="AE84" s="902" t="s">
        <v>2120</v>
      </c>
      <c r="AF84" s="902" t="s">
        <v>2120</v>
      </c>
      <c r="AG84" s="902" t="s">
        <v>996</v>
      </c>
      <c r="AH84" s="978" t="s">
        <v>996</v>
      </c>
      <c r="AI84" s="902" t="s">
        <v>996</v>
      </c>
      <c r="AJ84" s="389">
        <f t="shared" si="15"/>
        <v>0</v>
      </c>
      <c r="AK84" s="627"/>
      <c r="AL84" s="585"/>
      <c r="AM84" s="585"/>
      <c r="AN84" s="390"/>
      <c r="AO84" s="41"/>
      <c r="AP84" s="391"/>
      <c r="AQ84" s="391"/>
      <c r="AR84" s="69"/>
      <c r="AS84" s="69"/>
      <c r="AT84" s="69"/>
      <c r="AU84" s="391">
        <f t="shared" si="11"/>
        <v>14</v>
      </c>
      <c r="AV84" s="391">
        <f t="shared" si="12"/>
        <v>0</v>
      </c>
      <c r="AW84" s="577">
        <f t="shared" si="10"/>
        <v>14</v>
      </c>
      <c r="AX84" s="41">
        <f t="shared" si="13"/>
        <v>17</v>
      </c>
      <c r="AY84" s="41">
        <f t="shared" si="14"/>
        <v>0</v>
      </c>
    </row>
    <row r="85" spans="1:51" x14ac:dyDescent="0.2">
      <c r="A85" s="402">
        <v>86</v>
      </c>
      <c r="B85" s="185" t="s">
        <v>495</v>
      </c>
      <c r="C85" s="403">
        <v>470</v>
      </c>
      <c r="D85" s="902" t="s">
        <v>996</v>
      </c>
      <c r="E85" s="902" t="s">
        <v>996</v>
      </c>
      <c r="F85" s="902" t="s">
        <v>996</v>
      </c>
      <c r="G85" s="902" t="s">
        <v>996</v>
      </c>
      <c r="H85" s="902" t="s">
        <v>2120</v>
      </c>
      <c r="I85" s="902" t="s">
        <v>2120</v>
      </c>
      <c r="J85" s="902" t="s">
        <v>2120</v>
      </c>
      <c r="K85" s="902" t="s">
        <v>2120</v>
      </c>
      <c r="L85" s="902" t="s">
        <v>2120</v>
      </c>
      <c r="M85" s="902" t="s">
        <v>2120</v>
      </c>
      <c r="N85" s="902" t="s">
        <v>2120</v>
      </c>
      <c r="O85" s="902" t="s">
        <v>2120</v>
      </c>
      <c r="P85" s="902" t="s">
        <v>2120</v>
      </c>
      <c r="Q85" s="902" t="s">
        <v>2120</v>
      </c>
      <c r="R85" s="902" t="s">
        <v>2120</v>
      </c>
      <c r="S85" s="902" t="s">
        <v>2120</v>
      </c>
      <c r="T85" s="902" t="s">
        <v>2120</v>
      </c>
      <c r="U85" s="902" t="s">
        <v>2120</v>
      </c>
      <c r="V85" s="902"/>
      <c r="W85" s="902"/>
      <c r="X85" s="902"/>
      <c r="Y85" s="902"/>
      <c r="Z85" s="902"/>
      <c r="AA85" s="902"/>
      <c r="AB85" s="902"/>
      <c r="AC85" s="759"/>
      <c r="AD85" s="902" t="s">
        <v>996</v>
      </c>
      <c r="AE85" s="902" t="s">
        <v>996</v>
      </c>
      <c r="AF85" s="902" t="s">
        <v>996</v>
      </c>
      <c r="AG85" s="902" t="s">
        <v>996</v>
      </c>
      <c r="AH85" s="902" t="s">
        <v>996</v>
      </c>
      <c r="AI85" s="902" t="s">
        <v>996</v>
      </c>
      <c r="AJ85" s="389">
        <f t="shared" si="15"/>
        <v>0</v>
      </c>
      <c r="AK85" s="627"/>
      <c r="AL85" s="585"/>
      <c r="AM85" s="585"/>
      <c r="AN85" s="390"/>
      <c r="AO85" s="41"/>
      <c r="AP85" s="391"/>
      <c r="AQ85" s="391"/>
      <c r="AR85" s="69"/>
      <c r="AS85" s="69"/>
      <c r="AT85" s="69"/>
      <c r="AU85" s="391">
        <f t="shared" si="11"/>
        <v>10</v>
      </c>
      <c r="AV85" s="391">
        <f t="shared" si="12"/>
        <v>0</v>
      </c>
      <c r="AW85" s="577">
        <f t="shared" si="10"/>
        <v>10</v>
      </c>
      <c r="AX85" s="41">
        <f t="shared" si="13"/>
        <v>14</v>
      </c>
      <c r="AY85" s="41">
        <f t="shared" si="14"/>
        <v>0</v>
      </c>
    </row>
    <row r="86" spans="1:51" x14ac:dyDescent="0.2">
      <c r="A86" s="402">
        <v>87</v>
      </c>
      <c r="B86" s="185" t="s">
        <v>503</v>
      </c>
      <c r="C86" s="206">
        <v>474</v>
      </c>
      <c r="D86" s="902" t="s">
        <v>2120</v>
      </c>
      <c r="E86" s="902" t="s">
        <v>2120</v>
      </c>
      <c r="F86" s="902" t="s">
        <v>2120</v>
      </c>
      <c r="G86" s="902" t="s">
        <v>2120</v>
      </c>
      <c r="H86" s="902" t="s">
        <v>2120</v>
      </c>
      <c r="I86" s="902" t="s">
        <v>996</v>
      </c>
      <c r="J86" s="902" t="s">
        <v>996</v>
      </c>
      <c r="K86" s="902" t="s">
        <v>996</v>
      </c>
      <c r="L86" s="902" t="s">
        <v>996</v>
      </c>
      <c r="M86" s="902" t="s">
        <v>996</v>
      </c>
      <c r="N86" s="902" t="s">
        <v>996</v>
      </c>
      <c r="O86" s="902" t="s">
        <v>996</v>
      </c>
      <c r="P86" s="902" t="s">
        <v>996</v>
      </c>
      <c r="Q86" s="902" t="s">
        <v>996</v>
      </c>
      <c r="R86" s="902" t="s">
        <v>996</v>
      </c>
      <c r="S86" s="902" t="s">
        <v>996</v>
      </c>
      <c r="T86" s="902" t="s">
        <v>996</v>
      </c>
      <c r="U86" s="902"/>
      <c r="V86" s="902"/>
      <c r="W86" s="902" t="s">
        <v>2120</v>
      </c>
      <c r="X86" s="902" t="s">
        <v>2120</v>
      </c>
      <c r="Y86" s="902" t="s">
        <v>2120</v>
      </c>
      <c r="Z86" s="902" t="s">
        <v>2120</v>
      </c>
      <c r="AA86" s="902" t="s">
        <v>2120</v>
      </c>
      <c r="AB86" s="902" t="s">
        <v>2120</v>
      </c>
      <c r="AC86" s="759"/>
      <c r="AD86" s="902" t="s">
        <v>2120</v>
      </c>
      <c r="AE86" s="902" t="s">
        <v>2120</v>
      </c>
      <c r="AF86" s="902" t="s">
        <v>2120</v>
      </c>
      <c r="AG86" s="902" t="s">
        <v>2120</v>
      </c>
      <c r="AH86" s="978" t="s">
        <v>2120</v>
      </c>
      <c r="AI86" s="902" t="s">
        <v>2120</v>
      </c>
      <c r="AJ86" s="389">
        <f t="shared" si="15"/>
        <v>0</v>
      </c>
      <c r="AK86" s="627"/>
      <c r="AL86" s="585"/>
      <c r="AM86" s="585"/>
      <c r="AN86" s="579"/>
      <c r="AO86" s="41"/>
      <c r="AP86" s="391"/>
      <c r="AQ86" s="391"/>
      <c r="AR86" s="69"/>
      <c r="AS86" s="69"/>
      <c r="AT86" s="69"/>
      <c r="AU86" s="391">
        <f t="shared" si="11"/>
        <v>12</v>
      </c>
      <c r="AV86" s="391">
        <f t="shared" si="12"/>
        <v>0</v>
      </c>
      <c r="AW86" s="577">
        <f t="shared" si="10"/>
        <v>12</v>
      </c>
      <c r="AX86" s="41">
        <f t="shared" si="13"/>
        <v>17</v>
      </c>
      <c r="AY86" s="41">
        <f t="shared" si="14"/>
        <v>0</v>
      </c>
    </row>
    <row r="87" spans="1:51" x14ac:dyDescent="0.2">
      <c r="A87" s="402">
        <v>88</v>
      </c>
      <c r="B87" s="185" t="s">
        <v>504</v>
      </c>
      <c r="C87" s="206">
        <v>481</v>
      </c>
      <c r="D87" s="902" t="s">
        <v>996</v>
      </c>
      <c r="E87" s="902" t="s">
        <v>996</v>
      </c>
      <c r="F87" s="902" t="s">
        <v>996</v>
      </c>
      <c r="G87" s="902" t="s">
        <v>996</v>
      </c>
      <c r="H87" s="902" t="s">
        <v>996</v>
      </c>
      <c r="I87" s="902" t="s">
        <v>996</v>
      </c>
      <c r="J87" s="902" t="s">
        <v>996</v>
      </c>
      <c r="K87" s="902" t="s">
        <v>996</v>
      </c>
      <c r="L87" s="902" t="s">
        <v>996</v>
      </c>
      <c r="M87" s="902" t="s">
        <v>996</v>
      </c>
      <c r="N87" s="902" t="s">
        <v>996</v>
      </c>
      <c r="O87" s="902" t="s">
        <v>2120</v>
      </c>
      <c r="P87" s="902" t="s">
        <v>2120</v>
      </c>
      <c r="Q87" s="902" t="s">
        <v>2120</v>
      </c>
      <c r="R87" s="902" t="s">
        <v>2120</v>
      </c>
      <c r="S87" s="902" t="s">
        <v>2120</v>
      </c>
      <c r="T87" s="902" t="s">
        <v>2120</v>
      </c>
      <c r="U87" s="902" t="s">
        <v>2120</v>
      </c>
      <c r="V87" s="902" t="s">
        <v>2120</v>
      </c>
      <c r="W87" s="902" t="s">
        <v>2120</v>
      </c>
      <c r="X87" s="902" t="s">
        <v>2120</v>
      </c>
      <c r="Y87" s="902" t="s">
        <v>2120</v>
      </c>
      <c r="Z87" s="902" t="s">
        <v>2120</v>
      </c>
      <c r="AA87" s="902" t="s">
        <v>2120</v>
      </c>
      <c r="AB87" s="902" t="s">
        <v>2120</v>
      </c>
      <c r="AC87" s="760"/>
      <c r="AD87" s="902" t="s">
        <v>2120</v>
      </c>
      <c r="AE87" s="902" t="s">
        <v>2120</v>
      </c>
      <c r="AF87" s="902" t="s">
        <v>2120</v>
      </c>
      <c r="AG87" s="902" t="s">
        <v>996</v>
      </c>
      <c r="AH87" s="978" t="s">
        <v>996</v>
      </c>
      <c r="AI87" s="902" t="s">
        <v>996</v>
      </c>
      <c r="AJ87" s="389">
        <f t="shared" si="15"/>
        <v>0</v>
      </c>
      <c r="AK87" s="627"/>
      <c r="AL87" s="585"/>
      <c r="AM87" s="585"/>
      <c r="AN87" s="363"/>
      <c r="AO87" s="41"/>
      <c r="AP87" s="391"/>
      <c r="AQ87" s="391"/>
      <c r="AR87" s="69"/>
      <c r="AS87" s="69"/>
      <c r="AT87" s="69"/>
      <c r="AU87" s="391">
        <f t="shared" si="11"/>
        <v>14</v>
      </c>
      <c r="AV87" s="391">
        <f t="shared" si="12"/>
        <v>0</v>
      </c>
      <c r="AW87" s="577">
        <f t="shared" si="10"/>
        <v>14</v>
      </c>
      <c r="AX87" s="41">
        <f t="shared" si="13"/>
        <v>17</v>
      </c>
      <c r="AY87" s="41">
        <f t="shared" si="14"/>
        <v>0</v>
      </c>
    </row>
    <row r="88" spans="1:51" x14ac:dyDescent="0.2">
      <c r="A88" s="402">
        <v>89</v>
      </c>
      <c r="B88" s="185" t="s">
        <v>513</v>
      </c>
      <c r="C88" s="206">
        <v>484</v>
      </c>
      <c r="D88" s="902">
        <v>2</v>
      </c>
      <c r="E88" s="902" t="s">
        <v>996</v>
      </c>
      <c r="F88" s="902" t="s">
        <v>996</v>
      </c>
      <c r="G88" s="902">
        <v>1</v>
      </c>
      <c r="H88" s="902">
        <v>2</v>
      </c>
      <c r="I88" s="902" t="s">
        <v>996</v>
      </c>
      <c r="J88" s="902" t="s">
        <v>996</v>
      </c>
      <c r="K88" s="902" t="s">
        <v>996</v>
      </c>
      <c r="L88" s="902" t="s">
        <v>996</v>
      </c>
      <c r="M88" s="902" t="s">
        <v>996</v>
      </c>
      <c r="N88" s="902" t="s">
        <v>996</v>
      </c>
      <c r="O88" s="902" t="s">
        <v>2120</v>
      </c>
      <c r="P88" s="902" t="s">
        <v>2120</v>
      </c>
      <c r="Q88" s="902" t="s">
        <v>2120</v>
      </c>
      <c r="R88" s="902" t="s">
        <v>2120</v>
      </c>
      <c r="S88" s="902" t="s">
        <v>2120</v>
      </c>
      <c r="T88" s="902" t="s">
        <v>2120</v>
      </c>
      <c r="U88" s="902" t="s">
        <v>2120</v>
      </c>
      <c r="V88" s="902" t="s">
        <v>2120</v>
      </c>
      <c r="W88" s="902" t="s">
        <v>2120</v>
      </c>
      <c r="X88" s="902" t="s">
        <v>2120</v>
      </c>
      <c r="Y88" s="902" t="s">
        <v>2120</v>
      </c>
      <c r="Z88" s="902" t="s">
        <v>2120</v>
      </c>
      <c r="AA88" s="902" t="s">
        <v>2120</v>
      </c>
      <c r="AB88" s="902" t="s">
        <v>2120</v>
      </c>
      <c r="AC88" s="760"/>
      <c r="AD88" s="902" t="s">
        <v>2120</v>
      </c>
      <c r="AE88" s="902" t="s">
        <v>2120</v>
      </c>
      <c r="AF88" s="902" t="s">
        <v>2120</v>
      </c>
      <c r="AG88" s="902">
        <v>1</v>
      </c>
      <c r="AH88" s="978" t="s">
        <v>996</v>
      </c>
      <c r="AI88" s="902" t="s">
        <v>996</v>
      </c>
      <c r="AJ88" s="389">
        <f t="shared" si="15"/>
        <v>6</v>
      </c>
      <c r="AK88" s="627"/>
      <c r="AL88" s="585"/>
      <c r="AM88" s="585"/>
      <c r="AN88" s="390"/>
      <c r="AO88" s="41"/>
      <c r="AP88" s="391"/>
      <c r="AQ88" s="391"/>
      <c r="AR88" s="69"/>
      <c r="AS88" s="69"/>
      <c r="AT88" s="69"/>
      <c r="AU88" s="391">
        <f t="shared" si="11"/>
        <v>10</v>
      </c>
      <c r="AV88" s="391">
        <f t="shared" si="12"/>
        <v>4</v>
      </c>
      <c r="AW88" s="577">
        <f t="shared" si="10"/>
        <v>14</v>
      </c>
      <c r="AX88" s="41">
        <f t="shared" si="13"/>
        <v>17</v>
      </c>
      <c r="AY88" s="41">
        <f t="shared" si="14"/>
        <v>0</v>
      </c>
    </row>
    <row r="89" spans="1:51" x14ac:dyDescent="0.2">
      <c r="A89" s="402">
        <v>90</v>
      </c>
      <c r="B89" s="185" t="s">
        <v>529</v>
      </c>
      <c r="C89" s="403">
        <v>488</v>
      </c>
      <c r="D89" s="902" t="s">
        <v>2120</v>
      </c>
      <c r="E89" s="902" t="s">
        <v>2120</v>
      </c>
      <c r="F89" s="902" t="s">
        <v>2120</v>
      </c>
      <c r="G89" s="902" t="s">
        <v>2120</v>
      </c>
      <c r="H89" s="902" t="s">
        <v>2114</v>
      </c>
      <c r="I89" s="902" t="s">
        <v>2114</v>
      </c>
      <c r="J89" s="902" t="s">
        <v>996</v>
      </c>
      <c r="K89" s="902" t="s">
        <v>996</v>
      </c>
      <c r="L89" s="902" t="s">
        <v>996</v>
      </c>
      <c r="M89" s="902" t="s">
        <v>996</v>
      </c>
      <c r="N89" s="902" t="s">
        <v>996</v>
      </c>
      <c r="O89" s="902" t="s">
        <v>996</v>
      </c>
      <c r="P89" s="902" t="s">
        <v>996</v>
      </c>
      <c r="Q89" s="902" t="s">
        <v>996</v>
      </c>
      <c r="R89" s="902" t="s">
        <v>996</v>
      </c>
      <c r="S89" s="902" t="s">
        <v>996</v>
      </c>
      <c r="T89" s="902"/>
      <c r="U89" s="902"/>
      <c r="V89" s="902" t="s">
        <v>2120</v>
      </c>
      <c r="W89" s="902" t="s">
        <v>2120</v>
      </c>
      <c r="X89" s="902" t="s">
        <v>2120</v>
      </c>
      <c r="Y89" s="902" t="s">
        <v>2120</v>
      </c>
      <c r="Z89" s="902" t="s">
        <v>2120</v>
      </c>
      <c r="AA89" s="902" t="s">
        <v>2120</v>
      </c>
      <c r="AB89" s="902" t="s">
        <v>2120</v>
      </c>
      <c r="AC89" s="759"/>
      <c r="AD89" s="902" t="s">
        <v>2120</v>
      </c>
      <c r="AE89" s="902" t="s">
        <v>2120</v>
      </c>
      <c r="AF89" s="902" t="s">
        <v>2120</v>
      </c>
      <c r="AG89" s="902" t="s">
        <v>2120</v>
      </c>
      <c r="AH89" s="978" t="s">
        <v>2120</v>
      </c>
      <c r="AI89" s="902" t="s">
        <v>2120</v>
      </c>
      <c r="AJ89" s="389">
        <f t="shared" si="15"/>
        <v>0</v>
      </c>
      <c r="AK89" s="627"/>
      <c r="AL89" s="585"/>
      <c r="AM89" s="585"/>
      <c r="AN89" s="390"/>
      <c r="AO89" s="41"/>
      <c r="AP89" s="391"/>
      <c r="AQ89" s="391"/>
      <c r="AR89" s="69"/>
      <c r="AS89" s="69"/>
      <c r="AT89" s="69"/>
      <c r="AU89" s="391">
        <f t="shared" si="11"/>
        <v>10</v>
      </c>
      <c r="AV89" s="391">
        <f t="shared" si="12"/>
        <v>0</v>
      </c>
      <c r="AW89" s="577">
        <f t="shared" si="10"/>
        <v>10</v>
      </c>
      <c r="AX89" s="41">
        <f t="shared" si="13"/>
        <v>17</v>
      </c>
      <c r="AY89" s="41">
        <f t="shared" si="14"/>
        <v>0</v>
      </c>
    </row>
    <row r="90" spans="1:51" x14ac:dyDescent="0.2">
      <c r="A90" s="402">
        <v>91</v>
      </c>
      <c r="B90" s="185" t="s">
        <v>528</v>
      </c>
      <c r="C90" s="206">
        <v>489</v>
      </c>
      <c r="D90" s="902" t="s">
        <v>2120</v>
      </c>
      <c r="E90" s="902" t="s">
        <v>2120</v>
      </c>
      <c r="F90" s="902" t="s">
        <v>2120</v>
      </c>
      <c r="G90" s="902" t="s">
        <v>2120</v>
      </c>
      <c r="H90" s="902" t="s">
        <v>2120</v>
      </c>
      <c r="I90" s="902" t="s">
        <v>2120</v>
      </c>
      <c r="J90" s="902" t="s">
        <v>2120</v>
      </c>
      <c r="K90" s="902" t="s">
        <v>2120</v>
      </c>
      <c r="L90" s="902" t="s">
        <v>2120</v>
      </c>
      <c r="M90" s="902" t="s">
        <v>2120</v>
      </c>
      <c r="N90" s="902" t="s">
        <v>2120</v>
      </c>
      <c r="O90" s="902" t="s">
        <v>996</v>
      </c>
      <c r="P90" s="902" t="s">
        <v>996</v>
      </c>
      <c r="Q90" s="902" t="s">
        <v>996</v>
      </c>
      <c r="R90" s="902" t="s">
        <v>996</v>
      </c>
      <c r="S90" s="902" t="s">
        <v>996</v>
      </c>
      <c r="T90" s="902" t="s">
        <v>996</v>
      </c>
      <c r="U90" s="902"/>
      <c r="V90" s="902"/>
      <c r="W90" s="902"/>
      <c r="X90" s="902"/>
      <c r="Y90" s="902"/>
      <c r="Z90" s="902"/>
      <c r="AA90" s="902"/>
      <c r="AB90" s="902"/>
      <c r="AC90" s="759"/>
      <c r="AD90" s="902" t="s">
        <v>996</v>
      </c>
      <c r="AE90" s="902" t="s">
        <v>996</v>
      </c>
      <c r="AF90" s="902" t="s">
        <v>996</v>
      </c>
      <c r="AG90" s="902" t="s">
        <v>2120</v>
      </c>
      <c r="AH90" s="902" t="s">
        <v>2120</v>
      </c>
      <c r="AI90" s="902" t="s">
        <v>2120</v>
      </c>
      <c r="AJ90" s="389">
        <f t="shared" si="15"/>
        <v>0</v>
      </c>
      <c r="AK90" s="627"/>
      <c r="AL90" s="585"/>
      <c r="AM90" s="585"/>
      <c r="AN90" s="390"/>
      <c r="AO90" s="41"/>
      <c r="AP90" s="391"/>
      <c r="AQ90" s="390"/>
      <c r="AR90" s="306"/>
      <c r="AS90" s="69"/>
      <c r="AT90" s="69"/>
      <c r="AU90" s="391">
        <f t="shared" si="11"/>
        <v>9</v>
      </c>
      <c r="AV90" s="391">
        <f t="shared" si="12"/>
        <v>0</v>
      </c>
      <c r="AW90" s="577">
        <f t="shared" si="10"/>
        <v>9</v>
      </c>
      <c r="AX90" s="41">
        <f t="shared" si="13"/>
        <v>14</v>
      </c>
      <c r="AY90" s="41">
        <f t="shared" si="14"/>
        <v>0</v>
      </c>
    </row>
    <row r="91" spans="1:51" x14ac:dyDescent="0.2">
      <c r="A91" s="402">
        <v>92</v>
      </c>
      <c r="B91" s="185" t="s">
        <v>530</v>
      </c>
      <c r="C91" s="403">
        <v>491</v>
      </c>
      <c r="D91" s="902" t="s">
        <v>2120</v>
      </c>
      <c r="E91" s="902" t="s">
        <v>2120</v>
      </c>
      <c r="F91" s="902" t="s">
        <v>2120</v>
      </c>
      <c r="G91" s="902" t="s">
        <v>2120</v>
      </c>
      <c r="H91" s="902" t="s">
        <v>996</v>
      </c>
      <c r="I91" s="902">
        <v>2</v>
      </c>
      <c r="J91" s="902" t="s">
        <v>996</v>
      </c>
      <c r="K91" s="902">
        <v>3</v>
      </c>
      <c r="L91" s="902" t="s">
        <v>996</v>
      </c>
      <c r="M91" s="902" t="s">
        <v>996</v>
      </c>
      <c r="N91" s="902" t="s">
        <v>996</v>
      </c>
      <c r="O91" s="902" t="s">
        <v>996</v>
      </c>
      <c r="P91" s="902" t="s">
        <v>996</v>
      </c>
      <c r="Q91" s="902" t="s">
        <v>996</v>
      </c>
      <c r="R91" s="902" t="s">
        <v>996</v>
      </c>
      <c r="S91" s="902" t="s">
        <v>996</v>
      </c>
      <c r="T91" s="902"/>
      <c r="U91" s="902"/>
      <c r="V91" s="902" t="s">
        <v>2120</v>
      </c>
      <c r="W91" s="902" t="s">
        <v>2120</v>
      </c>
      <c r="X91" s="902" t="s">
        <v>2120</v>
      </c>
      <c r="Y91" s="902" t="s">
        <v>2120</v>
      </c>
      <c r="Z91" s="902" t="s">
        <v>2120</v>
      </c>
      <c r="AA91" s="902" t="s">
        <v>2120</v>
      </c>
      <c r="AB91" s="902" t="s">
        <v>2120</v>
      </c>
      <c r="AC91" s="759"/>
      <c r="AD91" s="902" t="s">
        <v>2120</v>
      </c>
      <c r="AE91" s="902" t="s">
        <v>2120</v>
      </c>
      <c r="AF91" s="902" t="s">
        <v>2120</v>
      </c>
      <c r="AG91" s="902" t="s">
        <v>2120</v>
      </c>
      <c r="AH91" s="978" t="s">
        <v>2120</v>
      </c>
      <c r="AI91" s="902" t="s">
        <v>2120</v>
      </c>
      <c r="AJ91" s="389">
        <f t="shared" si="15"/>
        <v>5</v>
      </c>
      <c r="AK91" s="627"/>
      <c r="AL91" s="586"/>
      <c r="AM91" s="586"/>
      <c r="AN91" s="1099" t="s">
        <v>933</v>
      </c>
      <c r="AO91" s="1100"/>
      <c r="AP91" s="1100"/>
      <c r="AQ91" s="1100"/>
      <c r="AR91" s="1100"/>
      <c r="AS91" s="519"/>
      <c r="AT91" s="519"/>
      <c r="AU91" s="391">
        <f t="shared" si="11"/>
        <v>10</v>
      </c>
      <c r="AV91" s="391">
        <f t="shared" si="12"/>
        <v>2</v>
      </c>
      <c r="AW91" s="577">
        <f t="shared" si="10"/>
        <v>12</v>
      </c>
      <c r="AX91" s="41">
        <f t="shared" si="13"/>
        <v>17</v>
      </c>
      <c r="AY91" s="41">
        <f t="shared" si="14"/>
        <v>0</v>
      </c>
    </row>
    <row r="92" spans="1:51" x14ac:dyDescent="0.2">
      <c r="A92" s="402">
        <v>94</v>
      </c>
      <c r="B92" s="185" t="s">
        <v>595</v>
      </c>
      <c r="C92" s="403">
        <v>494</v>
      </c>
      <c r="D92" s="902" t="s">
        <v>2120</v>
      </c>
      <c r="E92" s="902" t="s">
        <v>2120</v>
      </c>
      <c r="F92" s="902" t="s">
        <v>2120</v>
      </c>
      <c r="G92" s="902" t="s">
        <v>2120</v>
      </c>
      <c r="H92" s="902" t="s">
        <v>2120</v>
      </c>
      <c r="I92" s="902" t="s">
        <v>2120</v>
      </c>
      <c r="J92" s="902" t="s">
        <v>2120</v>
      </c>
      <c r="K92" s="902" t="s">
        <v>2120</v>
      </c>
      <c r="L92" s="902" t="s">
        <v>2120</v>
      </c>
      <c r="M92" s="902" t="s">
        <v>2120</v>
      </c>
      <c r="N92" s="902" t="s">
        <v>2120</v>
      </c>
      <c r="O92" s="902" t="s">
        <v>996</v>
      </c>
      <c r="P92" s="902">
        <v>2</v>
      </c>
      <c r="Q92" s="902" t="s">
        <v>996</v>
      </c>
      <c r="R92" s="902" t="s">
        <v>996</v>
      </c>
      <c r="S92" s="902" t="s">
        <v>996</v>
      </c>
      <c r="T92" s="902"/>
      <c r="U92" s="902"/>
      <c r="V92" s="902"/>
      <c r="W92" s="902"/>
      <c r="X92" s="902"/>
      <c r="Y92" s="902"/>
      <c r="Z92" s="902"/>
      <c r="AA92" s="902"/>
      <c r="AB92" s="902"/>
      <c r="AC92" s="759"/>
      <c r="AD92" s="902" t="s">
        <v>996</v>
      </c>
      <c r="AE92" s="902" t="s">
        <v>996</v>
      </c>
      <c r="AF92" s="902" t="s">
        <v>996</v>
      </c>
      <c r="AG92" s="902" t="s">
        <v>2120</v>
      </c>
      <c r="AH92" s="902" t="s">
        <v>2120</v>
      </c>
      <c r="AI92" s="902" t="s">
        <v>2120</v>
      </c>
      <c r="AJ92" s="389">
        <f t="shared" si="15"/>
        <v>2</v>
      </c>
      <c r="AK92" s="627"/>
      <c r="AL92" s="585"/>
      <c r="AM92" s="585"/>
      <c r="AN92" s="390"/>
      <c r="AO92" s="41"/>
      <c r="AP92" s="391"/>
      <c r="AQ92" s="391"/>
      <c r="AR92" s="69"/>
      <c r="AS92" s="69"/>
      <c r="AT92" s="69"/>
      <c r="AU92" s="391">
        <f t="shared" si="11"/>
        <v>7</v>
      </c>
      <c r="AV92" s="391">
        <f t="shared" si="12"/>
        <v>1</v>
      </c>
      <c r="AW92" s="577">
        <f t="shared" si="10"/>
        <v>8</v>
      </c>
      <c r="AX92" s="41">
        <f t="shared" si="13"/>
        <v>14</v>
      </c>
      <c r="AY92" s="41">
        <f t="shared" si="14"/>
        <v>0</v>
      </c>
    </row>
    <row r="93" spans="1:51" x14ac:dyDescent="0.2">
      <c r="A93" s="402">
        <v>95</v>
      </c>
      <c r="B93" s="185" t="s">
        <v>597</v>
      </c>
      <c r="C93" s="403">
        <v>496</v>
      </c>
      <c r="D93" s="902" t="s">
        <v>2120</v>
      </c>
      <c r="E93" s="902" t="s">
        <v>2120</v>
      </c>
      <c r="F93" s="902" t="s">
        <v>2120</v>
      </c>
      <c r="G93" s="902" t="s">
        <v>2120</v>
      </c>
      <c r="H93" s="902" t="s">
        <v>996</v>
      </c>
      <c r="I93" s="902" t="s">
        <v>996</v>
      </c>
      <c r="J93" s="902" t="s">
        <v>996</v>
      </c>
      <c r="K93" s="902" t="s">
        <v>996</v>
      </c>
      <c r="L93" s="902" t="s">
        <v>996</v>
      </c>
      <c r="M93" s="902" t="s">
        <v>996</v>
      </c>
      <c r="N93" s="902" t="s">
        <v>996</v>
      </c>
      <c r="O93" s="902" t="s">
        <v>996</v>
      </c>
      <c r="P93" s="902" t="s">
        <v>996</v>
      </c>
      <c r="Q93" s="902" t="s">
        <v>996</v>
      </c>
      <c r="R93" s="902" t="s">
        <v>996</v>
      </c>
      <c r="S93" s="902" t="s">
        <v>996</v>
      </c>
      <c r="T93" s="902"/>
      <c r="U93" s="902"/>
      <c r="V93" s="902" t="s">
        <v>2120</v>
      </c>
      <c r="W93" s="902" t="s">
        <v>2120</v>
      </c>
      <c r="X93" s="902" t="s">
        <v>2120</v>
      </c>
      <c r="Y93" s="902" t="s">
        <v>2120</v>
      </c>
      <c r="Z93" s="902" t="s">
        <v>2120</v>
      </c>
      <c r="AA93" s="902" t="s">
        <v>2120</v>
      </c>
      <c r="AB93" s="902" t="s">
        <v>2120</v>
      </c>
      <c r="AC93" s="759"/>
      <c r="AD93" s="902" t="s">
        <v>2120</v>
      </c>
      <c r="AE93" s="902" t="s">
        <v>2120</v>
      </c>
      <c r="AF93" s="902" t="s">
        <v>2120</v>
      </c>
      <c r="AG93" s="902" t="s">
        <v>2120</v>
      </c>
      <c r="AH93" s="978" t="s">
        <v>2120</v>
      </c>
      <c r="AI93" s="902" t="s">
        <v>2120</v>
      </c>
      <c r="AJ93" s="389">
        <f t="shared" si="15"/>
        <v>0</v>
      </c>
      <c r="AK93" s="627"/>
      <c r="AL93" s="585"/>
      <c r="AM93" s="585"/>
      <c r="AN93" s="390"/>
      <c r="AO93" s="41"/>
      <c r="AP93" s="391"/>
      <c r="AQ93" s="391"/>
      <c r="AR93" s="69"/>
      <c r="AS93" s="69"/>
      <c r="AT93" s="69"/>
      <c r="AU93" s="391">
        <f t="shared" si="11"/>
        <v>12</v>
      </c>
      <c r="AV93" s="391">
        <f t="shared" si="12"/>
        <v>0</v>
      </c>
      <c r="AW93" s="577">
        <f t="shared" si="10"/>
        <v>12</v>
      </c>
      <c r="AX93" s="41">
        <f t="shared" si="13"/>
        <v>17</v>
      </c>
      <c r="AY93" s="41">
        <f t="shared" si="14"/>
        <v>0</v>
      </c>
    </row>
    <row r="94" spans="1:51" x14ac:dyDescent="0.2">
      <c r="A94" s="402">
        <v>96</v>
      </c>
      <c r="B94" s="185" t="s">
        <v>596</v>
      </c>
      <c r="C94" s="206">
        <v>497</v>
      </c>
      <c r="D94" s="902" t="s">
        <v>996</v>
      </c>
      <c r="E94" s="902" t="s">
        <v>996</v>
      </c>
      <c r="F94" s="902" t="s">
        <v>996</v>
      </c>
      <c r="G94" s="902" t="s">
        <v>996</v>
      </c>
      <c r="H94" s="902" t="s">
        <v>996</v>
      </c>
      <c r="I94" s="902">
        <v>2</v>
      </c>
      <c r="J94" s="902">
        <v>2</v>
      </c>
      <c r="K94" s="902" t="s">
        <v>996</v>
      </c>
      <c r="L94" s="902" t="s">
        <v>996</v>
      </c>
      <c r="M94" s="902" t="s">
        <v>996</v>
      </c>
      <c r="N94" s="902" t="s">
        <v>996</v>
      </c>
      <c r="O94" s="902" t="s">
        <v>2120</v>
      </c>
      <c r="P94" s="902" t="s">
        <v>2120</v>
      </c>
      <c r="Q94" s="902" t="s">
        <v>2120</v>
      </c>
      <c r="R94" s="902" t="s">
        <v>2120</v>
      </c>
      <c r="S94" s="902" t="s">
        <v>2120</v>
      </c>
      <c r="T94" s="902" t="s">
        <v>2120</v>
      </c>
      <c r="U94" s="902" t="s">
        <v>2120</v>
      </c>
      <c r="V94" s="902" t="s">
        <v>2120</v>
      </c>
      <c r="W94" s="902" t="s">
        <v>2120</v>
      </c>
      <c r="X94" s="902" t="s">
        <v>2120</v>
      </c>
      <c r="Y94" s="902" t="s">
        <v>2120</v>
      </c>
      <c r="Z94" s="902" t="s">
        <v>2120</v>
      </c>
      <c r="AA94" s="902" t="s">
        <v>2120</v>
      </c>
      <c r="AB94" s="902" t="s">
        <v>2120</v>
      </c>
      <c r="AC94" s="760"/>
      <c r="AD94" s="902" t="s">
        <v>2120</v>
      </c>
      <c r="AE94" s="902" t="s">
        <v>2120</v>
      </c>
      <c r="AF94" s="902" t="s">
        <v>2120</v>
      </c>
      <c r="AG94" s="902" t="s">
        <v>996</v>
      </c>
      <c r="AH94" s="978" t="s">
        <v>996</v>
      </c>
      <c r="AI94" s="902" t="s">
        <v>996</v>
      </c>
      <c r="AJ94" s="389">
        <f t="shared" si="15"/>
        <v>4</v>
      </c>
      <c r="AK94" s="627"/>
      <c r="AL94" s="585"/>
      <c r="AM94" s="585"/>
      <c r="AN94" s="363"/>
      <c r="AO94" s="41"/>
      <c r="AP94" s="391"/>
      <c r="AQ94" s="391"/>
      <c r="AR94" s="62"/>
      <c r="AS94" s="62"/>
      <c r="AT94" s="69"/>
      <c r="AU94" s="391">
        <f t="shared" si="11"/>
        <v>12</v>
      </c>
      <c r="AV94" s="391">
        <f t="shared" si="12"/>
        <v>2</v>
      </c>
      <c r="AW94" s="577">
        <f t="shared" si="10"/>
        <v>14</v>
      </c>
      <c r="AX94" s="41">
        <f t="shared" si="13"/>
        <v>17</v>
      </c>
      <c r="AY94" s="41">
        <f t="shared" si="14"/>
        <v>0</v>
      </c>
    </row>
    <row r="95" spans="1:51" x14ac:dyDescent="0.2">
      <c r="A95" s="402">
        <v>97</v>
      </c>
      <c r="B95" s="185" t="s">
        <v>604</v>
      </c>
      <c r="C95" s="206">
        <v>498</v>
      </c>
      <c r="D95" s="902" t="s">
        <v>2120</v>
      </c>
      <c r="E95" s="902" t="s">
        <v>2120</v>
      </c>
      <c r="F95" s="902" t="s">
        <v>2120</v>
      </c>
      <c r="G95" s="902" t="s">
        <v>2120</v>
      </c>
      <c r="H95" s="902" t="s">
        <v>2120</v>
      </c>
      <c r="I95" s="902" t="s">
        <v>2120</v>
      </c>
      <c r="J95" s="902" t="s">
        <v>2120</v>
      </c>
      <c r="K95" s="902" t="s">
        <v>2120</v>
      </c>
      <c r="L95" s="902" t="s">
        <v>2120</v>
      </c>
      <c r="M95" s="902" t="s">
        <v>2120</v>
      </c>
      <c r="N95" s="902" t="s">
        <v>2120</v>
      </c>
      <c r="O95" s="902" t="s">
        <v>996</v>
      </c>
      <c r="P95" s="902" t="s">
        <v>996</v>
      </c>
      <c r="Q95" s="902" t="s">
        <v>996</v>
      </c>
      <c r="R95" s="902" t="s">
        <v>996</v>
      </c>
      <c r="S95" s="902" t="s">
        <v>996</v>
      </c>
      <c r="T95" s="902">
        <v>2</v>
      </c>
      <c r="U95" s="902"/>
      <c r="V95" s="902"/>
      <c r="W95" s="902"/>
      <c r="X95" s="902"/>
      <c r="Y95" s="902"/>
      <c r="Z95" s="902"/>
      <c r="AA95" s="902"/>
      <c r="AB95" s="902"/>
      <c r="AC95" s="760"/>
      <c r="AD95" s="902" t="s">
        <v>996</v>
      </c>
      <c r="AE95" s="902" t="s">
        <v>996</v>
      </c>
      <c r="AF95" s="902" t="s">
        <v>996</v>
      </c>
      <c r="AG95" s="902" t="s">
        <v>2120</v>
      </c>
      <c r="AH95" s="902" t="s">
        <v>2120</v>
      </c>
      <c r="AI95" s="902" t="s">
        <v>2120</v>
      </c>
      <c r="AJ95" s="389">
        <f t="shared" si="15"/>
        <v>2</v>
      </c>
      <c r="AK95" s="627"/>
      <c r="AL95" s="585"/>
      <c r="AM95" s="585"/>
      <c r="AN95" s="390"/>
      <c r="AO95" s="41"/>
      <c r="AP95" s="391"/>
      <c r="AQ95" s="391"/>
      <c r="AR95" s="69"/>
      <c r="AS95" s="69"/>
      <c r="AT95" s="69"/>
      <c r="AU95" s="391">
        <f t="shared" si="11"/>
        <v>8</v>
      </c>
      <c r="AV95" s="391">
        <f t="shared" si="12"/>
        <v>1</v>
      </c>
      <c r="AW95" s="577">
        <f t="shared" si="10"/>
        <v>9</v>
      </c>
      <c r="AX95" s="41">
        <f t="shared" si="13"/>
        <v>14</v>
      </c>
      <c r="AY95" s="41">
        <f t="shared" si="14"/>
        <v>0</v>
      </c>
    </row>
    <row r="96" spans="1:51" x14ac:dyDescent="0.2">
      <c r="A96" s="402">
        <v>98</v>
      </c>
      <c r="B96" s="185" t="s">
        <v>606</v>
      </c>
      <c r="C96" s="275">
        <v>499</v>
      </c>
      <c r="D96" s="902" t="s">
        <v>2120</v>
      </c>
      <c r="E96" s="902" t="s">
        <v>2120</v>
      </c>
      <c r="F96" s="902" t="s">
        <v>2120</v>
      </c>
      <c r="G96" s="902" t="s">
        <v>2120</v>
      </c>
      <c r="H96" s="902" t="s">
        <v>2120</v>
      </c>
      <c r="I96" s="902" t="s">
        <v>2120</v>
      </c>
      <c r="J96" s="902" t="s">
        <v>2120</v>
      </c>
      <c r="K96" s="902" t="s">
        <v>2120</v>
      </c>
      <c r="L96" s="902" t="s">
        <v>2120</v>
      </c>
      <c r="M96" s="902" t="s">
        <v>2120</v>
      </c>
      <c r="N96" s="902" t="s">
        <v>2120</v>
      </c>
      <c r="O96" s="902" t="s">
        <v>996</v>
      </c>
      <c r="P96" s="902" t="s">
        <v>996</v>
      </c>
      <c r="Q96" s="902" t="s">
        <v>996</v>
      </c>
      <c r="R96" s="902" t="s">
        <v>996</v>
      </c>
      <c r="S96" s="902" t="s">
        <v>996</v>
      </c>
      <c r="T96" s="902" t="s">
        <v>996</v>
      </c>
      <c r="U96" s="902"/>
      <c r="V96" s="902"/>
      <c r="W96" s="902"/>
      <c r="X96" s="902"/>
      <c r="Y96" s="902"/>
      <c r="Z96" s="902"/>
      <c r="AA96" s="902"/>
      <c r="AB96" s="902"/>
      <c r="AC96" s="759"/>
      <c r="AD96" s="902" t="s">
        <v>996</v>
      </c>
      <c r="AE96" s="902" t="s">
        <v>996</v>
      </c>
      <c r="AF96" s="902" t="s">
        <v>996</v>
      </c>
      <c r="AG96" s="902" t="s">
        <v>2120</v>
      </c>
      <c r="AH96" s="902" t="s">
        <v>2120</v>
      </c>
      <c r="AI96" s="902" t="s">
        <v>2120</v>
      </c>
      <c r="AJ96" s="389">
        <f t="shared" si="15"/>
        <v>0</v>
      </c>
      <c r="AK96" s="627"/>
      <c r="AL96" s="585"/>
      <c r="AM96" s="585"/>
      <c r="AN96" s="390"/>
      <c r="AO96" s="41"/>
      <c r="AP96" s="391"/>
      <c r="AQ96" s="391"/>
      <c r="AR96" s="69"/>
      <c r="AS96" s="69"/>
      <c r="AT96" s="69"/>
      <c r="AU96" s="391">
        <f t="shared" si="11"/>
        <v>9</v>
      </c>
      <c r="AV96" s="391">
        <f t="shared" si="12"/>
        <v>0</v>
      </c>
      <c r="AW96" s="577">
        <f t="shared" si="10"/>
        <v>9</v>
      </c>
      <c r="AX96" s="41">
        <f t="shared" si="13"/>
        <v>14</v>
      </c>
      <c r="AY96" s="41">
        <f t="shared" si="14"/>
        <v>0</v>
      </c>
    </row>
    <row r="97" spans="1:51" x14ac:dyDescent="0.2">
      <c r="A97" s="402">
        <v>99</v>
      </c>
      <c r="B97" s="185" t="s">
        <v>605</v>
      </c>
      <c r="C97" s="275">
        <v>500</v>
      </c>
      <c r="D97" s="902">
        <v>2</v>
      </c>
      <c r="E97" s="902">
        <v>2</v>
      </c>
      <c r="F97" s="902" t="s">
        <v>996</v>
      </c>
      <c r="G97" s="902">
        <v>2</v>
      </c>
      <c r="H97" s="902">
        <v>4</v>
      </c>
      <c r="I97" s="902">
        <v>2</v>
      </c>
      <c r="J97" s="902">
        <v>2</v>
      </c>
      <c r="K97" s="902">
        <v>2</v>
      </c>
      <c r="L97" s="902" t="s">
        <v>996</v>
      </c>
      <c r="M97" s="902" t="s">
        <v>996</v>
      </c>
      <c r="N97" s="902" t="s">
        <v>996</v>
      </c>
      <c r="O97" s="902" t="s">
        <v>2120</v>
      </c>
      <c r="P97" s="902" t="s">
        <v>2120</v>
      </c>
      <c r="Q97" s="902" t="s">
        <v>2120</v>
      </c>
      <c r="R97" s="902" t="s">
        <v>2120</v>
      </c>
      <c r="S97" s="902" t="s">
        <v>2120</v>
      </c>
      <c r="T97" s="902" t="s">
        <v>2120</v>
      </c>
      <c r="U97" s="902" t="s">
        <v>2120</v>
      </c>
      <c r="V97" s="902" t="s">
        <v>2120</v>
      </c>
      <c r="W97" s="902" t="s">
        <v>2120</v>
      </c>
      <c r="X97" s="902" t="s">
        <v>2120</v>
      </c>
      <c r="Y97" s="902" t="s">
        <v>2120</v>
      </c>
      <c r="Z97" s="902" t="s">
        <v>2120</v>
      </c>
      <c r="AA97" s="902" t="s">
        <v>2120</v>
      </c>
      <c r="AB97" s="902" t="s">
        <v>2120</v>
      </c>
      <c r="AC97" s="760"/>
      <c r="AD97" s="902" t="s">
        <v>2120</v>
      </c>
      <c r="AE97" s="902" t="s">
        <v>2120</v>
      </c>
      <c r="AF97" s="902" t="s">
        <v>2120</v>
      </c>
      <c r="AG97" s="902" t="s">
        <v>996</v>
      </c>
      <c r="AH97" s="978" t="s">
        <v>996</v>
      </c>
      <c r="AI97" s="902" t="s">
        <v>996</v>
      </c>
      <c r="AJ97" s="389">
        <f t="shared" si="15"/>
        <v>16</v>
      </c>
      <c r="AK97" s="627"/>
      <c r="AL97" s="585"/>
      <c r="AM97" s="585"/>
      <c r="AN97" s="390"/>
      <c r="AO97" s="41"/>
      <c r="AP97" s="391"/>
      <c r="AQ97" s="391"/>
      <c r="AR97" s="69"/>
      <c r="AS97" s="69"/>
      <c r="AT97" s="69"/>
      <c r="AU97" s="391">
        <f t="shared" ref="AU97:AU128" si="16">COUNTIF(D97:AI97,"X")</f>
        <v>7</v>
      </c>
      <c r="AV97" s="391">
        <f t="shared" ref="AV97:AV128" si="17">COUNTIF(D97:AI97,"&gt;0")</f>
        <v>7</v>
      </c>
      <c r="AW97" s="577">
        <f t="shared" si="10"/>
        <v>14</v>
      </c>
      <c r="AX97" s="41">
        <f t="shared" ref="AX97:AX128" si="18">COUNTIF(D97:AI97,"R")</f>
        <v>17</v>
      </c>
      <c r="AY97" s="41">
        <f t="shared" ref="AY97:AY128" si="19">COUNTIF(D97:AI97,"a")</f>
        <v>0</v>
      </c>
    </row>
    <row r="98" spans="1:51" x14ac:dyDescent="0.2">
      <c r="A98" s="402">
        <v>100</v>
      </c>
      <c r="B98" s="185" t="s">
        <v>617</v>
      </c>
      <c r="C98" s="403">
        <v>503</v>
      </c>
      <c r="D98" s="902" t="s">
        <v>996</v>
      </c>
      <c r="E98" s="902" t="s">
        <v>996</v>
      </c>
      <c r="F98" s="902" t="s">
        <v>996</v>
      </c>
      <c r="G98" s="902" t="s">
        <v>996</v>
      </c>
      <c r="H98" s="902" t="s">
        <v>2120</v>
      </c>
      <c r="I98" s="902" t="s">
        <v>2120</v>
      </c>
      <c r="J98" s="902" t="s">
        <v>2120</v>
      </c>
      <c r="K98" s="902" t="s">
        <v>2120</v>
      </c>
      <c r="L98" s="902" t="s">
        <v>2120</v>
      </c>
      <c r="M98" s="902" t="s">
        <v>2120</v>
      </c>
      <c r="N98" s="902" t="s">
        <v>2120</v>
      </c>
      <c r="O98" s="902" t="s">
        <v>2120</v>
      </c>
      <c r="P98" s="902" t="s">
        <v>2120</v>
      </c>
      <c r="Q98" s="902" t="s">
        <v>2120</v>
      </c>
      <c r="R98" s="902" t="s">
        <v>2120</v>
      </c>
      <c r="S98" s="902" t="s">
        <v>2120</v>
      </c>
      <c r="T98" s="902" t="s">
        <v>2120</v>
      </c>
      <c r="U98" s="902" t="s">
        <v>2120</v>
      </c>
      <c r="V98" s="902"/>
      <c r="W98" s="902"/>
      <c r="X98" s="902"/>
      <c r="Y98" s="902"/>
      <c r="Z98" s="902"/>
      <c r="AA98" s="902"/>
      <c r="AB98" s="902"/>
      <c r="AC98" s="759"/>
      <c r="AD98" s="902" t="s">
        <v>996</v>
      </c>
      <c r="AE98" s="902" t="s">
        <v>996</v>
      </c>
      <c r="AF98" s="902" t="s">
        <v>996</v>
      </c>
      <c r="AG98" s="902" t="s">
        <v>996</v>
      </c>
      <c r="AH98" s="902" t="s">
        <v>996</v>
      </c>
      <c r="AI98" s="902" t="s">
        <v>996</v>
      </c>
      <c r="AJ98" s="389">
        <f t="shared" si="15"/>
        <v>0</v>
      </c>
      <c r="AK98" s="627"/>
      <c r="AL98" s="585"/>
      <c r="AM98" s="585"/>
      <c r="AN98" s="390"/>
      <c r="AO98" s="41"/>
      <c r="AP98" s="391"/>
      <c r="AQ98" s="391"/>
      <c r="AR98" s="69"/>
      <c r="AS98" s="69"/>
      <c r="AT98" s="69"/>
      <c r="AU98" s="391">
        <f t="shared" si="16"/>
        <v>10</v>
      </c>
      <c r="AV98" s="391">
        <f t="shared" si="17"/>
        <v>0</v>
      </c>
      <c r="AW98" s="577">
        <f t="shared" si="10"/>
        <v>10</v>
      </c>
      <c r="AX98" s="41">
        <f t="shared" si="18"/>
        <v>14</v>
      </c>
      <c r="AY98" s="41">
        <f t="shared" si="19"/>
        <v>0</v>
      </c>
    </row>
    <row r="99" spans="1:51" x14ac:dyDescent="0.2">
      <c r="A99" s="402">
        <v>101</v>
      </c>
      <c r="B99" s="185" t="s">
        <v>645</v>
      </c>
      <c r="C99" s="266">
        <v>518</v>
      </c>
      <c r="D99" s="1042"/>
      <c r="E99" s="1042"/>
      <c r="F99" s="1042"/>
      <c r="G99" s="1042"/>
      <c r="H99" s="1042"/>
      <c r="I99" s="1042"/>
      <c r="J99" s="1042"/>
      <c r="K99" s="1042"/>
      <c r="L99" s="1042"/>
      <c r="M99" s="1042"/>
      <c r="N99" s="1042"/>
      <c r="O99" s="1042"/>
      <c r="P99" s="1042"/>
      <c r="Q99" s="1042"/>
      <c r="R99" s="1042"/>
      <c r="S99" s="1042"/>
      <c r="T99" s="1042"/>
      <c r="U99" s="1042"/>
      <c r="V99" s="1042"/>
      <c r="W99" s="1042"/>
      <c r="X99" s="1042"/>
      <c r="Y99" s="1042"/>
      <c r="Z99" s="1042"/>
      <c r="AA99" s="1042"/>
      <c r="AB99" s="1042"/>
      <c r="AC99" s="1043"/>
      <c r="AD99" s="1042"/>
      <c r="AE99" s="1042"/>
      <c r="AF99" s="1042"/>
      <c r="AG99" s="1042"/>
      <c r="AH99" s="1047"/>
      <c r="AI99" s="1042"/>
      <c r="AJ99" s="389">
        <f t="shared" si="15"/>
        <v>0</v>
      </c>
      <c r="AK99" s="627"/>
      <c r="AL99" s="585"/>
      <c r="AM99" s="585"/>
      <c r="AN99" s="390"/>
      <c r="AO99" s="41"/>
      <c r="AP99" s="391"/>
      <c r="AQ99" s="391">
        <v>3</v>
      </c>
      <c r="AR99" s="69"/>
      <c r="AS99" s="69"/>
      <c r="AT99" s="69"/>
      <c r="AU99" s="391">
        <f t="shared" si="16"/>
        <v>0</v>
      </c>
      <c r="AV99" s="391">
        <f t="shared" si="17"/>
        <v>0</v>
      </c>
      <c r="AW99" s="577">
        <f t="shared" si="10"/>
        <v>0</v>
      </c>
      <c r="AX99" s="41">
        <f t="shared" si="18"/>
        <v>0</v>
      </c>
      <c r="AY99" s="41">
        <f t="shared" si="19"/>
        <v>0</v>
      </c>
    </row>
    <row r="100" spans="1:51" x14ac:dyDescent="0.2">
      <c r="A100" s="402">
        <v>102</v>
      </c>
      <c r="B100" s="185" t="s">
        <v>648</v>
      </c>
      <c r="C100" s="275">
        <v>520</v>
      </c>
      <c r="D100" s="902" t="s">
        <v>2120</v>
      </c>
      <c r="E100" s="902" t="s">
        <v>2120</v>
      </c>
      <c r="F100" s="902" t="s">
        <v>2120</v>
      </c>
      <c r="G100" s="902" t="s">
        <v>2120</v>
      </c>
      <c r="H100" s="902" t="s">
        <v>2120</v>
      </c>
      <c r="I100" s="902" t="s">
        <v>2120</v>
      </c>
      <c r="J100" s="902" t="s">
        <v>2120</v>
      </c>
      <c r="K100" s="902" t="s">
        <v>2120</v>
      </c>
      <c r="L100" s="902" t="s">
        <v>2120</v>
      </c>
      <c r="M100" s="902" t="s">
        <v>2120</v>
      </c>
      <c r="N100" s="902" t="s">
        <v>2120</v>
      </c>
      <c r="O100" s="902" t="s">
        <v>996</v>
      </c>
      <c r="P100" s="902" t="s">
        <v>996</v>
      </c>
      <c r="Q100" s="902" t="s">
        <v>996</v>
      </c>
      <c r="R100" s="902" t="s">
        <v>996</v>
      </c>
      <c r="S100" s="902" t="s">
        <v>996</v>
      </c>
      <c r="T100" s="902" t="s">
        <v>996</v>
      </c>
      <c r="U100" s="902"/>
      <c r="V100" s="902"/>
      <c r="W100" s="902"/>
      <c r="X100" s="902"/>
      <c r="Y100" s="902"/>
      <c r="Z100" s="902"/>
      <c r="AA100" s="902"/>
      <c r="AB100" s="902"/>
      <c r="AC100" s="759"/>
      <c r="AD100" s="902" t="s">
        <v>996</v>
      </c>
      <c r="AE100" s="902" t="s">
        <v>996</v>
      </c>
      <c r="AF100" s="902" t="s">
        <v>996</v>
      </c>
      <c r="AG100" s="902" t="s">
        <v>2120</v>
      </c>
      <c r="AH100" s="902" t="s">
        <v>2120</v>
      </c>
      <c r="AI100" s="902" t="s">
        <v>2120</v>
      </c>
      <c r="AJ100" s="389">
        <f t="shared" si="15"/>
        <v>0</v>
      </c>
      <c r="AK100" s="627"/>
      <c r="AL100" s="585"/>
      <c r="AM100" s="585"/>
      <c r="AN100" s="390"/>
      <c r="AO100" s="41"/>
      <c r="AP100" s="391"/>
      <c r="AQ100" s="391"/>
      <c r="AR100" s="69"/>
      <c r="AS100" s="69"/>
      <c r="AT100" s="69"/>
      <c r="AU100" s="391">
        <f t="shared" si="16"/>
        <v>9</v>
      </c>
      <c r="AV100" s="391">
        <f t="shared" si="17"/>
        <v>0</v>
      </c>
      <c r="AW100" s="577">
        <f t="shared" si="10"/>
        <v>9</v>
      </c>
      <c r="AX100" s="41">
        <f t="shared" si="18"/>
        <v>14</v>
      </c>
      <c r="AY100" s="41">
        <f t="shared" si="19"/>
        <v>0</v>
      </c>
    </row>
    <row r="101" spans="1:51" x14ac:dyDescent="0.2">
      <c r="A101" s="402">
        <v>103</v>
      </c>
      <c r="B101" s="185" t="s">
        <v>655</v>
      </c>
      <c r="C101" s="406">
        <v>524</v>
      </c>
      <c r="D101" s="902" t="s">
        <v>2116</v>
      </c>
      <c r="E101" s="902" t="s">
        <v>2116</v>
      </c>
      <c r="F101" s="902" t="s">
        <v>2116</v>
      </c>
      <c r="G101" s="902" t="s">
        <v>2116</v>
      </c>
      <c r="H101" s="902" t="s">
        <v>2116</v>
      </c>
      <c r="I101" s="902" t="s">
        <v>2116</v>
      </c>
      <c r="J101" s="902" t="s">
        <v>2116</v>
      </c>
      <c r="K101" s="902" t="s">
        <v>2116</v>
      </c>
      <c r="L101" s="902" t="s">
        <v>2116</v>
      </c>
      <c r="M101" s="902" t="s">
        <v>2116</v>
      </c>
      <c r="N101" s="902" t="s">
        <v>2116</v>
      </c>
      <c r="O101" s="902" t="s">
        <v>2116</v>
      </c>
      <c r="P101" s="902" t="s">
        <v>2116</v>
      </c>
      <c r="Q101" s="902" t="s">
        <v>2116</v>
      </c>
      <c r="R101" s="902" t="s">
        <v>2116</v>
      </c>
      <c r="S101" s="902" t="s">
        <v>2116</v>
      </c>
      <c r="T101" s="902" t="s">
        <v>2116</v>
      </c>
      <c r="U101" s="902" t="s">
        <v>2116</v>
      </c>
      <c r="V101" s="902" t="s">
        <v>2116</v>
      </c>
      <c r="W101" s="902" t="s">
        <v>2116</v>
      </c>
      <c r="X101" s="902"/>
      <c r="Y101" s="902"/>
      <c r="Z101" s="902"/>
      <c r="AA101" s="902"/>
      <c r="AB101" s="902"/>
      <c r="AC101" s="759"/>
      <c r="AD101" s="902" t="s">
        <v>2116</v>
      </c>
      <c r="AE101" s="902" t="s">
        <v>2116</v>
      </c>
      <c r="AF101" s="902" t="s">
        <v>2116</v>
      </c>
      <c r="AG101" s="902" t="s">
        <v>2116</v>
      </c>
      <c r="AH101" s="902" t="s">
        <v>2116</v>
      </c>
      <c r="AI101" s="902" t="s">
        <v>2116</v>
      </c>
      <c r="AJ101" s="389">
        <f t="shared" si="15"/>
        <v>0</v>
      </c>
      <c r="AK101" s="627"/>
      <c r="AL101" s="585"/>
      <c r="AM101" s="585"/>
      <c r="AN101" s="390"/>
      <c r="AO101" s="41"/>
      <c r="AP101" s="391"/>
      <c r="AQ101" s="391"/>
      <c r="AR101" s="69"/>
      <c r="AS101" s="69"/>
      <c r="AT101" s="69"/>
      <c r="AU101" s="391">
        <f t="shared" si="16"/>
        <v>0</v>
      </c>
      <c r="AV101" s="391">
        <f t="shared" si="17"/>
        <v>0</v>
      </c>
      <c r="AW101" s="577">
        <f t="shared" si="10"/>
        <v>0</v>
      </c>
      <c r="AX101" s="41">
        <f t="shared" si="18"/>
        <v>0</v>
      </c>
      <c r="AY101" s="41">
        <f t="shared" si="19"/>
        <v>0</v>
      </c>
    </row>
    <row r="102" spans="1:51" x14ac:dyDescent="0.2">
      <c r="A102" s="402">
        <v>104</v>
      </c>
      <c r="B102" s="185" t="s">
        <v>668</v>
      </c>
      <c r="C102" s="275">
        <v>534</v>
      </c>
      <c r="D102" s="902">
        <v>2</v>
      </c>
      <c r="E102" s="902">
        <v>2</v>
      </c>
      <c r="F102" s="902" t="s">
        <v>996</v>
      </c>
      <c r="G102" s="902">
        <v>2</v>
      </c>
      <c r="H102" s="902" t="s">
        <v>2117</v>
      </c>
      <c r="I102" s="902" t="s">
        <v>2117</v>
      </c>
      <c r="J102" s="902" t="s">
        <v>2114</v>
      </c>
      <c r="K102" s="902" t="s">
        <v>2114</v>
      </c>
      <c r="L102" s="902" t="s">
        <v>996</v>
      </c>
      <c r="M102" s="902" t="s">
        <v>996</v>
      </c>
      <c r="N102" s="902" t="s">
        <v>996</v>
      </c>
      <c r="O102" s="902" t="s">
        <v>2120</v>
      </c>
      <c r="P102" s="902" t="s">
        <v>2120</v>
      </c>
      <c r="Q102" s="902" t="s">
        <v>2120</v>
      </c>
      <c r="R102" s="902" t="s">
        <v>2120</v>
      </c>
      <c r="S102" s="902" t="s">
        <v>2120</v>
      </c>
      <c r="T102" s="902" t="s">
        <v>2120</v>
      </c>
      <c r="U102" s="902" t="s">
        <v>2120</v>
      </c>
      <c r="V102" s="902" t="s">
        <v>2120</v>
      </c>
      <c r="W102" s="902" t="s">
        <v>2120</v>
      </c>
      <c r="X102" s="902" t="s">
        <v>2120</v>
      </c>
      <c r="Y102" s="902" t="s">
        <v>2120</v>
      </c>
      <c r="Z102" s="902" t="s">
        <v>2120</v>
      </c>
      <c r="AA102" s="902" t="s">
        <v>2120</v>
      </c>
      <c r="AB102" s="902" t="s">
        <v>2120</v>
      </c>
      <c r="AC102" s="760"/>
      <c r="AD102" s="902" t="s">
        <v>2120</v>
      </c>
      <c r="AE102" s="902" t="s">
        <v>2120</v>
      </c>
      <c r="AF102" s="902" t="s">
        <v>2120</v>
      </c>
      <c r="AG102" s="902" t="s">
        <v>996</v>
      </c>
      <c r="AH102" s="978" t="s">
        <v>996</v>
      </c>
      <c r="AI102" s="902" t="s">
        <v>996</v>
      </c>
      <c r="AJ102" s="389">
        <f t="shared" si="15"/>
        <v>6</v>
      </c>
      <c r="AK102" s="627"/>
      <c r="AL102" s="585"/>
      <c r="AM102" s="585"/>
      <c r="AN102" s="390"/>
      <c r="AO102" s="41"/>
      <c r="AP102" s="391"/>
      <c r="AQ102" s="391"/>
      <c r="AR102" s="69"/>
      <c r="AS102" s="69"/>
      <c r="AT102" s="69"/>
      <c r="AU102" s="391">
        <f t="shared" si="16"/>
        <v>7</v>
      </c>
      <c r="AV102" s="391">
        <f t="shared" si="17"/>
        <v>3</v>
      </c>
      <c r="AW102" s="577">
        <f t="shared" si="10"/>
        <v>10</v>
      </c>
      <c r="AX102" s="41">
        <f t="shared" si="18"/>
        <v>17</v>
      </c>
      <c r="AY102" s="41">
        <f t="shared" si="19"/>
        <v>0</v>
      </c>
    </row>
    <row r="103" spans="1:51" x14ac:dyDescent="0.2">
      <c r="A103" s="402">
        <v>105</v>
      </c>
      <c r="B103" s="185" t="s">
        <v>667</v>
      </c>
      <c r="C103" s="340">
        <v>535</v>
      </c>
      <c r="D103" s="902" t="s">
        <v>996</v>
      </c>
      <c r="E103" s="902" t="s">
        <v>996</v>
      </c>
      <c r="F103" s="902" t="s">
        <v>996</v>
      </c>
      <c r="G103" s="902" t="s">
        <v>2114</v>
      </c>
      <c r="H103" s="902" t="s">
        <v>2120</v>
      </c>
      <c r="I103" s="902" t="s">
        <v>2120</v>
      </c>
      <c r="J103" s="902" t="s">
        <v>2120</v>
      </c>
      <c r="K103" s="902" t="s">
        <v>2120</v>
      </c>
      <c r="L103" s="902" t="s">
        <v>2120</v>
      </c>
      <c r="M103" s="902" t="s">
        <v>2120</v>
      </c>
      <c r="N103" s="902" t="s">
        <v>2120</v>
      </c>
      <c r="O103" s="902" t="s">
        <v>2120</v>
      </c>
      <c r="P103" s="902" t="s">
        <v>2120</v>
      </c>
      <c r="Q103" s="902" t="s">
        <v>2120</v>
      </c>
      <c r="R103" s="902" t="s">
        <v>2120</v>
      </c>
      <c r="S103" s="902" t="s">
        <v>2120</v>
      </c>
      <c r="T103" s="902" t="s">
        <v>2120</v>
      </c>
      <c r="U103" s="902" t="s">
        <v>2120</v>
      </c>
      <c r="V103" s="902"/>
      <c r="W103" s="902"/>
      <c r="X103" s="902"/>
      <c r="Y103" s="902"/>
      <c r="Z103" s="902"/>
      <c r="AA103" s="902"/>
      <c r="AB103" s="902"/>
      <c r="AC103" s="759"/>
      <c r="AD103" s="902" t="s">
        <v>996</v>
      </c>
      <c r="AE103" s="902" t="s">
        <v>996</v>
      </c>
      <c r="AF103" s="902" t="s">
        <v>996</v>
      </c>
      <c r="AG103" s="902" t="s">
        <v>996</v>
      </c>
      <c r="AH103" s="902" t="s">
        <v>996</v>
      </c>
      <c r="AI103" s="902" t="s">
        <v>996</v>
      </c>
      <c r="AJ103" s="389">
        <f t="shared" si="15"/>
        <v>0</v>
      </c>
      <c r="AK103" s="627"/>
      <c r="AL103" s="585"/>
      <c r="AM103" s="585"/>
      <c r="AN103" s="390"/>
      <c r="AO103" s="41"/>
      <c r="AP103" s="391"/>
      <c r="AQ103" s="391"/>
      <c r="AR103" s="69"/>
      <c r="AS103" s="69"/>
      <c r="AT103" s="69"/>
      <c r="AU103" s="391">
        <f t="shared" si="16"/>
        <v>9</v>
      </c>
      <c r="AV103" s="391">
        <f t="shared" si="17"/>
        <v>0</v>
      </c>
      <c r="AW103" s="577">
        <f t="shared" si="10"/>
        <v>9</v>
      </c>
      <c r="AX103" s="41">
        <f t="shared" si="18"/>
        <v>14</v>
      </c>
      <c r="AY103" s="41">
        <f t="shared" si="19"/>
        <v>0</v>
      </c>
    </row>
    <row r="104" spans="1:51" x14ac:dyDescent="0.2">
      <c r="A104" s="402">
        <v>106</v>
      </c>
      <c r="B104" s="185" t="s">
        <v>669</v>
      </c>
      <c r="C104" s="340">
        <v>536</v>
      </c>
      <c r="D104" s="902" t="s">
        <v>996</v>
      </c>
      <c r="E104" s="902" t="s">
        <v>996</v>
      </c>
      <c r="F104" s="902" t="s">
        <v>996</v>
      </c>
      <c r="G104" s="902" t="s">
        <v>996</v>
      </c>
      <c r="H104" s="902" t="s">
        <v>2120</v>
      </c>
      <c r="I104" s="902" t="s">
        <v>2120</v>
      </c>
      <c r="J104" s="902" t="s">
        <v>2120</v>
      </c>
      <c r="K104" s="902" t="s">
        <v>2120</v>
      </c>
      <c r="L104" s="902" t="s">
        <v>2120</v>
      </c>
      <c r="M104" s="902" t="s">
        <v>2120</v>
      </c>
      <c r="N104" s="902" t="s">
        <v>2120</v>
      </c>
      <c r="O104" s="902" t="s">
        <v>2120</v>
      </c>
      <c r="P104" s="902" t="s">
        <v>2120</v>
      </c>
      <c r="Q104" s="902" t="s">
        <v>2120</v>
      </c>
      <c r="R104" s="902" t="s">
        <v>2120</v>
      </c>
      <c r="S104" s="902" t="s">
        <v>2120</v>
      </c>
      <c r="T104" s="902" t="s">
        <v>2120</v>
      </c>
      <c r="U104" s="902" t="s">
        <v>2120</v>
      </c>
      <c r="V104" s="902"/>
      <c r="W104" s="902"/>
      <c r="X104" s="902"/>
      <c r="Y104" s="902"/>
      <c r="Z104" s="902"/>
      <c r="AA104" s="902"/>
      <c r="AB104" s="902"/>
      <c r="AC104" s="759"/>
      <c r="AD104" s="902" t="s">
        <v>996</v>
      </c>
      <c r="AE104" s="902" t="s">
        <v>996</v>
      </c>
      <c r="AF104" s="902" t="s">
        <v>996</v>
      </c>
      <c r="AG104" s="902" t="s">
        <v>996</v>
      </c>
      <c r="AH104" s="902" t="s">
        <v>2115</v>
      </c>
      <c r="AI104" s="979" t="s">
        <v>996</v>
      </c>
      <c r="AJ104" s="389">
        <f t="shared" si="15"/>
        <v>0</v>
      </c>
      <c r="AK104" s="627"/>
      <c r="AL104" s="585"/>
      <c r="AM104" s="585" t="s">
        <v>1081</v>
      </c>
      <c r="AN104" s="390"/>
      <c r="AO104" s="41"/>
      <c r="AP104" s="391"/>
      <c r="AQ104" s="391"/>
      <c r="AR104" s="69"/>
      <c r="AS104" s="69"/>
      <c r="AT104" s="69"/>
      <c r="AU104" s="391">
        <f t="shared" si="16"/>
        <v>9</v>
      </c>
      <c r="AV104" s="391">
        <f t="shared" si="17"/>
        <v>0</v>
      </c>
      <c r="AW104" s="577">
        <f t="shared" si="10"/>
        <v>9</v>
      </c>
      <c r="AX104" s="41">
        <f t="shared" si="18"/>
        <v>14</v>
      </c>
      <c r="AY104" s="41">
        <f t="shared" si="19"/>
        <v>0</v>
      </c>
    </row>
    <row r="105" spans="1:51" x14ac:dyDescent="0.2">
      <c r="A105" s="402">
        <v>107</v>
      </c>
      <c r="B105" s="185" t="s">
        <v>420</v>
      </c>
      <c r="C105" s="275">
        <v>537</v>
      </c>
      <c r="D105" s="1044"/>
      <c r="E105" s="1044"/>
      <c r="F105" s="1044"/>
      <c r="G105" s="1044"/>
      <c r="H105" s="1044"/>
      <c r="I105" s="1044"/>
      <c r="J105" s="1044"/>
      <c r="K105" s="1044"/>
      <c r="L105" s="1044"/>
      <c r="M105" s="1044"/>
      <c r="N105" s="1044"/>
      <c r="O105" s="1044"/>
      <c r="P105" s="1044"/>
      <c r="Q105" s="1044"/>
      <c r="R105" s="1044"/>
      <c r="S105" s="1044"/>
      <c r="T105" s="1044"/>
      <c r="U105" s="1044"/>
      <c r="V105" s="1044"/>
      <c r="W105" s="1044"/>
      <c r="X105" s="1044"/>
      <c r="Y105" s="1044"/>
      <c r="Z105" s="1044"/>
      <c r="AA105" s="1044"/>
      <c r="AB105" s="1044"/>
      <c r="AC105" s="1045"/>
      <c r="AD105" s="1044"/>
      <c r="AE105" s="1044"/>
      <c r="AF105" s="1044"/>
      <c r="AG105" s="1044"/>
      <c r="AH105" s="1046"/>
      <c r="AI105" s="1044"/>
      <c r="AJ105" s="389">
        <f t="shared" si="15"/>
        <v>0</v>
      </c>
      <c r="AK105" s="627"/>
      <c r="AL105" s="585"/>
      <c r="AM105" s="585"/>
      <c r="AN105" s="390"/>
      <c r="AO105" s="41"/>
      <c r="AP105" s="391"/>
      <c r="AQ105" s="391"/>
      <c r="AR105" s="69"/>
      <c r="AS105" s="69"/>
      <c r="AT105" s="69"/>
      <c r="AU105" s="391">
        <f t="shared" si="16"/>
        <v>0</v>
      </c>
      <c r="AV105" s="391">
        <f t="shared" si="17"/>
        <v>0</v>
      </c>
      <c r="AW105" s="577">
        <f t="shared" si="10"/>
        <v>0</v>
      </c>
      <c r="AX105" s="41">
        <f t="shared" si="18"/>
        <v>0</v>
      </c>
      <c r="AY105" s="41">
        <f t="shared" si="19"/>
        <v>0</v>
      </c>
    </row>
    <row r="106" spans="1:51" x14ac:dyDescent="0.2">
      <c r="A106" s="402">
        <v>108</v>
      </c>
      <c r="B106" s="185" t="s">
        <v>691</v>
      </c>
      <c r="C106" s="340">
        <v>541</v>
      </c>
      <c r="D106" s="902" t="s">
        <v>2120</v>
      </c>
      <c r="E106" s="902" t="s">
        <v>2120</v>
      </c>
      <c r="F106" s="902" t="s">
        <v>2120</v>
      </c>
      <c r="G106" s="902" t="s">
        <v>2120</v>
      </c>
      <c r="H106" s="902" t="s">
        <v>996</v>
      </c>
      <c r="I106" s="902" t="s">
        <v>996</v>
      </c>
      <c r="J106" s="902" t="s">
        <v>996</v>
      </c>
      <c r="K106" s="902" t="s">
        <v>996</v>
      </c>
      <c r="L106" s="902" t="s">
        <v>996</v>
      </c>
      <c r="M106" s="902" t="s">
        <v>996</v>
      </c>
      <c r="N106" s="902" t="s">
        <v>996</v>
      </c>
      <c r="O106" s="902" t="s">
        <v>996</v>
      </c>
      <c r="P106" s="902" t="s">
        <v>996</v>
      </c>
      <c r="Q106" s="902" t="s">
        <v>996</v>
      </c>
      <c r="R106" s="902" t="s">
        <v>996</v>
      </c>
      <c r="S106" s="902" t="s">
        <v>996</v>
      </c>
      <c r="T106" s="902"/>
      <c r="U106" s="902"/>
      <c r="V106" s="902" t="s">
        <v>2120</v>
      </c>
      <c r="W106" s="902" t="s">
        <v>2120</v>
      </c>
      <c r="X106" s="902" t="s">
        <v>2120</v>
      </c>
      <c r="Y106" s="902" t="s">
        <v>2120</v>
      </c>
      <c r="Z106" s="902" t="s">
        <v>2120</v>
      </c>
      <c r="AA106" s="902" t="s">
        <v>2120</v>
      </c>
      <c r="AB106" s="902" t="s">
        <v>2120</v>
      </c>
      <c r="AC106" s="759"/>
      <c r="AD106" s="902" t="s">
        <v>2120</v>
      </c>
      <c r="AE106" s="902" t="s">
        <v>2120</v>
      </c>
      <c r="AF106" s="902" t="s">
        <v>2120</v>
      </c>
      <c r="AG106" s="902" t="s">
        <v>2120</v>
      </c>
      <c r="AH106" s="978" t="s">
        <v>2120</v>
      </c>
      <c r="AI106" s="902" t="s">
        <v>2120</v>
      </c>
      <c r="AJ106" s="389">
        <f t="shared" si="15"/>
        <v>0</v>
      </c>
      <c r="AK106" s="627"/>
      <c r="AL106" s="585"/>
      <c r="AM106" s="585"/>
      <c r="AN106" s="390"/>
      <c r="AO106" s="41"/>
      <c r="AP106" s="391"/>
      <c r="AQ106" s="391"/>
      <c r="AR106" s="69"/>
      <c r="AS106" s="69"/>
      <c r="AT106" s="69"/>
      <c r="AU106" s="391">
        <f t="shared" si="16"/>
        <v>12</v>
      </c>
      <c r="AV106" s="391">
        <f t="shared" si="17"/>
        <v>0</v>
      </c>
      <c r="AW106" s="577">
        <f t="shared" si="10"/>
        <v>12</v>
      </c>
      <c r="AX106" s="41">
        <f t="shared" si="18"/>
        <v>17</v>
      </c>
      <c r="AY106" s="41">
        <f t="shared" si="19"/>
        <v>0</v>
      </c>
    </row>
    <row r="107" spans="1:51" x14ac:dyDescent="0.2">
      <c r="A107" s="402">
        <v>109</v>
      </c>
      <c r="B107" s="185" t="s">
        <v>692</v>
      </c>
      <c r="C107" s="275">
        <v>542</v>
      </c>
      <c r="D107" s="902" t="s">
        <v>2120</v>
      </c>
      <c r="E107" s="902" t="s">
        <v>2120</v>
      </c>
      <c r="F107" s="902" t="s">
        <v>2120</v>
      </c>
      <c r="G107" s="902" t="s">
        <v>2120</v>
      </c>
      <c r="H107" s="902" t="s">
        <v>2120</v>
      </c>
      <c r="I107" s="902" t="s">
        <v>2120</v>
      </c>
      <c r="J107" s="902" t="s">
        <v>2120</v>
      </c>
      <c r="K107" s="902" t="s">
        <v>2120</v>
      </c>
      <c r="L107" s="902" t="s">
        <v>2120</v>
      </c>
      <c r="M107" s="902" t="s">
        <v>2120</v>
      </c>
      <c r="N107" s="902" t="s">
        <v>2120</v>
      </c>
      <c r="O107" s="902" t="s">
        <v>996</v>
      </c>
      <c r="P107" s="902" t="s">
        <v>996</v>
      </c>
      <c r="Q107" s="902" t="s">
        <v>996</v>
      </c>
      <c r="R107" s="902" t="s">
        <v>996</v>
      </c>
      <c r="S107" s="902" t="s">
        <v>996</v>
      </c>
      <c r="T107" s="902" t="s">
        <v>996</v>
      </c>
      <c r="U107" s="902"/>
      <c r="V107" s="902"/>
      <c r="W107" s="902"/>
      <c r="X107" s="902"/>
      <c r="Y107" s="902"/>
      <c r="Z107" s="902"/>
      <c r="AA107" s="902"/>
      <c r="AB107" s="902"/>
      <c r="AC107" s="759"/>
      <c r="AD107" s="902" t="s">
        <v>996</v>
      </c>
      <c r="AE107" s="902" t="s">
        <v>996</v>
      </c>
      <c r="AF107" s="902" t="s">
        <v>996</v>
      </c>
      <c r="AG107" s="902" t="s">
        <v>2120</v>
      </c>
      <c r="AH107" s="902" t="s">
        <v>2120</v>
      </c>
      <c r="AI107" s="902" t="s">
        <v>2120</v>
      </c>
      <c r="AJ107" s="389">
        <f t="shared" si="15"/>
        <v>0</v>
      </c>
      <c r="AK107" s="627"/>
      <c r="AL107" s="585"/>
      <c r="AM107" s="585"/>
      <c r="AN107" s="390"/>
      <c r="AO107" s="41"/>
      <c r="AP107" s="391"/>
      <c r="AQ107" s="391"/>
      <c r="AR107" s="69"/>
      <c r="AS107" s="69"/>
      <c r="AT107" s="69"/>
      <c r="AU107" s="391">
        <f t="shared" si="16"/>
        <v>9</v>
      </c>
      <c r="AV107" s="391">
        <f t="shared" si="17"/>
        <v>0</v>
      </c>
      <c r="AW107" s="577">
        <f t="shared" si="10"/>
        <v>9</v>
      </c>
      <c r="AX107" s="41">
        <f t="shared" si="18"/>
        <v>14</v>
      </c>
      <c r="AY107" s="41">
        <f t="shared" si="19"/>
        <v>0</v>
      </c>
    </row>
    <row r="108" spans="1:51" x14ac:dyDescent="0.2">
      <c r="A108" s="402">
        <v>110</v>
      </c>
      <c r="B108" s="185" t="s">
        <v>699</v>
      </c>
      <c r="C108" s="340">
        <v>543</v>
      </c>
      <c r="D108" s="902" t="s">
        <v>996</v>
      </c>
      <c r="E108" s="902" t="s">
        <v>996</v>
      </c>
      <c r="F108" s="902" t="s">
        <v>996</v>
      </c>
      <c r="G108" s="902" t="s">
        <v>2117</v>
      </c>
      <c r="H108" s="902" t="s">
        <v>2120</v>
      </c>
      <c r="I108" s="902" t="s">
        <v>2120</v>
      </c>
      <c r="J108" s="902" t="s">
        <v>2120</v>
      </c>
      <c r="K108" s="902" t="s">
        <v>2120</v>
      </c>
      <c r="L108" s="902" t="s">
        <v>2120</v>
      </c>
      <c r="M108" s="902" t="s">
        <v>2120</v>
      </c>
      <c r="N108" s="902" t="s">
        <v>2120</v>
      </c>
      <c r="O108" s="902" t="s">
        <v>2120</v>
      </c>
      <c r="P108" s="902" t="s">
        <v>2120</v>
      </c>
      <c r="Q108" s="902" t="s">
        <v>2120</v>
      </c>
      <c r="R108" s="902" t="s">
        <v>2120</v>
      </c>
      <c r="S108" s="902" t="s">
        <v>2120</v>
      </c>
      <c r="T108" s="902" t="s">
        <v>2120</v>
      </c>
      <c r="U108" s="902" t="s">
        <v>2120</v>
      </c>
      <c r="V108" s="902"/>
      <c r="W108" s="902"/>
      <c r="X108" s="902"/>
      <c r="Y108" s="902"/>
      <c r="Z108" s="902"/>
      <c r="AA108" s="902"/>
      <c r="AB108" s="902"/>
      <c r="AC108" s="759"/>
      <c r="AD108" s="902" t="s">
        <v>996</v>
      </c>
      <c r="AE108" s="902" t="s">
        <v>2117</v>
      </c>
      <c r="AF108" s="902" t="s">
        <v>2117</v>
      </c>
      <c r="AG108" s="902" t="s">
        <v>2117</v>
      </c>
      <c r="AH108" s="902" t="s">
        <v>996</v>
      </c>
      <c r="AI108" s="902" t="s">
        <v>996</v>
      </c>
      <c r="AJ108" s="389">
        <f t="shared" si="15"/>
        <v>0</v>
      </c>
      <c r="AK108" s="627"/>
      <c r="AL108" s="585"/>
      <c r="AM108" s="585"/>
      <c r="AN108" s="390"/>
      <c r="AO108" s="41"/>
      <c r="AP108" s="391"/>
      <c r="AQ108" s="391"/>
      <c r="AR108" s="69"/>
      <c r="AS108" s="69"/>
      <c r="AT108" s="69"/>
      <c r="AU108" s="391">
        <f t="shared" si="16"/>
        <v>6</v>
      </c>
      <c r="AV108" s="391">
        <f t="shared" si="17"/>
        <v>0</v>
      </c>
      <c r="AW108" s="577">
        <f t="shared" si="10"/>
        <v>6</v>
      </c>
      <c r="AX108" s="41">
        <f t="shared" si="18"/>
        <v>14</v>
      </c>
      <c r="AY108" s="41">
        <f t="shared" si="19"/>
        <v>0</v>
      </c>
    </row>
    <row r="109" spans="1:51" x14ac:dyDescent="0.2">
      <c r="A109" s="402">
        <v>111</v>
      </c>
      <c r="B109" s="185" t="s">
        <v>704</v>
      </c>
      <c r="C109" s="275">
        <v>544</v>
      </c>
      <c r="D109" s="902" t="s">
        <v>2120</v>
      </c>
      <c r="E109" s="902" t="s">
        <v>2120</v>
      </c>
      <c r="F109" s="902" t="s">
        <v>2120</v>
      </c>
      <c r="G109" s="902" t="s">
        <v>2120</v>
      </c>
      <c r="H109" s="902" t="s">
        <v>2120</v>
      </c>
      <c r="I109" s="902" t="s">
        <v>2120</v>
      </c>
      <c r="J109" s="902" t="s">
        <v>2120</v>
      </c>
      <c r="K109" s="902" t="s">
        <v>2120</v>
      </c>
      <c r="L109" s="902" t="s">
        <v>2120</v>
      </c>
      <c r="M109" s="902" t="s">
        <v>2120</v>
      </c>
      <c r="N109" s="902" t="s">
        <v>2120</v>
      </c>
      <c r="O109" s="902" t="s">
        <v>996</v>
      </c>
      <c r="P109" s="902" t="s">
        <v>996</v>
      </c>
      <c r="Q109" s="902" t="s">
        <v>996</v>
      </c>
      <c r="R109" s="902" t="s">
        <v>996</v>
      </c>
      <c r="S109" s="902" t="s">
        <v>996</v>
      </c>
      <c r="T109" s="902" t="s">
        <v>996</v>
      </c>
      <c r="U109" s="902"/>
      <c r="V109" s="902"/>
      <c r="W109" s="902"/>
      <c r="X109" s="902"/>
      <c r="Y109" s="902"/>
      <c r="Z109" s="902"/>
      <c r="AA109" s="902"/>
      <c r="AB109" s="902"/>
      <c r="AC109" s="760"/>
      <c r="AD109" s="902" t="s">
        <v>996</v>
      </c>
      <c r="AE109" s="902" t="s">
        <v>996</v>
      </c>
      <c r="AF109" s="902" t="s">
        <v>996</v>
      </c>
      <c r="AG109" s="902" t="s">
        <v>2120</v>
      </c>
      <c r="AH109" s="902" t="s">
        <v>2120</v>
      </c>
      <c r="AI109" s="902" t="s">
        <v>2120</v>
      </c>
      <c r="AJ109" s="389">
        <f t="shared" si="15"/>
        <v>0</v>
      </c>
      <c r="AK109" s="627"/>
      <c r="AL109" s="585"/>
      <c r="AM109" s="585"/>
      <c r="AN109" s="390"/>
      <c r="AO109" s="41"/>
      <c r="AP109" s="391"/>
      <c r="AQ109" s="391"/>
      <c r="AR109" s="69"/>
      <c r="AS109" s="69"/>
      <c r="AT109" s="69"/>
      <c r="AU109" s="391">
        <f t="shared" si="16"/>
        <v>9</v>
      </c>
      <c r="AV109" s="391">
        <f t="shared" si="17"/>
        <v>0</v>
      </c>
      <c r="AW109" s="577">
        <f t="shared" si="10"/>
        <v>9</v>
      </c>
      <c r="AX109" s="41">
        <f t="shared" si="18"/>
        <v>14</v>
      </c>
      <c r="AY109" s="41">
        <f t="shared" si="19"/>
        <v>0</v>
      </c>
    </row>
    <row r="110" spans="1:51" x14ac:dyDescent="0.2">
      <c r="A110" s="402">
        <v>112</v>
      </c>
      <c r="B110" s="185" t="s">
        <v>712</v>
      </c>
      <c r="C110" s="275">
        <v>546</v>
      </c>
      <c r="D110" s="902" t="s">
        <v>996</v>
      </c>
      <c r="E110" s="902" t="s">
        <v>996</v>
      </c>
      <c r="F110" s="902" t="s">
        <v>996</v>
      </c>
      <c r="G110" s="902" t="s">
        <v>996</v>
      </c>
      <c r="H110" s="902" t="s">
        <v>996</v>
      </c>
      <c r="I110" s="902" t="s">
        <v>996</v>
      </c>
      <c r="J110" s="902" t="s">
        <v>996</v>
      </c>
      <c r="K110" s="902" t="s">
        <v>996</v>
      </c>
      <c r="L110" s="902" t="s">
        <v>996</v>
      </c>
      <c r="M110" s="902" t="s">
        <v>996</v>
      </c>
      <c r="N110" s="902" t="s">
        <v>996</v>
      </c>
      <c r="O110" s="902" t="s">
        <v>2120</v>
      </c>
      <c r="P110" s="902" t="s">
        <v>2120</v>
      </c>
      <c r="Q110" s="902" t="s">
        <v>2120</v>
      </c>
      <c r="R110" s="902" t="s">
        <v>2120</v>
      </c>
      <c r="S110" s="902" t="s">
        <v>2120</v>
      </c>
      <c r="T110" s="902" t="s">
        <v>2120</v>
      </c>
      <c r="U110" s="902" t="s">
        <v>2120</v>
      </c>
      <c r="V110" s="902" t="s">
        <v>2120</v>
      </c>
      <c r="W110" s="902" t="s">
        <v>2120</v>
      </c>
      <c r="X110" s="902" t="s">
        <v>2120</v>
      </c>
      <c r="Y110" s="902" t="s">
        <v>2120</v>
      </c>
      <c r="Z110" s="902" t="s">
        <v>2120</v>
      </c>
      <c r="AA110" s="902" t="s">
        <v>2120</v>
      </c>
      <c r="AB110" s="902" t="s">
        <v>2120</v>
      </c>
      <c r="AC110" s="760"/>
      <c r="AD110" s="902" t="s">
        <v>2120</v>
      </c>
      <c r="AE110" s="902" t="s">
        <v>2120</v>
      </c>
      <c r="AF110" s="902" t="s">
        <v>2120</v>
      </c>
      <c r="AG110" s="902" t="s">
        <v>996</v>
      </c>
      <c r="AH110" s="978" t="s">
        <v>996</v>
      </c>
      <c r="AI110" s="902" t="s">
        <v>996</v>
      </c>
      <c r="AJ110" s="389">
        <f t="shared" si="15"/>
        <v>0</v>
      </c>
      <c r="AK110" s="627"/>
      <c r="AL110" s="585"/>
      <c r="AM110" s="585"/>
      <c r="AN110" s="390"/>
      <c r="AO110" s="41"/>
      <c r="AP110" s="391"/>
      <c r="AQ110" s="391"/>
      <c r="AR110" s="69"/>
      <c r="AS110" s="69"/>
      <c r="AT110" s="69"/>
      <c r="AU110" s="391">
        <f t="shared" si="16"/>
        <v>14</v>
      </c>
      <c r="AV110" s="391">
        <f t="shared" si="17"/>
        <v>0</v>
      </c>
      <c r="AW110" s="577">
        <f t="shared" si="10"/>
        <v>14</v>
      </c>
      <c r="AX110" s="41">
        <f t="shared" si="18"/>
        <v>17</v>
      </c>
      <c r="AY110" s="41">
        <f t="shared" si="19"/>
        <v>0</v>
      </c>
    </row>
    <row r="111" spans="1:51" x14ac:dyDescent="0.2">
      <c r="A111" s="402">
        <v>113</v>
      </c>
      <c r="B111" s="185" t="s">
        <v>713</v>
      </c>
      <c r="C111" s="340">
        <v>548</v>
      </c>
      <c r="D111" s="902" t="s">
        <v>2120</v>
      </c>
      <c r="E111" s="902" t="s">
        <v>2120</v>
      </c>
      <c r="F111" s="902" t="s">
        <v>2120</v>
      </c>
      <c r="G111" s="902" t="s">
        <v>2120</v>
      </c>
      <c r="H111" s="902" t="s">
        <v>996</v>
      </c>
      <c r="I111" s="902" t="s">
        <v>996</v>
      </c>
      <c r="J111" s="902" t="s">
        <v>996</v>
      </c>
      <c r="K111" s="902" t="s">
        <v>996</v>
      </c>
      <c r="L111" s="902">
        <v>3</v>
      </c>
      <c r="M111" s="902" t="s">
        <v>996</v>
      </c>
      <c r="N111" s="902" t="s">
        <v>996</v>
      </c>
      <c r="O111" s="902" t="s">
        <v>996</v>
      </c>
      <c r="P111" s="902" t="s">
        <v>996</v>
      </c>
      <c r="Q111" s="902" t="s">
        <v>996</v>
      </c>
      <c r="R111" s="902" t="s">
        <v>996</v>
      </c>
      <c r="S111" s="902" t="s">
        <v>996</v>
      </c>
      <c r="T111" s="902"/>
      <c r="U111" s="902"/>
      <c r="V111" s="902" t="s">
        <v>2120</v>
      </c>
      <c r="W111" s="902" t="s">
        <v>2120</v>
      </c>
      <c r="X111" s="902" t="s">
        <v>2120</v>
      </c>
      <c r="Y111" s="902" t="s">
        <v>2120</v>
      </c>
      <c r="Z111" s="902" t="s">
        <v>2120</v>
      </c>
      <c r="AA111" s="902" t="s">
        <v>2120</v>
      </c>
      <c r="AB111" s="902" t="s">
        <v>2120</v>
      </c>
      <c r="AC111" s="759"/>
      <c r="AD111" s="902" t="s">
        <v>2120</v>
      </c>
      <c r="AE111" s="902" t="s">
        <v>2120</v>
      </c>
      <c r="AF111" s="902" t="s">
        <v>2120</v>
      </c>
      <c r="AG111" s="902" t="s">
        <v>2120</v>
      </c>
      <c r="AH111" s="978" t="s">
        <v>2120</v>
      </c>
      <c r="AI111" s="902" t="s">
        <v>2120</v>
      </c>
      <c r="AJ111" s="389">
        <f t="shared" si="15"/>
        <v>3</v>
      </c>
      <c r="AK111" s="627"/>
      <c r="AL111" s="585"/>
      <c r="AM111" s="585"/>
      <c r="AN111" s="390"/>
      <c r="AO111" s="41"/>
      <c r="AP111" s="391"/>
      <c r="AQ111" s="391"/>
      <c r="AR111" s="69"/>
      <c r="AS111" s="69"/>
      <c r="AT111" s="69"/>
      <c r="AU111" s="391">
        <f t="shared" si="16"/>
        <v>11</v>
      </c>
      <c r="AV111" s="391">
        <f t="shared" si="17"/>
        <v>1</v>
      </c>
      <c r="AW111" s="577">
        <f t="shared" si="10"/>
        <v>12</v>
      </c>
      <c r="AX111" s="41">
        <f t="shared" si="18"/>
        <v>17</v>
      </c>
      <c r="AY111" s="41">
        <f t="shared" si="19"/>
        <v>0</v>
      </c>
    </row>
    <row r="112" spans="1:51" x14ac:dyDescent="0.2">
      <c r="A112" s="402">
        <v>114</v>
      </c>
      <c r="B112" s="185" t="s">
        <v>714</v>
      </c>
      <c r="C112" s="275">
        <v>549</v>
      </c>
      <c r="D112" s="1042"/>
      <c r="E112" s="1042"/>
      <c r="F112" s="1042"/>
      <c r="G112" s="1042"/>
      <c r="H112" s="1042"/>
      <c r="I112" s="1042"/>
      <c r="J112" s="1042"/>
      <c r="K112" s="1042"/>
      <c r="L112" s="1042"/>
      <c r="M112" s="1042"/>
      <c r="N112" s="1042"/>
      <c r="O112" s="1042"/>
      <c r="P112" s="1042"/>
      <c r="Q112" s="1042"/>
      <c r="R112" s="1042"/>
      <c r="S112" s="1042"/>
      <c r="T112" s="1042"/>
      <c r="U112" s="1042"/>
      <c r="V112" s="1042"/>
      <c r="W112" s="1042"/>
      <c r="X112" s="1042"/>
      <c r="Y112" s="1042"/>
      <c r="Z112" s="1042"/>
      <c r="AA112" s="1042"/>
      <c r="AB112" s="1042"/>
      <c r="AC112" s="1043"/>
      <c r="AD112" s="1042"/>
      <c r="AE112" s="1042"/>
      <c r="AF112" s="1042"/>
      <c r="AG112" s="1042"/>
      <c r="AH112" s="1047"/>
      <c r="AI112" s="1042"/>
      <c r="AJ112" s="389">
        <f t="shared" si="15"/>
        <v>0</v>
      </c>
      <c r="AK112" s="627"/>
      <c r="AL112" s="585"/>
      <c r="AM112" s="585"/>
      <c r="AN112" s="390"/>
      <c r="AO112" s="41"/>
      <c r="AP112" s="391"/>
      <c r="AQ112" s="391"/>
      <c r="AR112" s="69"/>
      <c r="AS112" s="69"/>
      <c r="AT112" s="69"/>
      <c r="AU112" s="391">
        <f t="shared" si="16"/>
        <v>0</v>
      </c>
      <c r="AV112" s="391">
        <f t="shared" si="17"/>
        <v>0</v>
      </c>
      <c r="AW112" s="577">
        <f t="shared" si="10"/>
        <v>0</v>
      </c>
      <c r="AX112" s="41">
        <f t="shared" si="18"/>
        <v>0</v>
      </c>
      <c r="AY112" s="41">
        <f t="shared" si="19"/>
        <v>0</v>
      </c>
    </row>
    <row r="113" spans="1:51" x14ac:dyDescent="0.2">
      <c r="A113" s="402">
        <v>115</v>
      </c>
      <c r="B113" s="185" t="s">
        <v>736</v>
      </c>
      <c r="C113" s="340">
        <v>556</v>
      </c>
      <c r="D113" s="902" t="s">
        <v>2120</v>
      </c>
      <c r="E113" s="902" t="s">
        <v>2120</v>
      </c>
      <c r="F113" s="902" t="s">
        <v>2120</v>
      </c>
      <c r="G113" s="902" t="s">
        <v>2120</v>
      </c>
      <c r="H113" s="902" t="s">
        <v>2120</v>
      </c>
      <c r="I113" s="902" t="s">
        <v>2120</v>
      </c>
      <c r="J113" s="902" t="s">
        <v>2120</v>
      </c>
      <c r="K113" s="902" t="s">
        <v>2120</v>
      </c>
      <c r="L113" s="902" t="s">
        <v>2120</v>
      </c>
      <c r="M113" s="902" t="s">
        <v>2120</v>
      </c>
      <c r="N113" s="902" t="s">
        <v>2120</v>
      </c>
      <c r="O113" s="902" t="s">
        <v>2120</v>
      </c>
      <c r="P113" s="902" t="s">
        <v>996</v>
      </c>
      <c r="Q113" s="902" t="s">
        <v>996</v>
      </c>
      <c r="R113" s="902" t="s">
        <v>996</v>
      </c>
      <c r="S113" s="902" t="s">
        <v>996</v>
      </c>
      <c r="T113" s="902"/>
      <c r="U113" s="902"/>
      <c r="V113" s="902"/>
      <c r="W113" s="902"/>
      <c r="X113" s="902"/>
      <c r="Y113" s="902"/>
      <c r="Z113" s="902"/>
      <c r="AA113" s="902"/>
      <c r="AB113" s="902"/>
      <c r="AC113" s="759"/>
      <c r="AD113" s="902" t="s">
        <v>996</v>
      </c>
      <c r="AE113" s="902" t="s">
        <v>996</v>
      </c>
      <c r="AF113" s="902">
        <v>3</v>
      </c>
      <c r="AG113" s="902" t="s">
        <v>996</v>
      </c>
      <c r="AH113" s="902" t="s">
        <v>2120</v>
      </c>
      <c r="AI113" s="902" t="s">
        <v>2120</v>
      </c>
      <c r="AJ113" s="389">
        <f t="shared" si="15"/>
        <v>3</v>
      </c>
      <c r="AK113" s="627"/>
      <c r="AL113" s="585"/>
      <c r="AM113" s="585"/>
      <c r="AN113" s="390"/>
      <c r="AO113" s="41"/>
      <c r="AP113" s="391"/>
      <c r="AQ113" s="391"/>
      <c r="AR113" s="69"/>
      <c r="AS113" s="69"/>
      <c r="AT113" s="69"/>
      <c r="AU113" s="391">
        <f t="shared" si="16"/>
        <v>7</v>
      </c>
      <c r="AV113" s="391">
        <f t="shared" si="17"/>
        <v>1</v>
      </c>
      <c r="AW113" s="577">
        <f t="shared" si="10"/>
        <v>8</v>
      </c>
      <c r="AX113" s="41">
        <f t="shared" si="18"/>
        <v>14</v>
      </c>
      <c r="AY113" s="41">
        <f t="shared" si="19"/>
        <v>0</v>
      </c>
    </row>
    <row r="114" spans="1:51" x14ac:dyDescent="0.2">
      <c r="A114" s="402">
        <v>116</v>
      </c>
      <c r="B114" s="185" t="s">
        <v>741</v>
      </c>
      <c r="C114" s="340">
        <v>559</v>
      </c>
      <c r="D114" s="902" t="s">
        <v>996</v>
      </c>
      <c r="E114" s="902" t="s">
        <v>996</v>
      </c>
      <c r="F114" s="902" t="s">
        <v>996</v>
      </c>
      <c r="G114" s="902" t="s">
        <v>996</v>
      </c>
      <c r="H114" s="902" t="s">
        <v>2120</v>
      </c>
      <c r="I114" s="902" t="s">
        <v>2120</v>
      </c>
      <c r="J114" s="902" t="s">
        <v>2120</v>
      </c>
      <c r="K114" s="902" t="s">
        <v>2120</v>
      </c>
      <c r="L114" s="902" t="s">
        <v>2120</v>
      </c>
      <c r="M114" s="902" t="s">
        <v>2120</v>
      </c>
      <c r="N114" s="902" t="s">
        <v>2120</v>
      </c>
      <c r="O114" s="902" t="s">
        <v>2120</v>
      </c>
      <c r="P114" s="902" t="s">
        <v>2120</v>
      </c>
      <c r="Q114" s="902" t="s">
        <v>2120</v>
      </c>
      <c r="R114" s="902" t="s">
        <v>2120</v>
      </c>
      <c r="S114" s="902" t="s">
        <v>2120</v>
      </c>
      <c r="T114" s="902" t="s">
        <v>2120</v>
      </c>
      <c r="U114" s="902" t="s">
        <v>2120</v>
      </c>
      <c r="V114" s="902"/>
      <c r="W114" s="902"/>
      <c r="X114" s="902"/>
      <c r="Y114" s="902"/>
      <c r="Z114" s="902"/>
      <c r="AA114" s="902"/>
      <c r="AB114" s="902"/>
      <c r="AC114" s="759"/>
      <c r="AD114" s="902" t="s">
        <v>996</v>
      </c>
      <c r="AE114" s="902" t="s">
        <v>996</v>
      </c>
      <c r="AF114" s="902" t="s">
        <v>996</v>
      </c>
      <c r="AG114" s="902" t="s">
        <v>996</v>
      </c>
      <c r="AH114" s="902" t="s">
        <v>996</v>
      </c>
      <c r="AI114" s="902" t="s">
        <v>996</v>
      </c>
      <c r="AJ114" s="389">
        <f t="shared" si="15"/>
        <v>0</v>
      </c>
      <c r="AK114" s="627"/>
      <c r="AL114" s="585"/>
      <c r="AM114" s="585"/>
      <c r="AN114" s="390"/>
      <c r="AO114" s="41"/>
      <c r="AP114" s="391"/>
      <c r="AQ114" s="391"/>
      <c r="AR114" s="69"/>
      <c r="AS114" s="69"/>
      <c r="AT114" s="69"/>
      <c r="AU114" s="391">
        <f t="shared" si="16"/>
        <v>10</v>
      </c>
      <c r="AV114" s="391">
        <f t="shared" si="17"/>
        <v>0</v>
      </c>
      <c r="AW114" s="577">
        <f t="shared" si="10"/>
        <v>10</v>
      </c>
      <c r="AX114" s="41">
        <f t="shared" si="18"/>
        <v>14</v>
      </c>
      <c r="AY114" s="41">
        <f t="shared" si="19"/>
        <v>0</v>
      </c>
    </row>
    <row r="115" spans="1:51" x14ac:dyDescent="0.2">
      <c r="A115" s="402">
        <v>117</v>
      </c>
      <c r="B115" s="185" t="s">
        <v>753</v>
      </c>
      <c r="C115" s="340">
        <v>561</v>
      </c>
      <c r="D115" s="902" t="s">
        <v>2120</v>
      </c>
      <c r="E115" s="902" t="s">
        <v>2120</v>
      </c>
      <c r="F115" s="902" t="s">
        <v>2120</v>
      </c>
      <c r="G115" s="902" t="s">
        <v>2120</v>
      </c>
      <c r="H115" s="902" t="s">
        <v>996</v>
      </c>
      <c r="I115" s="902" t="s">
        <v>996</v>
      </c>
      <c r="J115" s="902" t="s">
        <v>996</v>
      </c>
      <c r="K115" s="902" t="s">
        <v>996</v>
      </c>
      <c r="L115" s="902" t="s">
        <v>996</v>
      </c>
      <c r="M115" s="902" t="s">
        <v>2117</v>
      </c>
      <c r="N115" s="902" t="s">
        <v>996</v>
      </c>
      <c r="O115" s="902" t="s">
        <v>996</v>
      </c>
      <c r="P115" s="902" t="s">
        <v>996</v>
      </c>
      <c r="Q115" s="902" t="s">
        <v>996</v>
      </c>
      <c r="R115" s="902" t="s">
        <v>996</v>
      </c>
      <c r="S115" s="902" t="s">
        <v>996</v>
      </c>
      <c r="T115" s="902"/>
      <c r="U115" s="902"/>
      <c r="V115" s="902" t="s">
        <v>2120</v>
      </c>
      <c r="W115" s="902" t="s">
        <v>2120</v>
      </c>
      <c r="X115" s="902" t="s">
        <v>2120</v>
      </c>
      <c r="Y115" s="902" t="s">
        <v>2120</v>
      </c>
      <c r="Z115" s="902" t="s">
        <v>2120</v>
      </c>
      <c r="AA115" s="902" t="s">
        <v>2120</v>
      </c>
      <c r="AB115" s="902" t="s">
        <v>2120</v>
      </c>
      <c r="AC115" s="759"/>
      <c r="AD115" s="902" t="s">
        <v>2120</v>
      </c>
      <c r="AE115" s="902" t="s">
        <v>2120</v>
      </c>
      <c r="AF115" s="902" t="s">
        <v>2120</v>
      </c>
      <c r="AG115" s="902" t="s">
        <v>2120</v>
      </c>
      <c r="AH115" s="978" t="s">
        <v>2120</v>
      </c>
      <c r="AI115" s="902" t="s">
        <v>2120</v>
      </c>
      <c r="AJ115" s="389">
        <f t="shared" si="15"/>
        <v>0</v>
      </c>
      <c r="AK115" s="627"/>
      <c r="AL115" s="585"/>
      <c r="AM115" s="585"/>
      <c r="AN115" s="390"/>
      <c r="AO115" s="41"/>
      <c r="AP115" s="391"/>
      <c r="AQ115" s="391"/>
      <c r="AR115" s="69"/>
      <c r="AS115" s="69"/>
      <c r="AT115" s="69"/>
      <c r="AU115" s="391">
        <f t="shared" si="16"/>
        <v>11</v>
      </c>
      <c r="AV115" s="391">
        <f t="shared" si="17"/>
        <v>0</v>
      </c>
      <c r="AW115" s="577">
        <f t="shared" si="10"/>
        <v>11</v>
      </c>
      <c r="AX115" s="41">
        <f t="shared" si="18"/>
        <v>17</v>
      </c>
      <c r="AY115" s="41">
        <f t="shared" si="19"/>
        <v>0</v>
      </c>
    </row>
    <row r="116" spans="1:51" x14ac:dyDescent="0.2">
      <c r="A116" s="402">
        <v>118</v>
      </c>
      <c r="B116" s="185" t="s">
        <v>754</v>
      </c>
      <c r="C116" s="275">
        <v>562</v>
      </c>
      <c r="D116" s="902" t="s">
        <v>2120</v>
      </c>
      <c r="E116" s="902" t="s">
        <v>2120</v>
      </c>
      <c r="F116" s="902" t="s">
        <v>2120</v>
      </c>
      <c r="G116" s="902" t="s">
        <v>2120</v>
      </c>
      <c r="H116" s="902" t="s">
        <v>2120</v>
      </c>
      <c r="I116" s="902" t="s">
        <v>2120</v>
      </c>
      <c r="J116" s="902" t="s">
        <v>2120</v>
      </c>
      <c r="K116" s="902" t="s">
        <v>2120</v>
      </c>
      <c r="L116" s="902" t="s">
        <v>2120</v>
      </c>
      <c r="M116" s="902" t="s">
        <v>2120</v>
      </c>
      <c r="N116" s="902" t="s">
        <v>2120</v>
      </c>
      <c r="O116" s="902" t="s">
        <v>996</v>
      </c>
      <c r="P116" s="902" t="s">
        <v>996</v>
      </c>
      <c r="Q116" s="902" t="s">
        <v>996</v>
      </c>
      <c r="R116" s="902" t="s">
        <v>996</v>
      </c>
      <c r="S116" s="902" t="s">
        <v>996</v>
      </c>
      <c r="T116" s="902" t="s">
        <v>996</v>
      </c>
      <c r="U116" s="902"/>
      <c r="V116" s="902"/>
      <c r="W116" s="902"/>
      <c r="X116" s="902"/>
      <c r="Y116" s="902"/>
      <c r="Z116" s="902"/>
      <c r="AA116" s="902"/>
      <c r="AB116" s="902"/>
      <c r="AC116" s="759"/>
      <c r="AD116" s="902" t="s">
        <v>996</v>
      </c>
      <c r="AE116" s="902" t="s">
        <v>996</v>
      </c>
      <c r="AF116" s="902" t="s">
        <v>996</v>
      </c>
      <c r="AG116" s="902" t="s">
        <v>2120</v>
      </c>
      <c r="AH116" s="902" t="s">
        <v>2120</v>
      </c>
      <c r="AI116" s="902" t="s">
        <v>2120</v>
      </c>
      <c r="AJ116" s="389">
        <f t="shared" si="15"/>
        <v>0</v>
      </c>
      <c r="AK116" s="627"/>
      <c r="AL116" s="585"/>
      <c r="AM116" s="585"/>
      <c r="AN116" s="390"/>
      <c r="AO116" s="41"/>
      <c r="AP116" s="391"/>
      <c r="AQ116" s="391"/>
      <c r="AR116" s="69"/>
      <c r="AS116" s="69"/>
      <c r="AT116" s="69"/>
      <c r="AU116" s="391">
        <f t="shared" si="16"/>
        <v>9</v>
      </c>
      <c r="AV116" s="391">
        <f t="shared" si="17"/>
        <v>0</v>
      </c>
      <c r="AW116" s="577">
        <f t="shared" si="10"/>
        <v>9</v>
      </c>
      <c r="AX116" s="41">
        <f t="shared" si="18"/>
        <v>14</v>
      </c>
      <c r="AY116" s="41">
        <f t="shared" si="19"/>
        <v>0</v>
      </c>
    </row>
    <row r="117" spans="1:51" x14ac:dyDescent="0.2">
      <c r="A117" s="402">
        <v>119</v>
      </c>
      <c r="B117" s="185" t="s">
        <v>755</v>
      </c>
      <c r="C117" s="340">
        <v>563</v>
      </c>
      <c r="D117" s="902" t="s">
        <v>996</v>
      </c>
      <c r="E117" s="902">
        <v>2</v>
      </c>
      <c r="F117" s="902" t="s">
        <v>996</v>
      </c>
      <c r="G117" s="902">
        <v>2</v>
      </c>
      <c r="H117" s="902" t="s">
        <v>996</v>
      </c>
      <c r="I117" s="902" t="s">
        <v>996</v>
      </c>
      <c r="J117" s="902">
        <v>2</v>
      </c>
      <c r="K117" s="902" t="s">
        <v>996</v>
      </c>
      <c r="L117" s="902" t="s">
        <v>996</v>
      </c>
      <c r="M117" s="902">
        <v>6</v>
      </c>
      <c r="N117" s="902">
        <v>4</v>
      </c>
      <c r="O117" s="902" t="s">
        <v>2120</v>
      </c>
      <c r="P117" s="902" t="s">
        <v>2120</v>
      </c>
      <c r="Q117" s="902" t="s">
        <v>2120</v>
      </c>
      <c r="R117" s="902" t="s">
        <v>2120</v>
      </c>
      <c r="S117" s="902" t="s">
        <v>2120</v>
      </c>
      <c r="T117" s="902" t="s">
        <v>2120</v>
      </c>
      <c r="U117" s="902" t="s">
        <v>2120</v>
      </c>
      <c r="V117" s="902" t="s">
        <v>2120</v>
      </c>
      <c r="W117" s="902" t="s">
        <v>2120</v>
      </c>
      <c r="X117" s="902" t="s">
        <v>2120</v>
      </c>
      <c r="Y117" s="902" t="s">
        <v>2120</v>
      </c>
      <c r="Z117" s="902" t="s">
        <v>2120</v>
      </c>
      <c r="AA117" s="902" t="s">
        <v>2120</v>
      </c>
      <c r="AB117" s="902" t="s">
        <v>2120</v>
      </c>
      <c r="AC117" s="760"/>
      <c r="AD117" s="902" t="s">
        <v>2120</v>
      </c>
      <c r="AE117" s="902" t="s">
        <v>2120</v>
      </c>
      <c r="AF117" s="902" t="s">
        <v>2120</v>
      </c>
      <c r="AG117" s="902" t="s">
        <v>996</v>
      </c>
      <c r="AH117" s="902" t="s">
        <v>996</v>
      </c>
      <c r="AI117" s="902">
        <v>2</v>
      </c>
      <c r="AJ117" s="389">
        <f t="shared" si="15"/>
        <v>18</v>
      </c>
      <c r="AK117" s="627"/>
      <c r="AL117" s="585"/>
      <c r="AM117" s="585"/>
      <c r="AN117" s="390"/>
      <c r="AO117" s="41"/>
      <c r="AP117" s="391"/>
      <c r="AQ117" s="391"/>
      <c r="AR117" s="69"/>
      <c r="AS117" s="69"/>
      <c r="AT117" s="69"/>
      <c r="AU117" s="391">
        <f t="shared" si="16"/>
        <v>8</v>
      </c>
      <c r="AV117" s="391">
        <f t="shared" si="17"/>
        <v>6</v>
      </c>
      <c r="AW117" s="577">
        <f t="shared" si="10"/>
        <v>14</v>
      </c>
      <c r="AX117" s="41">
        <f t="shared" si="18"/>
        <v>17</v>
      </c>
      <c r="AY117" s="41">
        <f t="shared" si="19"/>
        <v>0</v>
      </c>
    </row>
    <row r="118" spans="1:51" x14ac:dyDescent="0.2">
      <c r="A118" s="402">
        <v>120</v>
      </c>
      <c r="B118" s="192" t="s">
        <v>765</v>
      </c>
      <c r="C118" s="381">
        <v>564</v>
      </c>
      <c r="D118" s="902" t="s">
        <v>2120</v>
      </c>
      <c r="E118" s="902" t="s">
        <v>2120</v>
      </c>
      <c r="F118" s="902" t="s">
        <v>2120</v>
      </c>
      <c r="G118" s="902" t="s">
        <v>2120</v>
      </c>
      <c r="H118" s="902" t="s">
        <v>2120</v>
      </c>
      <c r="I118" s="902" t="s">
        <v>2120</v>
      </c>
      <c r="J118" s="902" t="s">
        <v>2120</v>
      </c>
      <c r="K118" s="902" t="s">
        <v>2120</v>
      </c>
      <c r="L118" s="902" t="s">
        <v>2120</v>
      </c>
      <c r="M118" s="902" t="s">
        <v>2120</v>
      </c>
      <c r="N118" s="902" t="s">
        <v>2120</v>
      </c>
      <c r="O118" s="902" t="s">
        <v>2115</v>
      </c>
      <c r="P118" s="902">
        <v>2</v>
      </c>
      <c r="Q118" s="902" t="s">
        <v>996</v>
      </c>
      <c r="R118" s="902" t="s">
        <v>996</v>
      </c>
      <c r="S118" s="902" t="s">
        <v>996</v>
      </c>
      <c r="T118" s="902">
        <v>4</v>
      </c>
      <c r="U118" s="902"/>
      <c r="V118" s="902"/>
      <c r="W118" s="902"/>
      <c r="X118" s="902"/>
      <c r="Y118" s="902"/>
      <c r="Z118" s="902"/>
      <c r="AA118" s="902"/>
      <c r="AB118" s="902"/>
      <c r="AC118" s="759"/>
      <c r="AD118" s="902" t="s">
        <v>996</v>
      </c>
      <c r="AE118" s="902" t="s">
        <v>996</v>
      </c>
      <c r="AF118" s="902" t="s">
        <v>996</v>
      </c>
      <c r="AG118" s="902" t="s">
        <v>2120</v>
      </c>
      <c r="AH118" s="902" t="s">
        <v>2120</v>
      </c>
      <c r="AI118" s="902" t="s">
        <v>2120</v>
      </c>
      <c r="AJ118" s="389">
        <f t="shared" si="15"/>
        <v>6</v>
      </c>
      <c r="AK118" s="627"/>
      <c r="AL118" s="585"/>
      <c r="AM118" s="585"/>
      <c r="AN118" s="390"/>
      <c r="AO118" s="41"/>
      <c r="AP118" s="391"/>
      <c r="AQ118" s="391"/>
      <c r="AR118" s="69"/>
      <c r="AS118" s="69"/>
      <c r="AT118" s="69"/>
      <c r="AU118" s="391">
        <f t="shared" si="16"/>
        <v>6</v>
      </c>
      <c r="AV118" s="391">
        <f t="shared" si="17"/>
        <v>2</v>
      </c>
      <c r="AW118" s="577">
        <f t="shared" si="10"/>
        <v>8</v>
      </c>
      <c r="AX118" s="41">
        <f t="shared" si="18"/>
        <v>14</v>
      </c>
      <c r="AY118" s="41">
        <f t="shared" si="19"/>
        <v>0</v>
      </c>
    </row>
    <row r="119" spans="1:51" x14ac:dyDescent="0.2">
      <c r="A119" s="402">
        <v>121</v>
      </c>
      <c r="B119" s="192" t="s">
        <v>766</v>
      </c>
      <c r="C119" s="413">
        <v>565</v>
      </c>
      <c r="D119" s="902" t="s">
        <v>996</v>
      </c>
      <c r="E119" s="902" t="s">
        <v>996</v>
      </c>
      <c r="F119" s="902" t="s">
        <v>996</v>
      </c>
      <c r="G119" s="902" t="s">
        <v>2114</v>
      </c>
      <c r="H119" s="902" t="s">
        <v>2120</v>
      </c>
      <c r="I119" s="902" t="s">
        <v>2120</v>
      </c>
      <c r="J119" s="902" t="s">
        <v>2120</v>
      </c>
      <c r="K119" s="902" t="s">
        <v>2120</v>
      </c>
      <c r="L119" s="902" t="s">
        <v>2120</v>
      </c>
      <c r="M119" s="902" t="s">
        <v>2120</v>
      </c>
      <c r="N119" s="902" t="s">
        <v>2120</v>
      </c>
      <c r="O119" s="902" t="s">
        <v>2120</v>
      </c>
      <c r="P119" s="902" t="s">
        <v>2120</v>
      </c>
      <c r="Q119" s="902" t="s">
        <v>2120</v>
      </c>
      <c r="R119" s="902" t="s">
        <v>2120</v>
      </c>
      <c r="S119" s="902" t="s">
        <v>2120</v>
      </c>
      <c r="T119" s="902" t="s">
        <v>2120</v>
      </c>
      <c r="U119" s="902" t="s">
        <v>2120</v>
      </c>
      <c r="V119" s="902"/>
      <c r="W119" s="902"/>
      <c r="X119" s="902"/>
      <c r="Y119" s="970"/>
      <c r="Z119" s="970"/>
      <c r="AA119" s="902"/>
      <c r="AB119" s="902"/>
      <c r="AC119" s="759"/>
      <c r="AD119" s="902" t="s">
        <v>996</v>
      </c>
      <c r="AE119" s="902" t="s">
        <v>996</v>
      </c>
      <c r="AF119" s="902" t="s">
        <v>996</v>
      </c>
      <c r="AG119" s="902" t="s">
        <v>996</v>
      </c>
      <c r="AH119" s="902" t="s">
        <v>996</v>
      </c>
      <c r="AI119" s="902" t="s">
        <v>996</v>
      </c>
      <c r="AJ119" s="389">
        <f t="shared" si="15"/>
        <v>0</v>
      </c>
      <c r="AK119" s="627"/>
      <c r="AL119" s="585"/>
      <c r="AM119" s="585"/>
      <c r="AN119" s="390"/>
      <c r="AO119" s="41"/>
      <c r="AP119" s="391"/>
      <c r="AQ119" s="391"/>
      <c r="AR119" s="69"/>
      <c r="AS119" s="69"/>
      <c r="AT119" s="69"/>
      <c r="AU119" s="391">
        <f t="shared" si="16"/>
        <v>9</v>
      </c>
      <c r="AV119" s="391">
        <f t="shared" si="17"/>
        <v>0</v>
      </c>
      <c r="AW119" s="577">
        <f t="shared" si="10"/>
        <v>9</v>
      </c>
      <c r="AX119" s="41">
        <f t="shared" si="18"/>
        <v>14</v>
      </c>
      <c r="AY119" s="41">
        <f t="shared" si="19"/>
        <v>0</v>
      </c>
    </row>
    <row r="120" spans="1:51" x14ac:dyDescent="0.2">
      <c r="A120" s="402">
        <v>122</v>
      </c>
      <c r="B120" s="185" t="s">
        <v>770</v>
      </c>
      <c r="C120" s="275">
        <v>566</v>
      </c>
      <c r="D120" s="902" t="s">
        <v>2120</v>
      </c>
      <c r="E120" s="902" t="s">
        <v>2120</v>
      </c>
      <c r="F120" s="902" t="s">
        <v>2120</v>
      </c>
      <c r="G120" s="902" t="s">
        <v>2120</v>
      </c>
      <c r="H120" s="902" t="s">
        <v>2120</v>
      </c>
      <c r="I120" s="902" t="s">
        <v>2120</v>
      </c>
      <c r="J120" s="902" t="s">
        <v>2120</v>
      </c>
      <c r="K120" s="902" t="s">
        <v>2120</v>
      </c>
      <c r="L120" s="902" t="s">
        <v>2120</v>
      </c>
      <c r="M120" s="902" t="s">
        <v>2120</v>
      </c>
      <c r="N120" s="902" t="s">
        <v>2120</v>
      </c>
      <c r="O120" s="902" t="s">
        <v>996</v>
      </c>
      <c r="P120" s="902" t="s">
        <v>996</v>
      </c>
      <c r="Q120" s="902" t="s">
        <v>996</v>
      </c>
      <c r="R120" s="902" t="s">
        <v>996</v>
      </c>
      <c r="S120" s="902" t="s">
        <v>2114</v>
      </c>
      <c r="T120" s="902" t="s">
        <v>996</v>
      </c>
      <c r="U120" s="902"/>
      <c r="V120" s="902"/>
      <c r="W120" s="902"/>
      <c r="X120" s="902"/>
      <c r="Y120" s="902"/>
      <c r="Z120" s="902"/>
      <c r="AA120" s="902"/>
      <c r="AB120" s="902"/>
      <c r="AC120" s="759"/>
      <c r="AD120" s="902" t="s">
        <v>996</v>
      </c>
      <c r="AE120" s="902" t="s">
        <v>996</v>
      </c>
      <c r="AF120" s="902" t="s">
        <v>996</v>
      </c>
      <c r="AG120" s="902" t="s">
        <v>2120</v>
      </c>
      <c r="AH120" s="902" t="s">
        <v>2120</v>
      </c>
      <c r="AI120" s="902" t="s">
        <v>2120</v>
      </c>
      <c r="AJ120" s="389">
        <f t="shared" si="15"/>
        <v>0</v>
      </c>
      <c r="AK120" s="627"/>
      <c r="AL120" s="585"/>
      <c r="AM120" s="585"/>
      <c r="AN120" s="390"/>
      <c r="AO120" s="41"/>
      <c r="AP120" s="391"/>
      <c r="AQ120" s="391"/>
      <c r="AR120" s="69"/>
      <c r="AS120" s="69"/>
      <c r="AT120" s="69"/>
      <c r="AU120" s="391">
        <f t="shared" si="16"/>
        <v>8</v>
      </c>
      <c r="AV120" s="391">
        <f t="shared" si="17"/>
        <v>0</v>
      </c>
      <c r="AW120" s="577">
        <f t="shared" si="10"/>
        <v>8</v>
      </c>
      <c r="AX120" s="41">
        <f t="shared" si="18"/>
        <v>14</v>
      </c>
      <c r="AY120" s="41">
        <f t="shared" si="19"/>
        <v>0</v>
      </c>
    </row>
    <row r="121" spans="1:51" x14ac:dyDescent="0.2">
      <c r="A121" s="402">
        <v>123</v>
      </c>
      <c r="B121" s="192" t="s">
        <v>764</v>
      </c>
      <c r="C121" s="413">
        <v>567</v>
      </c>
      <c r="D121" s="902" t="s">
        <v>2120</v>
      </c>
      <c r="E121" s="902" t="s">
        <v>2120</v>
      </c>
      <c r="F121" s="902" t="s">
        <v>2120</v>
      </c>
      <c r="G121" s="902" t="s">
        <v>2120</v>
      </c>
      <c r="H121" s="902" t="s">
        <v>996</v>
      </c>
      <c r="I121" s="902" t="s">
        <v>996</v>
      </c>
      <c r="J121" s="902">
        <v>5</v>
      </c>
      <c r="K121" s="902" t="s">
        <v>996</v>
      </c>
      <c r="L121" s="902">
        <v>6</v>
      </c>
      <c r="M121" s="902" t="s">
        <v>996</v>
      </c>
      <c r="N121" s="902">
        <v>2</v>
      </c>
      <c r="O121" s="902">
        <v>3</v>
      </c>
      <c r="P121" s="902">
        <v>3</v>
      </c>
      <c r="Q121" s="902">
        <v>5</v>
      </c>
      <c r="R121" s="902" t="s">
        <v>996</v>
      </c>
      <c r="S121" s="902">
        <v>3</v>
      </c>
      <c r="T121" s="902"/>
      <c r="U121" s="902"/>
      <c r="V121" s="902" t="s">
        <v>2120</v>
      </c>
      <c r="W121" s="902" t="s">
        <v>2120</v>
      </c>
      <c r="X121" s="902" t="s">
        <v>2120</v>
      </c>
      <c r="Y121" s="902" t="s">
        <v>2120</v>
      </c>
      <c r="Z121" s="902" t="s">
        <v>2120</v>
      </c>
      <c r="AA121" s="902" t="s">
        <v>2120</v>
      </c>
      <c r="AB121" s="902" t="s">
        <v>2120</v>
      </c>
      <c r="AC121" s="759"/>
      <c r="AD121" s="902" t="s">
        <v>2120</v>
      </c>
      <c r="AE121" s="902" t="s">
        <v>2120</v>
      </c>
      <c r="AF121" s="902" t="s">
        <v>2120</v>
      </c>
      <c r="AG121" s="902" t="s">
        <v>2120</v>
      </c>
      <c r="AH121" s="978" t="s">
        <v>2120</v>
      </c>
      <c r="AI121" s="902" t="s">
        <v>2120</v>
      </c>
      <c r="AJ121" s="389">
        <f t="shared" si="15"/>
        <v>27</v>
      </c>
      <c r="AK121" s="627"/>
      <c r="AL121" s="585"/>
      <c r="AM121" s="585"/>
      <c r="AN121" s="390"/>
      <c r="AO121" s="41"/>
      <c r="AP121" s="391"/>
      <c r="AQ121" s="391"/>
      <c r="AR121" s="69"/>
      <c r="AS121" s="69"/>
      <c r="AT121" s="69"/>
      <c r="AU121" s="391">
        <f t="shared" si="16"/>
        <v>5</v>
      </c>
      <c r="AV121" s="391">
        <f t="shared" si="17"/>
        <v>7</v>
      </c>
      <c r="AW121" s="577">
        <f t="shared" si="10"/>
        <v>12</v>
      </c>
      <c r="AX121" s="41">
        <f t="shared" si="18"/>
        <v>17</v>
      </c>
      <c r="AY121" s="41">
        <f t="shared" si="19"/>
        <v>0</v>
      </c>
    </row>
    <row r="122" spans="1:51" x14ac:dyDescent="0.2">
      <c r="A122" s="402">
        <v>124</v>
      </c>
      <c r="B122" s="185" t="s">
        <v>771</v>
      </c>
      <c r="C122" s="275">
        <v>569</v>
      </c>
      <c r="D122" s="902" t="s">
        <v>2120</v>
      </c>
      <c r="E122" s="902" t="s">
        <v>2120</v>
      </c>
      <c r="F122" s="902" t="s">
        <v>2120</v>
      </c>
      <c r="G122" s="902" t="s">
        <v>2120</v>
      </c>
      <c r="H122" s="902" t="s">
        <v>2120</v>
      </c>
      <c r="I122" s="902" t="s">
        <v>2120</v>
      </c>
      <c r="J122" s="902" t="s">
        <v>2120</v>
      </c>
      <c r="K122" s="902" t="s">
        <v>2120</v>
      </c>
      <c r="L122" s="902" t="s">
        <v>2120</v>
      </c>
      <c r="M122" s="902" t="s">
        <v>2120</v>
      </c>
      <c r="N122" s="902" t="s">
        <v>2120</v>
      </c>
      <c r="O122" s="902" t="s">
        <v>2117</v>
      </c>
      <c r="P122" s="902" t="s">
        <v>2117</v>
      </c>
      <c r="Q122" s="902" t="s">
        <v>996</v>
      </c>
      <c r="R122" s="902" t="s">
        <v>996</v>
      </c>
      <c r="S122" s="902" t="s">
        <v>2117</v>
      </c>
      <c r="T122" s="902" t="s">
        <v>996</v>
      </c>
      <c r="U122" s="902"/>
      <c r="V122" s="902"/>
      <c r="W122" s="902"/>
      <c r="X122" s="902"/>
      <c r="Y122" s="902"/>
      <c r="Z122" s="902"/>
      <c r="AA122" s="902"/>
      <c r="AB122" s="902"/>
      <c r="AC122" s="759"/>
      <c r="AD122" s="902" t="s">
        <v>996</v>
      </c>
      <c r="AE122" s="902" t="s">
        <v>996</v>
      </c>
      <c r="AF122" s="902" t="s">
        <v>996</v>
      </c>
      <c r="AG122" s="902" t="s">
        <v>2120</v>
      </c>
      <c r="AH122" s="902" t="s">
        <v>2120</v>
      </c>
      <c r="AI122" s="902" t="s">
        <v>2120</v>
      </c>
      <c r="AJ122" s="389">
        <f t="shared" si="15"/>
        <v>0</v>
      </c>
      <c r="AK122" s="627"/>
      <c r="AL122" s="585"/>
      <c r="AM122" s="585"/>
      <c r="AN122" s="390"/>
      <c r="AO122" s="41"/>
      <c r="AP122" s="391"/>
      <c r="AQ122" s="391"/>
      <c r="AR122" s="69"/>
      <c r="AS122" s="69"/>
      <c r="AT122" s="69"/>
      <c r="AU122" s="391">
        <f t="shared" si="16"/>
        <v>6</v>
      </c>
      <c r="AV122" s="391">
        <f t="shared" si="17"/>
        <v>0</v>
      </c>
      <c r="AW122" s="577">
        <f t="shared" si="10"/>
        <v>6</v>
      </c>
      <c r="AX122" s="41">
        <f t="shared" si="18"/>
        <v>14</v>
      </c>
      <c r="AY122" s="41">
        <f t="shared" si="19"/>
        <v>0</v>
      </c>
    </row>
    <row r="123" spans="1:51" x14ac:dyDescent="0.2">
      <c r="A123" s="402">
        <v>125</v>
      </c>
      <c r="B123" s="185" t="s">
        <v>796</v>
      </c>
      <c r="C123" s="275">
        <v>574</v>
      </c>
      <c r="D123" s="902" t="s">
        <v>2120</v>
      </c>
      <c r="E123" s="902" t="s">
        <v>2120</v>
      </c>
      <c r="F123" s="902" t="s">
        <v>2120</v>
      </c>
      <c r="G123" s="902" t="s">
        <v>2120</v>
      </c>
      <c r="H123" s="902" t="s">
        <v>2120</v>
      </c>
      <c r="I123" s="902" t="s">
        <v>2120</v>
      </c>
      <c r="J123" s="902" t="s">
        <v>2120</v>
      </c>
      <c r="K123" s="902" t="s">
        <v>2120</v>
      </c>
      <c r="L123" s="902" t="s">
        <v>2120</v>
      </c>
      <c r="M123" s="902" t="s">
        <v>2120</v>
      </c>
      <c r="N123" s="902" t="s">
        <v>2120</v>
      </c>
      <c r="O123" s="902" t="s">
        <v>996</v>
      </c>
      <c r="P123" s="902" t="s">
        <v>996</v>
      </c>
      <c r="Q123" s="902" t="s">
        <v>996</v>
      </c>
      <c r="R123" s="902" t="s">
        <v>996</v>
      </c>
      <c r="S123" s="902" t="s">
        <v>996</v>
      </c>
      <c r="T123" s="902" t="s">
        <v>996</v>
      </c>
      <c r="U123" s="902"/>
      <c r="V123" s="902"/>
      <c r="W123" s="902"/>
      <c r="X123" s="902"/>
      <c r="Y123" s="902"/>
      <c r="Z123" s="902"/>
      <c r="AA123" s="902"/>
      <c r="AB123" s="902"/>
      <c r="AC123" s="759"/>
      <c r="AD123" s="902" t="s">
        <v>996</v>
      </c>
      <c r="AE123" s="902" t="s">
        <v>996</v>
      </c>
      <c r="AF123" s="902" t="s">
        <v>996</v>
      </c>
      <c r="AG123" s="902" t="s">
        <v>2120</v>
      </c>
      <c r="AH123" s="902" t="s">
        <v>2120</v>
      </c>
      <c r="AI123" s="902" t="s">
        <v>2120</v>
      </c>
      <c r="AJ123" s="389">
        <f t="shared" si="15"/>
        <v>0</v>
      </c>
      <c r="AK123" s="627"/>
      <c r="AL123" s="585"/>
      <c r="AM123" s="585"/>
      <c r="AN123" s="390"/>
      <c r="AO123" s="41"/>
      <c r="AP123" s="391"/>
      <c r="AQ123" s="391"/>
      <c r="AR123" s="69"/>
      <c r="AS123" s="69"/>
      <c r="AT123" s="69"/>
      <c r="AU123" s="391">
        <f t="shared" si="16"/>
        <v>9</v>
      </c>
      <c r="AV123" s="391">
        <f t="shared" si="17"/>
        <v>0</v>
      </c>
      <c r="AW123" s="577">
        <f t="shared" si="10"/>
        <v>9</v>
      </c>
      <c r="AX123" s="41">
        <f t="shared" si="18"/>
        <v>14</v>
      </c>
      <c r="AY123" s="41">
        <f t="shared" si="19"/>
        <v>0</v>
      </c>
    </row>
    <row r="124" spans="1:51" x14ac:dyDescent="0.2">
      <c r="A124" s="402">
        <v>126</v>
      </c>
      <c r="B124" s="185" t="s">
        <v>794</v>
      </c>
      <c r="C124" s="406">
        <v>576</v>
      </c>
      <c r="D124" s="902" t="s">
        <v>996</v>
      </c>
      <c r="E124" s="902" t="s">
        <v>996</v>
      </c>
      <c r="F124" s="902" t="s">
        <v>996</v>
      </c>
      <c r="G124" s="902" t="s">
        <v>996</v>
      </c>
      <c r="H124" s="902" t="s">
        <v>2120</v>
      </c>
      <c r="I124" s="902" t="s">
        <v>2120</v>
      </c>
      <c r="J124" s="902" t="s">
        <v>2120</v>
      </c>
      <c r="K124" s="902" t="s">
        <v>2120</v>
      </c>
      <c r="L124" s="902" t="s">
        <v>2120</v>
      </c>
      <c r="M124" s="902" t="s">
        <v>2120</v>
      </c>
      <c r="N124" s="902" t="s">
        <v>2120</v>
      </c>
      <c r="O124" s="902" t="s">
        <v>2120</v>
      </c>
      <c r="P124" s="902" t="s">
        <v>2120</v>
      </c>
      <c r="Q124" s="902" t="s">
        <v>2120</v>
      </c>
      <c r="R124" s="902" t="s">
        <v>2120</v>
      </c>
      <c r="S124" s="902" t="s">
        <v>2120</v>
      </c>
      <c r="T124" s="902" t="s">
        <v>2120</v>
      </c>
      <c r="U124" s="902" t="s">
        <v>2120</v>
      </c>
      <c r="V124" s="902"/>
      <c r="W124" s="902"/>
      <c r="X124" s="902"/>
      <c r="Y124" s="902"/>
      <c r="Z124" s="902"/>
      <c r="AA124" s="902"/>
      <c r="AB124" s="902"/>
      <c r="AC124" s="759"/>
      <c r="AD124" s="902" t="s">
        <v>2115</v>
      </c>
      <c r="AE124" s="902" t="s">
        <v>996</v>
      </c>
      <c r="AF124" s="902" t="s">
        <v>996</v>
      </c>
      <c r="AG124" s="902" t="s">
        <v>996</v>
      </c>
      <c r="AH124" s="902" t="s">
        <v>996</v>
      </c>
      <c r="AI124" s="982" t="s">
        <v>996</v>
      </c>
      <c r="AJ124" s="389">
        <f t="shared" si="15"/>
        <v>0</v>
      </c>
      <c r="AK124" s="627"/>
      <c r="AL124" s="578"/>
      <c r="AM124" s="578"/>
      <c r="AN124" s="463"/>
      <c r="AO124" s="1097"/>
      <c r="AP124" s="1098"/>
      <c r="AQ124" s="1098"/>
      <c r="AR124" s="1098"/>
      <c r="AS124" s="1098"/>
      <c r="AT124" s="69"/>
      <c r="AU124" s="391">
        <f t="shared" si="16"/>
        <v>9</v>
      </c>
      <c r="AV124" s="391">
        <f t="shared" si="17"/>
        <v>0</v>
      </c>
      <c r="AW124" s="577">
        <f t="shared" si="10"/>
        <v>9</v>
      </c>
      <c r="AX124" s="41">
        <f t="shared" si="18"/>
        <v>14</v>
      </c>
      <c r="AY124" s="41">
        <f t="shared" si="19"/>
        <v>0</v>
      </c>
    </row>
    <row r="125" spans="1:51" x14ac:dyDescent="0.2">
      <c r="A125" s="402">
        <v>127</v>
      </c>
      <c r="B125" s="185" t="s">
        <v>795</v>
      </c>
      <c r="C125" s="275">
        <v>577</v>
      </c>
      <c r="D125" s="902" t="s">
        <v>996</v>
      </c>
      <c r="E125" s="902" t="s">
        <v>996</v>
      </c>
      <c r="F125" s="902" t="s">
        <v>996</v>
      </c>
      <c r="G125" s="902" t="s">
        <v>996</v>
      </c>
      <c r="H125" s="902">
        <v>1</v>
      </c>
      <c r="I125" s="902" t="s">
        <v>2115</v>
      </c>
      <c r="J125" s="902" t="s">
        <v>996</v>
      </c>
      <c r="K125" s="902" t="s">
        <v>996</v>
      </c>
      <c r="L125" s="902" t="s">
        <v>996</v>
      </c>
      <c r="M125" s="902" t="s">
        <v>996</v>
      </c>
      <c r="N125" s="902" t="s">
        <v>996</v>
      </c>
      <c r="O125" s="902" t="s">
        <v>2120</v>
      </c>
      <c r="P125" s="902" t="s">
        <v>2120</v>
      </c>
      <c r="Q125" s="902" t="s">
        <v>2120</v>
      </c>
      <c r="R125" s="902" t="s">
        <v>2120</v>
      </c>
      <c r="S125" s="902" t="s">
        <v>2120</v>
      </c>
      <c r="T125" s="902" t="s">
        <v>2120</v>
      </c>
      <c r="U125" s="902" t="s">
        <v>2120</v>
      </c>
      <c r="V125" s="902" t="s">
        <v>2120</v>
      </c>
      <c r="W125" s="902" t="s">
        <v>2120</v>
      </c>
      <c r="X125" s="902" t="s">
        <v>2120</v>
      </c>
      <c r="Y125" s="902" t="s">
        <v>2120</v>
      </c>
      <c r="Z125" s="902" t="s">
        <v>2120</v>
      </c>
      <c r="AA125" s="902" t="s">
        <v>2120</v>
      </c>
      <c r="AB125" s="902" t="s">
        <v>2120</v>
      </c>
      <c r="AC125" s="760"/>
      <c r="AD125" s="902" t="s">
        <v>2120</v>
      </c>
      <c r="AE125" s="902" t="s">
        <v>2120</v>
      </c>
      <c r="AF125" s="902" t="s">
        <v>2120</v>
      </c>
      <c r="AG125" s="902" t="s">
        <v>996</v>
      </c>
      <c r="AH125" s="978" t="s">
        <v>996</v>
      </c>
      <c r="AI125" s="902" t="s">
        <v>996</v>
      </c>
      <c r="AJ125" s="389">
        <f t="shared" si="15"/>
        <v>1</v>
      </c>
      <c r="AK125" s="627"/>
      <c r="AL125" s="587"/>
      <c r="AM125" s="587"/>
      <c r="AN125" s="265"/>
      <c r="AO125" s="397"/>
      <c r="AP125" s="397"/>
      <c r="AQ125" s="265"/>
      <c r="AR125" s="68"/>
      <c r="AS125" s="68"/>
      <c r="AT125" s="68"/>
      <c r="AU125" s="391">
        <f t="shared" si="16"/>
        <v>12</v>
      </c>
      <c r="AV125" s="391">
        <f t="shared" si="17"/>
        <v>1</v>
      </c>
      <c r="AW125" s="577">
        <f t="shared" ref="AW125:AW168" si="20">AV125+AU125</f>
        <v>13</v>
      </c>
      <c r="AX125" s="41">
        <f t="shared" si="18"/>
        <v>17</v>
      </c>
      <c r="AY125" s="41">
        <f t="shared" si="19"/>
        <v>0</v>
      </c>
    </row>
    <row r="126" spans="1:51" x14ac:dyDescent="0.2">
      <c r="A126" s="402">
        <v>128</v>
      </c>
      <c r="B126" s="185" t="s">
        <v>797</v>
      </c>
      <c r="C126" s="275">
        <v>578</v>
      </c>
      <c r="D126" s="902" t="s">
        <v>996</v>
      </c>
      <c r="E126" s="902">
        <v>2</v>
      </c>
      <c r="F126" s="902" t="s">
        <v>996</v>
      </c>
      <c r="G126" s="902">
        <v>2</v>
      </c>
      <c r="H126" s="902">
        <v>2</v>
      </c>
      <c r="I126" s="902" t="s">
        <v>996</v>
      </c>
      <c r="J126" s="902" t="s">
        <v>996</v>
      </c>
      <c r="K126" s="902" t="s">
        <v>996</v>
      </c>
      <c r="L126" s="902" t="s">
        <v>996</v>
      </c>
      <c r="M126" s="902" t="s">
        <v>996</v>
      </c>
      <c r="N126" s="902" t="s">
        <v>996</v>
      </c>
      <c r="O126" s="902" t="s">
        <v>2120</v>
      </c>
      <c r="P126" s="902" t="s">
        <v>2120</v>
      </c>
      <c r="Q126" s="902" t="s">
        <v>2120</v>
      </c>
      <c r="R126" s="902" t="s">
        <v>2120</v>
      </c>
      <c r="S126" s="902" t="s">
        <v>2120</v>
      </c>
      <c r="T126" s="902" t="s">
        <v>2120</v>
      </c>
      <c r="U126" s="902" t="s">
        <v>2120</v>
      </c>
      <c r="V126" s="902" t="s">
        <v>2120</v>
      </c>
      <c r="W126" s="902" t="s">
        <v>2120</v>
      </c>
      <c r="X126" s="902" t="s">
        <v>2120</v>
      </c>
      <c r="Y126" s="902" t="s">
        <v>2120</v>
      </c>
      <c r="Z126" s="902" t="s">
        <v>2120</v>
      </c>
      <c r="AA126" s="902" t="s">
        <v>2120</v>
      </c>
      <c r="AB126" s="902" t="s">
        <v>2120</v>
      </c>
      <c r="AC126" s="760"/>
      <c r="AD126" s="902" t="s">
        <v>2120</v>
      </c>
      <c r="AE126" s="902" t="s">
        <v>2120</v>
      </c>
      <c r="AF126" s="902" t="s">
        <v>2120</v>
      </c>
      <c r="AG126" s="902">
        <v>2</v>
      </c>
      <c r="AH126" s="978" t="s">
        <v>996</v>
      </c>
      <c r="AI126" s="902" t="s">
        <v>996</v>
      </c>
      <c r="AJ126" s="389">
        <f t="shared" si="15"/>
        <v>8</v>
      </c>
      <c r="AK126" s="627"/>
      <c r="AL126" s="587"/>
      <c r="AM126" s="587"/>
      <c r="AN126" s="265"/>
      <c r="AO126" s="397"/>
      <c r="AP126" s="397"/>
      <c r="AQ126" s="265"/>
      <c r="AR126" s="68"/>
      <c r="AS126" s="68"/>
      <c r="AT126" s="68"/>
      <c r="AU126" s="391">
        <f t="shared" si="16"/>
        <v>10</v>
      </c>
      <c r="AV126" s="391">
        <f t="shared" si="17"/>
        <v>4</v>
      </c>
      <c r="AW126" s="577">
        <f t="shared" si="20"/>
        <v>14</v>
      </c>
      <c r="AX126" s="41">
        <f t="shared" si="18"/>
        <v>17</v>
      </c>
      <c r="AY126" s="41">
        <f t="shared" si="19"/>
        <v>0</v>
      </c>
    </row>
    <row r="127" spans="1:51" x14ac:dyDescent="0.2">
      <c r="A127" s="402">
        <v>129</v>
      </c>
      <c r="B127" s="185" t="s">
        <v>798</v>
      </c>
      <c r="C127" s="275">
        <v>579</v>
      </c>
      <c r="D127" s="902" t="s">
        <v>2120</v>
      </c>
      <c r="E127" s="902" t="s">
        <v>2120</v>
      </c>
      <c r="F127" s="902" t="s">
        <v>2120</v>
      </c>
      <c r="G127" s="902" t="s">
        <v>2120</v>
      </c>
      <c r="H127" s="902" t="s">
        <v>2120</v>
      </c>
      <c r="I127" s="902" t="s">
        <v>2120</v>
      </c>
      <c r="J127" s="902" t="s">
        <v>2120</v>
      </c>
      <c r="K127" s="902" t="s">
        <v>2120</v>
      </c>
      <c r="L127" s="902" t="s">
        <v>2120</v>
      </c>
      <c r="M127" s="902" t="s">
        <v>2120</v>
      </c>
      <c r="N127" s="902" t="s">
        <v>2120</v>
      </c>
      <c r="O127" s="902" t="s">
        <v>996</v>
      </c>
      <c r="P127" s="902" t="s">
        <v>996</v>
      </c>
      <c r="Q127" s="902" t="s">
        <v>996</v>
      </c>
      <c r="R127" s="902" t="s">
        <v>996</v>
      </c>
      <c r="S127" s="902" t="s">
        <v>996</v>
      </c>
      <c r="T127" s="902" t="s">
        <v>996</v>
      </c>
      <c r="U127" s="902"/>
      <c r="V127" s="902"/>
      <c r="W127" s="902"/>
      <c r="X127" s="902"/>
      <c r="Y127" s="902"/>
      <c r="Z127" s="902"/>
      <c r="AA127" s="902"/>
      <c r="AB127" s="902"/>
      <c r="AC127" s="759"/>
      <c r="AD127" s="902" t="s">
        <v>996</v>
      </c>
      <c r="AE127" s="902" t="s">
        <v>996</v>
      </c>
      <c r="AF127" s="902" t="s">
        <v>996</v>
      </c>
      <c r="AG127" s="902" t="s">
        <v>2120</v>
      </c>
      <c r="AH127" s="902" t="s">
        <v>2120</v>
      </c>
      <c r="AI127" s="902" t="s">
        <v>2120</v>
      </c>
      <c r="AJ127" s="389">
        <f t="shared" si="15"/>
        <v>0</v>
      </c>
      <c r="AK127" s="627"/>
      <c r="AL127" s="587"/>
      <c r="AM127" s="587"/>
      <c r="AN127" s="265"/>
      <c r="AO127" s="397"/>
      <c r="AP127" s="397"/>
      <c r="AQ127" s="265"/>
      <c r="AR127" s="68"/>
      <c r="AS127" s="68"/>
      <c r="AT127" s="68"/>
      <c r="AU127" s="391">
        <f t="shared" si="16"/>
        <v>9</v>
      </c>
      <c r="AV127" s="391">
        <f t="shared" si="17"/>
        <v>0</v>
      </c>
      <c r="AW127" s="577">
        <f t="shared" si="20"/>
        <v>9</v>
      </c>
      <c r="AX127" s="41">
        <f t="shared" si="18"/>
        <v>14</v>
      </c>
      <c r="AY127" s="41">
        <f t="shared" si="19"/>
        <v>0</v>
      </c>
    </row>
    <row r="128" spans="1:51" x14ac:dyDescent="0.2">
      <c r="A128" s="402">
        <v>130</v>
      </c>
      <c r="B128" s="185" t="s">
        <v>861</v>
      </c>
      <c r="C128" s="340">
        <v>580</v>
      </c>
      <c r="D128" s="902" t="s">
        <v>996</v>
      </c>
      <c r="E128" s="902" t="s">
        <v>996</v>
      </c>
      <c r="F128" s="902" t="s">
        <v>996</v>
      </c>
      <c r="G128" s="902" t="s">
        <v>996</v>
      </c>
      <c r="H128" s="902" t="s">
        <v>2120</v>
      </c>
      <c r="I128" s="902" t="s">
        <v>2120</v>
      </c>
      <c r="J128" s="902" t="s">
        <v>2120</v>
      </c>
      <c r="K128" s="902" t="s">
        <v>2120</v>
      </c>
      <c r="L128" s="902" t="s">
        <v>2120</v>
      </c>
      <c r="M128" s="902" t="s">
        <v>2120</v>
      </c>
      <c r="N128" s="902" t="s">
        <v>2120</v>
      </c>
      <c r="O128" s="902" t="s">
        <v>2120</v>
      </c>
      <c r="P128" s="902" t="s">
        <v>2120</v>
      </c>
      <c r="Q128" s="902" t="s">
        <v>2120</v>
      </c>
      <c r="R128" s="902" t="s">
        <v>2120</v>
      </c>
      <c r="S128" s="902" t="s">
        <v>2120</v>
      </c>
      <c r="T128" s="902" t="s">
        <v>2120</v>
      </c>
      <c r="U128" s="902" t="s">
        <v>2120</v>
      </c>
      <c r="V128" s="902"/>
      <c r="W128" s="902"/>
      <c r="X128" s="902"/>
      <c r="Y128" s="902"/>
      <c r="Z128" s="902"/>
      <c r="AA128" s="902"/>
      <c r="AB128" s="902"/>
      <c r="AC128" s="759"/>
      <c r="AD128" s="902" t="s">
        <v>996</v>
      </c>
      <c r="AE128" s="902" t="s">
        <v>996</v>
      </c>
      <c r="AF128" s="902" t="s">
        <v>996</v>
      </c>
      <c r="AG128" s="902" t="s">
        <v>996</v>
      </c>
      <c r="AH128" s="902" t="s">
        <v>996</v>
      </c>
      <c r="AI128" s="902" t="s">
        <v>996</v>
      </c>
      <c r="AJ128" s="389">
        <f t="shared" si="15"/>
        <v>0</v>
      </c>
      <c r="AK128" s="627"/>
      <c r="AL128" s="587"/>
      <c r="AM128" s="587"/>
      <c r="AN128" s="265"/>
      <c r="AO128" s="397"/>
      <c r="AP128" s="397"/>
      <c r="AQ128" s="265"/>
      <c r="AR128" s="68"/>
      <c r="AS128" s="68"/>
      <c r="AT128" s="68"/>
      <c r="AU128" s="391">
        <f t="shared" si="16"/>
        <v>10</v>
      </c>
      <c r="AV128" s="391">
        <f t="shared" si="17"/>
        <v>0</v>
      </c>
      <c r="AW128" s="577">
        <f t="shared" si="20"/>
        <v>10</v>
      </c>
      <c r="AX128" s="41">
        <f t="shared" si="18"/>
        <v>14</v>
      </c>
      <c r="AY128" s="41">
        <f t="shared" si="19"/>
        <v>0</v>
      </c>
    </row>
    <row r="129" spans="1:51" x14ac:dyDescent="0.2">
      <c r="A129" s="402">
        <v>131</v>
      </c>
      <c r="B129" s="185" t="s">
        <v>814</v>
      </c>
      <c r="C129" s="275">
        <v>583</v>
      </c>
      <c r="D129" s="902" t="s">
        <v>2120</v>
      </c>
      <c r="E129" s="902" t="s">
        <v>2120</v>
      </c>
      <c r="F129" s="902" t="s">
        <v>2120</v>
      </c>
      <c r="G129" s="902" t="s">
        <v>2120</v>
      </c>
      <c r="H129" s="902" t="s">
        <v>2120</v>
      </c>
      <c r="I129" s="902" t="s">
        <v>2120</v>
      </c>
      <c r="J129" s="902" t="s">
        <v>2120</v>
      </c>
      <c r="K129" s="902" t="s">
        <v>2120</v>
      </c>
      <c r="L129" s="902" t="s">
        <v>2120</v>
      </c>
      <c r="M129" s="902" t="s">
        <v>2120</v>
      </c>
      <c r="N129" s="902" t="s">
        <v>2120</v>
      </c>
      <c r="O129" s="902" t="s">
        <v>996</v>
      </c>
      <c r="P129" s="902" t="s">
        <v>996</v>
      </c>
      <c r="Q129" s="902" t="s">
        <v>996</v>
      </c>
      <c r="R129" s="902" t="s">
        <v>996</v>
      </c>
      <c r="S129" s="902" t="s">
        <v>996</v>
      </c>
      <c r="T129" s="902" t="s">
        <v>996</v>
      </c>
      <c r="U129" s="902"/>
      <c r="V129" s="902"/>
      <c r="W129" s="902"/>
      <c r="X129" s="902"/>
      <c r="Y129" s="902"/>
      <c r="Z129" s="902"/>
      <c r="AA129" s="902"/>
      <c r="AB129" s="902"/>
      <c r="AC129" s="759"/>
      <c r="AD129" s="902" t="s">
        <v>996</v>
      </c>
      <c r="AE129" s="902" t="s">
        <v>996</v>
      </c>
      <c r="AF129" s="902" t="s">
        <v>996</v>
      </c>
      <c r="AG129" s="902" t="s">
        <v>2120</v>
      </c>
      <c r="AH129" s="902" t="s">
        <v>2120</v>
      </c>
      <c r="AI129" s="902" t="s">
        <v>2120</v>
      </c>
      <c r="AJ129" s="389">
        <f t="shared" si="15"/>
        <v>0</v>
      </c>
      <c r="AK129" s="627"/>
      <c r="AL129" s="587"/>
      <c r="AM129" s="587"/>
      <c r="AN129" s="265"/>
      <c r="AO129" s="397"/>
      <c r="AP129" s="397"/>
      <c r="AQ129" s="265"/>
      <c r="AR129" s="68"/>
      <c r="AS129" s="68"/>
      <c r="AT129" s="68"/>
      <c r="AU129" s="391">
        <f t="shared" ref="AU129:AU159" si="21">COUNTIF(D129:AI129,"X")</f>
        <v>9</v>
      </c>
      <c r="AV129" s="391">
        <f t="shared" ref="AV129:AV159" si="22">COUNTIF(D129:AI129,"&gt;0")</f>
        <v>0</v>
      </c>
      <c r="AW129" s="577">
        <f t="shared" si="20"/>
        <v>9</v>
      </c>
      <c r="AX129" s="41">
        <f t="shared" ref="AX129:AX161" si="23">COUNTIF(D129:AI129,"R")</f>
        <v>14</v>
      </c>
      <c r="AY129" s="41">
        <f t="shared" ref="AY129:AY161" si="24">COUNTIF(D129:AI129,"a")</f>
        <v>0</v>
      </c>
    </row>
    <row r="130" spans="1:51" x14ac:dyDescent="0.2">
      <c r="A130" s="402">
        <v>132</v>
      </c>
      <c r="B130" s="185" t="s">
        <v>824</v>
      </c>
      <c r="C130" s="275">
        <v>585</v>
      </c>
      <c r="D130" s="902">
        <v>2</v>
      </c>
      <c r="E130" s="902" t="s">
        <v>996</v>
      </c>
      <c r="F130" s="902" t="s">
        <v>996</v>
      </c>
      <c r="G130" s="902">
        <v>2</v>
      </c>
      <c r="H130" s="902">
        <v>2</v>
      </c>
      <c r="I130" s="902" t="s">
        <v>996</v>
      </c>
      <c r="J130" s="902" t="s">
        <v>996</v>
      </c>
      <c r="K130" s="902" t="s">
        <v>996</v>
      </c>
      <c r="L130" s="902" t="s">
        <v>996</v>
      </c>
      <c r="M130" s="902" t="s">
        <v>996</v>
      </c>
      <c r="N130" s="902" t="s">
        <v>996</v>
      </c>
      <c r="O130" s="902" t="s">
        <v>2120</v>
      </c>
      <c r="P130" s="902" t="s">
        <v>2120</v>
      </c>
      <c r="Q130" s="902" t="s">
        <v>2120</v>
      </c>
      <c r="R130" s="902" t="s">
        <v>2120</v>
      </c>
      <c r="S130" s="902" t="s">
        <v>2120</v>
      </c>
      <c r="T130" s="902" t="s">
        <v>2120</v>
      </c>
      <c r="U130" s="902" t="s">
        <v>2120</v>
      </c>
      <c r="V130" s="902" t="s">
        <v>2120</v>
      </c>
      <c r="W130" s="902" t="s">
        <v>2120</v>
      </c>
      <c r="X130" s="902" t="s">
        <v>2120</v>
      </c>
      <c r="Y130" s="902" t="s">
        <v>2120</v>
      </c>
      <c r="Z130" s="902" t="s">
        <v>2120</v>
      </c>
      <c r="AA130" s="902" t="s">
        <v>2120</v>
      </c>
      <c r="AB130" s="902" t="s">
        <v>2120</v>
      </c>
      <c r="AC130" s="760"/>
      <c r="AD130" s="902" t="s">
        <v>2120</v>
      </c>
      <c r="AE130" s="902" t="s">
        <v>2120</v>
      </c>
      <c r="AF130" s="902" t="s">
        <v>2120</v>
      </c>
      <c r="AG130" s="902" t="s">
        <v>996</v>
      </c>
      <c r="AH130" s="978" t="s">
        <v>996</v>
      </c>
      <c r="AI130" s="902" t="s">
        <v>996</v>
      </c>
      <c r="AJ130" s="389">
        <f t="shared" si="15"/>
        <v>6</v>
      </c>
      <c r="AK130" s="627"/>
      <c r="AL130" s="587"/>
      <c r="AM130" s="587"/>
      <c r="AN130" s="265"/>
      <c r="AO130" s="397"/>
      <c r="AP130" s="397"/>
      <c r="AQ130" s="265"/>
      <c r="AR130" s="68"/>
      <c r="AS130" s="68"/>
      <c r="AT130" s="68"/>
      <c r="AU130" s="391">
        <f t="shared" si="21"/>
        <v>11</v>
      </c>
      <c r="AV130" s="391">
        <f t="shared" si="22"/>
        <v>3</v>
      </c>
      <c r="AW130" s="577">
        <f t="shared" si="20"/>
        <v>14</v>
      </c>
      <c r="AX130" s="41">
        <f t="shared" si="23"/>
        <v>17</v>
      </c>
      <c r="AY130" s="41">
        <f t="shared" si="24"/>
        <v>0</v>
      </c>
    </row>
    <row r="131" spans="1:51" x14ac:dyDescent="0.2">
      <c r="A131" s="402">
        <v>133</v>
      </c>
      <c r="B131" s="185" t="s">
        <v>830</v>
      </c>
      <c r="C131" s="275">
        <v>586</v>
      </c>
      <c r="D131" s="902" t="s">
        <v>996</v>
      </c>
      <c r="E131" s="902" t="s">
        <v>996</v>
      </c>
      <c r="F131" s="902" t="s">
        <v>996</v>
      </c>
      <c r="G131" s="902" t="s">
        <v>996</v>
      </c>
      <c r="H131" s="902" t="s">
        <v>996</v>
      </c>
      <c r="I131" s="902" t="s">
        <v>996</v>
      </c>
      <c r="J131" s="902" t="s">
        <v>996</v>
      </c>
      <c r="K131" s="902" t="s">
        <v>996</v>
      </c>
      <c r="L131" s="902" t="s">
        <v>996</v>
      </c>
      <c r="M131" s="902" t="s">
        <v>996</v>
      </c>
      <c r="N131" s="902" t="s">
        <v>996</v>
      </c>
      <c r="O131" s="902" t="s">
        <v>2120</v>
      </c>
      <c r="P131" s="902" t="s">
        <v>2120</v>
      </c>
      <c r="Q131" s="902" t="s">
        <v>2120</v>
      </c>
      <c r="R131" s="902" t="s">
        <v>2120</v>
      </c>
      <c r="S131" s="902" t="s">
        <v>2120</v>
      </c>
      <c r="T131" s="902" t="s">
        <v>2120</v>
      </c>
      <c r="U131" s="902" t="s">
        <v>2120</v>
      </c>
      <c r="V131" s="902" t="s">
        <v>2120</v>
      </c>
      <c r="W131" s="902" t="s">
        <v>2120</v>
      </c>
      <c r="X131" s="902" t="s">
        <v>2120</v>
      </c>
      <c r="Y131" s="902" t="s">
        <v>2120</v>
      </c>
      <c r="Z131" s="902" t="s">
        <v>2120</v>
      </c>
      <c r="AA131" s="902" t="s">
        <v>2120</v>
      </c>
      <c r="AB131" s="902" t="s">
        <v>2120</v>
      </c>
      <c r="AC131" s="760"/>
      <c r="AD131" s="902" t="s">
        <v>2120</v>
      </c>
      <c r="AE131" s="902" t="s">
        <v>2120</v>
      </c>
      <c r="AF131" s="902" t="s">
        <v>2120</v>
      </c>
      <c r="AG131" s="902" t="s">
        <v>996</v>
      </c>
      <c r="AH131" s="978" t="s">
        <v>996</v>
      </c>
      <c r="AI131" s="902" t="s">
        <v>996</v>
      </c>
      <c r="AJ131" s="389">
        <f t="shared" si="15"/>
        <v>0</v>
      </c>
      <c r="AK131" s="627"/>
      <c r="AL131" s="587"/>
      <c r="AM131" s="587"/>
      <c r="AN131" s="265"/>
      <c r="AO131" s="397"/>
      <c r="AP131" s="397"/>
      <c r="AQ131" s="265"/>
      <c r="AR131" s="68"/>
      <c r="AS131" s="68"/>
      <c r="AT131" s="68"/>
      <c r="AU131" s="391">
        <f t="shared" si="21"/>
        <v>14</v>
      </c>
      <c r="AV131" s="391">
        <f t="shared" si="22"/>
        <v>0</v>
      </c>
      <c r="AW131" s="577">
        <f t="shared" si="20"/>
        <v>14</v>
      </c>
      <c r="AX131" s="41">
        <f t="shared" si="23"/>
        <v>17</v>
      </c>
      <c r="AY131" s="41">
        <f t="shared" si="24"/>
        <v>0</v>
      </c>
    </row>
    <row r="132" spans="1:51" x14ac:dyDescent="0.2">
      <c r="A132" s="402">
        <v>134</v>
      </c>
      <c r="B132" s="185" t="s">
        <v>831</v>
      </c>
      <c r="C132" s="275">
        <v>593</v>
      </c>
      <c r="D132" s="902" t="s">
        <v>996</v>
      </c>
      <c r="E132" s="902" t="s">
        <v>996</v>
      </c>
      <c r="F132" s="902" t="s">
        <v>996</v>
      </c>
      <c r="G132" s="902" t="s">
        <v>996</v>
      </c>
      <c r="H132" s="902" t="s">
        <v>996</v>
      </c>
      <c r="I132" s="657" t="s">
        <v>996</v>
      </c>
      <c r="J132" s="657" t="s">
        <v>996</v>
      </c>
      <c r="K132" s="902" t="s">
        <v>996</v>
      </c>
      <c r="L132" s="902" t="s">
        <v>996</v>
      </c>
      <c r="M132" s="902" t="s">
        <v>996</v>
      </c>
      <c r="N132" s="902" t="s">
        <v>996</v>
      </c>
      <c r="O132" s="902" t="s">
        <v>2120</v>
      </c>
      <c r="P132" s="902" t="s">
        <v>2120</v>
      </c>
      <c r="Q132" s="902" t="s">
        <v>2120</v>
      </c>
      <c r="R132" s="902" t="s">
        <v>2120</v>
      </c>
      <c r="S132" s="902" t="s">
        <v>2120</v>
      </c>
      <c r="T132" s="902" t="s">
        <v>2120</v>
      </c>
      <c r="U132" s="902" t="s">
        <v>2120</v>
      </c>
      <c r="V132" s="902" t="s">
        <v>2120</v>
      </c>
      <c r="W132" s="902" t="s">
        <v>2120</v>
      </c>
      <c r="X132" s="902" t="s">
        <v>2120</v>
      </c>
      <c r="Y132" s="902" t="s">
        <v>2120</v>
      </c>
      <c r="Z132" s="902" t="s">
        <v>2120</v>
      </c>
      <c r="AA132" s="902" t="s">
        <v>2120</v>
      </c>
      <c r="AB132" s="902" t="s">
        <v>2120</v>
      </c>
      <c r="AC132" s="760"/>
      <c r="AD132" s="902" t="s">
        <v>2120</v>
      </c>
      <c r="AE132" s="902" t="s">
        <v>2120</v>
      </c>
      <c r="AF132" s="902" t="s">
        <v>2120</v>
      </c>
      <c r="AG132" s="902" t="s">
        <v>2114</v>
      </c>
      <c r="AH132" s="978" t="s">
        <v>996</v>
      </c>
      <c r="AI132" s="902" t="s">
        <v>996</v>
      </c>
      <c r="AJ132" s="389">
        <f t="shared" ref="AJ132:AJ195" si="25">SUM(D132:AI132)</f>
        <v>0</v>
      </c>
      <c r="AK132" s="627"/>
      <c r="AL132" s="587"/>
      <c r="AM132" s="587"/>
      <c r="AN132" s="265"/>
      <c r="AO132" s="397"/>
      <c r="AP132" s="397"/>
      <c r="AQ132" s="265"/>
      <c r="AR132" s="68"/>
      <c r="AS132" s="68"/>
      <c r="AT132" s="68"/>
      <c r="AU132" s="391">
        <f t="shared" si="21"/>
        <v>13</v>
      </c>
      <c r="AV132" s="391">
        <f t="shared" si="22"/>
        <v>0</v>
      </c>
      <c r="AW132" s="577">
        <f t="shared" si="20"/>
        <v>13</v>
      </c>
      <c r="AX132" s="41">
        <f t="shared" si="23"/>
        <v>17</v>
      </c>
      <c r="AY132" s="41">
        <f t="shared" si="24"/>
        <v>0</v>
      </c>
    </row>
    <row r="133" spans="1:51" x14ac:dyDescent="0.2">
      <c r="A133" s="402">
        <v>135</v>
      </c>
      <c r="B133" s="185" t="s">
        <v>832</v>
      </c>
      <c r="C133" s="340">
        <v>594</v>
      </c>
      <c r="D133" s="902" t="s">
        <v>2120</v>
      </c>
      <c r="E133" s="902" t="s">
        <v>2120</v>
      </c>
      <c r="F133" s="902" t="s">
        <v>2120</v>
      </c>
      <c r="G133" s="902" t="s">
        <v>2120</v>
      </c>
      <c r="H133" s="902" t="s">
        <v>996</v>
      </c>
      <c r="I133" s="902" t="s">
        <v>996</v>
      </c>
      <c r="J133" s="902" t="s">
        <v>996</v>
      </c>
      <c r="K133" s="902" t="s">
        <v>996</v>
      </c>
      <c r="L133" s="902" t="s">
        <v>996</v>
      </c>
      <c r="M133" s="902" t="s">
        <v>996</v>
      </c>
      <c r="N133" s="902" t="s">
        <v>996</v>
      </c>
      <c r="O133" s="902">
        <v>3</v>
      </c>
      <c r="P133" s="902" t="s">
        <v>996</v>
      </c>
      <c r="Q133" s="902" t="s">
        <v>996</v>
      </c>
      <c r="R133" s="902" t="s">
        <v>996</v>
      </c>
      <c r="S133" s="902" t="s">
        <v>996</v>
      </c>
      <c r="T133" s="902"/>
      <c r="U133" s="902"/>
      <c r="V133" s="902" t="s">
        <v>2120</v>
      </c>
      <c r="W133" s="902" t="s">
        <v>2120</v>
      </c>
      <c r="X133" s="902" t="s">
        <v>2120</v>
      </c>
      <c r="Y133" s="902" t="s">
        <v>2120</v>
      </c>
      <c r="Z133" s="902" t="s">
        <v>2120</v>
      </c>
      <c r="AA133" s="902" t="s">
        <v>2120</v>
      </c>
      <c r="AB133" s="902" t="s">
        <v>2120</v>
      </c>
      <c r="AC133" s="759"/>
      <c r="AD133" s="902" t="s">
        <v>2120</v>
      </c>
      <c r="AE133" s="902" t="s">
        <v>2120</v>
      </c>
      <c r="AF133" s="902" t="s">
        <v>2120</v>
      </c>
      <c r="AG133" s="902" t="s">
        <v>2120</v>
      </c>
      <c r="AH133" s="978" t="s">
        <v>2120</v>
      </c>
      <c r="AI133" s="902" t="s">
        <v>2120</v>
      </c>
      <c r="AJ133" s="389">
        <f t="shared" si="25"/>
        <v>3</v>
      </c>
      <c r="AK133" s="627"/>
      <c r="AL133" s="587"/>
      <c r="AM133" s="587"/>
      <c r="AN133" s="265"/>
      <c r="AO133" s="397"/>
      <c r="AP133" s="397"/>
      <c r="AQ133" s="265"/>
      <c r="AR133" s="68"/>
      <c r="AS133" s="68"/>
      <c r="AT133" s="68"/>
      <c r="AU133" s="391">
        <f t="shared" si="21"/>
        <v>11</v>
      </c>
      <c r="AV133" s="391">
        <f t="shared" si="22"/>
        <v>1</v>
      </c>
      <c r="AW133" s="577">
        <f t="shared" si="20"/>
        <v>12</v>
      </c>
      <c r="AX133" s="41">
        <f t="shared" si="23"/>
        <v>17</v>
      </c>
      <c r="AY133" s="41">
        <f t="shared" si="24"/>
        <v>0</v>
      </c>
    </row>
    <row r="134" spans="1:51" x14ac:dyDescent="0.2">
      <c r="A134" s="402">
        <v>136</v>
      </c>
      <c r="B134" s="276" t="s">
        <v>858</v>
      </c>
      <c r="C134" s="340">
        <v>603</v>
      </c>
      <c r="D134" s="1042"/>
      <c r="E134" s="1042"/>
      <c r="F134" s="1042"/>
      <c r="G134" s="1042"/>
      <c r="H134" s="1042"/>
      <c r="I134" s="1042"/>
      <c r="J134" s="1042"/>
      <c r="K134" s="1042"/>
      <c r="L134" s="1042"/>
      <c r="M134" s="1042"/>
      <c r="N134" s="1042"/>
      <c r="O134" s="1042"/>
      <c r="P134" s="1042"/>
      <c r="Q134" s="1042"/>
      <c r="R134" s="1042"/>
      <c r="S134" s="1042"/>
      <c r="T134" s="1042"/>
      <c r="U134" s="1042"/>
      <c r="V134" s="1042"/>
      <c r="W134" s="1042"/>
      <c r="X134" s="1042"/>
      <c r="Y134" s="1042"/>
      <c r="Z134" s="1042"/>
      <c r="AA134" s="1042"/>
      <c r="AB134" s="1042"/>
      <c r="AC134" s="1043"/>
      <c r="AD134" s="1042"/>
      <c r="AE134" s="1042"/>
      <c r="AF134" s="1042"/>
      <c r="AG134" s="1042"/>
      <c r="AH134" s="1047"/>
      <c r="AI134" s="1042"/>
      <c r="AJ134" s="389">
        <f t="shared" si="25"/>
        <v>0</v>
      </c>
      <c r="AK134" s="627"/>
      <c r="AL134" s="587"/>
      <c r="AM134" s="587"/>
      <c r="AN134" s="265"/>
      <c r="AO134" s="397"/>
      <c r="AP134" s="397"/>
      <c r="AQ134" s="265"/>
      <c r="AR134" s="68"/>
      <c r="AS134" s="68"/>
      <c r="AT134" s="68"/>
      <c r="AU134" s="391">
        <f t="shared" si="21"/>
        <v>0</v>
      </c>
      <c r="AV134" s="391">
        <f t="shared" si="22"/>
        <v>0</v>
      </c>
      <c r="AW134" s="577">
        <f t="shared" si="20"/>
        <v>0</v>
      </c>
      <c r="AX134" s="41">
        <f t="shared" si="23"/>
        <v>0</v>
      </c>
      <c r="AY134" s="41">
        <f t="shared" si="24"/>
        <v>0</v>
      </c>
    </row>
    <row r="135" spans="1:51" x14ac:dyDescent="0.2">
      <c r="A135" s="402">
        <v>137</v>
      </c>
      <c r="B135" s="276" t="s">
        <v>859</v>
      </c>
      <c r="C135" s="275">
        <v>610</v>
      </c>
      <c r="D135" s="902" t="s">
        <v>996</v>
      </c>
      <c r="E135" s="902" t="s">
        <v>996</v>
      </c>
      <c r="F135" s="902" t="s">
        <v>996</v>
      </c>
      <c r="G135" s="902" t="s">
        <v>996</v>
      </c>
      <c r="H135" s="902" t="s">
        <v>996</v>
      </c>
      <c r="I135" s="902" t="s">
        <v>996</v>
      </c>
      <c r="J135" s="902" t="s">
        <v>996</v>
      </c>
      <c r="K135" s="902" t="s">
        <v>996</v>
      </c>
      <c r="L135" s="902" t="s">
        <v>996</v>
      </c>
      <c r="M135" s="902" t="s">
        <v>996</v>
      </c>
      <c r="N135" s="902" t="s">
        <v>2117</v>
      </c>
      <c r="O135" s="902" t="s">
        <v>2120</v>
      </c>
      <c r="P135" s="902" t="s">
        <v>2120</v>
      </c>
      <c r="Q135" s="902" t="s">
        <v>2120</v>
      </c>
      <c r="R135" s="902" t="s">
        <v>2120</v>
      </c>
      <c r="S135" s="902" t="s">
        <v>2120</v>
      </c>
      <c r="T135" s="902" t="s">
        <v>2120</v>
      </c>
      <c r="U135" s="902" t="s">
        <v>2120</v>
      </c>
      <c r="V135" s="902" t="s">
        <v>2120</v>
      </c>
      <c r="W135" s="902" t="s">
        <v>2120</v>
      </c>
      <c r="X135" s="902" t="s">
        <v>2120</v>
      </c>
      <c r="Y135" s="902" t="s">
        <v>2120</v>
      </c>
      <c r="Z135" s="902" t="s">
        <v>2120</v>
      </c>
      <c r="AA135" s="902" t="s">
        <v>2120</v>
      </c>
      <c r="AB135" s="902" t="s">
        <v>2120</v>
      </c>
      <c r="AC135" s="760"/>
      <c r="AD135" s="902" t="s">
        <v>2120</v>
      </c>
      <c r="AE135" s="902" t="s">
        <v>2120</v>
      </c>
      <c r="AF135" s="902" t="s">
        <v>2120</v>
      </c>
      <c r="AG135" s="902" t="s">
        <v>996</v>
      </c>
      <c r="AH135" s="902" t="s">
        <v>996</v>
      </c>
      <c r="AI135" s="979" t="s">
        <v>996</v>
      </c>
      <c r="AJ135" s="389">
        <f t="shared" si="25"/>
        <v>0</v>
      </c>
      <c r="AK135" s="627"/>
      <c r="AL135" s="587"/>
      <c r="AM135" s="587"/>
      <c r="AN135" s="265"/>
      <c r="AO135" s="397"/>
      <c r="AP135" s="397"/>
      <c r="AQ135" s="265"/>
      <c r="AR135" s="68"/>
      <c r="AS135" s="68"/>
      <c r="AT135" s="68"/>
      <c r="AU135" s="391">
        <f t="shared" si="21"/>
        <v>13</v>
      </c>
      <c r="AV135" s="391">
        <f t="shared" si="22"/>
        <v>0</v>
      </c>
      <c r="AW135" s="577">
        <f t="shared" si="20"/>
        <v>13</v>
      </c>
      <c r="AX135" s="41">
        <f t="shared" si="23"/>
        <v>17</v>
      </c>
      <c r="AY135" s="41">
        <f t="shared" si="24"/>
        <v>0</v>
      </c>
    </row>
    <row r="136" spans="1:51" x14ac:dyDescent="0.2">
      <c r="A136" s="402">
        <v>138</v>
      </c>
      <c r="B136" s="185" t="s">
        <v>860</v>
      </c>
      <c r="C136" s="275">
        <v>615</v>
      </c>
      <c r="D136" s="902" t="s">
        <v>996</v>
      </c>
      <c r="E136" s="902" t="s">
        <v>996</v>
      </c>
      <c r="F136" s="902" t="s">
        <v>996</v>
      </c>
      <c r="G136" s="902" t="s">
        <v>996</v>
      </c>
      <c r="H136" s="902" t="s">
        <v>996</v>
      </c>
      <c r="I136" s="902" t="s">
        <v>2117</v>
      </c>
      <c r="J136" s="902" t="s">
        <v>2117</v>
      </c>
      <c r="K136" s="902" t="s">
        <v>996</v>
      </c>
      <c r="L136" s="902" t="s">
        <v>996</v>
      </c>
      <c r="M136" s="902" t="s">
        <v>996</v>
      </c>
      <c r="N136" s="902" t="s">
        <v>996</v>
      </c>
      <c r="O136" s="902" t="s">
        <v>2120</v>
      </c>
      <c r="P136" s="902" t="s">
        <v>2120</v>
      </c>
      <c r="Q136" s="902" t="s">
        <v>2120</v>
      </c>
      <c r="R136" s="902" t="s">
        <v>2120</v>
      </c>
      <c r="S136" s="902" t="s">
        <v>2120</v>
      </c>
      <c r="T136" s="902" t="s">
        <v>2120</v>
      </c>
      <c r="U136" s="902" t="s">
        <v>2120</v>
      </c>
      <c r="V136" s="902" t="s">
        <v>2120</v>
      </c>
      <c r="W136" s="902" t="s">
        <v>2120</v>
      </c>
      <c r="X136" s="902" t="s">
        <v>2120</v>
      </c>
      <c r="Y136" s="902" t="s">
        <v>2120</v>
      </c>
      <c r="Z136" s="902" t="s">
        <v>2120</v>
      </c>
      <c r="AA136" s="902" t="s">
        <v>2120</v>
      </c>
      <c r="AB136" s="902" t="s">
        <v>2120</v>
      </c>
      <c r="AC136" s="760"/>
      <c r="AD136" s="902" t="s">
        <v>2120</v>
      </c>
      <c r="AE136" s="902" t="s">
        <v>2120</v>
      </c>
      <c r="AF136" s="902" t="s">
        <v>2120</v>
      </c>
      <c r="AG136" s="902" t="s">
        <v>996</v>
      </c>
      <c r="AH136" s="978" t="s">
        <v>996</v>
      </c>
      <c r="AI136" s="902" t="s">
        <v>996</v>
      </c>
      <c r="AJ136" s="389">
        <f t="shared" si="25"/>
        <v>0</v>
      </c>
      <c r="AK136" s="627"/>
      <c r="AL136" s="587"/>
      <c r="AM136" s="587"/>
      <c r="AN136" s="265"/>
      <c r="AO136" s="397"/>
      <c r="AP136" s="397"/>
      <c r="AQ136" s="265"/>
      <c r="AR136" s="68"/>
      <c r="AS136" s="68"/>
      <c r="AT136" s="68"/>
      <c r="AU136" s="391">
        <f t="shared" si="21"/>
        <v>12</v>
      </c>
      <c r="AV136" s="391">
        <f t="shared" si="22"/>
        <v>0</v>
      </c>
      <c r="AW136" s="577">
        <f t="shared" si="20"/>
        <v>12</v>
      </c>
      <c r="AX136" s="41">
        <f t="shared" si="23"/>
        <v>17</v>
      </c>
      <c r="AY136" s="41">
        <f t="shared" si="24"/>
        <v>0</v>
      </c>
    </row>
    <row r="137" spans="1:51" x14ac:dyDescent="0.2">
      <c r="A137" s="402">
        <v>140</v>
      </c>
      <c r="B137" s="185" t="s">
        <v>880</v>
      </c>
      <c r="C137" s="340">
        <v>626</v>
      </c>
      <c r="D137" s="902" t="s">
        <v>2120</v>
      </c>
      <c r="E137" s="902" t="s">
        <v>2120</v>
      </c>
      <c r="F137" s="902" t="s">
        <v>2120</v>
      </c>
      <c r="G137" s="902" t="s">
        <v>2120</v>
      </c>
      <c r="H137" s="902" t="s">
        <v>996</v>
      </c>
      <c r="I137" s="902" t="s">
        <v>996</v>
      </c>
      <c r="J137" s="902" t="s">
        <v>996</v>
      </c>
      <c r="K137" s="902" t="s">
        <v>996</v>
      </c>
      <c r="L137" s="902" t="s">
        <v>996</v>
      </c>
      <c r="M137" s="902" t="s">
        <v>996</v>
      </c>
      <c r="N137" s="902" t="s">
        <v>996</v>
      </c>
      <c r="O137" s="902" t="s">
        <v>996</v>
      </c>
      <c r="P137" s="902" t="s">
        <v>996</v>
      </c>
      <c r="Q137" s="902" t="s">
        <v>996</v>
      </c>
      <c r="R137" s="902" t="s">
        <v>996</v>
      </c>
      <c r="S137" s="902" t="s">
        <v>996</v>
      </c>
      <c r="T137" s="902"/>
      <c r="U137" s="902"/>
      <c r="V137" s="902" t="s">
        <v>2120</v>
      </c>
      <c r="W137" s="902" t="s">
        <v>2120</v>
      </c>
      <c r="X137" s="902" t="s">
        <v>2120</v>
      </c>
      <c r="Y137" s="902" t="s">
        <v>2120</v>
      </c>
      <c r="Z137" s="902" t="s">
        <v>2120</v>
      </c>
      <c r="AA137" s="902" t="s">
        <v>2120</v>
      </c>
      <c r="AB137" s="902" t="s">
        <v>2120</v>
      </c>
      <c r="AC137" s="759"/>
      <c r="AD137" s="902" t="s">
        <v>2120</v>
      </c>
      <c r="AE137" s="902" t="s">
        <v>2120</v>
      </c>
      <c r="AF137" s="902" t="s">
        <v>2120</v>
      </c>
      <c r="AG137" s="902" t="s">
        <v>2120</v>
      </c>
      <c r="AH137" s="978" t="s">
        <v>2120</v>
      </c>
      <c r="AI137" s="902" t="s">
        <v>2120</v>
      </c>
      <c r="AJ137" s="389">
        <f t="shared" si="25"/>
        <v>0</v>
      </c>
      <c r="AK137" s="627"/>
      <c r="AL137" s="587"/>
      <c r="AM137" s="587"/>
      <c r="AN137" s="265"/>
      <c r="AO137" s="397"/>
      <c r="AP137" s="397"/>
      <c r="AQ137" s="265"/>
      <c r="AR137" s="68"/>
      <c r="AS137" s="68"/>
      <c r="AT137" s="68"/>
      <c r="AU137" s="391">
        <f t="shared" si="21"/>
        <v>12</v>
      </c>
      <c r="AV137" s="391">
        <f t="shared" si="22"/>
        <v>0</v>
      </c>
      <c r="AW137" s="577">
        <f t="shared" si="20"/>
        <v>12</v>
      </c>
      <c r="AX137" s="41">
        <f t="shared" si="23"/>
        <v>17</v>
      </c>
      <c r="AY137" s="41">
        <f t="shared" si="24"/>
        <v>0</v>
      </c>
    </row>
    <row r="138" spans="1:51" x14ac:dyDescent="0.2">
      <c r="A138" s="402">
        <v>141</v>
      </c>
      <c r="B138" s="185" t="s">
        <v>898</v>
      </c>
      <c r="C138" s="340">
        <v>635</v>
      </c>
      <c r="D138" s="902" t="s">
        <v>2120</v>
      </c>
      <c r="E138" s="902" t="s">
        <v>2120</v>
      </c>
      <c r="F138" s="902" t="s">
        <v>2120</v>
      </c>
      <c r="G138" s="902" t="s">
        <v>2120</v>
      </c>
      <c r="H138" s="902" t="s">
        <v>996</v>
      </c>
      <c r="I138" s="902" t="s">
        <v>996</v>
      </c>
      <c r="J138" s="902" t="s">
        <v>996</v>
      </c>
      <c r="K138" s="902" t="s">
        <v>996</v>
      </c>
      <c r="L138" s="902" t="s">
        <v>996</v>
      </c>
      <c r="M138" s="902" t="s">
        <v>996</v>
      </c>
      <c r="N138" s="902" t="s">
        <v>996</v>
      </c>
      <c r="O138" s="902" t="s">
        <v>996</v>
      </c>
      <c r="P138" s="902" t="s">
        <v>996</v>
      </c>
      <c r="Q138" s="902" t="s">
        <v>996</v>
      </c>
      <c r="R138" s="902" t="s">
        <v>996</v>
      </c>
      <c r="S138" s="902" t="s">
        <v>996</v>
      </c>
      <c r="T138" s="902"/>
      <c r="U138" s="902"/>
      <c r="V138" s="902" t="s">
        <v>2120</v>
      </c>
      <c r="W138" s="902" t="s">
        <v>2120</v>
      </c>
      <c r="X138" s="902" t="s">
        <v>2120</v>
      </c>
      <c r="Y138" s="902" t="s">
        <v>2120</v>
      </c>
      <c r="Z138" s="902" t="s">
        <v>2120</v>
      </c>
      <c r="AA138" s="902" t="s">
        <v>2120</v>
      </c>
      <c r="AB138" s="902" t="s">
        <v>2120</v>
      </c>
      <c r="AC138" s="759"/>
      <c r="AD138" s="902" t="s">
        <v>2120</v>
      </c>
      <c r="AE138" s="902" t="s">
        <v>2120</v>
      </c>
      <c r="AF138" s="902" t="s">
        <v>2120</v>
      </c>
      <c r="AG138" s="902" t="s">
        <v>2120</v>
      </c>
      <c r="AH138" s="978" t="s">
        <v>2120</v>
      </c>
      <c r="AI138" s="902" t="s">
        <v>2120</v>
      </c>
      <c r="AJ138" s="389">
        <f t="shared" si="25"/>
        <v>0</v>
      </c>
      <c r="AK138" s="627"/>
      <c r="AL138" s="587"/>
      <c r="AM138" s="587"/>
      <c r="AN138" s="265"/>
      <c r="AO138" s="397"/>
      <c r="AP138" s="397"/>
      <c r="AQ138" s="265"/>
      <c r="AR138" s="68"/>
      <c r="AS138" s="68"/>
      <c r="AT138" s="68"/>
      <c r="AU138" s="391">
        <f t="shared" si="21"/>
        <v>12</v>
      </c>
      <c r="AV138" s="391">
        <f t="shared" si="22"/>
        <v>0</v>
      </c>
      <c r="AW138" s="577">
        <f t="shared" si="20"/>
        <v>12</v>
      </c>
      <c r="AX138" s="41">
        <f t="shared" si="23"/>
        <v>17</v>
      </c>
      <c r="AY138" s="41">
        <f t="shared" si="24"/>
        <v>0</v>
      </c>
    </row>
    <row r="139" spans="1:51" x14ac:dyDescent="0.2">
      <c r="A139" s="402">
        <v>142</v>
      </c>
      <c r="B139" s="185" t="s">
        <v>905</v>
      </c>
      <c r="C139" s="340">
        <v>637</v>
      </c>
      <c r="D139" s="902" t="s">
        <v>2120</v>
      </c>
      <c r="E139" s="902" t="s">
        <v>2120</v>
      </c>
      <c r="F139" s="902" t="s">
        <v>2120</v>
      </c>
      <c r="G139" s="902" t="s">
        <v>2120</v>
      </c>
      <c r="H139" s="902" t="s">
        <v>996</v>
      </c>
      <c r="I139" s="902" t="s">
        <v>996</v>
      </c>
      <c r="J139" s="902" t="s">
        <v>996</v>
      </c>
      <c r="K139" s="902" t="s">
        <v>996</v>
      </c>
      <c r="L139" s="902" t="s">
        <v>996</v>
      </c>
      <c r="M139" s="902" t="s">
        <v>996</v>
      </c>
      <c r="N139" s="902" t="s">
        <v>996</v>
      </c>
      <c r="O139" s="902" t="s">
        <v>996</v>
      </c>
      <c r="P139" s="902" t="s">
        <v>996</v>
      </c>
      <c r="Q139" s="902" t="s">
        <v>996</v>
      </c>
      <c r="R139" s="902" t="s">
        <v>996</v>
      </c>
      <c r="S139" s="902" t="s">
        <v>996</v>
      </c>
      <c r="T139" s="902"/>
      <c r="U139" s="902"/>
      <c r="V139" s="902" t="s">
        <v>2120</v>
      </c>
      <c r="W139" s="902" t="s">
        <v>2120</v>
      </c>
      <c r="X139" s="902" t="s">
        <v>2120</v>
      </c>
      <c r="Y139" s="902" t="s">
        <v>2120</v>
      </c>
      <c r="Z139" s="902" t="s">
        <v>2120</v>
      </c>
      <c r="AA139" s="902" t="s">
        <v>2120</v>
      </c>
      <c r="AB139" s="902" t="s">
        <v>2120</v>
      </c>
      <c r="AC139" s="759"/>
      <c r="AD139" s="902" t="s">
        <v>2120</v>
      </c>
      <c r="AE139" s="902" t="s">
        <v>2120</v>
      </c>
      <c r="AF139" s="902" t="s">
        <v>2120</v>
      </c>
      <c r="AG139" s="902" t="s">
        <v>2120</v>
      </c>
      <c r="AH139" s="978" t="s">
        <v>2120</v>
      </c>
      <c r="AI139" s="902" t="s">
        <v>2120</v>
      </c>
      <c r="AJ139" s="389">
        <f t="shared" si="25"/>
        <v>0</v>
      </c>
      <c r="AK139" s="627"/>
      <c r="AL139" s="587"/>
      <c r="AM139" s="587"/>
      <c r="AN139" s="265"/>
      <c r="AO139" s="397"/>
      <c r="AP139" s="397"/>
      <c r="AQ139" s="265"/>
      <c r="AR139" s="68"/>
      <c r="AS139" s="68"/>
      <c r="AT139" s="68"/>
      <c r="AU139" s="391">
        <f t="shared" si="21"/>
        <v>12</v>
      </c>
      <c r="AV139" s="391">
        <f t="shared" si="22"/>
        <v>0</v>
      </c>
      <c r="AW139" s="577">
        <f t="shared" si="20"/>
        <v>12</v>
      </c>
      <c r="AX139" s="41">
        <f t="shared" si="23"/>
        <v>17</v>
      </c>
      <c r="AY139" s="41">
        <f t="shared" si="24"/>
        <v>0</v>
      </c>
    </row>
    <row r="140" spans="1:51" x14ac:dyDescent="0.2">
      <c r="A140" s="402">
        <v>143</v>
      </c>
      <c r="B140" s="185" t="s">
        <v>913</v>
      </c>
      <c r="C140" s="340">
        <v>641</v>
      </c>
      <c r="D140" s="902" t="s">
        <v>996</v>
      </c>
      <c r="E140" s="902" t="s">
        <v>996</v>
      </c>
      <c r="F140" s="902" t="s">
        <v>996</v>
      </c>
      <c r="G140" s="902" t="s">
        <v>996</v>
      </c>
      <c r="H140" s="902" t="s">
        <v>2120</v>
      </c>
      <c r="I140" s="902" t="s">
        <v>2120</v>
      </c>
      <c r="J140" s="902" t="s">
        <v>2120</v>
      </c>
      <c r="K140" s="902" t="s">
        <v>2120</v>
      </c>
      <c r="L140" s="902" t="s">
        <v>2120</v>
      </c>
      <c r="M140" s="902" t="s">
        <v>2120</v>
      </c>
      <c r="N140" s="902" t="s">
        <v>2120</v>
      </c>
      <c r="O140" s="902" t="s">
        <v>2120</v>
      </c>
      <c r="P140" s="902" t="s">
        <v>2120</v>
      </c>
      <c r="Q140" s="902" t="s">
        <v>2120</v>
      </c>
      <c r="R140" s="902" t="s">
        <v>2120</v>
      </c>
      <c r="S140" s="902" t="s">
        <v>2120</v>
      </c>
      <c r="T140" s="902" t="s">
        <v>2120</v>
      </c>
      <c r="U140" s="902" t="s">
        <v>2120</v>
      </c>
      <c r="V140" s="902"/>
      <c r="W140" s="902"/>
      <c r="X140" s="902"/>
      <c r="Y140" s="902"/>
      <c r="Z140" s="902"/>
      <c r="AA140" s="902"/>
      <c r="AB140" s="902"/>
      <c r="AC140" s="759"/>
      <c r="AD140" s="902" t="s">
        <v>996</v>
      </c>
      <c r="AE140" s="902" t="s">
        <v>996</v>
      </c>
      <c r="AF140" s="902" t="s">
        <v>996</v>
      </c>
      <c r="AG140" s="902" t="s">
        <v>996</v>
      </c>
      <c r="AH140" s="902" t="s">
        <v>996</v>
      </c>
      <c r="AI140" s="902" t="s">
        <v>996</v>
      </c>
      <c r="AJ140" s="389">
        <f t="shared" si="25"/>
        <v>0</v>
      </c>
      <c r="AK140" s="627"/>
      <c r="AL140" s="587"/>
      <c r="AM140" s="587"/>
      <c r="AN140" s="265"/>
      <c r="AO140" s="397"/>
      <c r="AP140" s="397"/>
      <c r="AQ140" s="265"/>
      <c r="AR140" s="68"/>
      <c r="AS140" s="68"/>
      <c r="AT140" s="68"/>
      <c r="AU140" s="391">
        <f t="shared" si="21"/>
        <v>10</v>
      </c>
      <c r="AV140" s="391">
        <f t="shared" si="22"/>
        <v>0</v>
      </c>
      <c r="AW140" s="577">
        <f t="shared" si="20"/>
        <v>10</v>
      </c>
      <c r="AX140" s="41">
        <f t="shared" si="23"/>
        <v>14</v>
      </c>
      <c r="AY140" s="41">
        <f t="shared" si="24"/>
        <v>0</v>
      </c>
    </row>
    <row r="141" spans="1:51" x14ac:dyDescent="0.2">
      <c r="A141" s="402">
        <v>144</v>
      </c>
      <c r="B141" s="185" t="s">
        <v>922</v>
      </c>
      <c r="C141" s="275">
        <v>643</v>
      </c>
      <c r="D141" s="902" t="s">
        <v>996</v>
      </c>
      <c r="E141" s="902" t="s">
        <v>996</v>
      </c>
      <c r="F141" s="902" t="s">
        <v>996</v>
      </c>
      <c r="G141" s="902" t="s">
        <v>996</v>
      </c>
      <c r="H141" s="902" t="s">
        <v>996</v>
      </c>
      <c r="I141" s="902" t="s">
        <v>2120</v>
      </c>
      <c r="J141" s="902" t="s">
        <v>2120</v>
      </c>
      <c r="K141" s="902" t="s">
        <v>2120</v>
      </c>
      <c r="L141" s="902" t="s">
        <v>2120</v>
      </c>
      <c r="M141" s="902" t="s">
        <v>2120</v>
      </c>
      <c r="N141" s="902" t="s">
        <v>2120</v>
      </c>
      <c r="O141" s="902" t="s">
        <v>2120</v>
      </c>
      <c r="P141" s="902" t="s">
        <v>2120</v>
      </c>
      <c r="Q141" s="902" t="s">
        <v>2120</v>
      </c>
      <c r="R141" s="902" t="s">
        <v>2120</v>
      </c>
      <c r="S141" s="902" t="s">
        <v>2120</v>
      </c>
      <c r="T141" s="902" t="s">
        <v>2120</v>
      </c>
      <c r="U141" s="902" t="s">
        <v>2120</v>
      </c>
      <c r="V141" s="902" t="s">
        <v>2120</v>
      </c>
      <c r="W141" s="902"/>
      <c r="X141" s="902"/>
      <c r="Y141" s="902"/>
      <c r="Z141" s="902"/>
      <c r="AA141" s="902"/>
      <c r="AB141" s="902"/>
      <c r="AC141" s="759"/>
      <c r="AD141" s="902" t="s">
        <v>996</v>
      </c>
      <c r="AE141" s="902" t="s">
        <v>996</v>
      </c>
      <c r="AF141" s="902" t="s">
        <v>996</v>
      </c>
      <c r="AG141" s="902" t="s">
        <v>996</v>
      </c>
      <c r="AH141" s="978" t="s">
        <v>996</v>
      </c>
      <c r="AI141" s="902" t="s">
        <v>996</v>
      </c>
      <c r="AJ141" s="389">
        <f t="shared" si="25"/>
        <v>0</v>
      </c>
      <c r="AK141" s="627"/>
      <c r="AL141" s="587"/>
      <c r="AM141" s="587"/>
      <c r="AN141" s="265"/>
      <c r="AO141" s="397"/>
      <c r="AP141" s="397"/>
      <c r="AQ141" s="265"/>
      <c r="AR141" s="68"/>
      <c r="AS141" s="68"/>
      <c r="AT141" s="68"/>
      <c r="AU141" s="391">
        <f t="shared" si="21"/>
        <v>11</v>
      </c>
      <c r="AV141" s="391">
        <f t="shared" si="22"/>
        <v>0</v>
      </c>
      <c r="AW141" s="577">
        <f t="shared" si="20"/>
        <v>11</v>
      </c>
      <c r="AX141" s="41">
        <f t="shared" si="23"/>
        <v>14</v>
      </c>
      <c r="AY141" s="41">
        <f t="shared" si="24"/>
        <v>0</v>
      </c>
    </row>
    <row r="142" spans="1:51" x14ac:dyDescent="0.2">
      <c r="A142" s="402">
        <v>145</v>
      </c>
      <c r="B142" s="185" t="s">
        <v>928</v>
      </c>
      <c r="C142" s="340">
        <v>655</v>
      </c>
      <c r="D142" s="902" t="s">
        <v>996</v>
      </c>
      <c r="E142" s="902" t="s">
        <v>996</v>
      </c>
      <c r="F142" s="902" t="s">
        <v>996</v>
      </c>
      <c r="G142" s="902" t="s">
        <v>996</v>
      </c>
      <c r="H142" s="902" t="s">
        <v>2120</v>
      </c>
      <c r="I142" s="902" t="s">
        <v>2120</v>
      </c>
      <c r="J142" s="902" t="s">
        <v>2120</v>
      </c>
      <c r="K142" s="902" t="s">
        <v>2120</v>
      </c>
      <c r="L142" s="902" t="s">
        <v>2120</v>
      </c>
      <c r="M142" s="902" t="s">
        <v>2120</v>
      </c>
      <c r="N142" s="902" t="s">
        <v>2120</v>
      </c>
      <c r="O142" s="902" t="s">
        <v>2120</v>
      </c>
      <c r="P142" s="902" t="s">
        <v>2120</v>
      </c>
      <c r="Q142" s="902" t="s">
        <v>2120</v>
      </c>
      <c r="R142" s="902" t="s">
        <v>2120</v>
      </c>
      <c r="S142" s="902" t="s">
        <v>2120</v>
      </c>
      <c r="T142" s="902" t="s">
        <v>2120</v>
      </c>
      <c r="U142" s="902" t="s">
        <v>2120</v>
      </c>
      <c r="V142" s="902"/>
      <c r="W142" s="902"/>
      <c r="X142" s="902"/>
      <c r="Y142" s="902"/>
      <c r="Z142" s="902"/>
      <c r="AA142" s="902"/>
      <c r="AB142" s="902"/>
      <c r="AC142" s="759"/>
      <c r="AD142" s="902" t="s">
        <v>2116</v>
      </c>
      <c r="AE142" s="902" t="s">
        <v>2114</v>
      </c>
      <c r="AF142" s="902" t="s">
        <v>2114</v>
      </c>
      <c r="AG142" s="902" t="s">
        <v>2114</v>
      </c>
      <c r="AH142" s="902" t="s">
        <v>2114</v>
      </c>
      <c r="AI142" s="902" t="s">
        <v>996</v>
      </c>
      <c r="AJ142" s="389">
        <f t="shared" si="25"/>
        <v>0</v>
      </c>
      <c r="AK142" s="627"/>
      <c r="AL142" s="587"/>
      <c r="AM142" s="587"/>
      <c r="AN142" s="265"/>
      <c r="AO142" s="397"/>
      <c r="AP142" s="397"/>
      <c r="AQ142" s="265"/>
      <c r="AR142" s="68"/>
      <c r="AS142" s="68"/>
      <c r="AT142" s="68"/>
      <c r="AU142" s="391">
        <f t="shared" si="21"/>
        <v>5</v>
      </c>
      <c r="AV142" s="391">
        <f t="shared" si="22"/>
        <v>0</v>
      </c>
      <c r="AW142" s="577">
        <f t="shared" si="20"/>
        <v>5</v>
      </c>
      <c r="AX142" s="41">
        <f t="shared" si="23"/>
        <v>14</v>
      </c>
      <c r="AY142" s="41">
        <f t="shared" si="24"/>
        <v>0</v>
      </c>
    </row>
    <row r="143" spans="1:51" x14ac:dyDescent="0.2">
      <c r="A143" s="402">
        <v>146</v>
      </c>
      <c r="B143" s="185" t="s">
        <v>934</v>
      </c>
      <c r="C143" s="340">
        <v>657</v>
      </c>
      <c r="D143" s="1042"/>
      <c r="E143" s="1042"/>
      <c r="F143" s="1042"/>
      <c r="G143" s="1042"/>
      <c r="H143" s="1042"/>
      <c r="I143" s="1042"/>
      <c r="J143" s="1042"/>
      <c r="K143" s="1042"/>
      <c r="L143" s="1042"/>
      <c r="M143" s="1042"/>
      <c r="N143" s="1042"/>
      <c r="O143" s="1042"/>
      <c r="P143" s="1042"/>
      <c r="Q143" s="1042"/>
      <c r="R143" s="1042"/>
      <c r="S143" s="1042"/>
      <c r="T143" s="1042"/>
      <c r="U143" s="1042"/>
      <c r="V143" s="1042"/>
      <c r="W143" s="1042"/>
      <c r="X143" s="1042"/>
      <c r="Y143" s="1042"/>
      <c r="Z143" s="1042"/>
      <c r="AA143" s="1042"/>
      <c r="AB143" s="1042"/>
      <c r="AC143" s="1048"/>
      <c r="AD143" s="1042"/>
      <c r="AE143" s="1042"/>
      <c r="AF143" s="1042"/>
      <c r="AG143" s="1042"/>
      <c r="AH143" s="1042"/>
      <c r="AI143" s="1048"/>
      <c r="AJ143" s="389">
        <f t="shared" si="25"/>
        <v>0</v>
      </c>
      <c r="AK143" s="627"/>
      <c r="AL143" s="587"/>
      <c r="AM143" s="587"/>
      <c r="AN143" s="265"/>
      <c r="AO143" s="397"/>
      <c r="AP143" s="397"/>
      <c r="AQ143" s="265"/>
      <c r="AR143" s="68"/>
      <c r="AS143" s="68"/>
      <c r="AT143" s="68"/>
      <c r="AU143" s="391">
        <f t="shared" si="21"/>
        <v>0</v>
      </c>
      <c r="AV143" s="391">
        <f t="shared" si="22"/>
        <v>0</v>
      </c>
      <c r="AW143" s="577">
        <f t="shared" si="20"/>
        <v>0</v>
      </c>
      <c r="AX143" s="41">
        <f t="shared" si="23"/>
        <v>0</v>
      </c>
      <c r="AY143" s="41">
        <f t="shared" si="24"/>
        <v>0</v>
      </c>
    </row>
    <row r="144" spans="1:51" x14ac:dyDescent="0.2">
      <c r="A144" s="402">
        <v>147</v>
      </c>
      <c r="B144" s="185" t="s">
        <v>944</v>
      </c>
      <c r="C144" s="340">
        <v>658</v>
      </c>
      <c r="D144" s="1042"/>
      <c r="E144" s="1042"/>
      <c r="F144" s="1042"/>
      <c r="G144" s="1042"/>
      <c r="H144" s="1042"/>
      <c r="I144" s="1042"/>
      <c r="J144" s="1042"/>
      <c r="K144" s="1042"/>
      <c r="L144" s="1042"/>
      <c r="M144" s="1042"/>
      <c r="N144" s="1042"/>
      <c r="O144" s="1042"/>
      <c r="P144" s="1042"/>
      <c r="Q144" s="1042"/>
      <c r="R144" s="1042"/>
      <c r="S144" s="1042"/>
      <c r="T144" s="1042"/>
      <c r="U144" s="1042"/>
      <c r="V144" s="1042"/>
      <c r="W144" s="1042"/>
      <c r="X144" s="1042"/>
      <c r="Y144" s="1042"/>
      <c r="Z144" s="1042"/>
      <c r="AA144" s="1042"/>
      <c r="AB144" s="1042"/>
      <c r="AC144" s="1048"/>
      <c r="AD144" s="1042"/>
      <c r="AE144" s="1042"/>
      <c r="AF144" s="1042"/>
      <c r="AG144" s="1042"/>
      <c r="AH144" s="1042"/>
      <c r="AI144" s="1048"/>
      <c r="AJ144" s="389">
        <f t="shared" si="25"/>
        <v>0</v>
      </c>
      <c r="AK144" s="627"/>
      <c r="AL144" s="587"/>
      <c r="AM144" s="587"/>
      <c r="AN144" s="265"/>
      <c r="AO144" s="397"/>
      <c r="AP144" s="397"/>
      <c r="AQ144" s="265"/>
      <c r="AR144" s="68"/>
      <c r="AS144" s="68"/>
      <c r="AT144" s="68"/>
      <c r="AU144" s="391">
        <f t="shared" si="21"/>
        <v>0</v>
      </c>
      <c r="AV144" s="391">
        <f t="shared" si="22"/>
        <v>0</v>
      </c>
      <c r="AW144" s="577">
        <f t="shared" si="20"/>
        <v>0</v>
      </c>
      <c r="AX144" s="41">
        <f t="shared" si="23"/>
        <v>0</v>
      </c>
      <c r="AY144" s="41">
        <f t="shared" si="24"/>
        <v>0</v>
      </c>
    </row>
    <row r="145" spans="1:51" x14ac:dyDescent="0.2">
      <c r="A145" s="402">
        <v>148</v>
      </c>
      <c r="B145" s="185" t="s">
        <v>960</v>
      </c>
      <c r="C145" s="340">
        <v>663</v>
      </c>
      <c r="D145" s="902" t="s">
        <v>2120</v>
      </c>
      <c r="E145" s="902" t="s">
        <v>2120</v>
      </c>
      <c r="F145" s="902" t="s">
        <v>2120</v>
      </c>
      <c r="G145" s="902" t="s">
        <v>2120</v>
      </c>
      <c r="H145" s="902" t="s">
        <v>996</v>
      </c>
      <c r="I145" s="902" t="s">
        <v>996</v>
      </c>
      <c r="J145" s="902" t="s">
        <v>996</v>
      </c>
      <c r="K145" s="902" t="s">
        <v>996</v>
      </c>
      <c r="L145" s="902" t="s">
        <v>996</v>
      </c>
      <c r="M145" s="902" t="s">
        <v>996</v>
      </c>
      <c r="N145" s="902" t="s">
        <v>996</v>
      </c>
      <c r="O145" s="902" t="s">
        <v>996</v>
      </c>
      <c r="P145" s="902" t="s">
        <v>996</v>
      </c>
      <c r="Q145" s="902" t="s">
        <v>996</v>
      </c>
      <c r="R145" s="902" t="s">
        <v>996</v>
      </c>
      <c r="S145" s="902" t="s">
        <v>996</v>
      </c>
      <c r="T145" s="902"/>
      <c r="U145" s="902"/>
      <c r="V145" s="902" t="s">
        <v>2120</v>
      </c>
      <c r="W145" s="902" t="s">
        <v>2120</v>
      </c>
      <c r="X145" s="902" t="s">
        <v>2120</v>
      </c>
      <c r="Y145" s="902" t="s">
        <v>2120</v>
      </c>
      <c r="Z145" s="902" t="s">
        <v>2120</v>
      </c>
      <c r="AA145" s="902" t="s">
        <v>2120</v>
      </c>
      <c r="AB145" s="902" t="s">
        <v>2120</v>
      </c>
      <c r="AC145" s="759"/>
      <c r="AD145" s="902" t="s">
        <v>2120</v>
      </c>
      <c r="AE145" s="902" t="s">
        <v>2120</v>
      </c>
      <c r="AF145" s="902" t="s">
        <v>2120</v>
      </c>
      <c r="AG145" s="902" t="s">
        <v>2120</v>
      </c>
      <c r="AH145" s="978" t="s">
        <v>2120</v>
      </c>
      <c r="AI145" s="902" t="s">
        <v>2120</v>
      </c>
      <c r="AJ145" s="389">
        <f t="shared" si="25"/>
        <v>0</v>
      </c>
      <c r="AK145" s="627"/>
      <c r="AL145" s="587"/>
      <c r="AM145" s="587"/>
      <c r="AN145" s="265"/>
      <c r="AO145" s="397"/>
      <c r="AP145" s="397"/>
      <c r="AQ145" s="265"/>
      <c r="AR145" s="68"/>
      <c r="AS145" s="68"/>
      <c r="AT145" s="68"/>
      <c r="AU145" s="391">
        <f t="shared" si="21"/>
        <v>12</v>
      </c>
      <c r="AV145" s="391">
        <f t="shared" si="22"/>
        <v>0</v>
      </c>
      <c r="AW145" s="577">
        <f t="shared" si="20"/>
        <v>12</v>
      </c>
      <c r="AX145" s="41">
        <f t="shared" si="23"/>
        <v>17</v>
      </c>
      <c r="AY145" s="41">
        <f t="shared" si="24"/>
        <v>0</v>
      </c>
    </row>
    <row r="146" spans="1:51" x14ac:dyDescent="0.2">
      <c r="A146" s="402">
        <v>149</v>
      </c>
      <c r="B146" s="185" t="s">
        <v>975</v>
      </c>
      <c r="C146" s="275">
        <v>664</v>
      </c>
      <c r="D146" s="902" t="s">
        <v>996</v>
      </c>
      <c r="E146" s="902" t="s">
        <v>996</v>
      </c>
      <c r="F146" s="902" t="s">
        <v>996</v>
      </c>
      <c r="G146" s="902" t="s">
        <v>996</v>
      </c>
      <c r="H146" s="902" t="s">
        <v>996</v>
      </c>
      <c r="I146" s="902" t="s">
        <v>996</v>
      </c>
      <c r="J146" s="902" t="s">
        <v>996</v>
      </c>
      <c r="K146" s="902" t="s">
        <v>996</v>
      </c>
      <c r="L146" s="902" t="s">
        <v>996</v>
      </c>
      <c r="M146" s="902" t="s">
        <v>996</v>
      </c>
      <c r="N146" s="902" t="s">
        <v>996</v>
      </c>
      <c r="O146" s="902" t="s">
        <v>2120</v>
      </c>
      <c r="P146" s="902" t="s">
        <v>2120</v>
      </c>
      <c r="Q146" s="902" t="s">
        <v>2120</v>
      </c>
      <c r="R146" s="902" t="s">
        <v>2120</v>
      </c>
      <c r="S146" s="902" t="s">
        <v>2120</v>
      </c>
      <c r="T146" s="902" t="s">
        <v>2120</v>
      </c>
      <c r="U146" s="902" t="s">
        <v>2120</v>
      </c>
      <c r="V146" s="902" t="s">
        <v>2120</v>
      </c>
      <c r="W146" s="902" t="s">
        <v>2120</v>
      </c>
      <c r="X146" s="902" t="s">
        <v>2120</v>
      </c>
      <c r="Y146" s="902" t="s">
        <v>2120</v>
      </c>
      <c r="Z146" s="902" t="s">
        <v>2120</v>
      </c>
      <c r="AA146" s="902" t="s">
        <v>2120</v>
      </c>
      <c r="AB146" s="902" t="s">
        <v>2120</v>
      </c>
      <c r="AC146" s="760"/>
      <c r="AD146" s="902" t="s">
        <v>2120</v>
      </c>
      <c r="AE146" s="902" t="s">
        <v>2120</v>
      </c>
      <c r="AF146" s="902" t="s">
        <v>2120</v>
      </c>
      <c r="AG146" s="902" t="s">
        <v>996</v>
      </c>
      <c r="AH146" s="978" t="s">
        <v>996</v>
      </c>
      <c r="AI146" s="902" t="s">
        <v>996</v>
      </c>
      <c r="AJ146" s="389">
        <f t="shared" si="25"/>
        <v>0</v>
      </c>
      <c r="AK146" s="627"/>
      <c r="AL146" s="587"/>
      <c r="AM146" s="587"/>
      <c r="AN146" s="265"/>
      <c r="AO146" s="397" t="s">
        <v>912</v>
      </c>
      <c r="AP146" s="397"/>
      <c r="AQ146" s="265"/>
      <c r="AR146" s="68"/>
      <c r="AS146" s="68"/>
      <c r="AT146" s="68"/>
      <c r="AU146" s="391">
        <f t="shared" si="21"/>
        <v>14</v>
      </c>
      <c r="AV146" s="391">
        <f t="shared" si="22"/>
        <v>0</v>
      </c>
      <c r="AW146" s="577">
        <f t="shared" si="20"/>
        <v>14</v>
      </c>
      <c r="AX146" s="391">
        <f t="shared" si="23"/>
        <v>17</v>
      </c>
      <c r="AY146" s="391">
        <f t="shared" si="24"/>
        <v>0</v>
      </c>
    </row>
    <row r="147" spans="1:51" x14ac:dyDescent="0.2">
      <c r="A147" s="402">
        <v>150</v>
      </c>
      <c r="B147" s="185" t="s">
        <v>976</v>
      </c>
      <c r="C147" s="340">
        <v>665</v>
      </c>
      <c r="D147" s="902" t="s">
        <v>2120</v>
      </c>
      <c r="E147" s="902" t="s">
        <v>2120</v>
      </c>
      <c r="F147" s="902" t="s">
        <v>2120</v>
      </c>
      <c r="G147" s="902" t="s">
        <v>2120</v>
      </c>
      <c r="H147" s="902" t="s">
        <v>996</v>
      </c>
      <c r="I147" s="902" t="s">
        <v>996</v>
      </c>
      <c r="J147" s="902" t="s">
        <v>996</v>
      </c>
      <c r="K147" s="902" t="s">
        <v>996</v>
      </c>
      <c r="L147" s="902" t="s">
        <v>996</v>
      </c>
      <c r="M147" s="902" t="s">
        <v>996</v>
      </c>
      <c r="N147" s="902" t="s">
        <v>996</v>
      </c>
      <c r="O147" s="902" t="s">
        <v>996</v>
      </c>
      <c r="P147" s="902" t="s">
        <v>996</v>
      </c>
      <c r="Q147" s="902" t="s">
        <v>996</v>
      </c>
      <c r="R147" s="902" t="s">
        <v>996</v>
      </c>
      <c r="S147" s="902" t="s">
        <v>996</v>
      </c>
      <c r="T147" s="902"/>
      <c r="U147" s="902"/>
      <c r="V147" s="902" t="s">
        <v>2120</v>
      </c>
      <c r="W147" s="902" t="s">
        <v>2120</v>
      </c>
      <c r="X147" s="902" t="s">
        <v>2120</v>
      </c>
      <c r="Y147" s="902" t="s">
        <v>2120</v>
      </c>
      <c r="Z147" s="902" t="s">
        <v>2120</v>
      </c>
      <c r="AA147" s="902" t="s">
        <v>2120</v>
      </c>
      <c r="AB147" s="902" t="s">
        <v>2120</v>
      </c>
      <c r="AC147" s="759"/>
      <c r="AD147" s="902" t="s">
        <v>2120</v>
      </c>
      <c r="AE147" s="902" t="s">
        <v>2120</v>
      </c>
      <c r="AF147" s="902" t="s">
        <v>2120</v>
      </c>
      <c r="AG147" s="902" t="s">
        <v>2120</v>
      </c>
      <c r="AH147" s="978" t="s">
        <v>2120</v>
      </c>
      <c r="AI147" s="902" t="s">
        <v>2120</v>
      </c>
      <c r="AJ147" s="389">
        <f t="shared" si="25"/>
        <v>0</v>
      </c>
      <c r="AK147" s="627"/>
      <c r="AL147" s="587"/>
      <c r="AM147" s="587"/>
      <c r="AN147" s="265"/>
      <c r="AO147" s="397"/>
      <c r="AP147" s="397"/>
      <c r="AQ147" s="265"/>
      <c r="AR147" s="68"/>
      <c r="AS147" s="68"/>
      <c r="AT147" s="68"/>
      <c r="AU147" s="391">
        <f t="shared" si="21"/>
        <v>12</v>
      </c>
      <c r="AV147" s="391">
        <f t="shared" si="22"/>
        <v>0</v>
      </c>
      <c r="AW147" s="577">
        <f t="shared" si="20"/>
        <v>12</v>
      </c>
      <c r="AX147" s="391">
        <f t="shared" si="23"/>
        <v>17</v>
      </c>
      <c r="AY147" s="391">
        <f t="shared" si="24"/>
        <v>0</v>
      </c>
    </row>
    <row r="148" spans="1:51" x14ac:dyDescent="0.2">
      <c r="A148" s="402">
        <v>151</v>
      </c>
      <c r="B148" s="552" t="s">
        <v>980</v>
      </c>
      <c r="C148" s="275">
        <v>666</v>
      </c>
      <c r="D148" s="1044"/>
      <c r="E148" s="1044"/>
      <c r="F148" s="1044"/>
      <c r="G148" s="1044"/>
      <c r="H148" s="1044"/>
      <c r="I148" s="1044"/>
      <c r="J148" s="1044"/>
      <c r="K148" s="1044"/>
      <c r="L148" s="1044"/>
      <c r="M148" s="1044"/>
      <c r="N148" s="1044"/>
      <c r="O148" s="1044"/>
      <c r="P148" s="1044"/>
      <c r="Q148" s="1044"/>
      <c r="R148" s="1044"/>
      <c r="S148" s="1044"/>
      <c r="T148" s="1044"/>
      <c r="U148" s="1044"/>
      <c r="V148" s="1044"/>
      <c r="W148" s="1044"/>
      <c r="X148" s="1044"/>
      <c r="Y148" s="1044"/>
      <c r="Z148" s="1044"/>
      <c r="AA148" s="1044"/>
      <c r="AB148" s="1044"/>
      <c r="AC148" s="1045"/>
      <c r="AD148" s="1044"/>
      <c r="AE148" s="1044"/>
      <c r="AF148" s="1044"/>
      <c r="AG148" s="1044"/>
      <c r="AH148" s="1046"/>
      <c r="AI148" s="1044"/>
      <c r="AJ148" s="389">
        <f t="shared" si="25"/>
        <v>0</v>
      </c>
      <c r="AK148" s="627"/>
      <c r="AL148" s="587"/>
      <c r="AM148" s="587"/>
      <c r="AN148" s="265"/>
      <c r="AO148" s="397"/>
      <c r="AP148" s="397"/>
      <c r="AQ148" s="265"/>
      <c r="AR148" s="68"/>
      <c r="AS148" s="68"/>
      <c r="AT148" s="68"/>
      <c r="AU148" s="391">
        <f t="shared" si="21"/>
        <v>0</v>
      </c>
      <c r="AV148" s="391">
        <f t="shared" si="22"/>
        <v>0</v>
      </c>
      <c r="AW148" s="577">
        <f t="shared" si="20"/>
        <v>0</v>
      </c>
      <c r="AX148" s="391">
        <f t="shared" si="23"/>
        <v>0</v>
      </c>
      <c r="AY148" s="391">
        <f t="shared" si="24"/>
        <v>0</v>
      </c>
    </row>
    <row r="149" spans="1:51" x14ac:dyDescent="0.2">
      <c r="A149" s="402">
        <v>152</v>
      </c>
      <c r="B149" s="185" t="s">
        <v>995</v>
      </c>
      <c r="C149" s="275">
        <v>669</v>
      </c>
      <c r="D149" s="902" t="s">
        <v>996</v>
      </c>
      <c r="E149" s="902" t="s">
        <v>996</v>
      </c>
      <c r="F149" s="902" t="s">
        <v>996</v>
      </c>
      <c r="G149" s="902" t="s">
        <v>996</v>
      </c>
      <c r="H149" s="902" t="s">
        <v>996</v>
      </c>
      <c r="I149" s="902" t="s">
        <v>996</v>
      </c>
      <c r="J149" s="902" t="s">
        <v>996</v>
      </c>
      <c r="K149" s="902" t="s">
        <v>996</v>
      </c>
      <c r="L149" s="902" t="s">
        <v>996</v>
      </c>
      <c r="M149" s="902" t="s">
        <v>996</v>
      </c>
      <c r="N149" s="902" t="s">
        <v>2117</v>
      </c>
      <c r="O149" s="902" t="s">
        <v>2120</v>
      </c>
      <c r="P149" s="902" t="s">
        <v>2120</v>
      </c>
      <c r="Q149" s="902" t="s">
        <v>2120</v>
      </c>
      <c r="R149" s="902" t="s">
        <v>2120</v>
      </c>
      <c r="S149" s="902" t="s">
        <v>2120</v>
      </c>
      <c r="T149" s="902" t="s">
        <v>2120</v>
      </c>
      <c r="U149" s="902" t="s">
        <v>2120</v>
      </c>
      <c r="V149" s="902" t="s">
        <v>2120</v>
      </c>
      <c r="W149" s="902" t="s">
        <v>2120</v>
      </c>
      <c r="X149" s="902" t="s">
        <v>2120</v>
      </c>
      <c r="Y149" s="902" t="s">
        <v>2120</v>
      </c>
      <c r="Z149" s="902" t="s">
        <v>2120</v>
      </c>
      <c r="AA149" s="902" t="s">
        <v>2120</v>
      </c>
      <c r="AB149" s="902" t="s">
        <v>2120</v>
      </c>
      <c r="AC149" s="760"/>
      <c r="AD149" s="902" t="s">
        <v>2120</v>
      </c>
      <c r="AE149" s="902" t="s">
        <v>2120</v>
      </c>
      <c r="AF149" s="902" t="s">
        <v>2120</v>
      </c>
      <c r="AG149" s="902" t="s">
        <v>996</v>
      </c>
      <c r="AH149" s="978" t="s">
        <v>996</v>
      </c>
      <c r="AI149" s="902" t="s">
        <v>996</v>
      </c>
      <c r="AJ149" s="389">
        <f t="shared" si="25"/>
        <v>0</v>
      </c>
      <c r="AK149" s="627"/>
      <c r="AL149" s="587"/>
      <c r="AM149" s="587"/>
      <c r="AN149" s="265"/>
      <c r="AO149" s="397"/>
      <c r="AP149" s="397"/>
      <c r="AQ149" s="265"/>
      <c r="AR149" s="68"/>
      <c r="AS149" s="68"/>
      <c r="AT149" s="68"/>
      <c r="AU149" s="391">
        <f t="shared" si="21"/>
        <v>13</v>
      </c>
      <c r="AV149" s="391">
        <f t="shared" si="22"/>
        <v>0</v>
      </c>
      <c r="AW149" s="577">
        <f t="shared" si="20"/>
        <v>13</v>
      </c>
      <c r="AX149" s="391">
        <f t="shared" si="23"/>
        <v>17</v>
      </c>
      <c r="AY149" s="391">
        <f t="shared" si="24"/>
        <v>0</v>
      </c>
    </row>
    <row r="150" spans="1:51" x14ac:dyDescent="0.2">
      <c r="A150" s="402">
        <v>153</v>
      </c>
      <c r="B150" s="185" t="s">
        <v>1010</v>
      </c>
      <c r="C150" s="340">
        <v>670</v>
      </c>
      <c r="D150" s="902" t="s">
        <v>996</v>
      </c>
      <c r="E150" s="902" t="s">
        <v>2115</v>
      </c>
      <c r="F150" s="902" t="s">
        <v>2115</v>
      </c>
      <c r="G150" s="902" t="s">
        <v>2115</v>
      </c>
      <c r="H150" s="902" t="s">
        <v>2120</v>
      </c>
      <c r="I150" s="902" t="s">
        <v>2120</v>
      </c>
      <c r="J150" s="902" t="s">
        <v>2120</v>
      </c>
      <c r="K150" s="902" t="s">
        <v>2120</v>
      </c>
      <c r="L150" s="902" t="s">
        <v>2120</v>
      </c>
      <c r="M150" s="902" t="s">
        <v>2120</v>
      </c>
      <c r="N150" s="902" t="s">
        <v>2120</v>
      </c>
      <c r="O150" s="902" t="s">
        <v>2120</v>
      </c>
      <c r="P150" s="902" t="s">
        <v>2120</v>
      </c>
      <c r="Q150" s="902" t="s">
        <v>2120</v>
      </c>
      <c r="R150" s="902" t="s">
        <v>2120</v>
      </c>
      <c r="S150" s="902" t="s">
        <v>2120</v>
      </c>
      <c r="T150" s="902" t="s">
        <v>2120</v>
      </c>
      <c r="U150" s="902" t="s">
        <v>2120</v>
      </c>
      <c r="V150" s="902"/>
      <c r="W150" s="902"/>
      <c r="X150" s="902"/>
      <c r="Y150" s="902"/>
      <c r="Z150" s="902"/>
      <c r="AA150" s="902"/>
      <c r="AB150" s="902"/>
      <c r="AC150" s="760"/>
      <c r="AD150" s="902" t="s">
        <v>996</v>
      </c>
      <c r="AE150" s="902" t="s">
        <v>996</v>
      </c>
      <c r="AF150" s="902" t="s">
        <v>996</v>
      </c>
      <c r="AG150" s="902" t="s">
        <v>996</v>
      </c>
      <c r="AH150" s="902" t="s">
        <v>996</v>
      </c>
      <c r="AI150" s="902" t="s">
        <v>2115</v>
      </c>
      <c r="AJ150" s="389">
        <f t="shared" si="25"/>
        <v>0</v>
      </c>
      <c r="AK150" s="627"/>
      <c r="AL150" s="587"/>
      <c r="AM150" s="587"/>
      <c r="AN150" s="265"/>
      <c r="AO150" s="397"/>
      <c r="AP150" s="397"/>
      <c r="AQ150" s="265"/>
      <c r="AR150" s="68"/>
      <c r="AS150" s="68"/>
      <c r="AT150" s="68"/>
      <c r="AU150" s="391">
        <f t="shared" si="21"/>
        <v>6</v>
      </c>
      <c r="AV150" s="391">
        <f t="shared" si="22"/>
        <v>0</v>
      </c>
      <c r="AW150" s="577">
        <f t="shared" si="20"/>
        <v>6</v>
      </c>
      <c r="AX150" s="391">
        <f t="shared" si="23"/>
        <v>14</v>
      </c>
      <c r="AY150" s="391">
        <f t="shared" si="24"/>
        <v>0</v>
      </c>
    </row>
    <row r="151" spans="1:51" x14ac:dyDescent="0.2">
      <c r="A151" s="402">
        <v>154</v>
      </c>
      <c r="B151" s="185" t="s">
        <v>1015</v>
      </c>
      <c r="C151" s="340">
        <v>672</v>
      </c>
      <c r="D151" s="902" t="s">
        <v>2120</v>
      </c>
      <c r="E151" s="902" t="s">
        <v>2120</v>
      </c>
      <c r="F151" s="902" t="s">
        <v>2120</v>
      </c>
      <c r="G151" s="902" t="s">
        <v>2120</v>
      </c>
      <c r="H151" s="902" t="s">
        <v>996</v>
      </c>
      <c r="I151" s="902" t="s">
        <v>996</v>
      </c>
      <c r="J151" s="902" t="s">
        <v>2117</v>
      </c>
      <c r="K151" s="902" t="s">
        <v>996</v>
      </c>
      <c r="L151" s="902" t="s">
        <v>996</v>
      </c>
      <c r="M151" s="902" t="s">
        <v>996</v>
      </c>
      <c r="N151" s="902" t="s">
        <v>996</v>
      </c>
      <c r="O151" s="902" t="s">
        <v>996</v>
      </c>
      <c r="P151" s="902" t="s">
        <v>996</v>
      </c>
      <c r="Q151" s="902" t="s">
        <v>996</v>
      </c>
      <c r="R151" s="902" t="s">
        <v>996</v>
      </c>
      <c r="S151" s="902" t="s">
        <v>996</v>
      </c>
      <c r="T151" s="902"/>
      <c r="U151" s="902"/>
      <c r="V151" s="902" t="s">
        <v>2120</v>
      </c>
      <c r="W151" s="902" t="s">
        <v>2120</v>
      </c>
      <c r="X151" s="902" t="s">
        <v>2120</v>
      </c>
      <c r="Y151" s="902" t="s">
        <v>2120</v>
      </c>
      <c r="Z151" s="902" t="s">
        <v>2120</v>
      </c>
      <c r="AA151" s="902" t="s">
        <v>2120</v>
      </c>
      <c r="AB151" s="902" t="s">
        <v>2120</v>
      </c>
      <c r="AC151" s="759"/>
      <c r="AD151" s="902" t="s">
        <v>2120</v>
      </c>
      <c r="AE151" s="902" t="s">
        <v>2120</v>
      </c>
      <c r="AF151" s="902" t="s">
        <v>2120</v>
      </c>
      <c r="AG151" s="902" t="s">
        <v>2120</v>
      </c>
      <c r="AH151" s="978" t="s">
        <v>2120</v>
      </c>
      <c r="AI151" s="902" t="s">
        <v>2120</v>
      </c>
      <c r="AJ151" s="389">
        <f t="shared" si="25"/>
        <v>0</v>
      </c>
      <c r="AK151" s="627"/>
      <c r="AL151" s="587"/>
      <c r="AM151" s="587"/>
      <c r="AN151" s="265"/>
      <c r="AO151" s="397"/>
      <c r="AP151" s="397"/>
      <c r="AQ151" s="265"/>
      <c r="AR151" s="68"/>
      <c r="AS151" s="68"/>
      <c r="AT151" s="68"/>
      <c r="AU151" s="391">
        <f t="shared" si="21"/>
        <v>11</v>
      </c>
      <c r="AV151" s="391">
        <f t="shared" si="22"/>
        <v>0</v>
      </c>
      <c r="AW151" s="577">
        <f t="shared" si="20"/>
        <v>11</v>
      </c>
      <c r="AX151" s="391">
        <f t="shared" si="23"/>
        <v>17</v>
      </c>
      <c r="AY151" s="391">
        <f t="shared" si="24"/>
        <v>0</v>
      </c>
    </row>
    <row r="152" spans="1:51" x14ac:dyDescent="0.2">
      <c r="A152" s="402">
        <v>155</v>
      </c>
      <c r="B152" s="185" t="s">
        <v>1019</v>
      </c>
      <c r="C152" s="340">
        <v>674</v>
      </c>
      <c r="D152" s="902" t="s">
        <v>2120</v>
      </c>
      <c r="E152" s="902" t="s">
        <v>2120</v>
      </c>
      <c r="F152" s="902" t="s">
        <v>2120</v>
      </c>
      <c r="G152" s="902" t="s">
        <v>2120</v>
      </c>
      <c r="H152" s="902" t="s">
        <v>996</v>
      </c>
      <c r="I152" s="902">
        <v>2</v>
      </c>
      <c r="J152" s="902" t="s">
        <v>996</v>
      </c>
      <c r="K152" s="657" t="s">
        <v>996</v>
      </c>
      <c r="L152" s="657" t="s">
        <v>996</v>
      </c>
      <c r="M152" s="902" t="s">
        <v>996</v>
      </c>
      <c r="N152" s="902" t="s">
        <v>996</v>
      </c>
      <c r="O152" s="902" t="s">
        <v>996</v>
      </c>
      <c r="P152" s="902" t="s">
        <v>996</v>
      </c>
      <c r="Q152" s="902" t="s">
        <v>996</v>
      </c>
      <c r="R152" s="902" t="s">
        <v>996</v>
      </c>
      <c r="S152" s="902" t="s">
        <v>996</v>
      </c>
      <c r="T152" s="902"/>
      <c r="U152" s="902"/>
      <c r="V152" s="902" t="s">
        <v>2120</v>
      </c>
      <c r="W152" s="902" t="s">
        <v>2120</v>
      </c>
      <c r="X152" s="902" t="s">
        <v>2120</v>
      </c>
      <c r="Y152" s="902" t="s">
        <v>2120</v>
      </c>
      <c r="Z152" s="902" t="s">
        <v>2120</v>
      </c>
      <c r="AA152" s="902" t="s">
        <v>2120</v>
      </c>
      <c r="AB152" s="902" t="s">
        <v>2120</v>
      </c>
      <c r="AC152" s="759"/>
      <c r="AD152" s="902" t="s">
        <v>2120</v>
      </c>
      <c r="AE152" s="902" t="s">
        <v>2120</v>
      </c>
      <c r="AF152" s="902" t="s">
        <v>2120</v>
      </c>
      <c r="AG152" s="902" t="s">
        <v>2120</v>
      </c>
      <c r="AH152" s="978" t="s">
        <v>2120</v>
      </c>
      <c r="AI152" s="902" t="s">
        <v>2120</v>
      </c>
      <c r="AJ152" s="389">
        <f t="shared" si="25"/>
        <v>2</v>
      </c>
      <c r="AK152" s="627"/>
      <c r="AL152" s="587"/>
      <c r="AM152" s="587"/>
      <c r="AN152" s="265"/>
      <c r="AO152" s="397"/>
      <c r="AP152" s="397"/>
      <c r="AQ152" s="265"/>
      <c r="AR152" s="68"/>
      <c r="AS152" s="68"/>
      <c r="AT152" s="68"/>
      <c r="AU152" s="391">
        <f t="shared" si="21"/>
        <v>11</v>
      </c>
      <c r="AV152" s="391">
        <f t="shared" si="22"/>
        <v>1</v>
      </c>
      <c r="AW152" s="577">
        <f t="shared" si="20"/>
        <v>12</v>
      </c>
      <c r="AX152" s="391">
        <f t="shared" si="23"/>
        <v>17</v>
      </c>
      <c r="AY152" s="391">
        <f t="shared" si="24"/>
        <v>0</v>
      </c>
    </row>
    <row r="153" spans="1:51" x14ac:dyDescent="0.2">
      <c r="A153" s="402">
        <v>156</v>
      </c>
      <c r="B153" s="185" t="s">
        <v>1029</v>
      </c>
      <c r="C153" s="340">
        <v>675</v>
      </c>
      <c r="D153" s="902" t="s">
        <v>996</v>
      </c>
      <c r="E153" s="902" t="s">
        <v>996</v>
      </c>
      <c r="F153" s="902" t="s">
        <v>996</v>
      </c>
      <c r="G153" s="902" t="s">
        <v>996</v>
      </c>
      <c r="H153" s="902" t="s">
        <v>2120</v>
      </c>
      <c r="I153" s="902" t="s">
        <v>2120</v>
      </c>
      <c r="J153" s="902" t="s">
        <v>2120</v>
      </c>
      <c r="K153" s="902" t="s">
        <v>2120</v>
      </c>
      <c r="L153" s="902" t="s">
        <v>2120</v>
      </c>
      <c r="M153" s="902" t="s">
        <v>2120</v>
      </c>
      <c r="N153" s="902" t="s">
        <v>2120</v>
      </c>
      <c r="O153" s="902" t="s">
        <v>2120</v>
      </c>
      <c r="P153" s="902" t="s">
        <v>2120</v>
      </c>
      <c r="Q153" s="902" t="s">
        <v>2120</v>
      </c>
      <c r="R153" s="902" t="s">
        <v>2120</v>
      </c>
      <c r="S153" s="902" t="s">
        <v>2120</v>
      </c>
      <c r="T153" s="902" t="s">
        <v>2120</v>
      </c>
      <c r="U153" s="902" t="s">
        <v>2120</v>
      </c>
      <c r="V153" s="902"/>
      <c r="W153" s="902"/>
      <c r="X153" s="902"/>
      <c r="Y153" s="902"/>
      <c r="Z153" s="902"/>
      <c r="AA153" s="902"/>
      <c r="AB153" s="902"/>
      <c r="AC153" s="761"/>
      <c r="AD153" s="902" t="s">
        <v>996</v>
      </c>
      <c r="AE153" s="902" t="s">
        <v>996</v>
      </c>
      <c r="AF153" s="902" t="s">
        <v>996</v>
      </c>
      <c r="AG153" s="902" t="s">
        <v>2114</v>
      </c>
      <c r="AH153" s="902" t="s">
        <v>2115</v>
      </c>
      <c r="AI153" s="902" t="s">
        <v>996</v>
      </c>
      <c r="AJ153" s="389">
        <f t="shared" si="25"/>
        <v>0</v>
      </c>
      <c r="AK153" s="627"/>
      <c r="AL153" s="587"/>
      <c r="AM153" s="587"/>
      <c r="AN153" s="265"/>
      <c r="AO153" s="397"/>
      <c r="AP153" s="397"/>
      <c r="AQ153" s="265"/>
      <c r="AR153" s="68"/>
      <c r="AS153" s="68"/>
      <c r="AT153" s="68"/>
      <c r="AU153" s="391">
        <f t="shared" si="21"/>
        <v>8</v>
      </c>
      <c r="AV153" s="391">
        <f t="shared" si="22"/>
        <v>0</v>
      </c>
      <c r="AW153" s="577">
        <f t="shared" si="20"/>
        <v>8</v>
      </c>
      <c r="AX153" s="391">
        <f t="shared" si="23"/>
        <v>14</v>
      </c>
      <c r="AY153" s="391">
        <f t="shared" si="24"/>
        <v>0</v>
      </c>
    </row>
    <row r="154" spans="1:51" x14ac:dyDescent="0.2">
      <c r="A154" s="402">
        <v>157</v>
      </c>
      <c r="B154" s="185" t="s">
        <v>1030</v>
      </c>
      <c r="C154" s="275">
        <v>676</v>
      </c>
      <c r="D154" s="902" t="s">
        <v>996</v>
      </c>
      <c r="E154" s="902" t="s">
        <v>996</v>
      </c>
      <c r="F154" s="902" t="s">
        <v>996</v>
      </c>
      <c r="G154" s="902">
        <v>2</v>
      </c>
      <c r="H154" s="902" t="s">
        <v>2115</v>
      </c>
      <c r="I154" s="902" t="s">
        <v>2115</v>
      </c>
      <c r="J154" s="902" t="s">
        <v>996</v>
      </c>
      <c r="K154" s="902" t="s">
        <v>996</v>
      </c>
      <c r="L154" s="902" t="s">
        <v>996</v>
      </c>
      <c r="M154" s="902" t="s">
        <v>996</v>
      </c>
      <c r="N154" s="902" t="s">
        <v>996</v>
      </c>
      <c r="O154" s="902" t="s">
        <v>2120</v>
      </c>
      <c r="P154" s="902" t="s">
        <v>2120</v>
      </c>
      <c r="Q154" s="902" t="s">
        <v>2120</v>
      </c>
      <c r="R154" s="902" t="s">
        <v>2120</v>
      </c>
      <c r="S154" s="902" t="s">
        <v>2120</v>
      </c>
      <c r="T154" s="902" t="s">
        <v>2120</v>
      </c>
      <c r="U154" s="902" t="s">
        <v>2120</v>
      </c>
      <c r="V154" s="902" t="s">
        <v>2120</v>
      </c>
      <c r="W154" s="902" t="s">
        <v>2120</v>
      </c>
      <c r="X154" s="902" t="s">
        <v>2120</v>
      </c>
      <c r="Y154" s="902" t="s">
        <v>2120</v>
      </c>
      <c r="Z154" s="902" t="s">
        <v>2120</v>
      </c>
      <c r="AA154" s="902" t="s">
        <v>2120</v>
      </c>
      <c r="AB154" s="902" t="s">
        <v>2120</v>
      </c>
      <c r="AC154" s="760"/>
      <c r="AD154" s="902" t="s">
        <v>2120</v>
      </c>
      <c r="AE154" s="902" t="s">
        <v>2120</v>
      </c>
      <c r="AF154" s="902" t="s">
        <v>2120</v>
      </c>
      <c r="AG154" s="902" t="s">
        <v>996</v>
      </c>
      <c r="AH154" s="902" t="s">
        <v>996</v>
      </c>
      <c r="AI154" s="979" t="s">
        <v>996</v>
      </c>
      <c r="AJ154" s="389">
        <f t="shared" si="25"/>
        <v>2</v>
      </c>
      <c r="AK154" s="627"/>
      <c r="AL154" s="587"/>
      <c r="AM154" s="587"/>
      <c r="AN154" s="265"/>
      <c r="AO154" s="397"/>
      <c r="AP154" s="397"/>
      <c r="AQ154" s="265"/>
      <c r="AR154" s="68"/>
      <c r="AS154" s="68"/>
      <c r="AT154" s="68"/>
      <c r="AU154" s="391">
        <f t="shared" si="21"/>
        <v>11</v>
      </c>
      <c r="AV154" s="391">
        <f t="shared" si="22"/>
        <v>1</v>
      </c>
      <c r="AW154" s="577">
        <f t="shared" si="20"/>
        <v>12</v>
      </c>
      <c r="AX154" s="391">
        <f t="shared" si="23"/>
        <v>17</v>
      </c>
      <c r="AY154" s="391">
        <f t="shared" si="24"/>
        <v>0</v>
      </c>
    </row>
    <row r="155" spans="1:51" x14ac:dyDescent="0.2">
      <c r="A155" s="402">
        <v>158</v>
      </c>
      <c r="B155" s="185" t="s">
        <v>1031</v>
      </c>
      <c r="C155" s="275">
        <v>677</v>
      </c>
      <c r="D155" s="902" t="s">
        <v>996</v>
      </c>
      <c r="E155" s="902" t="s">
        <v>996</v>
      </c>
      <c r="F155" s="902" t="s">
        <v>996</v>
      </c>
      <c r="G155" s="902" t="s">
        <v>996</v>
      </c>
      <c r="H155" s="902" t="s">
        <v>996</v>
      </c>
      <c r="I155" s="902" t="s">
        <v>996</v>
      </c>
      <c r="J155" s="902" t="s">
        <v>996</v>
      </c>
      <c r="K155" s="902" t="s">
        <v>996</v>
      </c>
      <c r="L155" s="902" t="s">
        <v>996</v>
      </c>
      <c r="M155" s="902" t="s">
        <v>996</v>
      </c>
      <c r="N155" s="902" t="s">
        <v>996</v>
      </c>
      <c r="O155" s="902" t="s">
        <v>2120</v>
      </c>
      <c r="P155" s="902" t="s">
        <v>2120</v>
      </c>
      <c r="Q155" s="902" t="s">
        <v>2120</v>
      </c>
      <c r="R155" s="902" t="s">
        <v>2120</v>
      </c>
      <c r="S155" s="902" t="s">
        <v>2120</v>
      </c>
      <c r="T155" s="902" t="s">
        <v>2120</v>
      </c>
      <c r="U155" s="902" t="s">
        <v>2120</v>
      </c>
      <c r="V155" s="902" t="s">
        <v>2120</v>
      </c>
      <c r="W155" s="902" t="s">
        <v>2120</v>
      </c>
      <c r="X155" s="902" t="s">
        <v>2120</v>
      </c>
      <c r="Y155" s="902" t="s">
        <v>2120</v>
      </c>
      <c r="Z155" s="902" t="s">
        <v>2120</v>
      </c>
      <c r="AA155" s="902" t="s">
        <v>2120</v>
      </c>
      <c r="AB155" s="902" t="s">
        <v>2120</v>
      </c>
      <c r="AC155" s="760"/>
      <c r="AD155" s="902" t="s">
        <v>2120</v>
      </c>
      <c r="AE155" s="902" t="s">
        <v>2120</v>
      </c>
      <c r="AF155" s="902" t="s">
        <v>2120</v>
      </c>
      <c r="AG155" s="902" t="s">
        <v>996</v>
      </c>
      <c r="AH155" s="978" t="s">
        <v>996</v>
      </c>
      <c r="AI155" s="902" t="s">
        <v>996</v>
      </c>
      <c r="AJ155" s="389">
        <f t="shared" si="25"/>
        <v>0</v>
      </c>
      <c r="AK155" s="627"/>
      <c r="AL155" s="587"/>
      <c r="AM155" s="587"/>
      <c r="AN155" s="265"/>
      <c r="AO155" s="397"/>
      <c r="AP155" s="397"/>
      <c r="AQ155" s="265"/>
      <c r="AR155" s="68"/>
      <c r="AS155" s="68"/>
      <c r="AT155" s="68"/>
      <c r="AU155" s="391">
        <f t="shared" si="21"/>
        <v>14</v>
      </c>
      <c r="AV155" s="391">
        <f t="shared" si="22"/>
        <v>0</v>
      </c>
      <c r="AW155" s="577">
        <f t="shared" si="20"/>
        <v>14</v>
      </c>
      <c r="AX155" s="391">
        <f t="shared" si="23"/>
        <v>17</v>
      </c>
      <c r="AY155" s="391">
        <f t="shared" si="24"/>
        <v>0</v>
      </c>
    </row>
    <row r="156" spans="1:51" x14ac:dyDescent="0.2">
      <c r="A156" s="402">
        <v>159</v>
      </c>
      <c r="B156" s="185" t="s">
        <v>1077</v>
      </c>
      <c r="C156" s="275">
        <v>678</v>
      </c>
      <c r="D156" s="902" t="s">
        <v>2120</v>
      </c>
      <c r="E156" s="902" t="s">
        <v>2120</v>
      </c>
      <c r="F156" s="902" t="s">
        <v>2120</v>
      </c>
      <c r="G156" s="902" t="s">
        <v>2120</v>
      </c>
      <c r="H156" s="902" t="s">
        <v>2120</v>
      </c>
      <c r="I156" s="902" t="s">
        <v>2120</v>
      </c>
      <c r="J156" s="902" t="s">
        <v>2120</v>
      </c>
      <c r="K156" s="902" t="s">
        <v>2120</v>
      </c>
      <c r="L156" s="902" t="s">
        <v>2120</v>
      </c>
      <c r="M156" s="902" t="s">
        <v>2120</v>
      </c>
      <c r="N156" s="902" t="s">
        <v>2120</v>
      </c>
      <c r="O156" s="902" t="s">
        <v>996</v>
      </c>
      <c r="P156" s="902" t="s">
        <v>996</v>
      </c>
      <c r="Q156" s="902" t="s">
        <v>996</v>
      </c>
      <c r="R156" s="902" t="s">
        <v>996</v>
      </c>
      <c r="S156" s="902" t="s">
        <v>996</v>
      </c>
      <c r="T156" s="902" t="s">
        <v>996</v>
      </c>
      <c r="U156" s="902"/>
      <c r="V156" s="902"/>
      <c r="W156" s="902"/>
      <c r="X156" s="902"/>
      <c r="Y156" s="902"/>
      <c r="Z156" s="902"/>
      <c r="AA156" s="902"/>
      <c r="AB156" s="902"/>
      <c r="AC156" s="761"/>
      <c r="AD156" s="902" t="s">
        <v>996</v>
      </c>
      <c r="AE156" s="902" t="s">
        <v>996</v>
      </c>
      <c r="AF156" s="902" t="s">
        <v>996</v>
      </c>
      <c r="AG156" s="902" t="s">
        <v>2120</v>
      </c>
      <c r="AH156" s="902" t="s">
        <v>2120</v>
      </c>
      <c r="AI156" s="902" t="s">
        <v>2120</v>
      </c>
      <c r="AJ156" s="389">
        <f t="shared" si="25"/>
        <v>0</v>
      </c>
      <c r="AK156" s="627"/>
      <c r="AL156" s="587"/>
      <c r="AM156" s="587"/>
      <c r="AN156" s="265"/>
      <c r="AO156" s="397"/>
      <c r="AP156" s="397"/>
      <c r="AQ156" s="265"/>
      <c r="AR156" s="68"/>
      <c r="AS156" s="68"/>
      <c r="AT156" s="68"/>
      <c r="AU156" s="391">
        <f t="shared" si="21"/>
        <v>9</v>
      </c>
      <c r="AV156" s="391">
        <f t="shared" si="22"/>
        <v>0</v>
      </c>
      <c r="AW156" s="577">
        <f t="shared" si="20"/>
        <v>9</v>
      </c>
      <c r="AX156" s="391">
        <f t="shared" si="23"/>
        <v>14</v>
      </c>
      <c r="AY156" s="391">
        <f t="shared" si="24"/>
        <v>0</v>
      </c>
    </row>
    <row r="157" spans="1:51" x14ac:dyDescent="0.2">
      <c r="A157" s="402">
        <v>160</v>
      </c>
      <c r="B157" s="185" t="s">
        <v>1042</v>
      </c>
      <c r="C157" s="406">
        <v>679</v>
      </c>
      <c r="D157" s="902" t="s">
        <v>2120</v>
      </c>
      <c r="E157" s="902" t="s">
        <v>2120</v>
      </c>
      <c r="F157" s="902" t="s">
        <v>2120</v>
      </c>
      <c r="G157" s="902" t="s">
        <v>2120</v>
      </c>
      <c r="H157" s="902" t="s">
        <v>2115</v>
      </c>
      <c r="I157" s="902">
        <v>2</v>
      </c>
      <c r="J157" s="902" t="s">
        <v>996</v>
      </c>
      <c r="K157" s="902" t="s">
        <v>996</v>
      </c>
      <c r="L157" s="902" t="s">
        <v>996</v>
      </c>
      <c r="M157" s="902" t="s">
        <v>996</v>
      </c>
      <c r="N157" s="902" t="s">
        <v>996</v>
      </c>
      <c r="O157" s="902" t="s">
        <v>996</v>
      </c>
      <c r="P157" s="902" t="s">
        <v>996</v>
      </c>
      <c r="Q157" s="902" t="s">
        <v>996</v>
      </c>
      <c r="R157" s="902" t="s">
        <v>996</v>
      </c>
      <c r="S157" s="902" t="s">
        <v>996</v>
      </c>
      <c r="T157" s="902"/>
      <c r="U157" s="902"/>
      <c r="V157" s="902" t="s">
        <v>2120</v>
      </c>
      <c r="W157" s="902" t="s">
        <v>2120</v>
      </c>
      <c r="X157" s="902" t="s">
        <v>2120</v>
      </c>
      <c r="Y157" s="902" t="s">
        <v>2120</v>
      </c>
      <c r="Z157" s="902" t="s">
        <v>2120</v>
      </c>
      <c r="AA157" s="902" t="s">
        <v>2120</v>
      </c>
      <c r="AB157" s="902" t="s">
        <v>2120</v>
      </c>
      <c r="AC157" s="759"/>
      <c r="AD157" s="902" t="s">
        <v>2120</v>
      </c>
      <c r="AE157" s="902" t="s">
        <v>2120</v>
      </c>
      <c r="AF157" s="902" t="s">
        <v>2120</v>
      </c>
      <c r="AG157" s="902" t="s">
        <v>2120</v>
      </c>
      <c r="AH157" s="978" t="s">
        <v>2120</v>
      </c>
      <c r="AI157" s="902" t="s">
        <v>2120</v>
      </c>
      <c r="AJ157" s="389">
        <f t="shared" si="25"/>
        <v>2</v>
      </c>
      <c r="AK157" s="627"/>
      <c r="AL157" s="536"/>
      <c r="AM157" s="536"/>
      <c r="AN157" s="265"/>
      <c r="AO157" s="397"/>
      <c r="AP157" s="397"/>
      <c r="AQ157" s="265"/>
      <c r="AR157" s="68"/>
      <c r="AS157" s="68"/>
      <c r="AT157" s="68"/>
      <c r="AU157" s="391">
        <f t="shared" si="21"/>
        <v>10</v>
      </c>
      <c r="AV157" s="391">
        <f t="shared" si="22"/>
        <v>1</v>
      </c>
      <c r="AW157" s="577">
        <f t="shared" si="20"/>
        <v>11</v>
      </c>
      <c r="AX157" s="391">
        <f t="shared" si="23"/>
        <v>17</v>
      </c>
      <c r="AY157" s="391">
        <f t="shared" si="24"/>
        <v>0</v>
      </c>
    </row>
    <row r="158" spans="1:51" x14ac:dyDescent="0.2">
      <c r="A158" s="402">
        <v>161</v>
      </c>
      <c r="B158" s="404" t="s">
        <v>1048</v>
      </c>
      <c r="C158" s="618">
        <v>680</v>
      </c>
      <c r="D158" s="902" t="s">
        <v>996</v>
      </c>
      <c r="E158" s="902" t="s">
        <v>996</v>
      </c>
      <c r="F158" s="902" t="s">
        <v>996</v>
      </c>
      <c r="G158" s="902" t="s">
        <v>996</v>
      </c>
      <c r="H158" s="902" t="s">
        <v>2120</v>
      </c>
      <c r="I158" s="902" t="s">
        <v>2120</v>
      </c>
      <c r="J158" s="902" t="s">
        <v>2120</v>
      </c>
      <c r="K158" s="902" t="s">
        <v>2120</v>
      </c>
      <c r="L158" s="902" t="s">
        <v>2120</v>
      </c>
      <c r="M158" s="902" t="s">
        <v>2120</v>
      </c>
      <c r="N158" s="902" t="s">
        <v>2120</v>
      </c>
      <c r="O158" s="902" t="s">
        <v>2120</v>
      </c>
      <c r="P158" s="902" t="s">
        <v>2120</v>
      </c>
      <c r="Q158" s="902" t="s">
        <v>2120</v>
      </c>
      <c r="R158" s="902" t="s">
        <v>2120</v>
      </c>
      <c r="S158" s="902" t="s">
        <v>2120</v>
      </c>
      <c r="T158" s="902" t="s">
        <v>2120</v>
      </c>
      <c r="U158" s="902" t="s">
        <v>2120</v>
      </c>
      <c r="V158" s="902"/>
      <c r="W158" s="902"/>
      <c r="X158" s="902"/>
      <c r="Y158" s="902"/>
      <c r="Z158" s="902"/>
      <c r="AA158" s="902"/>
      <c r="AB158" s="902"/>
      <c r="AC158" s="761"/>
      <c r="AD158" s="902" t="s">
        <v>996</v>
      </c>
      <c r="AE158" s="902" t="s">
        <v>996</v>
      </c>
      <c r="AF158" s="902" t="s">
        <v>996</v>
      </c>
      <c r="AG158" s="902" t="s">
        <v>996</v>
      </c>
      <c r="AH158" s="902" t="s">
        <v>996</v>
      </c>
      <c r="AI158" s="902" t="s">
        <v>996</v>
      </c>
      <c r="AJ158" s="389">
        <f t="shared" si="25"/>
        <v>0</v>
      </c>
      <c r="AK158" s="627"/>
      <c r="AL158" s="536"/>
      <c r="AM158" s="536"/>
      <c r="AN158" s="265"/>
      <c r="AO158" s="397"/>
      <c r="AP158" s="397"/>
      <c r="AQ158" s="265"/>
      <c r="AR158" s="68"/>
      <c r="AS158" s="68"/>
      <c r="AT158" s="68"/>
      <c r="AU158" s="391">
        <f t="shared" si="21"/>
        <v>10</v>
      </c>
      <c r="AV158" s="391">
        <f t="shared" si="22"/>
        <v>0</v>
      </c>
      <c r="AW158" s="577">
        <f t="shared" si="20"/>
        <v>10</v>
      </c>
      <c r="AX158" s="391">
        <f t="shared" si="23"/>
        <v>14</v>
      </c>
      <c r="AY158" s="391">
        <f t="shared" si="24"/>
        <v>0</v>
      </c>
    </row>
    <row r="159" spans="1:51" s="56" customFormat="1" x14ac:dyDescent="0.2">
      <c r="A159" s="402">
        <v>162</v>
      </c>
      <c r="B159" s="185" t="s">
        <v>1080</v>
      </c>
      <c r="C159" s="340">
        <v>686</v>
      </c>
      <c r="D159" s="902" t="s">
        <v>2120</v>
      </c>
      <c r="E159" s="902" t="s">
        <v>2120</v>
      </c>
      <c r="F159" s="902" t="s">
        <v>2120</v>
      </c>
      <c r="G159" s="902" t="s">
        <v>2120</v>
      </c>
      <c r="H159" s="902" t="s">
        <v>996</v>
      </c>
      <c r="I159" s="902" t="s">
        <v>996</v>
      </c>
      <c r="J159" s="902" t="s">
        <v>996</v>
      </c>
      <c r="K159" s="902" t="s">
        <v>996</v>
      </c>
      <c r="L159" s="902" t="s">
        <v>996</v>
      </c>
      <c r="M159" s="902" t="s">
        <v>996</v>
      </c>
      <c r="N159" s="902" t="s">
        <v>996</v>
      </c>
      <c r="O159" s="902" t="s">
        <v>996</v>
      </c>
      <c r="P159" s="902" t="s">
        <v>996</v>
      </c>
      <c r="Q159" s="902" t="s">
        <v>996</v>
      </c>
      <c r="R159" s="902" t="s">
        <v>996</v>
      </c>
      <c r="S159" s="902" t="s">
        <v>996</v>
      </c>
      <c r="T159" s="902"/>
      <c r="U159" s="902"/>
      <c r="V159" s="902" t="s">
        <v>2120</v>
      </c>
      <c r="W159" s="902" t="s">
        <v>2120</v>
      </c>
      <c r="X159" s="902" t="s">
        <v>2120</v>
      </c>
      <c r="Y159" s="902" t="s">
        <v>2120</v>
      </c>
      <c r="Z159" s="902" t="s">
        <v>2120</v>
      </c>
      <c r="AA159" s="902" t="s">
        <v>2120</v>
      </c>
      <c r="AB159" s="902" t="s">
        <v>2120</v>
      </c>
      <c r="AC159" s="759"/>
      <c r="AD159" s="902" t="s">
        <v>2120</v>
      </c>
      <c r="AE159" s="902" t="s">
        <v>2120</v>
      </c>
      <c r="AF159" s="902" t="s">
        <v>2120</v>
      </c>
      <c r="AG159" s="902" t="s">
        <v>2120</v>
      </c>
      <c r="AH159" s="978" t="s">
        <v>2120</v>
      </c>
      <c r="AI159" s="902" t="s">
        <v>2120</v>
      </c>
      <c r="AJ159" s="389">
        <f t="shared" si="25"/>
        <v>0</v>
      </c>
      <c r="AK159" s="627"/>
      <c r="AL159" s="611"/>
      <c r="AM159" s="611"/>
      <c r="AN159" s="373"/>
      <c r="AO159" s="635"/>
      <c r="AP159" s="635"/>
      <c r="AQ159" s="373"/>
      <c r="AR159" s="636"/>
      <c r="AS159" s="636"/>
      <c r="AT159" s="636"/>
      <c r="AU159" s="391">
        <f t="shared" si="21"/>
        <v>12</v>
      </c>
      <c r="AV159" s="391">
        <f t="shared" si="22"/>
        <v>0</v>
      </c>
      <c r="AW159" s="577">
        <f t="shared" si="20"/>
        <v>12</v>
      </c>
      <c r="AX159" s="391">
        <f t="shared" si="23"/>
        <v>17</v>
      </c>
      <c r="AY159" s="391">
        <f t="shared" si="24"/>
        <v>0</v>
      </c>
    </row>
    <row r="160" spans="1:51" ht="15" x14ac:dyDescent="0.25">
      <c r="A160" s="402">
        <v>163</v>
      </c>
      <c r="B160" s="185" t="s">
        <v>1067</v>
      </c>
      <c r="C160" s="624">
        <v>687</v>
      </c>
      <c r="D160" s="902" t="s">
        <v>2120</v>
      </c>
      <c r="E160" s="902" t="s">
        <v>2120</v>
      </c>
      <c r="F160" s="902" t="s">
        <v>2120</v>
      </c>
      <c r="G160" s="902" t="s">
        <v>2120</v>
      </c>
      <c r="H160" s="902" t="s">
        <v>2120</v>
      </c>
      <c r="I160" s="902" t="s">
        <v>2120</v>
      </c>
      <c r="J160" s="902" t="s">
        <v>2120</v>
      </c>
      <c r="K160" s="902" t="s">
        <v>2120</v>
      </c>
      <c r="L160" s="902" t="s">
        <v>2120</v>
      </c>
      <c r="M160" s="902" t="s">
        <v>2120</v>
      </c>
      <c r="N160" s="902" t="s">
        <v>2120</v>
      </c>
      <c r="O160" s="902" t="s">
        <v>996</v>
      </c>
      <c r="P160" s="902" t="s">
        <v>996</v>
      </c>
      <c r="Q160" s="902" t="s">
        <v>996</v>
      </c>
      <c r="R160" s="902" t="s">
        <v>996</v>
      </c>
      <c r="S160" s="902" t="s">
        <v>996</v>
      </c>
      <c r="T160" s="902">
        <v>2</v>
      </c>
      <c r="U160" s="902"/>
      <c r="V160" s="902"/>
      <c r="W160" s="902"/>
      <c r="X160" s="902"/>
      <c r="Y160" s="902"/>
      <c r="Z160" s="902"/>
      <c r="AA160" s="902"/>
      <c r="AB160" s="902"/>
      <c r="AC160" s="761"/>
      <c r="AD160" s="902" t="s">
        <v>996</v>
      </c>
      <c r="AE160" s="902" t="s">
        <v>996</v>
      </c>
      <c r="AF160" s="902" t="s">
        <v>996</v>
      </c>
      <c r="AG160" s="902" t="s">
        <v>2120</v>
      </c>
      <c r="AH160" s="902" t="s">
        <v>2120</v>
      </c>
      <c r="AI160" s="902" t="s">
        <v>2120</v>
      </c>
      <c r="AJ160" s="389">
        <f t="shared" si="25"/>
        <v>2</v>
      </c>
      <c r="AK160" s="627"/>
      <c r="AL160" s="611"/>
      <c r="AM160" s="611"/>
      <c r="AN160" s="265"/>
      <c r="AO160" s="397"/>
      <c r="AP160" s="397"/>
      <c r="AQ160" s="265"/>
      <c r="AR160" s="68"/>
      <c r="AS160" s="68"/>
      <c r="AT160" s="68"/>
      <c r="AU160" s="391">
        <f t="shared" ref="AU160:AU218" si="26">COUNTIF(D160:AI160,"X")</f>
        <v>8</v>
      </c>
      <c r="AV160" s="391">
        <f t="shared" ref="AV160:AV173" si="27">COUNTIF(D160:AI160,"&gt;0")</f>
        <v>1</v>
      </c>
      <c r="AW160" s="577">
        <f t="shared" si="20"/>
        <v>9</v>
      </c>
      <c r="AX160" s="391">
        <f t="shared" si="23"/>
        <v>14</v>
      </c>
      <c r="AY160" s="391">
        <f t="shared" si="24"/>
        <v>0</v>
      </c>
    </row>
    <row r="161" spans="1:51" ht="15" x14ac:dyDescent="0.25">
      <c r="A161" s="402">
        <v>164</v>
      </c>
      <c r="B161" s="185" t="s">
        <v>1068</v>
      </c>
      <c r="C161" s="624">
        <v>688</v>
      </c>
      <c r="D161" s="902" t="s">
        <v>2120</v>
      </c>
      <c r="E161" s="902" t="s">
        <v>2120</v>
      </c>
      <c r="F161" s="902" t="s">
        <v>2120</v>
      </c>
      <c r="G161" s="902" t="s">
        <v>2120</v>
      </c>
      <c r="H161" s="902" t="s">
        <v>2120</v>
      </c>
      <c r="I161" s="902" t="s">
        <v>2120</v>
      </c>
      <c r="J161" s="902" t="s">
        <v>2120</v>
      </c>
      <c r="K161" s="902" t="s">
        <v>2120</v>
      </c>
      <c r="L161" s="902" t="s">
        <v>2120</v>
      </c>
      <c r="M161" s="902" t="s">
        <v>2120</v>
      </c>
      <c r="N161" s="902" t="s">
        <v>2120</v>
      </c>
      <c r="O161" s="902" t="s">
        <v>996</v>
      </c>
      <c r="P161" s="902" t="s">
        <v>996</v>
      </c>
      <c r="Q161" s="902" t="s">
        <v>2117</v>
      </c>
      <c r="R161" s="902" t="s">
        <v>2117</v>
      </c>
      <c r="S161" s="902" t="s">
        <v>996</v>
      </c>
      <c r="T161" s="902" t="s">
        <v>996</v>
      </c>
      <c r="U161" s="902"/>
      <c r="V161" s="902"/>
      <c r="W161" s="902"/>
      <c r="X161" s="902"/>
      <c r="Y161" s="902"/>
      <c r="Z161" s="902"/>
      <c r="AA161" s="902"/>
      <c r="AB161" s="902"/>
      <c r="AC161" s="761"/>
      <c r="AD161" s="902" t="s">
        <v>996</v>
      </c>
      <c r="AE161" s="902" t="s">
        <v>996</v>
      </c>
      <c r="AF161" s="902" t="s">
        <v>996</v>
      </c>
      <c r="AG161" s="902" t="s">
        <v>2120</v>
      </c>
      <c r="AH161" s="902" t="s">
        <v>2120</v>
      </c>
      <c r="AI161" s="902" t="s">
        <v>2120</v>
      </c>
      <c r="AJ161" s="389">
        <f t="shared" si="25"/>
        <v>0</v>
      </c>
      <c r="AK161" s="627"/>
      <c r="AL161" s="611"/>
      <c r="AM161" s="611"/>
      <c r="AN161" s="265"/>
      <c r="AO161" s="397"/>
      <c r="AP161" s="397"/>
      <c r="AQ161" s="265"/>
      <c r="AR161" s="68"/>
      <c r="AS161" s="68"/>
      <c r="AT161" s="68"/>
      <c r="AU161" s="391">
        <f t="shared" si="26"/>
        <v>7</v>
      </c>
      <c r="AV161" s="391">
        <f t="shared" si="27"/>
        <v>0</v>
      </c>
      <c r="AW161" s="577">
        <f t="shared" si="20"/>
        <v>7</v>
      </c>
      <c r="AX161" s="391">
        <f t="shared" si="23"/>
        <v>14</v>
      </c>
      <c r="AY161" s="391">
        <f t="shared" si="24"/>
        <v>0</v>
      </c>
    </row>
    <row r="162" spans="1:51" ht="15" x14ac:dyDescent="0.25">
      <c r="A162" s="402">
        <v>165</v>
      </c>
      <c r="B162" s="651" t="s">
        <v>1117</v>
      </c>
      <c r="C162" s="662">
        <v>696</v>
      </c>
      <c r="D162" s="902" t="s">
        <v>2120</v>
      </c>
      <c r="E162" s="902" t="s">
        <v>2120</v>
      </c>
      <c r="F162" s="902" t="s">
        <v>2120</v>
      </c>
      <c r="G162" s="902" t="s">
        <v>2120</v>
      </c>
      <c r="H162" s="902" t="s">
        <v>996</v>
      </c>
      <c r="I162" s="902" t="s">
        <v>996</v>
      </c>
      <c r="J162" s="902" t="s">
        <v>996</v>
      </c>
      <c r="K162" s="902" t="s">
        <v>996</v>
      </c>
      <c r="L162" s="902" t="s">
        <v>996</v>
      </c>
      <c r="M162" s="902" t="s">
        <v>996</v>
      </c>
      <c r="N162" s="902" t="s">
        <v>996</v>
      </c>
      <c r="O162" s="902" t="s">
        <v>996</v>
      </c>
      <c r="P162" s="902" t="s">
        <v>996</v>
      </c>
      <c r="Q162" s="902" t="s">
        <v>996</v>
      </c>
      <c r="R162" s="902" t="s">
        <v>996</v>
      </c>
      <c r="S162" s="902" t="s">
        <v>996</v>
      </c>
      <c r="T162" s="902"/>
      <c r="U162" s="902"/>
      <c r="V162" s="902" t="s">
        <v>2120</v>
      </c>
      <c r="W162" s="902" t="s">
        <v>2120</v>
      </c>
      <c r="X162" s="902" t="s">
        <v>2120</v>
      </c>
      <c r="Y162" s="902" t="s">
        <v>2120</v>
      </c>
      <c r="Z162" s="902" t="s">
        <v>2120</v>
      </c>
      <c r="AA162" s="902" t="s">
        <v>2120</v>
      </c>
      <c r="AB162" s="902" t="s">
        <v>2120</v>
      </c>
      <c r="AC162" s="759"/>
      <c r="AD162" s="902" t="s">
        <v>2120</v>
      </c>
      <c r="AE162" s="902" t="s">
        <v>2120</v>
      </c>
      <c r="AF162" s="902" t="s">
        <v>2120</v>
      </c>
      <c r="AG162" s="902" t="s">
        <v>2120</v>
      </c>
      <c r="AH162" s="978" t="s">
        <v>2120</v>
      </c>
      <c r="AI162" s="902" t="s">
        <v>2120</v>
      </c>
      <c r="AJ162" s="389">
        <f t="shared" si="25"/>
        <v>0</v>
      </c>
      <c r="AK162" s="627"/>
      <c r="AL162" s="611"/>
      <c r="AM162" s="611"/>
      <c r="AN162" s="265"/>
      <c r="AO162" s="397"/>
      <c r="AP162" s="397"/>
      <c r="AQ162" s="265"/>
      <c r="AR162" s="68"/>
      <c r="AS162" s="68"/>
      <c r="AT162" s="68"/>
      <c r="AU162" s="391">
        <f t="shared" si="26"/>
        <v>12</v>
      </c>
      <c r="AV162" s="391">
        <f t="shared" si="27"/>
        <v>0</v>
      </c>
      <c r="AW162" s="577">
        <f t="shared" si="20"/>
        <v>12</v>
      </c>
      <c r="AX162" s="391">
        <f>COUNTIF(D159:AI159,"R")</f>
        <v>17</v>
      </c>
      <c r="AY162" s="391">
        <f>COUNTIF(D159:AI159,"a")</f>
        <v>0</v>
      </c>
    </row>
    <row r="163" spans="1:51" ht="15" x14ac:dyDescent="0.25">
      <c r="A163" s="402">
        <v>166</v>
      </c>
      <c r="B163" s="651" t="s">
        <v>1127</v>
      </c>
      <c r="C163" s="662">
        <v>697</v>
      </c>
      <c r="D163" s="902" t="s">
        <v>2115</v>
      </c>
      <c r="E163" s="902" t="s">
        <v>996</v>
      </c>
      <c r="F163" s="902" t="s">
        <v>996</v>
      </c>
      <c r="G163" s="902" t="s">
        <v>996</v>
      </c>
      <c r="H163" s="902" t="s">
        <v>2120</v>
      </c>
      <c r="I163" s="902" t="s">
        <v>2120</v>
      </c>
      <c r="J163" s="902" t="s">
        <v>2120</v>
      </c>
      <c r="K163" s="902" t="s">
        <v>2120</v>
      </c>
      <c r="L163" s="902" t="s">
        <v>2120</v>
      </c>
      <c r="M163" s="902" t="s">
        <v>2120</v>
      </c>
      <c r="N163" s="902" t="s">
        <v>2120</v>
      </c>
      <c r="O163" s="902" t="s">
        <v>2120</v>
      </c>
      <c r="P163" s="902" t="s">
        <v>2120</v>
      </c>
      <c r="Q163" s="902" t="s">
        <v>2120</v>
      </c>
      <c r="R163" s="902" t="s">
        <v>2120</v>
      </c>
      <c r="S163" s="902" t="s">
        <v>2120</v>
      </c>
      <c r="T163" s="902" t="s">
        <v>2120</v>
      </c>
      <c r="U163" s="902" t="s">
        <v>2120</v>
      </c>
      <c r="V163" s="902"/>
      <c r="W163" s="902"/>
      <c r="X163" s="902"/>
      <c r="Y163" s="902"/>
      <c r="Z163" s="902"/>
      <c r="AA163" s="902"/>
      <c r="AB163" s="902"/>
      <c r="AC163" s="761"/>
      <c r="AD163" s="902" t="s">
        <v>996</v>
      </c>
      <c r="AE163" s="902" t="s">
        <v>996</v>
      </c>
      <c r="AF163" s="902" t="s">
        <v>996</v>
      </c>
      <c r="AG163" s="902" t="s">
        <v>996</v>
      </c>
      <c r="AH163" s="902" t="s">
        <v>996</v>
      </c>
      <c r="AI163" s="981" t="s">
        <v>996</v>
      </c>
      <c r="AJ163" s="389">
        <f t="shared" si="25"/>
        <v>0</v>
      </c>
      <c r="AK163" s="627"/>
      <c r="AL163" s="611"/>
      <c r="AM163" s="611"/>
      <c r="AN163" s="265"/>
      <c r="AO163" s="397"/>
      <c r="AP163" s="397"/>
      <c r="AQ163" s="265"/>
      <c r="AR163" s="68"/>
      <c r="AS163" s="68"/>
      <c r="AT163" s="68"/>
      <c r="AU163" s="391">
        <f t="shared" si="26"/>
        <v>9</v>
      </c>
      <c r="AV163" s="391">
        <f t="shared" si="27"/>
        <v>0</v>
      </c>
      <c r="AW163" s="577">
        <f t="shared" si="20"/>
        <v>9</v>
      </c>
      <c r="AX163" s="391">
        <f t="shared" ref="AX163:AX218" si="28">COUNTIF(D163:AI163,"R")</f>
        <v>14</v>
      </c>
      <c r="AY163" s="391">
        <f t="shared" ref="AY163:AY173" si="29">COUNTIF(D163:AI163,"a")</f>
        <v>0</v>
      </c>
    </row>
    <row r="164" spans="1:51" ht="15" x14ac:dyDescent="0.25">
      <c r="A164" s="402">
        <v>167</v>
      </c>
      <c r="B164" s="651" t="s">
        <v>1128</v>
      </c>
      <c r="C164" s="662">
        <v>698</v>
      </c>
      <c r="D164" s="902" t="s">
        <v>2116</v>
      </c>
      <c r="E164" s="902" t="s">
        <v>2116</v>
      </c>
      <c r="F164" s="902" t="s">
        <v>2116</v>
      </c>
      <c r="G164" s="902" t="s">
        <v>2116</v>
      </c>
      <c r="H164" s="902" t="s">
        <v>2116</v>
      </c>
      <c r="I164" s="657" t="s">
        <v>2116</v>
      </c>
      <c r="J164" s="657" t="s">
        <v>2114</v>
      </c>
      <c r="K164" s="657" t="s">
        <v>996</v>
      </c>
      <c r="L164" s="657" t="s">
        <v>996</v>
      </c>
      <c r="M164" s="657" t="s">
        <v>996</v>
      </c>
      <c r="N164" s="657" t="s">
        <v>996</v>
      </c>
      <c r="O164" s="902" t="s">
        <v>996</v>
      </c>
      <c r="P164" s="902" t="s">
        <v>996</v>
      </c>
      <c r="Q164" s="902" t="s">
        <v>996</v>
      </c>
      <c r="R164" s="902" t="s">
        <v>996</v>
      </c>
      <c r="S164" s="902" t="s">
        <v>996</v>
      </c>
      <c r="T164" s="902"/>
      <c r="U164" s="902"/>
      <c r="V164" s="902"/>
      <c r="W164" s="902"/>
      <c r="X164" s="902"/>
      <c r="Y164" s="902"/>
      <c r="Z164" s="902"/>
      <c r="AA164" s="902"/>
      <c r="AB164" s="902"/>
      <c r="AC164" s="761"/>
      <c r="AD164" s="902" t="s">
        <v>2116</v>
      </c>
      <c r="AE164" s="902" t="s">
        <v>2116</v>
      </c>
      <c r="AF164" s="902" t="s">
        <v>2116</v>
      </c>
      <c r="AG164" s="902" t="s">
        <v>2116</v>
      </c>
      <c r="AH164" s="902" t="s">
        <v>2116</v>
      </c>
      <c r="AI164" s="981" t="s">
        <v>2116</v>
      </c>
      <c r="AJ164" s="389">
        <f t="shared" si="25"/>
        <v>0</v>
      </c>
      <c r="AK164" s="627"/>
      <c r="AL164" s="611"/>
      <c r="AM164" s="611"/>
      <c r="AN164" s="265"/>
      <c r="AO164" s="397"/>
      <c r="AP164" s="397"/>
      <c r="AQ164" s="265"/>
      <c r="AR164" s="68"/>
      <c r="AS164" s="68"/>
      <c r="AT164" s="68"/>
      <c r="AU164" s="391">
        <f t="shared" si="26"/>
        <v>9</v>
      </c>
      <c r="AV164" s="391">
        <f t="shared" si="27"/>
        <v>0</v>
      </c>
      <c r="AW164" s="577">
        <f t="shared" si="20"/>
        <v>9</v>
      </c>
      <c r="AX164" s="391">
        <f t="shared" si="28"/>
        <v>0</v>
      </c>
      <c r="AY164" s="391">
        <f t="shared" si="29"/>
        <v>0</v>
      </c>
    </row>
    <row r="165" spans="1:51" ht="15" x14ac:dyDescent="0.25">
      <c r="A165" s="402">
        <v>168</v>
      </c>
      <c r="B165" s="651" t="s">
        <v>1129</v>
      </c>
      <c r="C165" s="662">
        <v>699</v>
      </c>
      <c r="D165" s="902" t="s">
        <v>2120</v>
      </c>
      <c r="E165" s="902" t="s">
        <v>2120</v>
      </c>
      <c r="F165" s="902" t="s">
        <v>2120</v>
      </c>
      <c r="G165" s="902" t="s">
        <v>2120</v>
      </c>
      <c r="H165" s="902" t="s">
        <v>996</v>
      </c>
      <c r="I165" s="902" t="s">
        <v>996</v>
      </c>
      <c r="J165" s="902" t="s">
        <v>996</v>
      </c>
      <c r="K165" s="902" t="s">
        <v>996</v>
      </c>
      <c r="L165" s="902" t="s">
        <v>996</v>
      </c>
      <c r="M165" s="657" t="s">
        <v>996</v>
      </c>
      <c r="N165" s="902" t="s">
        <v>996</v>
      </c>
      <c r="O165" s="902" t="s">
        <v>996</v>
      </c>
      <c r="P165" s="902" t="s">
        <v>996</v>
      </c>
      <c r="Q165" s="902" t="s">
        <v>996</v>
      </c>
      <c r="R165" s="902" t="s">
        <v>996</v>
      </c>
      <c r="S165" s="902" t="s">
        <v>996</v>
      </c>
      <c r="T165" s="902"/>
      <c r="U165" s="902"/>
      <c r="V165" s="902" t="s">
        <v>2120</v>
      </c>
      <c r="W165" s="902" t="s">
        <v>2120</v>
      </c>
      <c r="X165" s="902" t="s">
        <v>2120</v>
      </c>
      <c r="Y165" s="902" t="s">
        <v>2120</v>
      </c>
      <c r="Z165" s="902" t="s">
        <v>2120</v>
      </c>
      <c r="AA165" s="902" t="s">
        <v>2120</v>
      </c>
      <c r="AB165" s="902" t="s">
        <v>2120</v>
      </c>
      <c r="AC165" s="759"/>
      <c r="AD165" s="902" t="s">
        <v>2120</v>
      </c>
      <c r="AE165" s="902" t="s">
        <v>2120</v>
      </c>
      <c r="AF165" s="902" t="s">
        <v>2120</v>
      </c>
      <c r="AG165" s="902" t="s">
        <v>2120</v>
      </c>
      <c r="AH165" s="978" t="s">
        <v>2120</v>
      </c>
      <c r="AI165" s="902" t="s">
        <v>2120</v>
      </c>
      <c r="AJ165" s="389">
        <f t="shared" si="25"/>
        <v>0</v>
      </c>
      <c r="AK165" s="627"/>
      <c r="AL165" s="611"/>
      <c r="AM165" s="611"/>
      <c r="AN165" s="265"/>
      <c r="AO165" s="397"/>
      <c r="AP165" s="397"/>
      <c r="AQ165" s="265"/>
      <c r="AR165" s="68"/>
      <c r="AS165" s="68"/>
      <c r="AT165" s="68"/>
      <c r="AU165" s="391">
        <f t="shared" si="26"/>
        <v>12</v>
      </c>
      <c r="AV165" s="391">
        <f t="shared" si="27"/>
        <v>0</v>
      </c>
      <c r="AW165" s="577">
        <f t="shared" si="20"/>
        <v>12</v>
      </c>
      <c r="AX165" s="391">
        <f t="shared" si="28"/>
        <v>17</v>
      </c>
      <c r="AY165" s="391">
        <f t="shared" si="29"/>
        <v>0</v>
      </c>
    </row>
    <row r="166" spans="1:51" ht="15" x14ac:dyDescent="0.25">
      <c r="A166" s="402">
        <v>169</v>
      </c>
      <c r="B166" s="276" t="s">
        <v>1136</v>
      </c>
      <c r="C166" s="624">
        <v>700</v>
      </c>
      <c r="D166" s="902" t="s">
        <v>2120</v>
      </c>
      <c r="E166" s="902" t="s">
        <v>2120</v>
      </c>
      <c r="F166" s="902" t="s">
        <v>2120</v>
      </c>
      <c r="G166" s="902" t="s">
        <v>2120</v>
      </c>
      <c r="H166" s="902" t="s">
        <v>2120</v>
      </c>
      <c r="I166" s="902" t="s">
        <v>2120</v>
      </c>
      <c r="J166" s="902" t="s">
        <v>2120</v>
      </c>
      <c r="K166" s="902" t="s">
        <v>2120</v>
      </c>
      <c r="L166" s="902" t="s">
        <v>2120</v>
      </c>
      <c r="M166" s="902" t="s">
        <v>2120</v>
      </c>
      <c r="N166" s="902" t="s">
        <v>2120</v>
      </c>
      <c r="O166" s="902" t="s">
        <v>996</v>
      </c>
      <c r="P166" s="902" t="s">
        <v>996</v>
      </c>
      <c r="Q166" s="902" t="s">
        <v>996</v>
      </c>
      <c r="R166" s="902" t="s">
        <v>996</v>
      </c>
      <c r="S166" s="902" t="s">
        <v>996</v>
      </c>
      <c r="T166" s="902">
        <v>2</v>
      </c>
      <c r="U166" s="902"/>
      <c r="V166" s="902"/>
      <c r="W166" s="902"/>
      <c r="X166" s="902"/>
      <c r="Y166" s="902"/>
      <c r="Z166" s="902"/>
      <c r="AA166" s="902"/>
      <c r="AB166" s="902"/>
      <c r="AC166" s="761"/>
      <c r="AD166" s="902" t="s">
        <v>996</v>
      </c>
      <c r="AE166" s="902" t="s">
        <v>996</v>
      </c>
      <c r="AF166" s="902" t="s">
        <v>996</v>
      </c>
      <c r="AG166" s="902" t="s">
        <v>2120</v>
      </c>
      <c r="AH166" s="902" t="s">
        <v>2120</v>
      </c>
      <c r="AI166" s="902" t="s">
        <v>2120</v>
      </c>
      <c r="AJ166" s="389">
        <f t="shared" si="25"/>
        <v>2</v>
      </c>
      <c r="AK166" s="627"/>
      <c r="AL166" s="611"/>
      <c r="AM166" s="611"/>
      <c r="AN166" s="265"/>
      <c r="AO166" s="397"/>
      <c r="AP166" s="397"/>
      <c r="AQ166" s="265"/>
      <c r="AR166" s="68"/>
      <c r="AS166" s="68"/>
      <c r="AT166" s="68"/>
      <c r="AU166" s="391">
        <f t="shared" si="26"/>
        <v>8</v>
      </c>
      <c r="AV166" s="391">
        <f t="shared" si="27"/>
        <v>1</v>
      </c>
      <c r="AW166" s="577">
        <f t="shared" si="20"/>
        <v>9</v>
      </c>
      <c r="AX166" s="391">
        <f t="shared" si="28"/>
        <v>14</v>
      </c>
      <c r="AY166" s="391">
        <f t="shared" si="29"/>
        <v>0</v>
      </c>
    </row>
    <row r="167" spans="1:51" x14ac:dyDescent="0.2">
      <c r="A167" s="402">
        <v>170</v>
      </c>
      <c r="B167" s="553" t="s">
        <v>1149</v>
      </c>
      <c r="C167" s="663">
        <v>704</v>
      </c>
      <c r="D167" s="902" t="s">
        <v>996</v>
      </c>
      <c r="E167" s="902" t="s">
        <v>996</v>
      </c>
      <c r="F167" s="902" t="s">
        <v>996</v>
      </c>
      <c r="G167" s="902" t="s">
        <v>996</v>
      </c>
      <c r="H167" s="902" t="s">
        <v>2120</v>
      </c>
      <c r="I167" s="902" t="s">
        <v>2120</v>
      </c>
      <c r="J167" s="902" t="s">
        <v>2120</v>
      </c>
      <c r="K167" s="902" t="s">
        <v>2120</v>
      </c>
      <c r="L167" s="902" t="s">
        <v>2120</v>
      </c>
      <c r="M167" s="902" t="s">
        <v>2120</v>
      </c>
      <c r="N167" s="902" t="s">
        <v>2120</v>
      </c>
      <c r="O167" s="902" t="s">
        <v>2120</v>
      </c>
      <c r="P167" s="902" t="s">
        <v>2120</v>
      </c>
      <c r="Q167" s="902" t="s">
        <v>2120</v>
      </c>
      <c r="R167" s="902" t="s">
        <v>2120</v>
      </c>
      <c r="S167" s="902" t="s">
        <v>2120</v>
      </c>
      <c r="T167" s="902" t="s">
        <v>2120</v>
      </c>
      <c r="U167" s="902" t="s">
        <v>2120</v>
      </c>
      <c r="V167" s="902"/>
      <c r="W167" s="902"/>
      <c r="X167" s="902"/>
      <c r="Y167" s="902"/>
      <c r="Z167" s="902"/>
      <c r="AA167" s="902"/>
      <c r="AB167" s="902"/>
      <c r="AC167" s="762"/>
      <c r="AD167" s="902" t="s">
        <v>996</v>
      </c>
      <c r="AE167" s="902" t="s">
        <v>996</v>
      </c>
      <c r="AF167" s="902" t="s">
        <v>996</v>
      </c>
      <c r="AG167" s="902" t="s">
        <v>996</v>
      </c>
      <c r="AH167" s="902" t="s">
        <v>996</v>
      </c>
      <c r="AI167" s="902" t="s">
        <v>996</v>
      </c>
      <c r="AJ167" s="389">
        <f t="shared" si="25"/>
        <v>0</v>
      </c>
      <c r="AK167" s="627"/>
      <c r="AL167" s="611"/>
      <c r="AM167" s="611"/>
      <c r="AN167" s="265"/>
      <c r="AO167" s="397"/>
      <c r="AP167" s="397"/>
      <c r="AQ167" s="265"/>
      <c r="AR167" s="68"/>
      <c r="AS167" s="68"/>
      <c r="AT167" s="68"/>
      <c r="AU167" s="391">
        <f t="shared" si="26"/>
        <v>10</v>
      </c>
      <c r="AV167" s="391">
        <f t="shared" si="27"/>
        <v>0</v>
      </c>
      <c r="AW167" s="577">
        <f t="shared" si="20"/>
        <v>10</v>
      </c>
      <c r="AX167" s="391">
        <f t="shared" si="28"/>
        <v>14</v>
      </c>
      <c r="AY167" s="391">
        <f t="shared" si="29"/>
        <v>0</v>
      </c>
    </row>
    <row r="168" spans="1:51" x14ac:dyDescent="0.2">
      <c r="A168" s="402">
        <v>171</v>
      </c>
      <c r="B168" s="276" t="s">
        <v>1165</v>
      </c>
      <c r="C168" s="279">
        <v>709</v>
      </c>
      <c r="D168" s="1044"/>
      <c r="E168" s="1044"/>
      <c r="F168" s="1044"/>
      <c r="G168" s="1044"/>
      <c r="H168" s="1044"/>
      <c r="I168" s="1044"/>
      <c r="J168" s="1044"/>
      <c r="K168" s="1044"/>
      <c r="L168" s="1044"/>
      <c r="M168" s="1044"/>
      <c r="N168" s="1044"/>
      <c r="O168" s="1044"/>
      <c r="P168" s="1044"/>
      <c r="Q168" s="1044"/>
      <c r="R168" s="1044"/>
      <c r="S168" s="1044"/>
      <c r="T168" s="1044"/>
      <c r="U168" s="1044"/>
      <c r="V168" s="1044"/>
      <c r="W168" s="1044"/>
      <c r="X168" s="1044"/>
      <c r="Y168" s="1044"/>
      <c r="Z168" s="1044"/>
      <c r="AA168" s="1044"/>
      <c r="AB168" s="1044"/>
      <c r="AC168" s="1107"/>
      <c r="AD168" s="1044"/>
      <c r="AE168" s="1044"/>
      <c r="AF168" s="1044"/>
      <c r="AG168" s="1044"/>
      <c r="AH168" s="1046"/>
      <c r="AI168" s="1044"/>
      <c r="AJ168" s="389">
        <f t="shared" si="25"/>
        <v>0</v>
      </c>
      <c r="AK168" s="627"/>
      <c r="AL168" s="611"/>
      <c r="AM168" s="611"/>
      <c r="AN168" s="265"/>
      <c r="AO168" s="397"/>
      <c r="AP168" s="397"/>
      <c r="AQ168" s="265"/>
      <c r="AR168" s="68"/>
      <c r="AS168" s="68"/>
      <c r="AT168" s="68"/>
      <c r="AU168" s="391">
        <f t="shared" si="26"/>
        <v>0</v>
      </c>
      <c r="AV168" s="391">
        <f t="shared" si="27"/>
        <v>0</v>
      </c>
      <c r="AW168" s="577">
        <f t="shared" si="20"/>
        <v>0</v>
      </c>
      <c r="AX168" s="391">
        <f t="shared" si="28"/>
        <v>0</v>
      </c>
      <c r="AY168" s="391">
        <f t="shared" si="29"/>
        <v>0</v>
      </c>
    </row>
    <row r="169" spans="1:51" x14ac:dyDescent="0.2">
      <c r="A169" s="402">
        <v>172</v>
      </c>
      <c r="B169" s="276" t="s">
        <v>1168</v>
      </c>
      <c r="C169" s="279">
        <v>710</v>
      </c>
      <c r="D169" s="902" t="s">
        <v>996</v>
      </c>
      <c r="E169" s="902" t="s">
        <v>996</v>
      </c>
      <c r="F169" s="902">
        <v>2</v>
      </c>
      <c r="G169" s="902" t="s">
        <v>996</v>
      </c>
      <c r="H169" s="902" t="s">
        <v>2120</v>
      </c>
      <c r="I169" s="902" t="s">
        <v>2120</v>
      </c>
      <c r="J169" s="902" t="s">
        <v>2120</v>
      </c>
      <c r="K169" s="902" t="s">
        <v>2120</v>
      </c>
      <c r="L169" s="902" t="s">
        <v>2120</v>
      </c>
      <c r="M169" s="902" t="s">
        <v>2120</v>
      </c>
      <c r="N169" s="902" t="s">
        <v>2120</v>
      </c>
      <c r="O169" s="902" t="s">
        <v>2120</v>
      </c>
      <c r="P169" s="902" t="s">
        <v>2120</v>
      </c>
      <c r="Q169" s="902" t="s">
        <v>2120</v>
      </c>
      <c r="R169" s="902" t="s">
        <v>2120</v>
      </c>
      <c r="S169" s="902" t="s">
        <v>2120</v>
      </c>
      <c r="T169" s="902" t="s">
        <v>2120</v>
      </c>
      <c r="U169" s="902" t="s">
        <v>2120</v>
      </c>
      <c r="V169" s="902"/>
      <c r="W169" s="902"/>
      <c r="X169" s="902"/>
      <c r="Y169" s="902"/>
      <c r="Z169" s="902"/>
      <c r="AA169" s="902"/>
      <c r="AB169" s="902"/>
      <c r="AC169" s="762"/>
      <c r="AD169" s="902" t="s">
        <v>996</v>
      </c>
      <c r="AE169" s="902" t="s">
        <v>996</v>
      </c>
      <c r="AF169" s="902">
        <v>3</v>
      </c>
      <c r="AG169" s="902" t="s">
        <v>996</v>
      </c>
      <c r="AH169" s="978" t="s">
        <v>996</v>
      </c>
      <c r="AI169" s="902" t="s">
        <v>996</v>
      </c>
      <c r="AJ169" s="389">
        <f t="shared" si="25"/>
        <v>5</v>
      </c>
      <c r="AK169" s="627"/>
      <c r="AL169" s="611"/>
      <c r="AM169" s="611"/>
      <c r="AN169" s="265"/>
      <c r="AO169" s="397"/>
      <c r="AP169" s="397"/>
      <c r="AQ169" s="265"/>
      <c r="AR169" s="68"/>
      <c r="AS169" s="68"/>
      <c r="AT169" s="68"/>
      <c r="AU169" s="391">
        <f t="shared" si="26"/>
        <v>8</v>
      </c>
      <c r="AV169" s="391">
        <f t="shared" si="27"/>
        <v>2</v>
      </c>
      <c r="AW169" s="577">
        <f t="shared" ref="AW169:AW218" si="30">AV169+AU169</f>
        <v>10</v>
      </c>
      <c r="AX169" s="391">
        <f t="shared" si="28"/>
        <v>14</v>
      </c>
      <c r="AY169" s="391">
        <f t="shared" si="29"/>
        <v>0</v>
      </c>
    </row>
    <row r="170" spans="1:51" ht="12.75" customHeight="1" x14ac:dyDescent="0.2">
      <c r="A170" s="402">
        <v>173</v>
      </c>
      <c r="B170" s="672" t="s">
        <v>1172</v>
      </c>
      <c r="C170" s="673">
        <v>711</v>
      </c>
      <c r="D170" s="902" t="s">
        <v>996</v>
      </c>
      <c r="E170" s="902" t="s">
        <v>996</v>
      </c>
      <c r="F170" s="902" t="s">
        <v>996</v>
      </c>
      <c r="G170" s="902" t="s">
        <v>996</v>
      </c>
      <c r="H170" s="902" t="s">
        <v>2120</v>
      </c>
      <c r="I170" s="902" t="s">
        <v>2120</v>
      </c>
      <c r="J170" s="902" t="s">
        <v>2120</v>
      </c>
      <c r="K170" s="902" t="s">
        <v>2120</v>
      </c>
      <c r="L170" s="902" t="s">
        <v>2120</v>
      </c>
      <c r="M170" s="902" t="s">
        <v>2120</v>
      </c>
      <c r="N170" s="902" t="s">
        <v>2120</v>
      </c>
      <c r="O170" s="902" t="s">
        <v>2120</v>
      </c>
      <c r="P170" s="902" t="s">
        <v>2120</v>
      </c>
      <c r="Q170" s="902" t="s">
        <v>2120</v>
      </c>
      <c r="R170" s="902" t="s">
        <v>2120</v>
      </c>
      <c r="S170" s="902" t="s">
        <v>2120</v>
      </c>
      <c r="T170" s="902" t="s">
        <v>2120</v>
      </c>
      <c r="U170" s="902" t="s">
        <v>2120</v>
      </c>
      <c r="V170" s="902"/>
      <c r="W170" s="902"/>
      <c r="X170" s="902"/>
      <c r="Y170" s="902"/>
      <c r="Z170" s="902"/>
      <c r="AA170" s="902"/>
      <c r="AB170" s="902"/>
      <c r="AC170" s="762"/>
      <c r="AD170" s="902" t="s">
        <v>996</v>
      </c>
      <c r="AE170" s="902" t="s">
        <v>996</v>
      </c>
      <c r="AF170" s="902" t="s">
        <v>996</v>
      </c>
      <c r="AG170" s="902" t="s">
        <v>996</v>
      </c>
      <c r="AH170" s="902" t="s">
        <v>996</v>
      </c>
      <c r="AI170" s="902" t="s">
        <v>996</v>
      </c>
      <c r="AJ170" s="389">
        <f t="shared" si="25"/>
        <v>0</v>
      </c>
      <c r="AK170" s="627"/>
      <c r="AL170" s="611"/>
      <c r="AM170" s="611"/>
      <c r="AN170" s="265"/>
      <c r="AO170" s="397"/>
      <c r="AP170" s="397"/>
      <c r="AQ170" s="265"/>
      <c r="AR170" s="68"/>
      <c r="AS170" s="68"/>
      <c r="AT170" s="68"/>
      <c r="AU170" s="391">
        <f t="shared" si="26"/>
        <v>10</v>
      </c>
      <c r="AV170" s="391">
        <f t="shared" si="27"/>
        <v>0</v>
      </c>
      <c r="AW170" s="577">
        <f t="shared" si="30"/>
        <v>10</v>
      </c>
      <c r="AX170" s="391">
        <f t="shared" si="28"/>
        <v>14</v>
      </c>
      <c r="AY170" s="391">
        <f t="shared" si="29"/>
        <v>0</v>
      </c>
    </row>
    <row r="171" spans="1:51" ht="12.75" customHeight="1" x14ac:dyDescent="0.2">
      <c r="A171" s="402">
        <v>174</v>
      </c>
      <c r="B171" s="651" t="s">
        <v>1189</v>
      </c>
      <c r="C171" s="275">
        <v>712</v>
      </c>
      <c r="D171" s="902" t="s">
        <v>2120</v>
      </c>
      <c r="E171" s="902" t="s">
        <v>2120</v>
      </c>
      <c r="F171" s="902" t="s">
        <v>2120</v>
      </c>
      <c r="G171" s="902" t="s">
        <v>2120</v>
      </c>
      <c r="H171" s="902" t="s">
        <v>2120</v>
      </c>
      <c r="I171" s="902" t="s">
        <v>2120</v>
      </c>
      <c r="J171" s="902" t="s">
        <v>2120</v>
      </c>
      <c r="K171" s="902" t="s">
        <v>2120</v>
      </c>
      <c r="L171" s="902" t="s">
        <v>2120</v>
      </c>
      <c r="M171" s="902" t="s">
        <v>2120</v>
      </c>
      <c r="N171" s="902" t="s">
        <v>2120</v>
      </c>
      <c r="O171" s="902">
        <v>2</v>
      </c>
      <c r="P171" s="902">
        <v>2</v>
      </c>
      <c r="Q171" s="902" t="s">
        <v>996</v>
      </c>
      <c r="R171" s="902" t="s">
        <v>996</v>
      </c>
      <c r="S171" s="902" t="s">
        <v>996</v>
      </c>
      <c r="T171" s="902" t="s">
        <v>996</v>
      </c>
      <c r="U171" s="902"/>
      <c r="V171" s="902"/>
      <c r="W171" s="902"/>
      <c r="X171" s="902"/>
      <c r="Y171" s="902"/>
      <c r="Z171" s="902"/>
      <c r="AA171" s="902"/>
      <c r="AB171" s="902"/>
      <c r="AC171" s="762"/>
      <c r="AD171" s="902" t="s">
        <v>996</v>
      </c>
      <c r="AE171" s="902" t="s">
        <v>996</v>
      </c>
      <c r="AF171" s="902" t="s">
        <v>996</v>
      </c>
      <c r="AG171" s="902" t="s">
        <v>2120</v>
      </c>
      <c r="AH171" s="902" t="s">
        <v>2120</v>
      </c>
      <c r="AI171" s="902" t="s">
        <v>2120</v>
      </c>
      <c r="AJ171" s="389">
        <f t="shared" si="25"/>
        <v>4</v>
      </c>
      <c r="AK171" s="627"/>
      <c r="AL171" s="611"/>
      <c r="AM171" s="611"/>
      <c r="AN171" s="265"/>
      <c r="AO171" s="397"/>
      <c r="AP171" s="397"/>
      <c r="AQ171" s="265"/>
      <c r="AR171" s="68"/>
      <c r="AS171" s="68"/>
      <c r="AT171" s="68"/>
      <c r="AU171" s="391">
        <f t="shared" si="26"/>
        <v>7</v>
      </c>
      <c r="AV171" s="391">
        <f t="shared" si="27"/>
        <v>2</v>
      </c>
      <c r="AW171" s="577">
        <f t="shared" si="30"/>
        <v>9</v>
      </c>
      <c r="AX171" s="391">
        <f t="shared" si="28"/>
        <v>14</v>
      </c>
      <c r="AY171" s="391">
        <f t="shared" si="29"/>
        <v>0</v>
      </c>
    </row>
    <row r="172" spans="1:51" x14ac:dyDescent="0.2">
      <c r="A172" s="402">
        <v>175</v>
      </c>
      <c r="B172" s="553" t="s">
        <v>1653</v>
      </c>
      <c r="C172" s="751">
        <v>713</v>
      </c>
      <c r="D172" s="902" t="s">
        <v>996</v>
      </c>
      <c r="E172" s="902" t="s">
        <v>996</v>
      </c>
      <c r="F172" s="902" t="s">
        <v>996</v>
      </c>
      <c r="G172" s="902" t="s">
        <v>996</v>
      </c>
      <c r="H172" s="902" t="s">
        <v>2120</v>
      </c>
      <c r="I172" s="902" t="s">
        <v>2120</v>
      </c>
      <c r="J172" s="902" t="s">
        <v>2120</v>
      </c>
      <c r="K172" s="902" t="s">
        <v>2120</v>
      </c>
      <c r="L172" s="902" t="s">
        <v>2120</v>
      </c>
      <c r="M172" s="902" t="s">
        <v>2120</v>
      </c>
      <c r="N172" s="902" t="s">
        <v>2120</v>
      </c>
      <c r="O172" s="902" t="s">
        <v>2120</v>
      </c>
      <c r="P172" s="902" t="s">
        <v>2120</v>
      </c>
      <c r="Q172" s="902" t="s">
        <v>2120</v>
      </c>
      <c r="R172" s="902" t="s">
        <v>2120</v>
      </c>
      <c r="S172" s="902" t="s">
        <v>2120</v>
      </c>
      <c r="T172" s="902" t="s">
        <v>2120</v>
      </c>
      <c r="U172" s="902" t="s">
        <v>2120</v>
      </c>
      <c r="V172" s="902"/>
      <c r="W172" s="902"/>
      <c r="X172" s="902"/>
      <c r="Y172" s="902"/>
      <c r="Z172" s="902"/>
      <c r="AA172" s="902"/>
      <c r="AB172" s="902"/>
      <c r="AC172" s="762"/>
      <c r="AD172" s="902" t="s">
        <v>996</v>
      </c>
      <c r="AE172" s="902" t="s">
        <v>996</v>
      </c>
      <c r="AF172" s="902" t="s">
        <v>996</v>
      </c>
      <c r="AG172" s="902" t="s">
        <v>996</v>
      </c>
      <c r="AH172" s="902" t="s">
        <v>2117</v>
      </c>
      <c r="AI172" s="902" t="s">
        <v>996</v>
      </c>
      <c r="AJ172" s="389">
        <f t="shared" si="25"/>
        <v>0</v>
      </c>
      <c r="AK172" s="627"/>
      <c r="AL172" s="611"/>
      <c r="AM172" s="611"/>
      <c r="AN172" s="265"/>
      <c r="AO172" s="397"/>
      <c r="AP172" s="397"/>
      <c r="AQ172" s="265"/>
      <c r="AR172" s="68"/>
      <c r="AS172" s="68"/>
      <c r="AT172" s="68"/>
      <c r="AU172" s="391">
        <f t="shared" si="26"/>
        <v>9</v>
      </c>
      <c r="AV172" s="391">
        <f t="shared" si="27"/>
        <v>0</v>
      </c>
      <c r="AW172" s="577">
        <f t="shared" si="30"/>
        <v>9</v>
      </c>
      <c r="AX172" s="391">
        <f t="shared" si="28"/>
        <v>14</v>
      </c>
      <c r="AY172" s="391">
        <f t="shared" si="29"/>
        <v>0</v>
      </c>
    </row>
    <row r="173" spans="1:51" x14ac:dyDescent="0.2">
      <c r="A173" s="402">
        <v>176</v>
      </c>
      <c r="B173" s="730" t="s">
        <v>1675</v>
      </c>
      <c r="C173" s="731">
        <v>714</v>
      </c>
      <c r="D173" s="902" t="s">
        <v>996</v>
      </c>
      <c r="E173" s="902" t="s">
        <v>996</v>
      </c>
      <c r="F173" s="902" t="s">
        <v>996</v>
      </c>
      <c r="G173" s="902" t="s">
        <v>996</v>
      </c>
      <c r="H173" s="902" t="s">
        <v>2120</v>
      </c>
      <c r="I173" s="902" t="s">
        <v>2120</v>
      </c>
      <c r="J173" s="902" t="s">
        <v>2120</v>
      </c>
      <c r="K173" s="902" t="s">
        <v>2120</v>
      </c>
      <c r="L173" s="902" t="s">
        <v>2120</v>
      </c>
      <c r="M173" s="902" t="s">
        <v>2120</v>
      </c>
      <c r="N173" s="902" t="s">
        <v>2120</v>
      </c>
      <c r="O173" s="902" t="s">
        <v>2120</v>
      </c>
      <c r="P173" s="902" t="s">
        <v>2120</v>
      </c>
      <c r="Q173" s="902" t="s">
        <v>2120</v>
      </c>
      <c r="R173" s="902" t="s">
        <v>2120</v>
      </c>
      <c r="S173" s="902" t="s">
        <v>2120</v>
      </c>
      <c r="T173" s="902" t="s">
        <v>2120</v>
      </c>
      <c r="U173" s="902" t="s">
        <v>2120</v>
      </c>
      <c r="V173" s="902"/>
      <c r="W173" s="902"/>
      <c r="X173" s="902"/>
      <c r="Y173" s="902"/>
      <c r="Z173" s="902"/>
      <c r="AA173" s="902"/>
      <c r="AB173" s="902"/>
      <c r="AC173" s="762"/>
      <c r="AD173" s="902" t="s">
        <v>996</v>
      </c>
      <c r="AE173" s="902" t="s">
        <v>996</v>
      </c>
      <c r="AF173" s="902" t="s">
        <v>996</v>
      </c>
      <c r="AG173" s="902" t="s">
        <v>996</v>
      </c>
      <c r="AH173" s="902" t="s">
        <v>996</v>
      </c>
      <c r="AI173" s="902" t="s">
        <v>996</v>
      </c>
      <c r="AJ173" s="389">
        <f t="shared" si="25"/>
        <v>0</v>
      </c>
      <c r="AK173" s="627"/>
      <c r="AL173" s="611"/>
      <c r="AM173" s="611"/>
      <c r="AN173" s="265"/>
      <c r="AO173" s="397"/>
      <c r="AP173" s="397"/>
      <c r="AQ173" s="265"/>
      <c r="AR173" s="68"/>
      <c r="AS173" s="68"/>
      <c r="AT173" s="68"/>
      <c r="AU173" s="391">
        <f t="shared" si="26"/>
        <v>10</v>
      </c>
      <c r="AV173" s="391">
        <f t="shared" si="27"/>
        <v>0</v>
      </c>
      <c r="AW173" s="577">
        <f t="shared" si="30"/>
        <v>10</v>
      </c>
      <c r="AX173" s="391">
        <f t="shared" si="28"/>
        <v>14</v>
      </c>
      <c r="AY173" s="391">
        <f t="shared" si="29"/>
        <v>0</v>
      </c>
    </row>
    <row r="174" spans="1:51" x14ac:dyDescent="0.2">
      <c r="A174" s="402">
        <v>177</v>
      </c>
      <c r="B174" s="730" t="s">
        <v>1676</v>
      </c>
      <c r="C174" s="785">
        <v>715</v>
      </c>
      <c r="D174" s="902" t="s">
        <v>2120</v>
      </c>
      <c r="E174" s="902" t="s">
        <v>2120</v>
      </c>
      <c r="F174" s="902" t="s">
        <v>2120</v>
      </c>
      <c r="G174" s="902" t="s">
        <v>2120</v>
      </c>
      <c r="H174" s="902" t="s">
        <v>996</v>
      </c>
      <c r="I174" s="902" t="s">
        <v>2115</v>
      </c>
      <c r="J174" s="902" t="s">
        <v>996</v>
      </c>
      <c r="K174" s="902" t="s">
        <v>996</v>
      </c>
      <c r="L174" s="902" t="s">
        <v>2114</v>
      </c>
      <c r="M174" s="902" t="s">
        <v>996</v>
      </c>
      <c r="N174" s="902" t="s">
        <v>996</v>
      </c>
      <c r="O174" s="902" t="s">
        <v>996</v>
      </c>
      <c r="P174" s="902" t="s">
        <v>996</v>
      </c>
      <c r="Q174" s="902" t="s">
        <v>996</v>
      </c>
      <c r="R174" s="902" t="s">
        <v>996</v>
      </c>
      <c r="S174" s="902" t="s">
        <v>996</v>
      </c>
      <c r="T174" s="902"/>
      <c r="U174" s="902"/>
      <c r="V174" s="902" t="s">
        <v>2120</v>
      </c>
      <c r="W174" s="902" t="s">
        <v>2120</v>
      </c>
      <c r="X174" s="902" t="s">
        <v>2120</v>
      </c>
      <c r="Y174" s="902" t="s">
        <v>2120</v>
      </c>
      <c r="Z174" s="902" t="s">
        <v>2120</v>
      </c>
      <c r="AA174" s="902" t="s">
        <v>2120</v>
      </c>
      <c r="AB174" s="902" t="s">
        <v>2120</v>
      </c>
      <c r="AC174" s="759"/>
      <c r="AD174" s="902" t="s">
        <v>2120</v>
      </c>
      <c r="AE174" s="902" t="s">
        <v>2120</v>
      </c>
      <c r="AF174" s="902" t="s">
        <v>2120</v>
      </c>
      <c r="AG174" s="902" t="s">
        <v>2120</v>
      </c>
      <c r="AH174" s="978" t="s">
        <v>2120</v>
      </c>
      <c r="AI174" s="902" t="s">
        <v>2120</v>
      </c>
      <c r="AJ174" s="389">
        <f t="shared" si="25"/>
        <v>0</v>
      </c>
      <c r="AK174" s="627"/>
      <c r="AL174" s="611"/>
      <c r="AM174" s="611"/>
      <c r="AN174" s="265"/>
      <c r="AO174" s="397"/>
      <c r="AP174" s="397"/>
      <c r="AQ174" s="265"/>
      <c r="AR174" s="68"/>
      <c r="AS174" s="68"/>
      <c r="AT174" s="68"/>
      <c r="AU174" s="391">
        <f t="shared" si="26"/>
        <v>10</v>
      </c>
      <c r="AV174" s="391">
        <f t="shared" ref="AV174:AV218" si="31">COUNTIF(D174:AI174,"&gt;0")</f>
        <v>0</v>
      </c>
      <c r="AW174" s="577">
        <f t="shared" si="30"/>
        <v>10</v>
      </c>
      <c r="AX174" s="391">
        <f t="shared" si="28"/>
        <v>17</v>
      </c>
      <c r="AY174" s="391">
        <f t="shared" ref="AY174:AY218" si="32">COUNTIF(D174:AI174,"a")</f>
        <v>0</v>
      </c>
    </row>
    <row r="175" spans="1:51" x14ac:dyDescent="0.2">
      <c r="A175" s="402">
        <v>178</v>
      </c>
      <c r="B175" s="651" t="s">
        <v>1719</v>
      </c>
      <c r="C175" s="731">
        <v>722</v>
      </c>
      <c r="D175" s="902" t="s">
        <v>996</v>
      </c>
      <c r="E175" s="902" t="s">
        <v>996</v>
      </c>
      <c r="F175" s="902" t="s">
        <v>996</v>
      </c>
      <c r="G175" s="902" t="s">
        <v>996</v>
      </c>
      <c r="H175" s="902" t="s">
        <v>2120</v>
      </c>
      <c r="I175" s="902" t="s">
        <v>2120</v>
      </c>
      <c r="J175" s="902" t="s">
        <v>2120</v>
      </c>
      <c r="K175" s="902" t="s">
        <v>2120</v>
      </c>
      <c r="L175" s="902" t="s">
        <v>2120</v>
      </c>
      <c r="M175" s="902" t="s">
        <v>2120</v>
      </c>
      <c r="N175" s="902" t="s">
        <v>2120</v>
      </c>
      <c r="O175" s="902" t="s">
        <v>2120</v>
      </c>
      <c r="P175" s="902" t="s">
        <v>2120</v>
      </c>
      <c r="Q175" s="902" t="s">
        <v>2120</v>
      </c>
      <c r="R175" s="902" t="s">
        <v>2120</v>
      </c>
      <c r="S175" s="902" t="s">
        <v>2120</v>
      </c>
      <c r="T175" s="902" t="s">
        <v>2120</v>
      </c>
      <c r="U175" s="902" t="s">
        <v>2120</v>
      </c>
      <c r="V175" s="902"/>
      <c r="W175" s="902"/>
      <c r="X175" s="902"/>
      <c r="Y175" s="902"/>
      <c r="Z175" s="902"/>
      <c r="AA175" s="902"/>
      <c r="AB175" s="902"/>
      <c r="AC175" s="762"/>
      <c r="AD175" s="902" t="s">
        <v>996</v>
      </c>
      <c r="AE175" s="902" t="s">
        <v>996</v>
      </c>
      <c r="AF175" s="902" t="s">
        <v>996</v>
      </c>
      <c r="AG175" s="902" t="s">
        <v>2115</v>
      </c>
      <c r="AH175" s="902" t="s">
        <v>2114</v>
      </c>
      <c r="AI175" s="902" t="s">
        <v>996</v>
      </c>
      <c r="AJ175" s="389">
        <f t="shared" si="25"/>
        <v>0</v>
      </c>
      <c r="AK175" s="627"/>
      <c r="AL175" s="611"/>
      <c r="AM175" s="611"/>
      <c r="AN175" s="265"/>
      <c r="AO175" s="397"/>
      <c r="AP175" s="397"/>
      <c r="AQ175" s="265"/>
      <c r="AR175" s="68"/>
      <c r="AS175" s="68"/>
      <c r="AT175" s="68"/>
      <c r="AU175" s="391">
        <f t="shared" si="26"/>
        <v>8</v>
      </c>
      <c r="AV175" s="391">
        <f t="shared" si="31"/>
        <v>0</v>
      </c>
      <c r="AW175" s="577">
        <f t="shared" si="30"/>
        <v>8</v>
      </c>
      <c r="AX175" s="391">
        <f t="shared" si="28"/>
        <v>14</v>
      </c>
      <c r="AY175" s="391">
        <f t="shared" si="32"/>
        <v>0</v>
      </c>
    </row>
    <row r="176" spans="1:51" x14ac:dyDescent="0.2">
      <c r="A176" s="402">
        <v>179</v>
      </c>
      <c r="B176" s="651" t="s">
        <v>1705</v>
      </c>
      <c r="C176" s="731">
        <v>723</v>
      </c>
      <c r="D176" s="902" t="s">
        <v>2120</v>
      </c>
      <c r="E176" s="902" t="s">
        <v>2120</v>
      </c>
      <c r="F176" s="902" t="s">
        <v>2120</v>
      </c>
      <c r="G176" s="902" t="s">
        <v>2120</v>
      </c>
      <c r="H176" s="902" t="s">
        <v>996</v>
      </c>
      <c r="I176" s="902" t="s">
        <v>2114</v>
      </c>
      <c r="J176" s="902" t="s">
        <v>2114</v>
      </c>
      <c r="K176" s="902" t="s">
        <v>2114</v>
      </c>
      <c r="L176" s="902" t="s">
        <v>2114</v>
      </c>
      <c r="M176" s="902" t="s">
        <v>996</v>
      </c>
      <c r="N176" s="902" t="s">
        <v>996</v>
      </c>
      <c r="O176" s="902" t="s">
        <v>996</v>
      </c>
      <c r="P176" s="902" t="s">
        <v>996</v>
      </c>
      <c r="Q176" s="902" t="s">
        <v>996</v>
      </c>
      <c r="R176" s="902" t="s">
        <v>996</v>
      </c>
      <c r="S176" s="902" t="s">
        <v>996</v>
      </c>
      <c r="T176" s="902"/>
      <c r="U176" s="902"/>
      <c r="V176" s="902" t="s">
        <v>2120</v>
      </c>
      <c r="W176" s="902" t="s">
        <v>2120</v>
      </c>
      <c r="X176" s="902" t="s">
        <v>2120</v>
      </c>
      <c r="Y176" s="902" t="s">
        <v>2120</v>
      </c>
      <c r="Z176" s="902" t="s">
        <v>2120</v>
      </c>
      <c r="AA176" s="902" t="s">
        <v>2120</v>
      </c>
      <c r="AB176" s="902" t="s">
        <v>2120</v>
      </c>
      <c r="AC176" s="759"/>
      <c r="AD176" s="902" t="s">
        <v>2120</v>
      </c>
      <c r="AE176" s="902" t="s">
        <v>2120</v>
      </c>
      <c r="AF176" s="902" t="s">
        <v>2120</v>
      </c>
      <c r="AG176" s="902" t="s">
        <v>2120</v>
      </c>
      <c r="AH176" s="978" t="s">
        <v>2120</v>
      </c>
      <c r="AI176" s="902" t="s">
        <v>2120</v>
      </c>
      <c r="AJ176" s="389">
        <f t="shared" si="25"/>
        <v>0</v>
      </c>
      <c r="AK176" s="627"/>
      <c r="AL176" s="611"/>
      <c r="AM176" s="611"/>
      <c r="AN176" s="265"/>
      <c r="AO176" s="397"/>
      <c r="AP176" s="397"/>
      <c r="AQ176" s="265"/>
      <c r="AR176" s="68"/>
      <c r="AS176" s="68"/>
      <c r="AT176" s="68"/>
      <c r="AU176" s="391">
        <f t="shared" si="26"/>
        <v>8</v>
      </c>
      <c r="AV176" s="391">
        <f t="shared" si="31"/>
        <v>0</v>
      </c>
      <c r="AW176" s="577">
        <f t="shared" si="30"/>
        <v>8</v>
      </c>
      <c r="AX176" s="391">
        <f t="shared" si="28"/>
        <v>17</v>
      </c>
      <c r="AY176" s="391">
        <f t="shared" si="32"/>
        <v>0</v>
      </c>
    </row>
    <row r="177" spans="1:51" x14ac:dyDescent="0.2">
      <c r="A177" s="402">
        <v>180</v>
      </c>
      <c r="B177" s="651" t="s">
        <v>1720</v>
      </c>
      <c r="C177" s="731">
        <v>724</v>
      </c>
      <c r="D177" s="902" t="s">
        <v>996</v>
      </c>
      <c r="E177" s="902" t="s">
        <v>996</v>
      </c>
      <c r="F177" s="902" t="s">
        <v>996</v>
      </c>
      <c r="G177" s="902" t="s">
        <v>996</v>
      </c>
      <c r="H177" s="902" t="s">
        <v>2120</v>
      </c>
      <c r="I177" s="902" t="s">
        <v>2120</v>
      </c>
      <c r="J177" s="902" t="s">
        <v>2120</v>
      </c>
      <c r="K177" s="902" t="s">
        <v>2120</v>
      </c>
      <c r="L177" s="902" t="s">
        <v>2120</v>
      </c>
      <c r="M177" s="902" t="s">
        <v>2120</v>
      </c>
      <c r="N177" s="902" t="s">
        <v>2120</v>
      </c>
      <c r="O177" s="902" t="s">
        <v>2120</v>
      </c>
      <c r="P177" s="902" t="s">
        <v>2120</v>
      </c>
      <c r="Q177" s="902" t="s">
        <v>2120</v>
      </c>
      <c r="R177" s="902" t="s">
        <v>2120</v>
      </c>
      <c r="S177" s="902" t="s">
        <v>2120</v>
      </c>
      <c r="T177" s="902" t="s">
        <v>2120</v>
      </c>
      <c r="U177" s="902" t="s">
        <v>2120</v>
      </c>
      <c r="V177" s="902"/>
      <c r="W177" s="666"/>
      <c r="X177" s="666"/>
      <c r="Y177" s="666"/>
      <c r="Z177" s="666"/>
      <c r="AA177" s="666"/>
      <c r="AB177" s="666"/>
      <c r="AC177" s="762"/>
      <c r="AD177" s="902" t="s">
        <v>996</v>
      </c>
      <c r="AE177" s="902" t="s">
        <v>996</v>
      </c>
      <c r="AF177" s="902" t="s">
        <v>996</v>
      </c>
      <c r="AG177" s="902" t="s">
        <v>996</v>
      </c>
      <c r="AH177" s="902" t="s">
        <v>996</v>
      </c>
      <c r="AI177" s="902" t="s">
        <v>996</v>
      </c>
      <c r="AJ177" s="389">
        <f t="shared" si="25"/>
        <v>0</v>
      </c>
      <c r="AK177" s="627"/>
      <c r="AL177" s="611"/>
      <c r="AM177" s="611"/>
      <c r="AN177" s="265"/>
      <c r="AO177" s="397"/>
      <c r="AP177" s="397"/>
      <c r="AQ177" s="265"/>
      <c r="AR177" s="68"/>
      <c r="AS177" s="68"/>
      <c r="AT177" s="68"/>
      <c r="AU177" s="391">
        <f t="shared" si="26"/>
        <v>10</v>
      </c>
      <c r="AV177" s="391">
        <f t="shared" si="31"/>
        <v>0</v>
      </c>
      <c r="AW177" s="577">
        <f t="shared" si="30"/>
        <v>10</v>
      </c>
      <c r="AX177" s="391">
        <f t="shared" si="28"/>
        <v>14</v>
      </c>
      <c r="AY177" s="391">
        <f t="shared" si="32"/>
        <v>0</v>
      </c>
    </row>
    <row r="178" spans="1:51" x14ac:dyDescent="0.2">
      <c r="A178" s="402">
        <v>181</v>
      </c>
      <c r="B178" s="651" t="s">
        <v>1721</v>
      </c>
      <c r="C178" s="753">
        <v>729</v>
      </c>
      <c r="D178" s="902" t="s">
        <v>2120</v>
      </c>
      <c r="E178" s="902" t="s">
        <v>2120</v>
      </c>
      <c r="F178" s="902" t="s">
        <v>2120</v>
      </c>
      <c r="G178" s="902" t="s">
        <v>2120</v>
      </c>
      <c r="H178" s="902" t="s">
        <v>2120</v>
      </c>
      <c r="I178" s="902" t="s">
        <v>2120</v>
      </c>
      <c r="J178" s="902" t="s">
        <v>2120</v>
      </c>
      <c r="K178" s="902" t="s">
        <v>2120</v>
      </c>
      <c r="L178" s="902" t="s">
        <v>2120</v>
      </c>
      <c r="M178" s="902" t="s">
        <v>2120</v>
      </c>
      <c r="N178" s="902" t="s">
        <v>2120</v>
      </c>
      <c r="O178" s="902" t="s">
        <v>996</v>
      </c>
      <c r="P178" s="666" t="s">
        <v>996</v>
      </c>
      <c r="Q178" s="666" t="s">
        <v>996</v>
      </c>
      <c r="R178" s="666" t="s">
        <v>996</v>
      </c>
      <c r="S178" s="902" t="s">
        <v>996</v>
      </c>
      <c r="T178" s="902" t="s">
        <v>996</v>
      </c>
      <c r="U178" s="902"/>
      <c r="V178" s="902"/>
      <c r="W178" s="902"/>
      <c r="X178" s="902"/>
      <c r="Y178" s="902"/>
      <c r="Z178" s="902"/>
      <c r="AA178" s="902"/>
      <c r="AB178" s="902"/>
      <c r="AC178" s="762"/>
      <c r="AD178" s="902" t="s">
        <v>996</v>
      </c>
      <c r="AE178" s="902" t="s">
        <v>996</v>
      </c>
      <c r="AF178" s="902" t="s">
        <v>996</v>
      </c>
      <c r="AG178" s="902" t="s">
        <v>2120</v>
      </c>
      <c r="AH178" s="902" t="s">
        <v>2120</v>
      </c>
      <c r="AI178" s="902" t="s">
        <v>2120</v>
      </c>
      <c r="AJ178" s="389">
        <f t="shared" si="25"/>
        <v>0</v>
      </c>
      <c r="AK178" s="627"/>
      <c r="AL178" s="611"/>
      <c r="AM178" s="611"/>
      <c r="AN178" s="265"/>
      <c r="AO178" s="397"/>
      <c r="AP178" s="397"/>
      <c r="AQ178" s="265"/>
      <c r="AR178" s="68"/>
      <c r="AS178" s="68"/>
      <c r="AT178" s="68"/>
      <c r="AU178" s="391">
        <f t="shared" si="26"/>
        <v>9</v>
      </c>
      <c r="AV178" s="391">
        <f t="shared" si="31"/>
        <v>0</v>
      </c>
      <c r="AW178" s="577">
        <f t="shared" si="30"/>
        <v>9</v>
      </c>
      <c r="AX178" s="391">
        <f t="shared" si="28"/>
        <v>14</v>
      </c>
      <c r="AY178" s="391">
        <f t="shared" si="32"/>
        <v>0</v>
      </c>
    </row>
    <row r="179" spans="1:51" x14ac:dyDescent="0.2">
      <c r="A179" s="402">
        <v>182</v>
      </c>
      <c r="B179" s="651" t="s">
        <v>1733</v>
      </c>
      <c r="C179" s="340">
        <v>730</v>
      </c>
      <c r="D179" s="902" t="s">
        <v>996</v>
      </c>
      <c r="E179" s="902" t="s">
        <v>2115</v>
      </c>
      <c r="F179" s="902" t="s">
        <v>2114</v>
      </c>
      <c r="G179" s="902" t="s">
        <v>2114</v>
      </c>
      <c r="H179" s="902" t="s">
        <v>2120</v>
      </c>
      <c r="I179" s="902" t="s">
        <v>2120</v>
      </c>
      <c r="J179" s="902" t="s">
        <v>2120</v>
      </c>
      <c r="K179" s="902" t="s">
        <v>2120</v>
      </c>
      <c r="L179" s="902" t="s">
        <v>2120</v>
      </c>
      <c r="M179" s="902" t="s">
        <v>2120</v>
      </c>
      <c r="N179" s="902" t="s">
        <v>2120</v>
      </c>
      <c r="O179" s="902" t="s">
        <v>2120</v>
      </c>
      <c r="P179" s="902" t="s">
        <v>2120</v>
      </c>
      <c r="Q179" s="902" t="s">
        <v>2120</v>
      </c>
      <c r="R179" s="902" t="s">
        <v>2120</v>
      </c>
      <c r="S179" s="902" t="s">
        <v>2120</v>
      </c>
      <c r="T179" s="902" t="s">
        <v>2120</v>
      </c>
      <c r="U179" s="902" t="s">
        <v>2120</v>
      </c>
      <c r="V179" s="902"/>
      <c r="W179" s="666"/>
      <c r="X179" s="666"/>
      <c r="Y179" s="666"/>
      <c r="Z179" s="666"/>
      <c r="AA179" s="666"/>
      <c r="AB179" s="666"/>
      <c r="AC179" s="762"/>
      <c r="AD179" s="902" t="s">
        <v>2115</v>
      </c>
      <c r="AE179" s="902" t="s">
        <v>996</v>
      </c>
      <c r="AF179" s="902" t="s">
        <v>996</v>
      </c>
      <c r="AG179" s="902" t="s">
        <v>996</v>
      </c>
      <c r="AH179" s="902" t="s">
        <v>996</v>
      </c>
      <c r="AI179" s="902" t="s">
        <v>996</v>
      </c>
      <c r="AJ179" s="389">
        <f t="shared" si="25"/>
        <v>0</v>
      </c>
      <c r="AK179" s="627"/>
      <c r="AL179" s="611"/>
      <c r="AM179" s="611"/>
      <c r="AN179" s="265"/>
      <c r="AO179" s="397"/>
      <c r="AP179" s="397"/>
      <c r="AQ179" s="265"/>
      <c r="AR179" s="68"/>
      <c r="AS179" s="68"/>
      <c r="AT179" s="68"/>
      <c r="AU179" s="391">
        <f t="shared" si="26"/>
        <v>6</v>
      </c>
      <c r="AV179" s="391">
        <f t="shared" si="31"/>
        <v>0</v>
      </c>
      <c r="AW179" s="577">
        <f t="shared" si="30"/>
        <v>6</v>
      </c>
      <c r="AX179" s="391">
        <f t="shared" si="28"/>
        <v>14</v>
      </c>
      <c r="AY179" s="391">
        <f t="shared" si="32"/>
        <v>0</v>
      </c>
    </row>
    <row r="180" spans="1:51" x14ac:dyDescent="0.2">
      <c r="A180" s="402">
        <v>183</v>
      </c>
      <c r="B180" s="651" t="s">
        <v>1745</v>
      </c>
      <c r="C180" s="340">
        <v>732</v>
      </c>
      <c r="D180" s="902" t="s">
        <v>2120</v>
      </c>
      <c r="E180" s="902" t="s">
        <v>2120</v>
      </c>
      <c r="F180" s="902" t="s">
        <v>2120</v>
      </c>
      <c r="G180" s="902" t="s">
        <v>2120</v>
      </c>
      <c r="H180" s="902" t="s">
        <v>996</v>
      </c>
      <c r="I180" s="666" t="s">
        <v>996</v>
      </c>
      <c r="J180" s="666">
        <v>2</v>
      </c>
      <c r="K180" s="666" t="s">
        <v>996</v>
      </c>
      <c r="L180" s="902">
        <v>3</v>
      </c>
      <c r="M180" s="902" t="s">
        <v>996</v>
      </c>
      <c r="N180" s="902" t="s">
        <v>996</v>
      </c>
      <c r="O180" s="902" t="s">
        <v>996</v>
      </c>
      <c r="P180" s="902" t="s">
        <v>996</v>
      </c>
      <c r="Q180" s="902" t="s">
        <v>996</v>
      </c>
      <c r="R180" s="902" t="s">
        <v>996</v>
      </c>
      <c r="S180" s="902" t="s">
        <v>2115</v>
      </c>
      <c r="T180" s="902"/>
      <c r="U180" s="902"/>
      <c r="V180" s="902" t="s">
        <v>2120</v>
      </c>
      <c r="W180" s="902" t="s">
        <v>2120</v>
      </c>
      <c r="X180" s="902" t="s">
        <v>2120</v>
      </c>
      <c r="Y180" s="902" t="s">
        <v>2120</v>
      </c>
      <c r="Z180" s="902" t="s">
        <v>2120</v>
      </c>
      <c r="AA180" s="902" t="s">
        <v>2120</v>
      </c>
      <c r="AB180" s="902" t="s">
        <v>2120</v>
      </c>
      <c r="AC180" s="759"/>
      <c r="AD180" s="902" t="s">
        <v>2120</v>
      </c>
      <c r="AE180" s="902" t="s">
        <v>2120</v>
      </c>
      <c r="AF180" s="902" t="s">
        <v>2120</v>
      </c>
      <c r="AG180" s="902" t="s">
        <v>2120</v>
      </c>
      <c r="AH180" s="978" t="s">
        <v>2120</v>
      </c>
      <c r="AI180" s="902" t="s">
        <v>2120</v>
      </c>
      <c r="AJ180" s="389">
        <f t="shared" si="25"/>
        <v>5</v>
      </c>
      <c r="AK180" s="627"/>
      <c r="AL180" s="611"/>
      <c r="AM180" s="611"/>
      <c r="AN180" s="265"/>
      <c r="AO180" s="397"/>
      <c r="AP180" s="397"/>
      <c r="AQ180" s="265"/>
      <c r="AR180" s="68"/>
      <c r="AS180" s="68"/>
      <c r="AT180" s="68"/>
      <c r="AU180" s="391">
        <f t="shared" si="26"/>
        <v>9</v>
      </c>
      <c r="AV180" s="391">
        <f t="shared" si="31"/>
        <v>2</v>
      </c>
      <c r="AW180" s="577">
        <f t="shared" si="30"/>
        <v>11</v>
      </c>
      <c r="AX180" s="391">
        <f t="shared" si="28"/>
        <v>17</v>
      </c>
      <c r="AY180" s="391">
        <f t="shared" si="32"/>
        <v>0</v>
      </c>
    </row>
    <row r="181" spans="1:51" x14ac:dyDescent="0.2">
      <c r="A181" s="402">
        <v>185</v>
      </c>
      <c r="B181" s="651" t="s">
        <v>1770</v>
      </c>
      <c r="C181" s="632">
        <v>735</v>
      </c>
      <c r="D181" s="902" t="s">
        <v>2120</v>
      </c>
      <c r="E181" s="902" t="s">
        <v>2120</v>
      </c>
      <c r="F181" s="902" t="s">
        <v>2120</v>
      </c>
      <c r="G181" s="902" t="s">
        <v>2120</v>
      </c>
      <c r="H181" s="902" t="s">
        <v>2120</v>
      </c>
      <c r="I181" s="902" t="s">
        <v>2120</v>
      </c>
      <c r="J181" s="902" t="s">
        <v>2120</v>
      </c>
      <c r="K181" s="902" t="s">
        <v>2120</v>
      </c>
      <c r="L181" s="902" t="s">
        <v>2120</v>
      </c>
      <c r="M181" s="902" t="s">
        <v>2120</v>
      </c>
      <c r="N181" s="902" t="s">
        <v>2120</v>
      </c>
      <c r="O181" s="902" t="s">
        <v>996</v>
      </c>
      <c r="P181" s="902" t="s">
        <v>996</v>
      </c>
      <c r="Q181" s="902" t="s">
        <v>996</v>
      </c>
      <c r="R181" s="902" t="s">
        <v>996</v>
      </c>
      <c r="S181" s="902" t="s">
        <v>996</v>
      </c>
      <c r="T181" s="902" t="s">
        <v>996</v>
      </c>
      <c r="U181" s="902"/>
      <c r="V181" s="902"/>
      <c r="W181" s="902"/>
      <c r="X181" s="902"/>
      <c r="Y181" s="902"/>
      <c r="Z181" s="902"/>
      <c r="AA181" s="902"/>
      <c r="AB181" s="902"/>
      <c r="AC181" s="762"/>
      <c r="AD181" s="902" t="s">
        <v>996</v>
      </c>
      <c r="AE181" s="902" t="s">
        <v>996</v>
      </c>
      <c r="AF181" s="902" t="s">
        <v>996</v>
      </c>
      <c r="AG181" s="902" t="s">
        <v>2120</v>
      </c>
      <c r="AH181" s="902" t="s">
        <v>2120</v>
      </c>
      <c r="AI181" s="902" t="s">
        <v>2120</v>
      </c>
      <c r="AJ181" s="389">
        <f t="shared" si="25"/>
        <v>0</v>
      </c>
      <c r="AK181" s="627"/>
      <c r="AL181" s="611"/>
      <c r="AM181" s="611"/>
      <c r="AN181" s="265"/>
      <c r="AO181" s="397"/>
      <c r="AP181" s="397"/>
      <c r="AQ181" s="265"/>
      <c r="AR181" s="68"/>
      <c r="AS181" s="68"/>
      <c r="AT181" s="68"/>
      <c r="AU181" s="391">
        <f t="shared" si="26"/>
        <v>9</v>
      </c>
      <c r="AV181" s="391">
        <f t="shared" si="31"/>
        <v>0</v>
      </c>
      <c r="AW181" s="577">
        <f t="shared" si="30"/>
        <v>9</v>
      </c>
      <c r="AX181" s="391">
        <f t="shared" si="28"/>
        <v>14</v>
      </c>
      <c r="AY181" s="391">
        <f t="shared" si="32"/>
        <v>0</v>
      </c>
    </row>
    <row r="182" spans="1:51" x14ac:dyDescent="0.2">
      <c r="A182" s="402">
        <v>186</v>
      </c>
      <c r="B182" s="651" t="s">
        <v>1771</v>
      </c>
      <c r="C182" s="785">
        <v>736</v>
      </c>
      <c r="D182" s="666" t="s">
        <v>996</v>
      </c>
      <c r="E182" s="666" t="s">
        <v>996</v>
      </c>
      <c r="F182" s="666" t="s">
        <v>996</v>
      </c>
      <c r="G182" s="666" t="s">
        <v>996</v>
      </c>
      <c r="H182" s="902" t="s">
        <v>2120</v>
      </c>
      <c r="I182" s="902" t="s">
        <v>2120</v>
      </c>
      <c r="J182" s="902" t="s">
        <v>2120</v>
      </c>
      <c r="K182" s="902" t="s">
        <v>2120</v>
      </c>
      <c r="L182" s="902" t="s">
        <v>2120</v>
      </c>
      <c r="M182" s="902" t="s">
        <v>2120</v>
      </c>
      <c r="N182" s="902" t="s">
        <v>2120</v>
      </c>
      <c r="O182" s="902" t="s">
        <v>2120</v>
      </c>
      <c r="P182" s="902" t="s">
        <v>2120</v>
      </c>
      <c r="Q182" s="902" t="s">
        <v>2120</v>
      </c>
      <c r="R182" s="902" t="s">
        <v>2120</v>
      </c>
      <c r="S182" s="902" t="s">
        <v>2120</v>
      </c>
      <c r="T182" s="902" t="s">
        <v>2120</v>
      </c>
      <c r="U182" s="902" t="s">
        <v>2120</v>
      </c>
      <c r="V182" s="902"/>
      <c r="W182" s="902"/>
      <c r="X182" s="902"/>
      <c r="Y182" s="902"/>
      <c r="Z182" s="902"/>
      <c r="AA182" s="902"/>
      <c r="AB182" s="902"/>
      <c r="AC182" s="762"/>
      <c r="AD182" s="902" t="s">
        <v>996</v>
      </c>
      <c r="AE182" s="902" t="s">
        <v>996</v>
      </c>
      <c r="AF182" s="902" t="s">
        <v>996</v>
      </c>
      <c r="AG182" s="902" t="s">
        <v>996</v>
      </c>
      <c r="AH182" s="902" t="s">
        <v>996</v>
      </c>
      <c r="AI182" s="902" t="s">
        <v>996</v>
      </c>
      <c r="AJ182" s="389">
        <f t="shared" si="25"/>
        <v>0</v>
      </c>
      <c r="AK182" s="627"/>
      <c r="AL182" s="611"/>
      <c r="AM182" s="611"/>
      <c r="AN182" s="265"/>
      <c r="AO182" s="397"/>
      <c r="AP182" s="397"/>
      <c r="AQ182" s="265"/>
      <c r="AR182" s="68"/>
      <c r="AS182" s="68"/>
      <c r="AT182" s="68"/>
      <c r="AU182" s="391">
        <f t="shared" si="26"/>
        <v>10</v>
      </c>
      <c r="AV182" s="391">
        <f t="shared" si="31"/>
        <v>0</v>
      </c>
      <c r="AW182" s="577">
        <f t="shared" si="30"/>
        <v>10</v>
      </c>
      <c r="AX182" s="391">
        <f t="shared" si="28"/>
        <v>14</v>
      </c>
      <c r="AY182" s="391">
        <f t="shared" si="32"/>
        <v>0</v>
      </c>
    </row>
    <row r="183" spans="1:51" x14ac:dyDescent="0.2">
      <c r="A183" s="402">
        <v>187</v>
      </c>
      <c r="B183" s="730" t="s">
        <v>1790</v>
      </c>
      <c r="C183" s="847">
        <v>739</v>
      </c>
      <c r="D183" s="902" t="s">
        <v>2120</v>
      </c>
      <c r="E183" s="902" t="s">
        <v>2120</v>
      </c>
      <c r="F183" s="902" t="s">
        <v>2120</v>
      </c>
      <c r="G183" s="902" t="s">
        <v>2120</v>
      </c>
      <c r="H183" s="902" t="s">
        <v>996</v>
      </c>
      <c r="I183" s="902" t="s">
        <v>2114</v>
      </c>
      <c r="J183" s="902" t="s">
        <v>2114</v>
      </c>
      <c r="K183" s="902" t="s">
        <v>996</v>
      </c>
      <c r="L183" s="902">
        <v>3</v>
      </c>
      <c r="M183" s="902" t="s">
        <v>996</v>
      </c>
      <c r="N183" s="902" t="s">
        <v>996</v>
      </c>
      <c r="O183" s="902" t="s">
        <v>996</v>
      </c>
      <c r="P183" s="902" t="s">
        <v>996</v>
      </c>
      <c r="Q183" s="902" t="s">
        <v>996</v>
      </c>
      <c r="R183" s="902" t="s">
        <v>996</v>
      </c>
      <c r="S183" s="902" t="s">
        <v>996</v>
      </c>
      <c r="T183" s="902"/>
      <c r="U183" s="902"/>
      <c r="V183" s="902" t="s">
        <v>2120</v>
      </c>
      <c r="W183" s="902" t="s">
        <v>2120</v>
      </c>
      <c r="X183" s="902" t="s">
        <v>2120</v>
      </c>
      <c r="Y183" s="902" t="s">
        <v>2120</v>
      </c>
      <c r="Z183" s="902" t="s">
        <v>2120</v>
      </c>
      <c r="AA183" s="902" t="s">
        <v>2120</v>
      </c>
      <c r="AB183" s="902" t="s">
        <v>2120</v>
      </c>
      <c r="AC183" s="759"/>
      <c r="AD183" s="902" t="s">
        <v>2120</v>
      </c>
      <c r="AE183" s="902" t="s">
        <v>2120</v>
      </c>
      <c r="AF183" s="902" t="s">
        <v>2120</v>
      </c>
      <c r="AG183" s="902" t="s">
        <v>2120</v>
      </c>
      <c r="AH183" s="978" t="s">
        <v>2120</v>
      </c>
      <c r="AI183" s="902" t="s">
        <v>2120</v>
      </c>
      <c r="AJ183" s="389">
        <f t="shared" si="25"/>
        <v>3</v>
      </c>
      <c r="AK183" s="627"/>
      <c r="AL183" s="611"/>
      <c r="AM183" s="611"/>
      <c r="AN183" s="265"/>
      <c r="AO183" s="397"/>
      <c r="AP183" s="397"/>
      <c r="AQ183" s="265"/>
      <c r="AR183" s="68"/>
      <c r="AS183" s="68"/>
      <c r="AT183" s="68"/>
      <c r="AU183" s="391">
        <f t="shared" si="26"/>
        <v>9</v>
      </c>
      <c r="AV183" s="391">
        <f t="shared" si="31"/>
        <v>1</v>
      </c>
      <c r="AW183" s="577">
        <f t="shared" si="30"/>
        <v>10</v>
      </c>
      <c r="AX183" s="391">
        <f t="shared" si="28"/>
        <v>17</v>
      </c>
      <c r="AY183" s="391">
        <f t="shared" si="32"/>
        <v>0</v>
      </c>
    </row>
    <row r="184" spans="1:51" x14ac:dyDescent="0.2">
      <c r="A184" s="402">
        <v>188</v>
      </c>
      <c r="B184" s="730" t="s">
        <v>1791</v>
      </c>
      <c r="C184" s="731">
        <v>740</v>
      </c>
      <c r="D184" s="902"/>
      <c r="E184" s="902"/>
      <c r="F184" s="902"/>
      <c r="G184" s="902"/>
      <c r="H184" s="902"/>
      <c r="I184" s="902"/>
      <c r="J184" s="902"/>
      <c r="K184" s="902"/>
      <c r="L184" s="902"/>
      <c r="M184" s="902"/>
      <c r="N184" s="902"/>
      <c r="O184" s="902"/>
      <c r="P184" s="902"/>
      <c r="Q184" s="902"/>
      <c r="R184" s="902"/>
      <c r="S184" s="902"/>
      <c r="T184" s="902"/>
      <c r="U184" s="902"/>
      <c r="V184" s="902"/>
      <c r="W184" s="902"/>
      <c r="X184" s="902"/>
      <c r="Y184" s="902"/>
      <c r="Z184" s="902"/>
      <c r="AA184" s="902"/>
      <c r="AB184" s="902"/>
      <c r="AC184" s="759"/>
      <c r="AD184" s="902"/>
      <c r="AE184" s="902"/>
      <c r="AF184" s="902"/>
      <c r="AG184" s="902"/>
      <c r="AH184" s="978"/>
      <c r="AI184" s="902"/>
      <c r="AJ184" s="389">
        <f t="shared" si="25"/>
        <v>0</v>
      </c>
      <c r="AK184" s="627"/>
      <c r="AL184" s="611"/>
      <c r="AM184" s="611"/>
      <c r="AN184" s="265"/>
      <c r="AO184" s="397"/>
      <c r="AP184" s="397"/>
      <c r="AQ184" s="265"/>
      <c r="AR184" s="68"/>
      <c r="AS184" s="68"/>
      <c r="AT184" s="68"/>
      <c r="AU184" s="391">
        <f t="shared" si="26"/>
        <v>0</v>
      </c>
      <c r="AV184" s="391">
        <f t="shared" si="31"/>
        <v>0</v>
      </c>
      <c r="AW184" s="577">
        <f t="shared" si="30"/>
        <v>0</v>
      </c>
      <c r="AX184" s="391">
        <f t="shared" si="28"/>
        <v>0</v>
      </c>
      <c r="AY184" s="391">
        <f t="shared" si="32"/>
        <v>0</v>
      </c>
    </row>
    <row r="185" spans="1:51" x14ac:dyDescent="0.2">
      <c r="A185" s="402">
        <v>189</v>
      </c>
      <c r="B185" s="730" t="s">
        <v>1812</v>
      </c>
      <c r="C185" s="1037">
        <v>742</v>
      </c>
      <c r="D185" s="902" t="s">
        <v>996</v>
      </c>
      <c r="E185" s="902" t="s">
        <v>996</v>
      </c>
      <c r="F185" s="902" t="s">
        <v>996</v>
      </c>
      <c r="G185" s="902" t="s">
        <v>996</v>
      </c>
      <c r="H185" s="902" t="s">
        <v>996</v>
      </c>
      <c r="I185" s="902" t="s">
        <v>996</v>
      </c>
      <c r="J185" s="902" t="s">
        <v>996</v>
      </c>
      <c r="K185" s="902" t="s">
        <v>996</v>
      </c>
      <c r="L185" s="902" t="s">
        <v>996</v>
      </c>
      <c r="M185" s="902" t="s">
        <v>996</v>
      </c>
      <c r="N185" s="902" t="s">
        <v>996</v>
      </c>
      <c r="O185" s="902" t="s">
        <v>2120</v>
      </c>
      <c r="P185" s="902" t="s">
        <v>2120</v>
      </c>
      <c r="Q185" s="902" t="s">
        <v>2120</v>
      </c>
      <c r="R185" s="902" t="s">
        <v>2120</v>
      </c>
      <c r="S185" s="902" t="s">
        <v>2120</v>
      </c>
      <c r="T185" s="902" t="s">
        <v>2120</v>
      </c>
      <c r="U185" s="902" t="s">
        <v>2120</v>
      </c>
      <c r="V185" s="902" t="s">
        <v>2120</v>
      </c>
      <c r="W185" s="902" t="s">
        <v>2120</v>
      </c>
      <c r="X185" s="902" t="s">
        <v>2120</v>
      </c>
      <c r="Y185" s="902" t="s">
        <v>2120</v>
      </c>
      <c r="Z185" s="902" t="s">
        <v>2120</v>
      </c>
      <c r="AA185" s="902" t="s">
        <v>2120</v>
      </c>
      <c r="AB185" s="902" t="s">
        <v>2120</v>
      </c>
      <c r="AC185" s="760"/>
      <c r="AD185" s="902" t="s">
        <v>2120</v>
      </c>
      <c r="AE185" s="902" t="s">
        <v>2120</v>
      </c>
      <c r="AF185" s="902" t="s">
        <v>2120</v>
      </c>
      <c r="AG185" s="902" t="s">
        <v>996</v>
      </c>
      <c r="AH185" s="978" t="s">
        <v>996</v>
      </c>
      <c r="AI185" s="902" t="s">
        <v>996</v>
      </c>
      <c r="AJ185" s="389">
        <f t="shared" si="25"/>
        <v>0</v>
      </c>
      <c r="AK185" s="627"/>
      <c r="AL185" s="611"/>
      <c r="AM185" s="611"/>
      <c r="AN185" s="265"/>
      <c r="AO185" s="397"/>
      <c r="AP185" s="397"/>
      <c r="AQ185" s="265"/>
      <c r="AR185" s="68"/>
      <c r="AS185" s="68"/>
      <c r="AT185" s="68"/>
      <c r="AU185" s="391">
        <f t="shared" si="26"/>
        <v>14</v>
      </c>
      <c r="AV185" s="391">
        <f t="shared" si="31"/>
        <v>0</v>
      </c>
      <c r="AW185" s="577">
        <f t="shared" si="30"/>
        <v>14</v>
      </c>
      <c r="AX185" s="391">
        <f t="shared" si="28"/>
        <v>17</v>
      </c>
      <c r="AY185" s="391">
        <f t="shared" si="32"/>
        <v>0</v>
      </c>
    </row>
    <row r="186" spans="1:51" x14ac:dyDescent="0.2">
      <c r="A186" s="402">
        <v>190</v>
      </c>
      <c r="B186" s="730" t="s">
        <v>1813</v>
      </c>
      <c r="C186" s="1037">
        <v>744</v>
      </c>
      <c r="D186" s="902" t="s">
        <v>996</v>
      </c>
      <c r="E186" s="902" t="s">
        <v>996</v>
      </c>
      <c r="F186" s="902" t="s">
        <v>996</v>
      </c>
      <c r="G186" s="902" t="s">
        <v>996</v>
      </c>
      <c r="H186" s="902" t="s">
        <v>996</v>
      </c>
      <c r="I186" s="902" t="s">
        <v>996</v>
      </c>
      <c r="J186" s="902" t="s">
        <v>996</v>
      </c>
      <c r="K186" s="902" t="s">
        <v>996</v>
      </c>
      <c r="L186" s="902" t="s">
        <v>996</v>
      </c>
      <c r="M186" s="902" t="s">
        <v>2117</v>
      </c>
      <c r="N186" s="902" t="s">
        <v>996</v>
      </c>
      <c r="O186" s="902" t="s">
        <v>2120</v>
      </c>
      <c r="P186" s="902" t="s">
        <v>2120</v>
      </c>
      <c r="Q186" s="902" t="s">
        <v>2120</v>
      </c>
      <c r="R186" s="902" t="s">
        <v>2120</v>
      </c>
      <c r="S186" s="902" t="s">
        <v>2120</v>
      </c>
      <c r="T186" s="902" t="s">
        <v>2120</v>
      </c>
      <c r="U186" s="902" t="s">
        <v>2120</v>
      </c>
      <c r="V186" s="902" t="s">
        <v>2120</v>
      </c>
      <c r="W186" s="902" t="s">
        <v>2120</v>
      </c>
      <c r="X186" s="902" t="s">
        <v>2120</v>
      </c>
      <c r="Y186" s="902" t="s">
        <v>2120</v>
      </c>
      <c r="Z186" s="902" t="s">
        <v>2120</v>
      </c>
      <c r="AA186" s="902" t="s">
        <v>2120</v>
      </c>
      <c r="AB186" s="902" t="s">
        <v>2120</v>
      </c>
      <c r="AC186" s="760"/>
      <c r="AD186" s="902" t="s">
        <v>2120</v>
      </c>
      <c r="AE186" s="902" t="s">
        <v>2120</v>
      </c>
      <c r="AF186" s="902" t="s">
        <v>2120</v>
      </c>
      <c r="AG186" s="902" t="s">
        <v>996</v>
      </c>
      <c r="AH186" s="978" t="s">
        <v>996</v>
      </c>
      <c r="AI186" s="902" t="s">
        <v>996</v>
      </c>
      <c r="AJ186" s="389">
        <f t="shared" si="25"/>
        <v>0</v>
      </c>
      <c r="AK186" s="627"/>
      <c r="AL186" s="611"/>
      <c r="AM186" s="611"/>
      <c r="AN186" s="265"/>
      <c r="AO186" s="397"/>
      <c r="AP186" s="397"/>
      <c r="AQ186" s="265"/>
      <c r="AR186" s="68"/>
      <c r="AS186" s="68"/>
      <c r="AT186" s="68"/>
      <c r="AU186" s="391">
        <f t="shared" si="26"/>
        <v>13</v>
      </c>
      <c r="AV186" s="391">
        <f t="shared" si="31"/>
        <v>0</v>
      </c>
      <c r="AW186" s="577">
        <f t="shared" si="30"/>
        <v>13</v>
      </c>
      <c r="AX186" s="391">
        <f t="shared" si="28"/>
        <v>17</v>
      </c>
      <c r="AY186" s="391">
        <f t="shared" si="32"/>
        <v>0</v>
      </c>
    </row>
    <row r="187" spans="1:51" x14ac:dyDescent="0.2">
      <c r="A187" s="402">
        <v>191</v>
      </c>
      <c r="B187" s="730" t="s">
        <v>1818</v>
      </c>
      <c r="C187" s="854">
        <v>745</v>
      </c>
      <c r="D187" s="902">
        <v>4</v>
      </c>
      <c r="E187" s="902">
        <v>2</v>
      </c>
      <c r="F187" s="902" t="s">
        <v>996</v>
      </c>
      <c r="G187" s="902" t="s">
        <v>996</v>
      </c>
      <c r="H187" s="902" t="s">
        <v>2120</v>
      </c>
      <c r="I187" s="902" t="s">
        <v>2120</v>
      </c>
      <c r="J187" s="902" t="s">
        <v>2120</v>
      </c>
      <c r="K187" s="902" t="s">
        <v>2120</v>
      </c>
      <c r="L187" s="902" t="s">
        <v>2120</v>
      </c>
      <c r="M187" s="902" t="s">
        <v>2120</v>
      </c>
      <c r="N187" s="902" t="s">
        <v>2120</v>
      </c>
      <c r="O187" s="902" t="s">
        <v>2120</v>
      </c>
      <c r="P187" s="902" t="s">
        <v>2120</v>
      </c>
      <c r="Q187" s="902" t="s">
        <v>2120</v>
      </c>
      <c r="R187" s="902" t="s">
        <v>2120</v>
      </c>
      <c r="S187" s="902" t="s">
        <v>2120</v>
      </c>
      <c r="T187" s="902" t="s">
        <v>2120</v>
      </c>
      <c r="U187" s="902" t="s">
        <v>2120</v>
      </c>
      <c r="V187" s="902"/>
      <c r="W187" s="902"/>
      <c r="X187" s="902"/>
      <c r="Y187" s="902"/>
      <c r="Z187" s="902"/>
      <c r="AA187" s="902"/>
      <c r="AB187" s="902"/>
      <c r="AC187" s="762"/>
      <c r="AD187" s="902">
        <v>3</v>
      </c>
      <c r="AE187" s="902" t="s">
        <v>996</v>
      </c>
      <c r="AF187" s="902" t="s">
        <v>996</v>
      </c>
      <c r="AG187" s="902" t="s">
        <v>996</v>
      </c>
      <c r="AH187" s="902" t="s">
        <v>996</v>
      </c>
      <c r="AI187" s="902" t="s">
        <v>996</v>
      </c>
      <c r="AJ187" s="389">
        <f t="shared" si="25"/>
        <v>9</v>
      </c>
      <c r="AK187" s="627"/>
      <c r="AL187" s="611"/>
      <c r="AM187" s="611"/>
      <c r="AN187" s="265"/>
      <c r="AO187" s="397"/>
      <c r="AP187" s="397"/>
      <c r="AQ187" s="265"/>
      <c r="AR187" s="68"/>
      <c r="AS187" s="68"/>
      <c r="AT187" s="68"/>
      <c r="AU187" s="391">
        <f t="shared" si="26"/>
        <v>7</v>
      </c>
      <c r="AV187" s="391">
        <f t="shared" si="31"/>
        <v>3</v>
      </c>
      <c r="AW187" s="577">
        <f t="shared" si="30"/>
        <v>10</v>
      </c>
      <c r="AX187" s="391">
        <f t="shared" si="28"/>
        <v>14</v>
      </c>
      <c r="AY187" s="391">
        <f t="shared" si="32"/>
        <v>0</v>
      </c>
    </row>
    <row r="188" spans="1:51" x14ac:dyDescent="0.2">
      <c r="A188" s="402">
        <v>192</v>
      </c>
      <c r="B188" s="276" t="s">
        <v>1830</v>
      </c>
      <c r="C188" s="1035">
        <v>746</v>
      </c>
      <c r="D188" s="902" t="s">
        <v>996</v>
      </c>
      <c r="E188" s="902" t="s">
        <v>996</v>
      </c>
      <c r="F188" s="902" t="s">
        <v>996</v>
      </c>
      <c r="G188" s="902" t="s">
        <v>996</v>
      </c>
      <c r="H188" s="902" t="s">
        <v>2120</v>
      </c>
      <c r="I188" s="902" t="s">
        <v>2120</v>
      </c>
      <c r="J188" s="902" t="s">
        <v>2120</v>
      </c>
      <c r="K188" s="902" t="s">
        <v>2120</v>
      </c>
      <c r="L188" s="902" t="s">
        <v>2120</v>
      </c>
      <c r="M188" s="902" t="s">
        <v>2120</v>
      </c>
      <c r="N188" s="902" t="s">
        <v>2120</v>
      </c>
      <c r="O188" s="902" t="s">
        <v>2120</v>
      </c>
      <c r="P188" s="902" t="s">
        <v>2120</v>
      </c>
      <c r="Q188" s="902" t="s">
        <v>2120</v>
      </c>
      <c r="R188" s="902" t="s">
        <v>2120</v>
      </c>
      <c r="S188" s="902" t="s">
        <v>2120</v>
      </c>
      <c r="T188" s="902" t="s">
        <v>2120</v>
      </c>
      <c r="U188" s="902" t="s">
        <v>2120</v>
      </c>
      <c r="V188" s="902"/>
      <c r="W188" s="902"/>
      <c r="X188" s="902"/>
      <c r="Y188" s="902"/>
      <c r="Z188" s="902"/>
      <c r="AA188" s="902"/>
      <c r="AB188" s="902"/>
      <c r="AC188" s="762"/>
      <c r="AD188" s="902" t="s">
        <v>996</v>
      </c>
      <c r="AE188" s="902" t="s">
        <v>996</v>
      </c>
      <c r="AF188" s="902" t="s">
        <v>996</v>
      </c>
      <c r="AG188" s="902" t="s">
        <v>996</v>
      </c>
      <c r="AH188" s="902" t="s">
        <v>996</v>
      </c>
      <c r="AI188" s="902" t="s">
        <v>996</v>
      </c>
      <c r="AJ188" s="389">
        <f t="shared" si="25"/>
        <v>0</v>
      </c>
      <c r="AK188" s="627"/>
      <c r="AL188" s="611"/>
      <c r="AM188" s="611"/>
      <c r="AN188" s="265"/>
      <c r="AO188" s="397"/>
      <c r="AP188" s="397"/>
      <c r="AQ188" s="265"/>
      <c r="AR188" s="68"/>
      <c r="AS188" s="68"/>
      <c r="AT188" s="68"/>
      <c r="AU188" s="391">
        <f t="shared" si="26"/>
        <v>10</v>
      </c>
      <c r="AV188" s="391">
        <f t="shared" si="31"/>
        <v>0</v>
      </c>
      <c r="AW188" s="577">
        <f t="shared" si="30"/>
        <v>10</v>
      </c>
      <c r="AX188" s="391">
        <f t="shared" si="28"/>
        <v>14</v>
      </c>
      <c r="AY188" s="391">
        <f t="shared" si="32"/>
        <v>0</v>
      </c>
    </row>
    <row r="189" spans="1:51" x14ac:dyDescent="0.2">
      <c r="A189" s="402">
        <v>193</v>
      </c>
      <c r="B189" s="730" t="s">
        <v>1857</v>
      </c>
      <c r="C189" s="931">
        <v>754</v>
      </c>
      <c r="D189" s="902" t="s">
        <v>996</v>
      </c>
      <c r="E189" s="902" t="s">
        <v>996</v>
      </c>
      <c r="F189" s="902" t="s">
        <v>996</v>
      </c>
      <c r="G189" s="902" t="s">
        <v>996</v>
      </c>
      <c r="H189" s="902" t="s">
        <v>996</v>
      </c>
      <c r="I189" s="902" t="s">
        <v>996</v>
      </c>
      <c r="J189" s="902" t="s">
        <v>996</v>
      </c>
      <c r="K189" s="902" t="s">
        <v>996</v>
      </c>
      <c r="L189" s="902" t="s">
        <v>996</v>
      </c>
      <c r="M189" s="902" t="s">
        <v>996</v>
      </c>
      <c r="N189" s="902" t="s">
        <v>996</v>
      </c>
      <c r="O189" s="902" t="s">
        <v>2120</v>
      </c>
      <c r="P189" s="902" t="s">
        <v>2120</v>
      </c>
      <c r="Q189" s="902" t="s">
        <v>2120</v>
      </c>
      <c r="R189" s="902" t="s">
        <v>2120</v>
      </c>
      <c r="S189" s="902" t="s">
        <v>2120</v>
      </c>
      <c r="T189" s="902" t="s">
        <v>2120</v>
      </c>
      <c r="U189" s="902" t="s">
        <v>2120</v>
      </c>
      <c r="V189" s="902" t="s">
        <v>2120</v>
      </c>
      <c r="W189" s="902" t="s">
        <v>2120</v>
      </c>
      <c r="X189" s="902" t="s">
        <v>2120</v>
      </c>
      <c r="Y189" s="902" t="s">
        <v>2120</v>
      </c>
      <c r="Z189" s="902" t="s">
        <v>2120</v>
      </c>
      <c r="AA189" s="902" t="s">
        <v>2120</v>
      </c>
      <c r="AB189" s="902" t="s">
        <v>2120</v>
      </c>
      <c r="AC189" s="760"/>
      <c r="AD189" s="902" t="s">
        <v>2120</v>
      </c>
      <c r="AE189" s="902" t="s">
        <v>2120</v>
      </c>
      <c r="AF189" s="902" t="s">
        <v>2120</v>
      </c>
      <c r="AG189" s="902" t="s">
        <v>996</v>
      </c>
      <c r="AH189" s="978" t="s">
        <v>996</v>
      </c>
      <c r="AI189" s="902" t="s">
        <v>996</v>
      </c>
      <c r="AJ189" s="389">
        <f t="shared" si="25"/>
        <v>0</v>
      </c>
      <c r="AK189" s="876"/>
      <c r="AL189" s="611"/>
      <c r="AM189" s="611"/>
      <c r="AN189" s="265"/>
      <c r="AO189" s="397"/>
      <c r="AP189" s="397"/>
      <c r="AQ189" s="265"/>
      <c r="AR189" s="68"/>
      <c r="AS189" s="68"/>
      <c r="AT189" s="68"/>
      <c r="AU189" s="391">
        <f t="shared" si="26"/>
        <v>14</v>
      </c>
      <c r="AV189" s="391">
        <f t="shared" si="31"/>
        <v>0</v>
      </c>
      <c r="AW189" s="577">
        <f t="shared" si="30"/>
        <v>14</v>
      </c>
      <c r="AX189" s="391">
        <f t="shared" si="28"/>
        <v>17</v>
      </c>
      <c r="AY189" s="391">
        <f t="shared" si="32"/>
        <v>0</v>
      </c>
    </row>
    <row r="190" spans="1:51" x14ac:dyDescent="0.2">
      <c r="A190" s="402">
        <v>194</v>
      </c>
      <c r="B190" s="730" t="s">
        <v>1858</v>
      </c>
      <c r="C190" s="1035">
        <v>755</v>
      </c>
      <c r="D190" s="902" t="s">
        <v>2120</v>
      </c>
      <c r="E190" s="902" t="s">
        <v>2120</v>
      </c>
      <c r="F190" s="902" t="s">
        <v>2120</v>
      </c>
      <c r="G190" s="902" t="s">
        <v>2120</v>
      </c>
      <c r="H190" s="902" t="s">
        <v>996</v>
      </c>
      <c r="I190" s="902" t="s">
        <v>996</v>
      </c>
      <c r="J190" s="902" t="s">
        <v>996</v>
      </c>
      <c r="K190" s="902" t="s">
        <v>996</v>
      </c>
      <c r="L190" s="902" t="s">
        <v>996</v>
      </c>
      <c r="M190" s="902" t="s">
        <v>996</v>
      </c>
      <c r="N190" s="902" t="s">
        <v>996</v>
      </c>
      <c r="O190" s="902" t="s">
        <v>996</v>
      </c>
      <c r="P190" s="902" t="s">
        <v>996</v>
      </c>
      <c r="Q190" s="902" t="s">
        <v>996</v>
      </c>
      <c r="R190" s="902" t="s">
        <v>996</v>
      </c>
      <c r="S190" s="902" t="s">
        <v>996</v>
      </c>
      <c r="T190" s="902"/>
      <c r="U190" s="902"/>
      <c r="V190" s="902" t="s">
        <v>2120</v>
      </c>
      <c r="W190" s="902" t="s">
        <v>2120</v>
      </c>
      <c r="X190" s="902" t="s">
        <v>2120</v>
      </c>
      <c r="Y190" s="902" t="s">
        <v>2120</v>
      </c>
      <c r="Z190" s="902" t="s">
        <v>2120</v>
      </c>
      <c r="AA190" s="902" t="s">
        <v>2120</v>
      </c>
      <c r="AB190" s="902" t="s">
        <v>2120</v>
      </c>
      <c r="AC190" s="759"/>
      <c r="AD190" s="902" t="s">
        <v>2120</v>
      </c>
      <c r="AE190" s="902" t="s">
        <v>2120</v>
      </c>
      <c r="AF190" s="902" t="s">
        <v>2120</v>
      </c>
      <c r="AG190" s="902" t="s">
        <v>2120</v>
      </c>
      <c r="AH190" s="978" t="s">
        <v>2120</v>
      </c>
      <c r="AI190" s="902" t="s">
        <v>2120</v>
      </c>
      <c r="AJ190" s="389">
        <f t="shared" si="25"/>
        <v>0</v>
      </c>
      <c r="AK190" s="876"/>
      <c r="AL190" s="611"/>
      <c r="AM190" s="611"/>
      <c r="AN190" s="265"/>
      <c r="AO190" s="397"/>
      <c r="AP190" s="397"/>
      <c r="AQ190" s="265"/>
      <c r="AR190" s="68"/>
      <c r="AS190" s="68"/>
      <c r="AT190" s="68"/>
      <c r="AU190" s="391">
        <f t="shared" si="26"/>
        <v>12</v>
      </c>
      <c r="AV190" s="391">
        <f t="shared" si="31"/>
        <v>0</v>
      </c>
      <c r="AW190" s="577">
        <f t="shared" si="30"/>
        <v>12</v>
      </c>
      <c r="AX190" s="391">
        <f t="shared" si="28"/>
        <v>17</v>
      </c>
      <c r="AY190" s="391">
        <f t="shared" si="32"/>
        <v>0</v>
      </c>
    </row>
    <row r="191" spans="1:51" x14ac:dyDescent="0.2">
      <c r="A191" s="407">
        <v>195</v>
      </c>
      <c r="B191" s="730" t="s">
        <v>1892</v>
      </c>
      <c r="C191" s="1035">
        <v>760</v>
      </c>
      <c r="D191" s="902" t="s">
        <v>2120</v>
      </c>
      <c r="E191" s="902" t="s">
        <v>2120</v>
      </c>
      <c r="F191" s="902" t="s">
        <v>2120</v>
      </c>
      <c r="G191" s="902" t="s">
        <v>2120</v>
      </c>
      <c r="H191" s="902" t="s">
        <v>996</v>
      </c>
      <c r="I191" s="934" t="s">
        <v>996</v>
      </c>
      <c r="J191" s="902" t="s">
        <v>996</v>
      </c>
      <c r="K191" s="902" t="s">
        <v>996</v>
      </c>
      <c r="L191" s="902" t="s">
        <v>2114</v>
      </c>
      <c r="M191" s="902"/>
      <c r="N191" s="902" t="s">
        <v>996</v>
      </c>
      <c r="O191" s="902" t="s">
        <v>996</v>
      </c>
      <c r="P191" s="902" t="s">
        <v>996</v>
      </c>
      <c r="Q191" s="902" t="s">
        <v>996</v>
      </c>
      <c r="R191" s="657" t="s">
        <v>996</v>
      </c>
      <c r="S191" s="902" t="s">
        <v>996</v>
      </c>
      <c r="T191" s="902"/>
      <c r="U191" s="902"/>
      <c r="V191" s="902" t="s">
        <v>2120</v>
      </c>
      <c r="W191" s="902" t="s">
        <v>2120</v>
      </c>
      <c r="X191" s="902" t="s">
        <v>2120</v>
      </c>
      <c r="Y191" s="902" t="s">
        <v>2120</v>
      </c>
      <c r="Z191" s="902" t="s">
        <v>2120</v>
      </c>
      <c r="AA191" s="902" t="s">
        <v>2120</v>
      </c>
      <c r="AB191" s="902" t="s">
        <v>2120</v>
      </c>
      <c r="AC191" s="759"/>
      <c r="AD191" s="902" t="s">
        <v>2120</v>
      </c>
      <c r="AE191" s="902" t="s">
        <v>2120</v>
      </c>
      <c r="AF191" s="902" t="s">
        <v>2120</v>
      </c>
      <c r="AG191" s="902" t="s">
        <v>2120</v>
      </c>
      <c r="AH191" s="978" t="s">
        <v>2120</v>
      </c>
      <c r="AI191" s="902" t="s">
        <v>2120</v>
      </c>
      <c r="AJ191" s="389">
        <f t="shared" si="25"/>
        <v>0</v>
      </c>
      <c r="AK191" s="876"/>
      <c r="AL191" s="611"/>
      <c r="AM191" s="611"/>
      <c r="AN191" s="265"/>
      <c r="AO191" s="397"/>
      <c r="AP191" s="397"/>
      <c r="AQ191" s="265"/>
      <c r="AR191" s="68"/>
      <c r="AS191" s="68"/>
      <c r="AT191" s="68"/>
      <c r="AU191" s="391">
        <f t="shared" si="26"/>
        <v>10</v>
      </c>
      <c r="AV191" s="391">
        <f t="shared" si="31"/>
        <v>0</v>
      </c>
      <c r="AW191" s="577">
        <f t="shared" si="30"/>
        <v>10</v>
      </c>
      <c r="AX191" s="391">
        <f t="shared" si="28"/>
        <v>17</v>
      </c>
      <c r="AY191" s="391">
        <f t="shared" si="32"/>
        <v>0</v>
      </c>
    </row>
    <row r="192" spans="1:51" x14ac:dyDescent="0.2">
      <c r="A192" s="407">
        <v>196</v>
      </c>
      <c r="B192" s="730" t="s">
        <v>1934</v>
      </c>
      <c r="C192" s="932">
        <v>762</v>
      </c>
      <c r="D192" s="902">
        <v>2</v>
      </c>
      <c r="E192" s="902">
        <v>2</v>
      </c>
      <c r="F192" s="902" t="s">
        <v>996</v>
      </c>
      <c r="G192" s="902" t="s">
        <v>996</v>
      </c>
      <c r="H192" s="902" t="s">
        <v>996</v>
      </c>
      <c r="I192" s="902" t="s">
        <v>996</v>
      </c>
      <c r="J192" s="902" t="s">
        <v>996</v>
      </c>
      <c r="K192" s="902" t="s">
        <v>996</v>
      </c>
      <c r="L192" s="902" t="s">
        <v>996</v>
      </c>
      <c r="M192" s="902">
        <v>2</v>
      </c>
      <c r="N192" s="902">
        <v>2</v>
      </c>
      <c r="O192" s="902" t="s">
        <v>2120</v>
      </c>
      <c r="P192" s="902" t="s">
        <v>2120</v>
      </c>
      <c r="Q192" s="902" t="s">
        <v>2120</v>
      </c>
      <c r="R192" s="902" t="s">
        <v>2120</v>
      </c>
      <c r="S192" s="902" t="s">
        <v>2120</v>
      </c>
      <c r="T192" s="902" t="s">
        <v>2120</v>
      </c>
      <c r="U192" s="902" t="s">
        <v>2120</v>
      </c>
      <c r="V192" s="902" t="s">
        <v>2120</v>
      </c>
      <c r="W192" s="902" t="s">
        <v>2120</v>
      </c>
      <c r="X192" s="902" t="s">
        <v>2120</v>
      </c>
      <c r="Y192" s="902" t="s">
        <v>2120</v>
      </c>
      <c r="Z192" s="902" t="s">
        <v>2120</v>
      </c>
      <c r="AA192" s="902" t="s">
        <v>2120</v>
      </c>
      <c r="AB192" s="902" t="s">
        <v>2120</v>
      </c>
      <c r="AC192" s="760"/>
      <c r="AD192" s="902" t="s">
        <v>2120</v>
      </c>
      <c r="AE192" s="902" t="s">
        <v>2120</v>
      </c>
      <c r="AF192" s="902" t="s">
        <v>2120</v>
      </c>
      <c r="AG192" s="902" t="s">
        <v>996</v>
      </c>
      <c r="AH192" s="902">
        <v>4</v>
      </c>
      <c r="AI192" s="902">
        <v>4</v>
      </c>
      <c r="AJ192" s="389">
        <f t="shared" si="25"/>
        <v>16</v>
      </c>
      <c r="AK192" s="876"/>
      <c r="AL192" s="611"/>
      <c r="AM192" s="611"/>
      <c r="AN192" s="265"/>
      <c r="AO192" s="397"/>
      <c r="AP192" s="397"/>
      <c r="AQ192" s="265"/>
      <c r="AR192" s="68"/>
      <c r="AS192" s="68"/>
      <c r="AT192" s="68"/>
      <c r="AU192" s="391">
        <f t="shared" si="26"/>
        <v>8</v>
      </c>
      <c r="AV192" s="391">
        <f t="shared" si="31"/>
        <v>6</v>
      </c>
      <c r="AW192" s="577">
        <f t="shared" si="30"/>
        <v>14</v>
      </c>
      <c r="AX192" s="391">
        <f t="shared" si="28"/>
        <v>17</v>
      </c>
      <c r="AY192" s="391">
        <f t="shared" si="32"/>
        <v>0</v>
      </c>
    </row>
    <row r="193" spans="1:51" x14ac:dyDescent="0.2">
      <c r="A193" s="407">
        <v>197</v>
      </c>
      <c r="B193" s="730" t="s">
        <v>1935</v>
      </c>
      <c r="C193" s="933">
        <v>766</v>
      </c>
      <c r="D193" s="1042"/>
      <c r="E193" s="1042"/>
      <c r="F193" s="1042"/>
      <c r="G193" s="1042"/>
      <c r="H193" s="1042"/>
      <c r="I193" s="1042"/>
      <c r="J193" s="1042"/>
      <c r="K193" s="1042"/>
      <c r="L193" s="1042"/>
      <c r="M193" s="1042"/>
      <c r="N193" s="1042"/>
      <c r="O193" s="1042"/>
      <c r="P193" s="1042"/>
      <c r="Q193" s="1042"/>
      <c r="R193" s="1042"/>
      <c r="S193" s="1042"/>
      <c r="T193" s="1042"/>
      <c r="U193" s="1042"/>
      <c r="V193" s="1042"/>
      <c r="W193" s="1042"/>
      <c r="X193" s="1042"/>
      <c r="Y193" s="1042"/>
      <c r="Z193" s="1042"/>
      <c r="AA193" s="1042"/>
      <c r="AB193" s="1042"/>
      <c r="AC193" s="454"/>
      <c r="AD193" s="902" t="s">
        <v>2115</v>
      </c>
      <c r="AE193" s="902" t="s">
        <v>996</v>
      </c>
      <c r="AF193" s="1089" t="s">
        <v>2118</v>
      </c>
      <c r="AG193" s="1090"/>
      <c r="AH193" s="1090"/>
      <c r="AI193" s="1091"/>
      <c r="AJ193" s="389">
        <f t="shared" si="25"/>
        <v>0</v>
      </c>
      <c r="AK193" s="876"/>
      <c r="AL193" s="611"/>
      <c r="AM193" s="611"/>
      <c r="AN193" s="265"/>
      <c r="AO193" s="397"/>
      <c r="AP193" s="397"/>
      <c r="AQ193" s="265"/>
      <c r="AR193" s="68"/>
      <c r="AS193" s="68"/>
      <c r="AT193" s="68"/>
      <c r="AU193" s="391">
        <f t="shared" si="26"/>
        <v>1</v>
      </c>
      <c r="AV193" s="391">
        <f t="shared" si="31"/>
        <v>0</v>
      </c>
      <c r="AW193" s="577">
        <f t="shared" si="30"/>
        <v>1</v>
      </c>
      <c r="AX193" s="391">
        <f t="shared" si="28"/>
        <v>0</v>
      </c>
      <c r="AY193" s="391">
        <f t="shared" si="32"/>
        <v>0</v>
      </c>
    </row>
    <row r="194" spans="1:51" x14ac:dyDescent="0.2">
      <c r="A194" s="407">
        <v>198</v>
      </c>
      <c r="B194" s="730" t="s">
        <v>1919</v>
      </c>
      <c r="C194" s="932">
        <v>763</v>
      </c>
      <c r="D194" s="902" t="s">
        <v>996</v>
      </c>
      <c r="E194" s="902" t="s">
        <v>996</v>
      </c>
      <c r="F194" s="902" t="s">
        <v>996</v>
      </c>
      <c r="G194" s="902" t="s">
        <v>996</v>
      </c>
      <c r="H194" s="902" t="s">
        <v>996</v>
      </c>
      <c r="I194" s="902" t="s">
        <v>996</v>
      </c>
      <c r="J194" s="902" t="s">
        <v>996</v>
      </c>
      <c r="K194" s="902">
        <v>1</v>
      </c>
      <c r="L194" s="902" t="s">
        <v>996</v>
      </c>
      <c r="M194" s="902" t="s">
        <v>996</v>
      </c>
      <c r="N194" s="902" t="s">
        <v>996</v>
      </c>
      <c r="O194" s="902" t="s">
        <v>2120</v>
      </c>
      <c r="P194" s="902" t="s">
        <v>2120</v>
      </c>
      <c r="Q194" s="902" t="s">
        <v>2120</v>
      </c>
      <c r="R194" s="902" t="s">
        <v>2120</v>
      </c>
      <c r="S194" s="902" t="s">
        <v>2120</v>
      </c>
      <c r="T194" s="902" t="s">
        <v>2120</v>
      </c>
      <c r="U194" s="902" t="s">
        <v>2120</v>
      </c>
      <c r="V194" s="902" t="s">
        <v>2120</v>
      </c>
      <c r="W194" s="902" t="s">
        <v>2120</v>
      </c>
      <c r="X194" s="902" t="s">
        <v>2120</v>
      </c>
      <c r="Y194" s="902" t="s">
        <v>2120</v>
      </c>
      <c r="Z194" s="902" t="s">
        <v>2120</v>
      </c>
      <c r="AA194" s="902" t="s">
        <v>2120</v>
      </c>
      <c r="AB194" s="902" t="s">
        <v>2120</v>
      </c>
      <c r="AC194" s="760"/>
      <c r="AD194" s="902" t="s">
        <v>2120</v>
      </c>
      <c r="AE194" s="902" t="s">
        <v>2120</v>
      </c>
      <c r="AF194" s="902" t="s">
        <v>2120</v>
      </c>
      <c r="AG194" s="902" t="s">
        <v>2115</v>
      </c>
      <c r="AH194" s="978" t="s">
        <v>996</v>
      </c>
      <c r="AI194" s="902" t="s">
        <v>996</v>
      </c>
      <c r="AJ194" s="389">
        <f t="shared" si="25"/>
        <v>1</v>
      </c>
      <c r="AK194" s="876"/>
      <c r="AL194" s="611"/>
      <c r="AM194" s="611"/>
      <c r="AN194" s="265"/>
      <c r="AO194" s="397"/>
      <c r="AP194" s="397"/>
      <c r="AQ194" s="265"/>
      <c r="AR194" s="68"/>
      <c r="AS194" s="68"/>
      <c r="AT194" s="68"/>
      <c r="AU194" s="391">
        <f t="shared" si="26"/>
        <v>12</v>
      </c>
      <c r="AV194" s="391">
        <f t="shared" si="31"/>
        <v>1</v>
      </c>
      <c r="AW194" s="577">
        <f t="shared" si="30"/>
        <v>13</v>
      </c>
      <c r="AX194" s="391">
        <f t="shared" si="28"/>
        <v>17</v>
      </c>
      <c r="AY194" s="391">
        <f t="shared" si="32"/>
        <v>0</v>
      </c>
    </row>
    <row r="195" spans="1:51" x14ac:dyDescent="0.2">
      <c r="A195" s="407">
        <v>199</v>
      </c>
      <c r="B195" s="730" t="s">
        <v>1955</v>
      </c>
      <c r="C195" s="1036">
        <v>768</v>
      </c>
      <c r="D195" s="902" t="s">
        <v>2120</v>
      </c>
      <c r="E195" s="902" t="s">
        <v>2120</v>
      </c>
      <c r="F195" s="902" t="s">
        <v>2120</v>
      </c>
      <c r="G195" s="902" t="s">
        <v>2120</v>
      </c>
      <c r="H195" s="902" t="s">
        <v>2117</v>
      </c>
      <c r="I195" s="902" t="s">
        <v>2117</v>
      </c>
      <c r="J195" s="902" t="s">
        <v>996</v>
      </c>
      <c r="K195" s="902">
        <v>2</v>
      </c>
      <c r="L195" s="902" t="s">
        <v>996</v>
      </c>
      <c r="M195" s="902" t="s">
        <v>996</v>
      </c>
      <c r="N195" s="902" t="s">
        <v>996</v>
      </c>
      <c r="O195" s="902" t="s">
        <v>2114</v>
      </c>
      <c r="P195" s="902" t="s">
        <v>996</v>
      </c>
      <c r="Q195" s="902" t="s">
        <v>996</v>
      </c>
      <c r="R195" s="902" t="s">
        <v>996</v>
      </c>
      <c r="S195" s="902" t="s">
        <v>996</v>
      </c>
      <c r="T195" s="902" t="s">
        <v>996</v>
      </c>
      <c r="U195" s="902"/>
      <c r="V195" s="902" t="s">
        <v>2120</v>
      </c>
      <c r="W195" s="902" t="s">
        <v>2120</v>
      </c>
      <c r="X195" s="902" t="s">
        <v>2120</v>
      </c>
      <c r="Y195" s="902" t="s">
        <v>2120</v>
      </c>
      <c r="Z195" s="902" t="s">
        <v>2120</v>
      </c>
      <c r="AA195" s="902" t="s">
        <v>2120</v>
      </c>
      <c r="AB195" s="902" t="s">
        <v>2120</v>
      </c>
      <c r="AC195" s="759"/>
      <c r="AD195" s="902" t="s">
        <v>2120</v>
      </c>
      <c r="AE195" s="902" t="s">
        <v>2120</v>
      </c>
      <c r="AF195" s="902" t="s">
        <v>2120</v>
      </c>
      <c r="AG195" s="902" t="s">
        <v>2120</v>
      </c>
      <c r="AH195" s="978" t="s">
        <v>2120</v>
      </c>
      <c r="AI195" s="902" t="s">
        <v>2120</v>
      </c>
      <c r="AJ195" s="389">
        <f t="shared" si="25"/>
        <v>2</v>
      </c>
      <c r="AK195" s="876"/>
      <c r="AL195" s="611"/>
      <c r="AM195" s="611"/>
      <c r="AN195" s="265"/>
      <c r="AO195" s="397"/>
      <c r="AP195" s="397"/>
      <c r="AQ195" s="265"/>
      <c r="AR195" s="68"/>
      <c r="AS195" s="68"/>
      <c r="AT195" s="68"/>
      <c r="AU195" s="391">
        <f t="shared" si="26"/>
        <v>9</v>
      </c>
      <c r="AV195" s="391">
        <f t="shared" si="31"/>
        <v>1</v>
      </c>
      <c r="AW195" s="577">
        <f t="shared" si="30"/>
        <v>10</v>
      </c>
      <c r="AX195" s="391">
        <f t="shared" si="28"/>
        <v>17</v>
      </c>
      <c r="AY195" s="391">
        <f t="shared" si="32"/>
        <v>0</v>
      </c>
    </row>
    <row r="196" spans="1:51" x14ac:dyDescent="0.2">
      <c r="A196" s="407">
        <v>200</v>
      </c>
      <c r="B196" s="730" t="s">
        <v>1956</v>
      </c>
      <c r="C196" s="1036">
        <v>769</v>
      </c>
      <c r="D196" s="902">
        <v>8</v>
      </c>
      <c r="E196" s="902">
        <v>8</v>
      </c>
      <c r="F196" s="902">
        <v>8</v>
      </c>
      <c r="G196" s="902">
        <v>4</v>
      </c>
      <c r="H196" s="902">
        <v>4</v>
      </c>
      <c r="I196" s="902">
        <v>4</v>
      </c>
      <c r="J196" s="902">
        <v>8</v>
      </c>
      <c r="K196" s="902">
        <v>4</v>
      </c>
      <c r="L196" s="902">
        <v>4</v>
      </c>
      <c r="M196" s="902" t="s">
        <v>996</v>
      </c>
      <c r="N196" s="902" t="s">
        <v>996</v>
      </c>
      <c r="O196" s="902" t="s">
        <v>2120</v>
      </c>
      <c r="P196" s="902" t="s">
        <v>2120</v>
      </c>
      <c r="Q196" s="902" t="s">
        <v>2120</v>
      </c>
      <c r="R196" s="902" t="s">
        <v>2120</v>
      </c>
      <c r="S196" s="902" t="s">
        <v>2120</v>
      </c>
      <c r="T196" s="902" t="s">
        <v>2120</v>
      </c>
      <c r="U196" s="902" t="s">
        <v>2120</v>
      </c>
      <c r="V196" s="902" t="s">
        <v>2120</v>
      </c>
      <c r="W196" s="902" t="s">
        <v>2120</v>
      </c>
      <c r="X196" s="902" t="s">
        <v>2120</v>
      </c>
      <c r="Y196" s="902" t="s">
        <v>2120</v>
      </c>
      <c r="Z196" s="902" t="s">
        <v>2120</v>
      </c>
      <c r="AA196" s="902" t="s">
        <v>2120</v>
      </c>
      <c r="AB196" s="902" t="s">
        <v>2120</v>
      </c>
      <c r="AC196" s="760"/>
      <c r="AD196" s="902" t="s">
        <v>2120</v>
      </c>
      <c r="AE196" s="902" t="s">
        <v>2120</v>
      </c>
      <c r="AF196" s="902" t="s">
        <v>2120</v>
      </c>
      <c r="AG196" s="902">
        <v>12</v>
      </c>
      <c r="AH196" s="978">
        <v>8</v>
      </c>
      <c r="AI196" s="902">
        <v>4</v>
      </c>
      <c r="AJ196" s="389">
        <f t="shared" ref="AJ196:AJ201" si="33">SUM(D196:AI196)</f>
        <v>76</v>
      </c>
      <c r="AK196" s="876"/>
      <c r="AL196" s="611"/>
      <c r="AM196" s="611"/>
      <c r="AN196" s="265"/>
      <c r="AO196" s="397"/>
      <c r="AP196" s="397"/>
      <c r="AQ196" s="265"/>
      <c r="AR196" s="68"/>
      <c r="AS196" s="68"/>
      <c r="AT196" s="68"/>
      <c r="AU196" s="391">
        <f t="shared" si="26"/>
        <v>2</v>
      </c>
      <c r="AV196" s="391">
        <f t="shared" si="31"/>
        <v>12</v>
      </c>
      <c r="AW196" s="577">
        <f t="shared" si="30"/>
        <v>14</v>
      </c>
      <c r="AX196" s="391">
        <f t="shared" si="28"/>
        <v>17</v>
      </c>
      <c r="AY196" s="391">
        <f t="shared" si="32"/>
        <v>0</v>
      </c>
    </row>
    <row r="197" spans="1:51" x14ac:dyDescent="0.2">
      <c r="A197" s="407">
        <v>202</v>
      </c>
      <c r="B197" s="730" t="s">
        <v>1984</v>
      </c>
      <c r="C197" s="1036">
        <v>772</v>
      </c>
      <c r="D197" s="902" t="s">
        <v>2120</v>
      </c>
      <c r="E197" s="902" t="s">
        <v>2120</v>
      </c>
      <c r="F197" s="902" t="s">
        <v>2120</v>
      </c>
      <c r="G197" s="902" t="s">
        <v>2120</v>
      </c>
      <c r="H197" s="902" t="s">
        <v>2120</v>
      </c>
      <c r="I197" s="902" t="s">
        <v>2120</v>
      </c>
      <c r="J197" s="902" t="s">
        <v>2120</v>
      </c>
      <c r="K197" s="902" t="s">
        <v>2120</v>
      </c>
      <c r="L197" s="902" t="s">
        <v>2120</v>
      </c>
      <c r="M197" s="902" t="s">
        <v>2120</v>
      </c>
      <c r="N197" s="902" t="s">
        <v>2120</v>
      </c>
      <c r="O197" s="902" t="s">
        <v>996</v>
      </c>
      <c r="P197" s="902" t="s">
        <v>996</v>
      </c>
      <c r="Q197" s="902" t="s">
        <v>996</v>
      </c>
      <c r="R197" s="902" t="s">
        <v>996</v>
      </c>
      <c r="S197" s="902" t="s">
        <v>996</v>
      </c>
      <c r="T197" s="902">
        <v>2</v>
      </c>
      <c r="U197" s="902"/>
      <c r="V197" s="902"/>
      <c r="W197" s="902"/>
      <c r="X197" s="902"/>
      <c r="Y197" s="902"/>
      <c r="Z197" s="902"/>
      <c r="AA197" s="902"/>
      <c r="AB197" s="902"/>
      <c r="AC197" s="454"/>
      <c r="AD197" s="902" t="s">
        <v>996</v>
      </c>
      <c r="AE197" s="902" t="s">
        <v>996</v>
      </c>
      <c r="AF197" s="902" t="s">
        <v>996</v>
      </c>
      <c r="AG197" s="902" t="s">
        <v>2120</v>
      </c>
      <c r="AH197" s="902" t="s">
        <v>2120</v>
      </c>
      <c r="AI197" s="902" t="s">
        <v>2120</v>
      </c>
      <c r="AJ197" s="389">
        <f t="shared" si="33"/>
        <v>2</v>
      </c>
      <c r="AK197" s="876"/>
      <c r="AL197" s="611"/>
      <c r="AM197" s="611"/>
      <c r="AN197" s="265"/>
      <c r="AO197" s="397"/>
      <c r="AP197" s="397"/>
      <c r="AQ197" s="265"/>
      <c r="AR197" s="68"/>
      <c r="AS197" s="68"/>
      <c r="AT197" s="68"/>
      <c r="AU197" s="391">
        <f t="shared" si="26"/>
        <v>8</v>
      </c>
      <c r="AV197" s="391">
        <f t="shared" si="31"/>
        <v>1</v>
      </c>
      <c r="AW197" s="577">
        <f t="shared" si="30"/>
        <v>9</v>
      </c>
      <c r="AX197" s="391">
        <f t="shared" si="28"/>
        <v>14</v>
      </c>
      <c r="AY197" s="391">
        <f t="shared" si="32"/>
        <v>0</v>
      </c>
    </row>
    <row r="198" spans="1:51" x14ac:dyDescent="0.2">
      <c r="A198" s="407">
        <v>203</v>
      </c>
      <c r="B198" s="730" t="s">
        <v>1983</v>
      </c>
      <c r="C198" s="933">
        <v>771</v>
      </c>
      <c r="D198" s="902" t="s">
        <v>996</v>
      </c>
      <c r="E198" s="902" t="s">
        <v>996</v>
      </c>
      <c r="F198" s="902" t="s">
        <v>996</v>
      </c>
      <c r="G198" s="902" t="s">
        <v>996</v>
      </c>
      <c r="H198" s="902" t="s">
        <v>2120</v>
      </c>
      <c r="I198" s="902" t="s">
        <v>2120</v>
      </c>
      <c r="J198" s="902" t="s">
        <v>2120</v>
      </c>
      <c r="K198" s="902" t="s">
        <v>2120</v>
      </c>
      <c r="L198" s="902" t="s">
        <v>2120</v>
      </c>
      <c r="M198" s="902" t="s">
        <v>2120</v>
      </c>
      <c r="N198" s="902" t="s">
        <v>2120</v>
      </c>
      <c r="O198" s="902" t="s">
        <v>2120</v>
      </c>
      <c r="P198" s="902" t="s">
        <v>2120</v>
      </c>
      <c r="Q198" s="902" t="s">
        <v>2120</v>
      </c>
      <c r="R198" s="902" t="s">
        <v>2120</v>
      </c>
      <c r="S198" s="902" t="s">
        <v>2120</v>
      </c>
      <c r="T198" s="902" t="s">
        <v>2120</v>
      </c>
      <c r="U198" s="902" t="s">
        <v>2120</v>
      </c>
      <c r="V198" s="902"/>
      <c r="W198" s="902"/>
      <c r="X198" s="902"/>
      <c r="Y198" s="970"/>
      <c r="Z198" s="970"/>
      <c r="AA198" s="970"/>
      <c r="AB198" s="970"/>
      <c r="AC198" s="454"/>
      <c r="AD198" s="902" t="s">
        <v>2114</v>
      </c>
      <c r="AE198" s="902" t="s">
        <v>2114</v>
      </c>
      <c r="AF198" s="902" t="s">
        <v>2114</v>
      </c>
      <c r="AG198" s="902" t="s">
        <v>2114</v>
      </c>
      <c r="AH198" s="902" t="s">
        <v>2114</v>
      </c>
      <c r="AI198" s="902" t="s">
        <v>996</v>
      </c>
      <c r="AJ198" s="389">
        <f t="shared" si="33"/>
        <v>0</v>
      </c>
      <c r="AK198" s="876"/>
      <c r="AL198" s="611"/>
      <c r="AM198" s="611"/>
      <c r="AN198" s="265"/>
      <c r="AO198" s="397"/>
      <c r="AP198" s="397"/>
      <c r="AQ198" s="265"/>
      <c r="AR198" s="68"/>
      <c r="AS198" s="68"/>
      <c r="AT198" s="68"/>
      <c r="AU198" s="391">
        <f t="shared" si="26"/>
        <v>5</v>
      </c>
      <c r="AV198" s="391">
        <f t="shared" si="31"/>
        <v>0</v>
      </c>
      <c r="AW198" s="577">
        <f t="shared" si="30"/>
        <v>5</v>
      </c>
      <c r="AX198" s="391">
        <f t="shared" si="28"/>
        <v>14</v>
      </c>
      <c r="AY198" s="391">
        <f t="shared" si="32"/>
        <v>0</v>
      </c>
    </row>
    <row r="199" spans="1:51" x14ac:dyDescent="0.2">
      <c r="A199" s="407">
        <v>204</v>
      </c>
      <c r="B199" s="730" t="s">
        <v>1998</v>
      </c>
      <c r="C199" s="1036">
        <v>773</v>
      </c>
      <c r="D199" s="1038" t="s">
        <v>996</v>
      </c>
      <c r="E199" s="1038" t="s">
        <v>996</v>
      </c>
      <c r="F199" s="1038" t="s">
        <v>996</v>
      </c>
      <c r="G199" s="1038" t="s">
        <v>996</v>
      </c>
      <c r="H199" s="1038">
        <v>2</v>
      </c>
      <c r="I199" s="1040" t="s">
        <v>996</v>
      </c>
      <c r="J199" s="1040" t="s">
        <v>996</v>
      </c>
      <c r="K199" s="1038" t="s">
        <v>996</v>
      </c>
      <c r="L199" s="1038" t="s">
        <v>996</v>
      </c>
      <c r="M199" s="1038" t="s">
        <v>996</v>
      </c>
      <c r="N199" s="1038" t="s">
        <v>996</v>
      </c>
      <c r="O199" s="902" t="s">
        <v>2120</v>
      </c>
      <c r="P199" s="902" t="s">
        <v>2120</v>
      </c>
      <c r="Q199" s="902" t="s">
        <v>2120</v>
      </c>
      <c r="R199" s="902" t="s">
        <v>2120</v>
      </c>
      <c r="S199" s="902" t="s">
        <v>2120</v>
      </c>
      <c r="T199" s="902" t="s">
        <v>2120</v>
      </c>
      <c r="U199" s="902" t="s">
        <v>2120</v>
      </c>
      <c r="V199" s="902" t="s">
        <v>2120</v>
      </c>
      <c r="W199" s="902" t="s">
        <v>2120</v>
      </c>
      <c r="X199" s="902" t="s">
        <v>2120</v>
      </c>
      <c r="Y199" s="902" t="s">
        <v>2120</v>
      </c>
      <c r="Z199" s="902" t="s">
        <v>2120</v>
      </c>
      <c r="AA199" s="902" t="s">
        <v>2120</v>
      </c>
      <c r="AB199" s="902" t="s">
        <v>2120</v>
      </c>
      <c r="AC199" s="760"/>
      <c r="AD199" s="902" t="s">
        <v>2120</v>
      </c>
      <c r="AE199" s="902" t="s">
        <v>2120</v>
      </c>
      <c r="AF199" s="902" t="s">
        <v>2120</v>
      </c>
      <c r="AG199" s="1041" t="s">
        <v>996</v>
      </c>
      <c r="AH199" s="590" t="s">
        <v>996</v>
      </c>
      <c r="AI199" s="590" t="s">
        <v>996</v>
      </c>
      <c r="AJ199" s="389">
        <f t="shared" si="33"/>
        <v>2</v>
      </c>
      <c r="AK199" s="876"/>
      <c r="AL199" s="611"/>
      <c r="AM199" s="611"/>
      <c r="AN199" s="265"/>
      <c r="AO199" s="397"/>
      <c r="AP199" s="397"/>
      <c r="AQ199" s="265"/>
      <c r="AR199" s="68"/>
      <c r="AS199" s="68"/>
      <c r="AT199" s="68"/>
      <c r="AU199" s="391">
        <f t="shared" si="26"/>
        <v>13</v>
      </c>
      <c r="AV199" s="391">
        <f t="shared" si="31"/>
        <v>1</v>
      </c>
      <c r="AW199" s="577">
        <f t="shared" si="30"/>
        <v>14</v>
      </c>
      <c r="AX199" s="391">
        <f t="shared" si="28"/>
        <v>17</v>
      </c>
      <c r="AY199" s="391">
        <f t="shared" si="32"/>
        <v>0</v>
      </c>
    </row>
    <row r="200" spans="1:51" x14ac:dyDescent="0.2">
      <c r="A200" s="407">
        <v>205</v>
      </c>
      <c r="B200" s="730" t="s">
        <v>2079</v>
      </c>
      <c r="C200" s="933">
        <v>798</v>
      </c>
      <c r="D200" s="1038" t="s">
        <v>996</v>
      </c>
      <c r="E200" s="1038" t="s">
        <v>996</v>
      </c>
      <c r="F200" s="1038" t="s">
        <v>996</v>
      </c>
      <c r="G200" s="1038" t="s">
        <v>996</v>
      </c>
      <c r="H200" s="902" t="s">
        <v>2120</v>
      </c>
      <c r="I200" s="902" t="s">
        <v>2120</v>
      </c>
      <c r="J200" s="902" t="s">
        <v>2120</v>
      </c>
      <c r="K200" s="902" t="s">
        <v>2120</v>
      </c>
      <c r="L200" s="902" t="s">
        <v>2120</v>
      </c>
      <c r="M200" s="902" t="s">
        <v>2120</v>
      </c>
      <c r="N200" s="902" t="s">
        <v>2120</v>
      </c>
      <c r="O200" s="902" t="s">
        <v>2120</v>
      </c>
      <c r="P200" s="902" t="s">
        <v>2120</v>
      </c>
      <c r="Q200" s="902" t="s">
        <v>2120</v>
      </c>
      <c r="R200" s="902" t="s">
        <v>2120</v>
      </c>
      <c r="S200" s="902" t="s">
        <v>2120</v>
      </c>
      <c r="T200" s="902" t="s">
        <v>2120</v>
      </c>
      <c r="U200" s="902" t="s">
        <v>2120</v>
      </c>
      <c r="V200" s="1038"/>
      <c r="W200" s="1038"/>
      <c r="X200" s="1038"/>
      <c r="Y200" s="1038"/>
      <c r="Z200" s="1038"/>
      <c r="AA200" s="1038"/>
      <c r="AB200" s="1038"/>
      <c r="AC200" s="1039"/>
      <c r="AD200" s="1038" t="s">
        <v>996</v>
      </c>
      <c r="AE200" s="1038" t="s">
        <v>996</v>
      </c>
      <c r="AF200" s="1038" t="s">
        <v>996</v>
      </c>
      <c r="AG200" s="1041" t="s">
        <v>996</v>
      </c>
      <c r="AH200" s="1038" t="s">
        <v>996</v>
      </c>
      <c r="AI200" s="1038" t="s">
        <v>996</v>
      </c>
      <c r="AJ200" s="389">
        <f t="shared" si="33"/>
        <v>0</v>
      </c>
      <c r="AK200" s="876"/>
      <c r="AL200" s="611"/>
      <c r="AM200" s="611"/>
      <c r="AN200" s="265"/>
      <c r="AO200" s="397"/>
      <c r="AP200" s="397"/>
      <c r="AQ200" s="265"/>
      <c r="AR200" s="68"/>
      <c r="AS200" s="68"/>
      <c r="AT200" s="68"/>
      <c r="AU200" s="391">
        <f t="shared" si="26"/>
        <v>10</v>
      </c>
      <c r="AV200" s="391">
        <f t="shared" si="31"/>
        <v>0</v>
      </c>
      <c r="AW200" s="577">
        <f t="shared" si="30"/>
        <v>10</v>
      </c>
      <c r="AX200" s="391">
        <f t="shared" si="28"/>
        <v>14</v>
      </c>
      <c r="AY200" s="391">
        <f t="shared" si="32"/>
        <v>0</v>
      </c>
    </row>
    <row r="201" spans="1:51" x14ac:dyDescent="0.2">
      <c r="A201" s="407">
        <v>206</v>
      </c>
      <c r="B201" s="730" t="s">
        <v>2097</v>
      </c>
      <c r="C201" s="1036">
        <v>799</v>
      </c>
      <c r="D201" s="1038" t="s">
        <v>996</v>
      </c>
      <c r="E201" s="1038" t="s">
        <v>996</v>
      </c>
      <c r="F201" s="1038" t="s">
        <v>996</v>
      </c>
      <c r="G201" s="1038">
        <v>2</v>
      </c>
      <c r="H201" s="1038" t="s">
        <v>996</v>
      </c>
      <c r="I201" s="1038" t="s">
        <v>996</v>
      </c>
      <c r="J201" s="1038" t="s">
        <v>996</v>
      </c>
      <c r="K201" s="1038" t="s">
        <v>996</v>
      </c>
      <c r="L201" s="1038" t="s">
        <v>996</v>
      </c>
      <c r="M201" s="1038" t="s">
        <v>996</v>
      </c>
      <c r="N201" s="1038" t="s">
        <v>996</v>
      </c>
      <c r="O201" s="902" t="s">
        <v>2120</v>
      </c>
      <c r="P201" s="902" t="s">
        <v>2120</v>
      </c>
      <c r="Q201" s="902" t="s">
        <v>2120</v>
      </c>
      <c r="R201" s="902" t="s">
        <v>2120</v>
      </c>
      <c r="S201" s="902" t="s">
        <v>2120</v>
      </c>
      <c r="T201" s="902" t="s">
        <v>2120</v>
      </c>
      <c r="U201" s="902" t="s">
        <v>2120</v>
      </c>
      <c r="V201" s="902" t="s">
        <v>2120</v>
      </c>
      <c r="W201" s="902" t="s">
        <v>2120</v>
      </c>
      <c r="X201" s="902" t="s">
        <v>2120</v>
      </c>
      <c r="Y201" s="902" t="s">
        <v>2120</v>
      </c>
      <c r="Z201" s="902" t="s">
        <v>2120</v>
      </c>
      <c r="AA201" s="902" t="s">
        <v>2120</v>
      </c>
      <c r="AB201" s="902" t="s">
        <v>2120</v>
      </c>
      <c r="AC201" s="760"/>
      <c r="AD201" s="902" t="s">
        <v>2120</v>
      </c>
      <c r="AE201" s="902" t="s">
        <v>2120</v>
      </c>
      <c r="AF201" s="902" t="s">
        <v>2120</v>
      </c>
      <c r="AG201" s="1041" t="s">
        <v>996</v>
      </c>
      <c r="AH201" s="590" t="s">
        <v>996</v>
      </c>
      <c r="AI201" s="590" t="s">
        <v>996</v>
      </c>
      <c r="AJ201" s="389">
        <f t="shared" si="33"/>
        <v>2</v>
      </c>
      <c r="AK201" s="876"/>
      <c r="AL201" s="611"/>
      <c r="AM201" s="611"/>
      <c r="AN201" s="265"/>
      <c r="AO201" s="397"/>
      <c r="AP201" s="397"/>
      <c r="AQ201" s="265"/>
      <c r="AR201" s="68"/>
      <c r="AS201" s="68"/>
      <c r="AT201" s="68"/>
      <c r="AU201" s="391">
        <f t="shared" si="26"/>
        <v>13</v>
      </c>
      <c r="AV201" s="391">
        <f t="shared" si="31"/>
        <v>1</v>
      </c>
      <c r="AW201" s="577">
        <f t="shared" si="30"/>
        <v>14</v>
      </c>
      <c r="AX201" s="391">
        <f t="shared" si="28"/>
        <v>17</v>
      </c>
      <c r="AY201" s="391">
        <f t="shared" si="32"/>
        <v>0</v>
      </c>
    </row>
    <row r="202" spans="1:51" x14ac:dyDescent="0.2">
      <c r="A202" s="935"/>
      <c r="B202" s="185" t="s">
        <v>2122</v>
      </c>
      <c r="C202" s="402"/>
      <c r="D202" s="1110">
        <f>SUM(D3:D201)</f>
        <v>40</v>
      </c>
      <c r="E202" s="1110">
        <f t="shared" ref="E202:AI202" si="34">SUM(E3:E201)</f>
        <v>38</v>
      </c>
      <c r="F202" s="1110">
        <f t="shared" si="34"/>
        <v>20</v>
      </c>
      <c r="G202" s="1110">
        <f t="shared" si="34"/>
        <v>37</v>
      </c>
      <c r="H202" s="1110">
        <f t="shared" si="34"/>
        <v>42</v>
      </c>
      <c r="I202" s="1110">
        <f t="shared" si="34"/>
        <v>22</v>
      </c>
      <c r="J202" s="1110">
        <f t="shared" si="34"/>
        <v>33</v>
      </c>
      <c r="K202" s="1110">
        <f t="shared" si="34"/>
        <v>23</v>
      </c>
      <c r="L202" s="1110">
        <f t="shared" si="34"/>
        <v>31</v>
      </c>
      <c r="M202" s="1110">
        <f t="shared" si="34"/>
        <v>10</v>
      </c>
      <c r="N202" s="1110">
        <f t="shared" si="34"/>
        <v>10</v>
      </c>
      <c r="O202" s="1110">
        <f t="shared" si="34"/>
        <v>15</v>
      </c>
      <c r="P202" s="1110">
        <f t="shared" si="34"/>
        <v>16</v>
      </c>
      <c r="Q202" s="1110">
        <f t="shared" si="34"/>
        <v>5</v>
      </c>
      <c r="R202" s="1110">
        <f t="shared" si="34"/>
        <v>2</v>
      </c>
      <c r="S202" s="1110">
        <f t="shared" si="34"/>
        <v>6</v>
      </c>
      <c r="T202" s="1110">
        <f t="shared" si="34"/>
        <v>28</v>
      </c>
      <c r="U202" s="1110">
        <f t="shared" si="34"/>
        <v>0</v>
      </c>
      <c r="V202" s="1110">
        <f t="shared" si="34"/>
        <v>0</v>
      </c>
      <c r="W202" s="1110">
        <f t="shared" si="34"/>
        <v>0</v>
      </c>
      <c r="X202" s="1110">
        <f t="shared" si="34"/>
        <v>0</v>
      </c>
      <c r="Y202" s="1110">
        <f t="shared" si="34"/>
        <v>0</v>
      </c>
      <c r="Z202" s="1110">
        <f t="shared" si="34"/>
        <v>0</v>
      </c>
      <c r="AA202" s="1110">
        <f t="shared" si="34"/>
        <v>0</v>
      </c>
      <c r="AB202" s="1110">
        <f t="shared" si="34"/>
        <v>0</v>
      </c>
      <c r="AC202" s="1110">
        <f t="shared" si="34"/>
        <v>0</v>
      </c>
      <c r="AD202" s="1110">
        <f t="shared" si="34"/>
        <v>29</v>
      </c>
      <c r="AE202" s="1110">
        <f t="shared" si="34"/>
        <v>8</v>
      </c>
      <c r="AF202" s="1110">
        <f t="shared" si="34"/>
        <v>14</v>
      </c>
      <c r="AG202" s="1110">
        <f t="shared" si="34"/>
        <v>36</v>
      </c>
      <c r="AH202" s="1110">
        <f t="shared" si="34"/>
        <v>29</v>
      </c>
      <c r="AI202" s="1110">
        <f t="shared" si="34"/>
        <v>14</v>
      </c>
      <c r="AJ202" s="389">
        <f>SUM(AJ3:AJ201)</f>
        <v>508</v>
      </c>
      <c r="AK202" s="611">
        <v>0</v>
      </c>
      <c r="AL202" s="611"/>
      <c r="AM202" s="611"/>
      <c r="AN202" s="265"/>
      <c r="AO202" s="397"/>
      <c r="AP202" s="397"/>
      <c r="AQ202" s="265"/>
      <c r="AR202" s="68"/>
      <c r="AS202" s="68"/>
      <c r="AT202" s="68"/>
      <c r="AU202" s="391">
        <f t="shared" si="26"/>
        <v>0</v>
      </c>
      <c r="AV202" s="391">
        <f t="shared" si="31"/>
        <v>23</v>
      </c>
      <c r="AW202" s="577">
        <f t="shared" si="30"/>
        <v>23</v>
      </c>
      <c r="AX202" s="391">
        <f t="shared" si="28"/>
        <v>0</v>
      </c>
      <c r="AY202" s="391">
        <f t="shared" si="32"/>
        <v>0</v>
      </c>
    </row>
    <row r="203" spans="1:51" x14ac:dyDescent="0.2">
      <c r="A203" s="623"/>
      <c r="B203" s="422"/>
      <c r="C203" s="1108"/>
      <c r="D203" s="1109"/>
      <c r="E203" s="1109"/>
      <c r="F203" s="1109"/>
      <c r="G203" s="1109"/>
      <c r="H203" s="1109"/>
      <c r="I203" s="1109"/>
      <c r="J203" s="1109"/>
      <c r="K203" s="1109"/>
      <c r="L203" s="1109"/>
      <c r="M203" s="1109"/>
      <c r="N203" s="1109"/>
      <c r="O203" s="1109"/>
      <c r="P203" s="1109"/>
      <c r="Q203" s="1109"/>
      <c r="R203" s="1109"/>
      <c r="S203" s="1109"/>
      <c r="T203" s="1109"/>
      <c r="U203" s="1109"/>
      <c r="V203" s="1109"/>
      <c r="W203" s="1109"/>
      <c r="X203" s="1109"/>
      <c r="Y203" s="1109"/>
      <c r="Z203" s="1109"/>
      <c r="AA203" s="1109"/>
      <c r="AB203" s="1109"/>
      <c r="AD203" s="1109"/>
      <c r="AE203" s="1109"/>
      <c r="AF203" s="1109"/>
      <c r="AG203" s="1109"/>
      <c r="AH203" s="1109"/>
      <c r="AI203" s="1109"/>
      <c r="AJ203"/>
      <c r="AK203" s="611"/>
      <c r="AL203" s="611"/>
      <c r="AM203" s="611"/>
      <c r="AN203" s="265"/>
      <c r="AO203" s="397"/>
      <c r="AP203" s="397"/>
      <c r="AQ203" s="265"/>
      <c r="AR203" s="68"/>
      <c r="AS203" s="68"/>
      <c r="AT203" s="68"/>
      <c r="AU203" s="391"/>
      <c r="AV203" s="391"/>
      <c r="AW203" s="577"/>
      <c r="AX203" s="391"/>
      <c r="AY203" s="391"/>
    </row>
    <row r="204" spans="1:51" x14ac:dyDescent="0.2">
      <c r="A204" s="623"/>
      <c r="B204" s="422"/>
      <c r="C204" s="1108"/>
      <c r="D204" s="1109"/>
      <c r="E204" s="1109"/>
      <c r="F204" s="1109"/>
      <c r="G204" s="1109"/>
      <c r="H204" s="1109"/>
      <c r="I204" s="1109"/>
      <c r="J204" s="1109"/>
      <c r="K204" s="1109"/>
      <c r="L204" s="1109"/>
      <c r="M204" s="1109"/>
      <c r="N204" s="1109"/>
      <c r="O204" s="1109"/>
      <c r="P204" s="1109"/>
      <c r="Q204" s="1109"/>
      <c r="R204" s="1109"/>
      <c r="S204" s="1109"/>
      <c r="T204" s="1109"/>
      <c r="U204" s="1109"/>
      <c r="V204" s="1109"/>
      <c r="W204" s="1109"/>
      <c r="X204" s="1109"/>
      <c r="Y204" s="1109"/>
      <c r="Z204" s="1109"/>
      <c r="AA204" s="1109"/>
      <c r="AB204" s="1109"/>
      <c r="AD204" s="1109"/>
      <c r="AE204" s="1109"/>
      <c r="AF204" s="1109"/>
      <c r="AG204" s="1109"/>
      <c r="AH204" s="1109"/>
      <c r="AI204" s="1109"/>
      <c r="AJ204"/>
      <c r="AK204" s="611"/>
      <c r="AL204" s="611"/>
      <c r="AM204" s="611"/>
      <c r="AN204" s="265"/>
      <c r="AO204" s="397"/>
      <c r="AP204" s="397"/>
      <c r="AQ204" s="265"/>
      <c r="AR204" s="68"/>
      <c r="AS204" s="68"/>
      <c r="AT204" s="68"/>
      <c r="AU204" s="391"/>
      <c r="AV204" s="391"/>
      <c r="AW204" s="577"/>
      <c r="AX204" s="391"/>
      <c r="AY204" s="391"/>
    </row>
    <row r="205" spans="1:51" x14ac:dyDescent="0.2">
      <c r="A205" s="623"/>
      <c r="B205" s="422"/>
      <c r="C205" s="1108"/>
      <c r="D205" s="1109"/>
      <c r="E205" s="1109"/>
      <c r="F205" s="1109"/>
      <c r="G205" s="1109"/>
      <c r="H205" s="1109"/>
      <c r="I205" s="1109"/>
      <c r="J205" s="1109"/>
      <c r="K205" s="1109"/>
      <c r="L205" s="1109"/>
      <c r="M205" s="1109"/>
      <c r="N205" s="1109"/>
      <c r="O205" s="1109"/>
      <c r="P205" s="1109"/>
      <c r="Q205" s="1109"/>
      <c r="R205" s="1109"/>
      <c r="S205" s="1109"/>
      <c r="T205" s="1109"/>
      <c r="U205" s="1109"/>
      <c r="V205" s="1109"/>
      <c r="W205" s="1109"/>
      <c r="X205" s="1109"/>
      <c r="Y205" s="1109"/>
      <c r="Z205" s="1109"/>
      <c r="AA205" s="1109"/>
      <c r="AB205" s="1109"/>
      <c r="AD205" s="1109"/>
      <c r="AE205" s="1109"/>
      <c r="AF205" s="1109"/>
      <c r="AG205" s="1109"/>
      <c r="AH205" s="1109"/>
      <c r="AI205" s="1109"/>
      <c r="AJ205"/>
      <c r="AK205" s="611"/>
      <c r="AL205" s="611"/>
      <c r="AM205" s="611"/>
      <c r="AN205" s="265"/>
      <c r="AO205" s="397"/>
      <c r="AP205" s="397"/>
      <c r="AQ205" s="265"/>
      <c r="AR205" s="68"/>
      <c r="AS205" s="68"/>
      <c r="AT205" s="68"/>
      <c r="AU205" s="391"/>
      <c r="AV205" s="391"/>
      <c r="AW205" s="577"/>
      <c r="AX205" s="391"/>
      <c r="AY205" s="391"/>
    </row>
    <row r="206" spans="1:51" x14ac:dyDescent="0.2">
      <c r="A206" s="623"/>
      <c r="B206" s="422"/>
      <c r="C206" s="1108"/>
      <c r="D206" s="1109"/>
      <c r="E206" s="1109"/>
      <c r="F206" s="1109"/>
      <c r="G206" s="1109"/>
      <c r="H206" s="1109"/>
      <c r="I206" s="1109"/>
      <c r="J206" s="1109"/>
      <c r="K206" s="1109"/>
      <c r="L206" s="1109"/>
      <c r="M206" s="1109"/>
      <c r="N206" s="1109"/>
      <c r="O206" s="1109"/>
      <c r="P206" s="1109"/>
      <c r="Q206" s="1109"/>
      <c r="R206" s="1109"/>
      <c r="S206" s="1109"/>
      <c r="T206" s="1109"/>
      <c r="U206" s="1109"/>
      <c r="V206" s="1109"/>
      <c r="W206" s="1109"/>
      <c r="X206" s="1109"/>
      <c r="Y206" s="1109"/>
      <c r="Z206" s="1109"/>
      <c r="AA206" s="1109"/>
      <c r="AB206" s="1109"/>
      <c r="AD206" s="1109"/>
      <c r="AE206" s="1109"/>
      <c r="AF206" s="1109"/>
      <c r="AG206" s="1109"/>
      <c r="AH206" s="1109"/>
      <c r="AI206" s="1109"/>
      <c r="AJ206"/>
      <c r="AK206" s="611"/>
      <c r="AL206" s="611"/>
      <c r="AM206" s="611"/>
      <c r="AN206" s="265"/>
      <c r="AO206" s="397"/>
      <c r="AP206" s="397"/>
      <c r="AQ206" s="265"/>
      <c r="AR206" s="68"/>
      <c r="AS206" s="68"/>
      <c r="AT206" s="68"/>
      <c r="AU206" s="391"/>
      <c r="AV206" s="391"/>
      <c r="AW206" s="577"/>
      <c r="AX206" s="391"/>
      <c r="AY206" s="391"/>
    </row>
    <row r="207" spans="1:51" x14ac:dyDescent="0.2">
      <c r="A207" s="623"/>
      <c r="B207" s="422"/>
      <c r="C207" s="1108"/>
      <c r="D207" s="1109"/>
      <c r="E207" s="1109"/>
      <c r="F207" s="1109"/>
      <c r="G207" s="1109"/>
      <c r="H207" s="1109"/>
      <c r="I207" s="1109"/>
      <c r="J207" s="1109"/>
      <c r="K207" s="1109"/>
      <c r="L207" s="1109"/>
      <c r="M207" s="1109"/>
      <c r="N207" s="1109"/>
      <c r="O207" s="1109"/>
      <c r="P207" s="1109"/>
      <c r="Q207" s="1109"/>
      <c r="R207" s="1109"/>
      <c r="S207" s="1109"/>
      <c r="T207" s="1109"/>
      <c r="U207" s="1109"/>
      <c r="V207" s="1109"/>
      <c r="W207" s="1109"/>
      <c r="X207" s="1109"/>
      <c r="Y207" s="1109"/>
      <c r="Z207" s="1109"/>
      <c r="AA207" s="1109"/>
      <c r="AB207" s="1109"/>
      <c r="AD207" s="1109"/>
      <c r="AE207" s="1109"/>
      <c r="AF207" s="1109"/>
      <c r="AG207" s="1109"/>
      <c r="AH207" s="1109"/>
      <c r="AI207" s="1109"/>
      <c r="AJ207"/>
      <c r="AK207" s="611"/>
      <c r="AL207" s="611"/>
      <c r="AM207" s="611"/>
      <c r="AN207" s="265"/>
      <c r="AO207" s="397"/>
      <c r="AP207" s="397"/>
      <c r="AQ207" s="265"/>
      <c r="AR207" s="68"/>
      <c r="AS207" s="68"/>
      <c r="AT207" s="68"/>
      <c r="AU207" s="391"/>
      <c r="AV207" s="391"/>
      <c r="AW207" s="577"/>
      <c r="AX207" s="391"/>
      <c r="AY207" s="391"/>
    </row>
    <row r="208" spans="1:51" x14ac:dyDescent="0.2">
      <c r="A208" s="623"/>
      <c r="B208" s="422"/>
      <c r="C208" s="1108"/>
      <c r="D208" s="1109"/>
      <c r="E208" s="1109"/>
      <c r="F208" s="1109"/>
      <c r="G208" s="1109"/>
      <c r="H208" s="1109"/>
      <c r="I208" s="1109"/>
      <c r="J208" s="1109"/>
      <c r="K208" s="1109"/>
      <c r="L208" s="1109"/>
      <c r="M208" s="1109"/>
      <c r="N208" s="1109"/>
      <c r="O208" s="1109"/>
      <c r="P208" s="1109"/>
      <c r="Q208" s="1109"/>
      <c r="R208" s="1109"/>
      <c r="S208" s="1109"/>
      <c r="T208" s="1109"/>
      <c r="U208" s="1109"/>
      <c r="V208" s="1109"/>
      <c r="W208" s="1109"/>
      <c r="X208" s="1109"/>
      <c r="Y208" s="1109"/>
      <c r="Z208" s="1109"/>
      <c r="AA208" s="1109"/>
      <c r="AB208" s="1109"/>
      <c r="AD208" s="1109"/>
      <c r="AE208" s="1109"/>
      <c r="AF208" s="1109"/>
      <c r="AG208" s="1109"/>
      <c r="AH208" s="1109"/>
      <c r="AI208" s="1109"/>
      <c r="AJ208"/>
      <c r="AK208" s="611"/>
      <c r="AL208" s="611"/>
      <c r="AM208" s="611"/>
      <c r="AN208" s="265"/>
      <c r="AO208" s="397"/>
      <c r="AP208" s="397"/>
      <c r="AQ208" s="265"/>
      <c r="AR208" s="68"/>
      <c r="AS208" s="68"/>
      <c r="AT208" s="68"/>
      <c r="AU208" s="391"/>
      <c r="AV208" s="391"/>
      <c r="AW208" s="577"/>
      <c r="AX208" s="391"/>
      <c r="AY208" s="391"/>
    </row>
    <row r="209" spans="1:51" x14ac:dyDescent="0.2">
      <c r="A209" s="623"/>
      <c r="B209" s="422"/>
      <c r="C209" s="1108"/>
      <c r="D209" s="1109"/>
      <c r="E209" s="1109"/>
      <c r="F209" s="1109"/>
      <c r="G209" s="1109"/>
      <c r="H209" s="1109"/>
      <c r="I209" s="1109"/>
      <c r="J209" s="1109"/>
      <c r="K209" s="1109"/>
      <c r="L209" s="1109"/>
      <c r="M209" s="1109"/>
      <c r="N209" s="1109"/>
      <c r="O209" s="1109"/>
      <c r="P209" s="1109"/>
      <c r="Q209" s="1109"/>
      <c r="R209" s="1109"/>
      <c r="S209" s="1109"/>
      <c r="T209" s="1109"/>
      <c r="U209" s="1109"/>
      <c r="V209" s="1109"/>
      <c r="W209" s="1109"/>
      <c r="X209" s="1109"/>
      <c r="Y209" s="1109"/>
      <c r="Z209" s="1109"/>
      <c r="AA209" s="1109"/>
      <c r="AB209" s="1109"/>
      <c r="AD209" s="1109"/>
      <c r="AE209" s="1109"/>
      <c r="AF209" s="1109"/>
      <c r="AG209" s="1109"/>
      <c r="AH209" s="1109"/>
      <c r="AI209" s="1109"/>
      <c r="AJ209"/>
      <c r="AK209" s="611"/>
      <c r="AL209" s="611"/>
      <c r="AM209" s="611"/>
      <c r="AN209" s="265"/>
      <c r="AO209" s="397"/>
      <c r="AP209" s="397"/>
      <c r="AQ209" s="265"/>
      <c r="AR209" s="68"/>
      <c r="AS209" s="68"/>
      <c r="AT209" s="68"/>
      <c r="AU209" s="391"/>
      <c r="AV209" s="391"/>
      <c r="AW209" s="577"/>
      <c r="AX209" s="391"/>
      <c r="AY209" s="391"/>
    </row>
    <row r="210" spans="1:51" x14ac:dyDescent="0.2">
      <c r="A210" s="623"/>
      <c r="B210" s="422"/>
      <c r="C210" s="1108"/>
      <c r="D210" s="1109"/>
      <c r="E210" s="1109"/>
      <c r="F210" s="1109"/>
      <c r="G210" s="1109"/>
      <c r="H210" s="1109"/>
      <c r="I210" s="1109"/>
      <c r="J210" s="1109"/>
      <c r="K210" s="1109"/>
      <c r="L210" s="1109"/>
      <c r="M210" s="1109"/>
      <c r="N210" s="1109"/>
      <c r="O210" s="1109"/>
      <c r="P210" s="1109"/>
      <c r="Q210" s="1109"/>
      <c r="R210" s="1109"/>
      <c r="S210" s="1109"/>
      <c r="T210" s="1109"/>
      <c r="U210" s="1109"/>
      <c r="V210" s="1109"/>
      <c r="W210" s="1109"/>
      <c r="X210" s="1109"/>
      <c r="Y210" s="1109"/>
      <c r="Z210" s="1109"/>
      <c r="AA210" s="1109"/>
      <c r="AB210" s="1109"/>
      <c r="AD210" s="1109"/>
      <c r="AE210" s="1109"/>
      <c r="AF210" s="1109"/>
      <c r="AG210" s="1109"/>
      <c r="AH210" s="1109"/>
      <c r="AI210" s="1109"/>
      <c r="AJ210"/>
      <c r="AK210" s="611"/>
      <c r="AL210" s="611"/>
      <c r="AM210" s="611"/>
      <c r="AN210" s="265"/>
      <c r="AO210" s="397"/>
      <c r="AP210" s="397"/>
      <c r="AQ210" s="265"/>
      <c r="AR210" s="68"/>
      <c r="AS210" s="68"/>
      <c r="AT210" s="68"/>
      <c r="AU210" s="391"/>
      <c r="AV210" s="391"/>
      <c r="AW210" s="577"/>
      <c r="AX210" s="391"/>
      <c r="AY210" s="391"/>
    </row>
    <row r="211" spans="1:51" x14ac:dyDescent="0.2">
      <c r="A211" s="623"/>
      <c r="B211" s="422"/>
      <c r="C211" s="1108"/>
      <c r="D211" s="1109"/>
      <c r="E211" s="1109"/>
      <c r="F211" s="1109"/>
      <c r="G211" s="1109"/>
      <c r="H211" s="1109"/>
      <c r="I211" s="1109"/>
      <c r="J211" s="1109"/>
      <c r="K211" s="1109"/>
      <c r="L211" s="1109"/>
      <c r="M211" s="1109"/>
      <c r="N211" s="1109"/>
      <c r="O211" s="1109"/>
      <c r="P211" s="1109"/>
      <c r="Q211" s="1109"/>
      <c r="R211" s="1109"/>
      <c r="S211" s="1109"/>
      <c r="T211" s="1109"/>
      <c r="U211" s="1109"/>
      <c r="V211" s="1109"/>
      <c r="W211" s="1109"/>
      <c r="X211" s="1109"/>
      <c r="Y211" s="1109"/>
      <c r="Z211" s="1109"/>
      <c r="AA211" s="1109"/>
      <c r="AB211" s="1109"/>
      <c r="AD211" s="1109"/>
      <c r="AE211" s="1109"/>
      <c r="AF211" s="1109"/>
      <c r="AG211" s="1109"/>
      <c r="AH211" s="1109"/>
      <c r="AI211" s="1109"/>
      <c r="AJ211"/>
      <c r="AK211" s="611"/>
      <c r="AL211" s="611"/>
      <c r="AM211" s="611"/>
      <c r="AN211" s="265"/>
      <c r="AO211" s="397"/>
      <c r="AP211" s="397"/>
      <c r="AQ211" s="265"/>
      <c r="AR211" s="68"/>
      <c r="AS211" s="68"/>
      <c r="AT211" s="68"/>
      <c r="AU211" s="391"/>
      <c r="AV211" s="391"/>
      <c r="AW211" s="577"/>
      <c r="AX211" s="391"/>
      <c r="AY211" s="391"/>
    </row>
    <row r="212" spans="1:51" x14ac:dyDescent="0.2">
      <c r="A212" s="623"/>
      <c r="B212" s="422"/>
      <c r="C212" s="1108"/>
      <c r="D212" s="1109"/>
      <c r="E212" s="1109"/>
      <c r="F212" s="1109"/>
      <c r="G212" s="1109"/>
      <c r="H212" s="1109"/>
      <c r="I212" s="1109"/>
      <c r="J212" s="1109"/>
      <c r="K212" s="1109"/>
      <c r="L212" s="1109"/>
      <c r="M212" s="1109"/>
      <c r="N212" s="1109"/>
      <c r="O212" s="1109"/>
      <c r="P212" s="1109"/>
      <c r="Q212" s="1109"/>
      <c r="R212" s="1109"/>
      <c r="S212" s="1109"/>
      <c r="T212" s="1109"/>
      <c r="U212" s="1109"/>
      <c r="V212" s="1109"/>
      <c r="W212" s="1109"/>
      <c r="X212" s="1109"/>
      <c r="Y212" s="1109"/>
      <c r="Z212" s="1109"/>
      <c r="AA212" s="1109"/>
      <c r="AB212" s="1109"/>
      <c r="AD212" s="1109"/>
      <c r="AE212" s="1109"/>
      <c r="AF212" s="1109"/>
      <c r="AG212" s="1109"/>
      <c r="AH212" s="1109"/>
      <c r="AI212" s="1109"/>
      <c r="AJ212"/>
      <c r="AK212" s="611"/>
      <c r="AL212" s="611"/>
      <c r="AM212" s="611"/>
      <c r="AN212" s="265"/>
      <c r="AO212" s="397"/>
      <c r="AP212" s="397"/>
      <c r="AQ212" s="265"/>
      <c r="AR212" s="68"/>
      <c r="AS212" s="68"/>
      <c r="AT212" s="68"/>
      <c r="AU212" s="391"/>
      <c r="AV212" s="391"/>
      <c r="AW212" s="577"/>
      <c r="AX212" s="391"/>
      <c r="AY212" s="391"/>
    </row>
    <row r="213" spans="1:51" x14ac:dyDescent="0.2">
      <c r="A213" s="623"/>
      <c r="B213" s="422"/>
      <c r="C213" s="1108"/>
      <c r="D213" s="1109"/>
      <c r="E213" s="1109"/>
      <c r="F213" s="1109"/>
      <c r="G213" s="1109"/>
      <c r="H213" s="1109"/>
      <c r="I213" s="1109"/>
      <c r="J213" s="1109"/>
      <c r="K213" s="1109"/>
      <c r="L213" s="1109"/>
      <c r="M213" s="1109"/>
      <c r="N213" s="1109"/>
      <c r="O213" s="1109"/>
      <c r="P213" s="1109"/>
      <c r="Q213" s="1109"/>
      <c r="R213" s="1109"/>
      <c r="S213" s="1109"/>
      <c r="T213" s="1109"/>
      <c r="U213" s="1109"/>
      <c r="V213" s="1109"/>
      <c r="W213" s="1109"/>
      <c r="X213" s="1109"/>
      <c r="Y213" s="1109"/>
      <c r="Z213" s="1109"/>
      <c r="AA213" s="1109"/>
      <c r="AB213" s="1109"/>
      <c r="AD213" s="1109"/>
      <c r="AE213" s="1109"/>
      <c r="AF213" s="1109"/>
      <c r="AG213" s="1109"/>
      <c r="AH213" s="1109"/>
      <c r="AI213" s="1109"/>
      <c r="AJ213"/>
      <c r="AK213" s="611"/>
      <c r="AL213" s="611"/>
      <c r="AM213" s="611"/>
      <c r="AN213" s="265"/>
      <c r="AO213" s="397"/>
      <c r="AP213" s="397"/>
      <c r="AQ213" s="265"/>
      <c r="AR213" s="68"/>
      <c r="AS213" s="68"/>
      <c r="AT213" s="68"/>
      <c r="AU213" s="391"/>
      <c r="AV213" s="391"/>
      <c r="AW213" s="577"/>
      <c r="AX213" s="391"/>
      <c r="AY213" s="391"/>
    </row>
    <row r="214" spans="1:51" x14ac:dyDescent="0.2">
      <c r="A214" s="623"/>
      <c r="B214" s="422"/>
      <c r="C214" s="1108"/>
      <c r="D214" s="1109"/>
      <c r="E214" s="1109"/>
      <c r="F214" s="1109"/>
      <c r="G214" s="1109"/>
      <c r="H214" s="1109"/>
      <c r="I214" s="1109"/>
      <c r="J214" s="1109"/>
      <c r="K214" s="1109"/>
      <c r="L214" s="1109"/>
      <c r="M214" s="1109"/>
      <c r="N214" s="1109"/>
      <c r="O214" s="1109"/>
      <c r="P214" s="1109"/>
      <c r="Q214" s="1109"/>
      <c r="R214" s="1109"/>
      <c r="S214" s="1109"/>
      <c r="T214" s="1109"/>
      <c r="U214" s="1109"/>
      <c r="V214" s="1109"/>
      <c r="W214" s="1109"/>
      <c r="X214" s="1109"/>
      <c r="Y214" s="1109"/>
      <c r="Z214" s="1109"/>
      <c r="AA214" s="1109"/>
      <c r="AB214" s="1109"/>
      <c r="AD214" s="1109"/>
      <c r="AE214" s="1109"/>
      <c r="AF214" s="1109"/>
      <c r="AG214" s="1109"/>
      <c r="AH214" s="1109"/>
      <c r="AI214" s="1109"/>
      <c r="AJ214"/>
      <c r="AK214" s="611"/>
      <c r="AL214" s="611"/>
      <c r="AM214" s="611"/>
      <c r="AN214" s="265"/>
      <c r="AO214" s="397"/>
      <c r="AP214" s="397"/>
      <c r="AQ214" s="265"/>
      <c r="AR214" s="68"/>
      <c r="AS214" s="68"/>
      <c r="AT214" s="68"/>
      <c r="AU214" s="391"/>
      <c r="AV214" s="391"/>
      <c r="AW214" s="577"/>
      <c r="AX214" s="391"/>
      <c r="AY214" s="391"/>
    </row>
    <row r="215" spans="1:51" x14ac:dyDescent="0.2">
      <c r="A215" s="623"/>
      <c r="B215" s="422"/>
      <c r="C215" s="1108"/>
      <c r="D215" s="1109"/>
      <c r="E215" s="1109"/>
      <c r="F215" s="1109"/>
      <c r="G215" s="1109"/>
      <c r="H215" s="1109"/>
      <c r="I215" s="1109"/>
      <c r="J215" s="1109"/>
      <c r="K215" s="1109"/>
      <c r="L215" s="1109"/>
      <c r="M215" s="1109"/>
      <c r="N215" s="1109"/>
      <c r="O215" s="1109"/>
      <c r="P215" s="1109"/>
      <c r="Q215" s="1109"/>
      <c r="R215" s="1109"/>
      <c r="S215" s="1109"/>
      <c r="T215" s="1109"/>
      <c r="U215" s="1109"/>
      <c r="V215" s="1109"/>
      <c r="W215" s="1109"/>
      <c r="X215" s="1109"/>
      <c r="Y215" s="1109"/>
      <c r="Z215" s="1109"/>
      <c r="AA215" s="1109"/>
      <c r="AB215" s="1109"/>
      <c r="AD215" s="1109"/>
      <c r="AE215" s="1109"/>
      <c r="AF215" s="1109"/>
      <c r="AG215" s="1109"/>
      <c r="AH215" s="1109"/>
      <c r="AI215" s="1109"/>
      <c r="AJ215"/>
      <c r="AK215" s="611"/>
      <c r="AL215" s="611"/>
      <c r="AM215" s="611"/>
      <c r="AN215" s="265"/>
      <c r="AO215" s="397"/>
      <c r="AP215" s="397"/>
      <c r="AQ215" s="265"/>
      <c r="AR215" s="68"/>
      <c r="AS215" s="68"/>
      <c r="AT215" s="68"/>
      <c r="AU215" s="391"/>
      <c r="AV215" s="391"/>
      <c r="AW215" s="577"/>
      <c r="AX215" s="391"/>
      <c r="AY215" s="391"/>
    </row>
    <row r="216" spans="1:51" x14ac:dyDescent="0.2">
      <c r="A216" s="623"/>
      <c r="B216" s="422"/>
      <c r="C216" s="1108"/>
      <c r="D216" s="1109"/>
      <c r="E216" s="1109"/>
      <c r="F216" s="1109"/>
      <c r="G216" s="1109"/>
      <c r="H216" s="1109"/>
      <c r="I216" s="1109"/>
      <c r="J216" s="1109"/>
      <c r="K216" s="1109"/>
      <c r="L216" s="1109"/>
      <c r="M216" s="1109"/>
      <c r="N216" s="1109"/>
      <c r="O216" s="1109"/>
      <c r="P216" s="1109"/>
      <c r="Q216" s="1109"/>
      <c r="R216" s="1109"/>
      <c r="S216" s="1109"/>
      <c r="T216" s="1109"/>
      <c r="U216" s="1109"/>
      <c r="V216" s="1109"/>
      <c r="W216" s="1109"/>
      <c r="X216" s="1109"/>
      <c r="Y216" s="1109"/>
      <c r="Z216" s="1109"/>
      <c r="AA216" s="1109"/>
      <c r="AB216" s="1109"/>
      <c r="AD216" s="1109"/>
      <c r="AE216" s="1109"/>
      <c r="AF216" s="1109"/>
      <c r="AG216" s="1109"/>
      <c r="AH216" s="1109"/>
      <c r="AI216" s="1109"/>
      <c r="AJ216"/>
      <c r="AK216" s="611"/>
      <c r="AL216" s="611"/>
      <c r="AM216" s="611"/>
      <c r="AN216" s="265"/>
      <c r="AO216" s="397"/>
      <c r="AP216" s="397"/>
      <c r="AQ216" s="265"/>
      <c r="AR216" s="68"/>
      <c r="AS216" s="68"/>
      <c r="AT216" s="68"/>
      <c r="AU216" s="391"/>
      <c r="AV216" s="391"/>
      <c r="AW216" s="577"/>
      <c r="AX216" s="391"/>
      <c r="AY216" s="391"/>
    </row>
    <row r="217" spans="1:51" x14ac:dyDescent="0.2">
      <c r="A217" s="623"/>
      <c r="B217" s="422"/>
      <c r="C217" s="1108"/>
      <c r="D217" s="1109"/>
      <c r="E217" s="1109"/>
      <c r="F217" s="1109"/>
      <c r="G217" s="1109"/>
      <c r="H217" s="1109"/>
      <c r="I217" s="1109"/>
      <c r="J217" s="1109"/>
      <c r="K217" s="1109"/>
      <c r="L217" s="1109"/>
      <c r="M217" s="1109"/>
      <c r="N217" s="1109"/>
      <c r="O217" s="1109"/>
      <c r="P217" s="1109"/>
      <c r="Q217" s="1109"/>
      <c r="R217" s="1109"/>
      <c r="S217" s="1109"/>
      <c r="T217" s="1109"/>
      <c r="U217" s="1109"/>
      <c r="V217" s="1109"/>
      <c r="W217" s="1109"/>
      <c r="X217" s="1109"/>
      <c r="Y217" s="1109"/>
      <c r="Z217" s="1109"/>
      <c r="AA217" s="1109"/>
      <c r="AB217" s="1109"/>
      <c r="AD217" s="1109"/>
      <c r="AE217" s="1109"/>
      <c r="AF217" s="1109"/>
      <c r="AG217" s="1109"/>
      <c r="AH217" s="1109"/>
      <c r="AI217" s="1109"/>
      <c r="AJ217"/>
      <c r="AK217" s="611"/>
      <c r="AL217" s="611"/>
      <c r="AM217" s="611"/>
      <c r="AN217" s="265"/>
      <c r="AO217" s="397"/>
      <c r="AP217" s="397"/>
      <c r="AQ217" s="265"/>
      <c r="AR217" s="68"/>
      <c r="AS217" s="68"/>
      <c r="AT217" s="68"/>
      <c r="AU217" s="391"/>
      <c r="AV217" s="391"/>
      <c r="AW217" s="577"/>
      <c r="AX217" s="391"/>
      <c r="AY217" s="391"/>
    </row>
    <row r="218" spans="1:51" x14ac:dyDescent="0.2">
      <c r="A218" s="407"/>
      <c r="B218" s="408"/>
      <c r="C218" s="448"/>
      <c r="D218" s="409"/>
      <c r="E218" s="409"/>
      <c r="F218" s="409"/>
      <c r="G218" s="409"/>
      <c r="H218" s="409"/>
      <c r="I218" s="409"/>
      <c r="J218" s="409"/>
      <c r="K218" s="409"/>
      <c r="L218" s="409"/>
      <c r="M218" s="409"/>
      <c r="N218" s="409"/>
      <c r="O218" s="409"/>
      <c r="P218" s="409"/>
      <c r="Q218" s="409"/>
      <c r="R218" s="409"/>
      <c r="S218" s="409"/>
      <c r="T218" s="409"/>
      <c r="U218" s="409"/>
      <c r="V218" s="409"/>
      <c r="W218" s="409"/>
      <c r="X218" s="409"/>
      <c r="Y218" s="409"/>
      <c r="Z218" s="409"/>
      <c r="AA218" s="409"/>
      <c r="AB218" s="409"/>
      <c r="AD218" s="409"/>
      <c r="AE218" s="409"/>
      <c r="AF218" s="409"/>
      <c r="AG218" s="409"/>
      <c r="AH218" s="409"/>
      <c r="AI218" s="409"/>
      <c r="AJ218"/>
      <c r="AK218" s="611">
        <v>0</v>
      </c>
      <c r="AL218" s="611"/>
      <c r="AM218" s="611"/>
      <c r="AN218" s="265"/>
      <c r="AO218" s="397"/>
      <c r="AP218" s="397"/>
      <c r="AQ218" s="265"/>
      <c r="AR218" s="68"/>
      <c r="AS218" s="68"/>
      <c r="AT218" s="68"/>
      <c r="AU218" s="391">
        <f t="shared" si="26"/>
        <v>0</v>
      </c>
      <c r="AV218" s="391">
        <f t="shared" si="31"/>
        <v>0</v>
      </c>
      <c r="AW218" s="577">
        <f t="shared" si="30"/>
        <v>0</v>
      </c>
      <c r="AX218" s="391">
        <f t="shared" si="28"/>
        <v>0</v>
      </c>
      <c r="AY218" s="391">
        <f t="shared" si="32"/>
        <v>0</v>
      </c>
    </row>
    <row r="219" spans="1:51" x14ac:dyDescent="0.2">
      <c r="A219" s="407"/>
      <c r="B219" s="408" t="s">
        <v>700</v>
      </c>
      <c r="C219" s="410"/>
      <c r="D219" s="411"/>
      <c r="E219" s="411"/>
      <c r="F219" s="411"/>
      <c r="G219" s="411"/>
      <c r="H219" s="411"/>
      <c r="I219" s="411"/>
      <c r="J219" s="411"/>
      <c r="K219" s="411"/>
      <c r="L219" s="411"/>
      <c r="M219" s="411"/>
      <c r="N219" s="411"/>
      <c r="O219" s="411"/>
      <c r="P219" s="411"/>
      <c r="Q219" s="411"/>
      <c r="R219" s="411"/>
      <c r="S219" s="411"/>
      <c r="T219" s="411"/>
      <c r="U219" s="411"/>
      <c r="V219" s="411"/>
      <c r="W219" s="411"/>
      <c r="X219" s="411"/>
      <c r="Y219" s="411"/>
      <c r="Z219" s="411"/>
      <c r="AA219" s="411"/>
      <c r="AB219" s="411"/>
      <c r="AD219" s="411"/>
      <c r="AE219" s="411"/>
      <c r="AF219" s="411"/>
      <c r="AG219" s="411"/>
      <c r="AH219" s="411"/>
      <c r="AI219" s="411"/>
      <c r="AJ219" s="389">
        <f>SUM(D219:AI219)</f>
        <v>0</v>
      </c>
      <c r="AK219" s="611"/>
      <c r="AL219" s="611"/>
      <c r="AM219" s="611"/>
      <c r="AN219" s="265"/>
      <c r="AO219" s="397"/>
      <c r="AP219" s="397"/>
      <c r="AQ219" s="265"/>
      <c r="AR219" s="68"/>
      <c r="AS219" s="68"/>
      <c r="AT219" s="68"/>
      <c r="AV219" s="68"/>
    </row>
    <row r="220" spans="1:51" x14ac:dyDescent="0.2">
      <c r="A220" s="407"/>
      <c r="B220" s="408"/>
      <c r="C220" s="410"/>
      <c r="D220" s="411"/>
      <c r="E220" s="411"/>
      <c r="F220" s="411"/>
      <c r="G220" s="411"/>
      <c r="H220" s="411"/>
      <c r="I220" s="411"/>
      <c r="J220" s="411"/>
      <c r="K220" s="411"/>
      <c r="L220" s="411"/>
      <c r="M220" s="411"/>
      <c r="N220" s="411"/>
      <c r="O220" s="411"/>
      <c r="P220" s="411"/>
      <c r="Q220" s="411"/>
      <c r="R220" s="411"/>
      <c r="S220" s="411"/>
      <c r="T220" s="411"/>
      <c r="U220" s="411"/>
      <c r="V220" s="411"/>
      <c r="W220" s="411"/>
      <c r="X220" s="411"/>
      <c r="Y220" s="411"/>
      <c r="Z220" s="411"/>
      <c r="AA220" s="411"/>
      <c r="AB220" s="411"/>
      <c r="AD220" s="411"/>
      <c r="AE220" s="411"/>
      <c r="AF220" s="411"/>
      <c r="AG220" s="411"/>
      <c r="AH220" s="411"/>
      <c r="AI220" s="411"/>
      <c r="AJ220" s="389"/>
      <c r="AK220" s="611"/>
      <c r="AL220" s="611"/>
      <c r="AM220" s="611"/>
      <c r="AN220" s="265"/>
      <c r="AO220" s="397"/>
      <c r="AP220" s="397"/>
      <c r="AQ220" s="265"/>
      <c r="AR220" s="68"/>
      <c r="AS220" s="68"/>
      <c r="AT220" s="68"/>
      <c r="AV220" s="68"/>
    </row>
    <row r="221" spans="1:51" x14ac:dyDescent="0.2">
      <c r="A221" s="407"/>
      <c r="B221" s="408" t="s">
        <v>701</v>
      </c>
      <c r="C221" s="410"/>
      <c r="D221" s="411"/>
      <c r="E221" s="411"/>
      <c r="F221" s="411"/>
      <c r="G221" s="411"/>
      <c r="H221" s="411"/>
      <c r="I221" s="411"/>
      <c r="J221" s="411"/>
      <c r="K221" s="411"/>
      <c r="L221" s="411"/>
      <c r="M221" s="411"/>
      <c r="N221" s="411"/>
      <c r="O221" s="411"/>
      <c r="P221" s="411"/>
      <c r="Q221" s="411"/>
      <c r="R221" s="411"/>
      <c r="S221" s="411"/>
      <c r="T221" s="411"/>
      <c r="U221" s="411"/>
      <c r="V221" s="411"/>
      <c r="W221" s="411"/>
      <c r="X221" s="411"/>
      <c r="Y221" s="411"/>
      <c r="Z221" s="411"/>
      <c r="AA221" s="411"/>
      <c r="AB221" s="411"/>
      <c r="AD221" s="411"/>
      <c r="AE221" s="411"/>
      <c r="AF221" s="411"/>
      <c r="AG221" s="411"/>
      <c r="AH221" s="411"/>
      <c r="AI221" s="411"/>
      <c r="AJ221" s="389">
        <f>SUM(D221:AI221)</f>
        <v>0</v>
      </c>
      <c r="AK221" s="611"/>
      <c r="AL221" s="611"/>
      <c r="AM221" s="611"/>
      <c r="AN221" s="265"/>
      <c r="AO221" s="397"/>
      <c r="AP221" s="397"/>
      <c r="AQ221" s="265"/>
      <c r="AR221" s="68"/>
      <c r="AS221" s="68"/>
      <c r="AT221" s="68"/>
      <c r="AV221" s="68"/>
    </row>
    <row r="222" spans="1:51" x14ac:dyDescent="0.2">
      <c r="A222" s="407"/>
      <c r="B222" s="408"/>
      <c r="C222" s="410"/>
      <c r="D222" s="411"/>
      <c r="E222" s="411"/>
      <c r="F222" s="411"/>
      <c r="G222" s="411"/>
      <c r="H222" s="411"/>
      <c r="I222" s="411"/>
      <c r="J222" s="411"/>
      <c r="K222" s="411"/>
      <c r="L222" s="411"/>
      <c r="M222" s="411"/>
      <c r="N222" s="411"/>
      <c r="O222" s="411"/>
      <c r="P222" s="411"/>
      <c r="Q222" s="411"/>
      <c r="R222" s="411"/>
      <c r="S222" s="411"/>
      <c r="T222" s="411"/>
      <c r="U222" s="411"/>
      <c r="V222" s="411"/>
      <c r="W222" s="411"/>
      <c r="X222" s="411"/>
      <c r="Y222" s="411"/>
      <c r="Z222" s="411"/>
      <c r="AA222" s="411"/>
      <c r="AB222" s="411"/>
      <c r="AD222" s="411"/>
      <c r="AE222" s="411"/>
      <c r="AF222" s="411"/>
      <c r="AG222" s="411"/>
      <c r="AH222" s="411"/>
      <c r="AI222" s="411"/>
      <c r="AJ222" s="389"/>
      <c r="AK222" s="611"/>
      <c r="AL222" s="611"/>
      <c r="AM222" s="611"/>
      <c r="AN222" s="265"/>
      <c r="AO222" s="397"/>
      <c r="AP222" s="397"/>
      <c r="AQ222" s="265"/>
      <c r="AR222" s="68"/>
      <c r="AS222" s="68"/>
      <c r="AT222" s="68"/>
      <c r="AV222" s="68"/>
    </row>
    <row r="223" spans="1:51" x14ac:dyDescent="0.2">
      <c r="A223" s="407"/>
      <c r="B223" s="408" t="s">
        <v>702</v>
      </c>
      <c r="C223" s="410"/>
      <c r="D223" s="411"/>
      <c r="E223" s="411"/>
      <c r="F223" s="411"/>
      <c r="G223" s="411"/>
      <c r="H223" s="411"/>
      <c r="I223" s="411"/>
      <c r="J223" s="411"/>
      <c r="K223" s="411"/>
      <c r="L223" s="411"/>
      <c r="M223" s="411"/>
      <c r="N223" s="411"/>
      <c r="O223" s="411"/>
      <c r="P223" s="411"/>
      <c r="Q223" s="411"/>
      <c r="R223" s="411"/>
      <c r="S223" s="411"/>
      <c r="T223" s="411"/>
      <c r="U223" s="411"/>
      <c r="V223" s="411"/>
      <c r="W223" s="411"/>
      <c r="X223" s="411"/>
      <c r="Y223" s="411"/>
      <c r="Z223" s="411"/>
      <c r="AA223" s="411"/>
      <c r="AB223" s="411"/>
      <c r="AD223" s="411"/>
      <c r="AE223" s="411"/>
      <c r="AF223" s="411"/>
      <c r="AG223" s="411"/>
      <c r="AH223" s="411"/>
      <c r="AI223" s="411"/>
      <c r="AJ223" s="389">
        <f>SUM(D223:AI223)</f>
        <v>0</v>
      </c>
      <c r="AK223" s="611"/>
      <c r="AL223" s="611"/>
      <c r="AM223" s="611"/>
      <c r="AN223" s="265"/>
      <c r="AO223" s="397"/>
      <c r="AP223" s="397"/>
      <c r="AQ223" s="265"/>
      <c r="AR223" s="68"/>
      <c r="AS223" s="68"/>
      <c r="AT223" s="68"/>
      <c r="AU223" s="68"/>
      <c r="AV223" s="68"/>
    </row>
    <row r="224" spans="1:51" x14ac:dyDescent="0.2">
      <c r="A224" s="407"/>
      <c r="B224" s="408"/>
      <c r="C224" s="410"/>
      <c r="D224" s="411"/>
      <c r="E224" s="411"/>
      <c r="F224" s="411"/>
      <c r="G224" s="411"/>
      <c r="H224" s="411"/>
      <c r="I224" s="411"/>
      <c r="J224" s="411"/>
      <c r="K224" s="411"/>
      <c r="L224" s="411"/>
      <c r="M224" s="411"/>
      <c r="N224" s="411"/>
      <c r="O224" s="411"/>
      <c r="P224" s="411"/>
      <c r="Q224" s="411"/>
      <c r="R224" s="411"/>
      <c r="S224" s="411"/>
      <c r="T224" s="411"/>
      <c r="U224" s="411"/>
      <c r="V224" s="411"/>
      <c r="W224" s="411"/>
      <c r="X224" s="411"/>
      <c r="Y224" s="411"/>
      <c r="Z224" s="411"/>
      <c r="AA224" s="411"/>
      <c r="AB224" s="411"/>
      <c r="AD224" s="411"/>
      <c r="AE224" s="411"/>
      <c r="AF224" s="411"/>
      <c r="AG224" s="411"/>
      <c r="AH224" s="411"/>
      <c r="AI224" s="411"/>
      <c r="AJ224" s="389"/>
      <c r="AK224" s="611"/>
      <c r="AL224" s="611"/>
      <c r="AM224" s="611"/>
      <c r="AN224" s="265"/>
      <c r="AO224" s="397"/>
      <c r="AP224" s="397"/>
      <c r="AQ224" s="265"/>
      <c r="AR224" s="68"/>
      <c r="AS224" s="68"/>
      <c r="AT224" s="68"/>
      <c r="AU224" s="68"/>
      <c r="AV224" s="68"/>
    </row>
    <row r="225" spans="1:48" x14ac:dyDescent="0.2">
      <c r="A225" s="407"/>
      <c r="B225" s="408" t="s">
        <v>703</v>
      </c>
      <c r="C225" s="410"/>
      <c r="D225" s="411"/>
      <c r="E225" s="411"/>
      <c r="F225" s="411"/>
      <c r="G225" s="411"/>
      <c r="H225" s="411"/>
      <c r="I225" s="411"/>
      <c r="J225" s="411"/>
      <c r="K225" s="411"/>
      <c r="L225" s="411"/>
      <c r="M225" s="411"/>
      <c r="N225" s="411"/>
      <c r="O225" s="411"/>
      <c r="P225" s="411"/>
      <c r="Q225" s="411"/>
      <c r="R225" s="411"/>
      <c r="S225" s="411"/>
      <c r="T225" s="411"/>
      <c r="U225" s="411"/>
      <c r="V225" s="411"/>
      <c r="W225" s="411"/>
      <c r="X225" s="411"/>
      <c r="Y225" s="411"/>
      <c r="Z225" s="411"/>
      <c r="AA225" s="411"/>
      <c r="AB225" s="411"/>
      <c r="AD225" s="411"/>
      <c r="AE225" s="411"/>
      <c r="AF225" s="411"/>
      <c r="AG225" s="411"/>
      <c r="AH225" s="411"/>
      <c r="AI225" s="411"/>
      <c r="AJ225" s="389">
        <f>SUM(D225:AI225)</f>
        <v>0</v>
      </c>
      <c r="AK225" s="611"/>
      <c r="AL225" s="611"/>
      <c r="AM225" s="611"/>
      <c r="AN225" s="265"/>
      <c r="AO225" s="397"/>
      <c r="AP225" s="397"/>
      <c r="AQ225" s="265"/>
      <c r="AR225" s="68"/>
      <c r="AS225" s="68"/>
      <c r="AT225" s="68"/>
      <c r="AU225" s="68"/>
      <c r="AV225" s="68"/>
    </row>
    <row r="226" spans="1:48" x14ac:dyDescent="0.2">
      <c r="A226" s="407"/>
      <c r="B226" s="408"/>
      <c r="C226" s="410"/>
      <c r="D226" s="411"/>
      <c r="E226" s="411"/>
      <c r="F226" s="411"/>
      <c r="G226" s="411"/>
      <c r="H226" s="411"/>
      <c r="I226" s="411"/>
      <c r="J226" s="411"/>
      <c r="K226" s="411"/>
      <c r="L226" s="411"/>
      <c r="M226" s="411"/>
      <c r="N226" s="411"/>
      <c r="O226" s="411"/>
      <c r="P226" s="411"/>
      <c r="Q226" s="411"/>
      <c r="R226" s="411"/>
      <c r="S226" s="411"/>
      <c r="T226" s="411"/>
      <c r="U226" s="411"/>
      <c r="V226" s="411"/>
      <c r="W226" s="411"/>
      <c r="X226" s="411"/>
      <c r="Y226" s="411"/>
      <c r="Z226" s="411"/>
      <c r="AA226" s="411"/>
      <c r="AB226" s="411"/>
      <c r="AD226" s="411"/>
      <c r="AE226" s="411"/>
      <c r="AF226" s="411"/>
      <c r="AG226" s="411"/>
      <c r="AH226" s="411"/>
      <c r="AI226" s="411"/>
      <c r="AJ226" s="389"/>
      <c r="AK226" s="611"/>
      <c r="AL226" s="611"/>
      <c r="AM226" s="611"/>
      <c r="AN226" s="265"/>
      <c r="AO226" s="397"/>
      <c r="AP226" s="397"/>
      <c r="AQ226" s="265"/>
      <c r="AR226" s="68"/>
      <c r="AS226" s="68"/>
      <c r="AT226" s="68"/>
      <c r="AU226" s="68"/>
      <c r="AV226" s="68"/>
    </row>
    <row r="227" spans="1:48" x14ac:dyDescent="0.2">
      <c r="A227" s="407"/>
      <c r="B227" s="408"/>
      <c r="C227" s="412"/>
      <c r="D227" s="411">
        <f>SUM(D219:D226)</f>
        <v>0</v>
      </c>
      <c r="E227" s="411">
        <f t="shared" ref="E227:AE227" si="35">SUM(E219:E226)</f>
        <v>0</v>
      </c>
      <c r="F227" s="411">
        <f t="shared" si="35"/>
        <v>0</v>
      </c>
      <c r="G227" s="411">
        <f t="shared" si="35"/>
        <v>0</v>
      </c>
      <c r="H227" s="411">
        <f t="shared" si="35"/>
        <v>0</v>
      </c>
      <c r="I227" s="411">
        <f t="shared" si="35"/>
        <v>0</v>
      </c>
      <c r="J227" s="411">
        <f t="shared" si="35"/>
        <v>0</v>
      </c>
      <c r="K227" s="411">
        <f t="shared" si="35"/>
        <v>0</v>
      </c>
      <c r="L227" s="411">
        <f t="shared" si="35"/>
        <v>0</v>
      </c>
      <c r="M227" s="411">
        <f t="shared" si="35"/>
        <v>0</v>
      </c>
      <c r="N227" s="411">
        <f t="shared" si="35"/>
        <v>0</v>
      </c>
      <c r="O227" s="411">
        <f t="shared" si="35"/>
        <v>0</v>
      </c>
      <c r="P227" s="411">
        <f t="shared" si="35"/>
        <v>0</v>
      </c>
      <c r="Q227" s="411">
        <f t="shared" si="35"/>
        <v>0</v>
      </c>
      <c r="R227" s="411">
        <f t="shared" si="35"/>
        <v>0</v>
      </c>
      <c r="S227" s="411">
        <f t="shared" si="35"/>
        <v>0</v>
      </c>
      <c r="T227" s="411">
        <f t="shared" si="35"/>
        <v>0</v>
      </c>
      <c r="U227" s="411">
        <f t="shared" si="35"/>
        <v>0</v>
      </c>
      <c r="V227" s="411">
        <f t="shared" si="35"/>
        <v>0</v>
      </c>
      <c r="W227" s="411">
        <f t="shared" si="35"/>
        <v>0</v>
      </c>
      <c r="X227" s="411">
        <f t="shared" si="35"/>
        <v>0</v>
      </c>
      <c r="Y227" s="411">
        <f t="shared" si="35"/>
        <v>0</v>
      </c>
      <c r="Z227" s="411">
        <f t="shared" si="35"/>
        <v>0</v>
      </c>
      <c r="AA227" s="411">
        <f t="shared" si="35"/>
        <v>0</v>
      </c>
      <c r="AB227" s="411">
        <f t="shared" si="35"/>
        <v>0</v>
      </c>
      <c r="AD227" s="411">
        <f t="shared" si="35"/>
        <v>0</v>
      </c>
      <c r="AE227" s="411">
        <f t="shared" si="35"/>
        <v>0</v>
      </c>
      <c r="AF227" s="411"/>
      <c r="AG227" s="411"/>
      <c r="AH227" s="411"/>
      <c r="AI227" s="411"/>
      <c r="AJ227" s="503">
        <f>SUM(AJ219:AJ226)</f>
        <v>0</v>
      </c>
      <c r="AK227" s="611"/>
      <c r="AL227" s="611"/>
      <c r="AM227" s="611"/>
      <c r="AN227" s="265"/>
      <c r="AO227" s="397"/>
      <c r="AP227" s="397"/>
      <c r="AQ227" s="265"/>
      <c r="AR227" s="68"/>
      <c r="AS227" s="68"/>
      <c r="AT227" s="68"/>
      <c r="AU227" s="68"/>
      <c r="AV227" s="68"/>
    </row>
    <row r="228" spans="1:48" x14ac:dyDescent="0.2">
      <c r="A228" s="265"/>
      <c r="B228" s="396"/>
      <c r="C228" s="797"/>
      <c r="D228" s="398"/>
      <c r="E228" s="398"/>
      <c r="F228" s="398"/>
      <c r="G228" s="398"/>
      <c r="H228" s="398"/>
      <c r="I228" s="398"/>
      <c r="J228" s="398"/>
      <c r="K228" s="398"/>
      <c r="L228" s="398"/>
      <c r="M228" s="398"/>
      <c r="N228" s="398"/>
      <c r="O228" s="398"/>
      <c r="P228" s="398"/>
      <c r="Q228" s="398"/>
      <c r="R228" s="398"/>
      <c r="S228" s="398"/>
      <c r="T228" s="398"/>
      <c r="U228" s="398"/>
      <c r="V228" s="398"/>
      <c r="W228" s="398"/>
      <c r="X228" s="398"/>
      <c r="Y228" s="398"/>
      <c r="Z228" s="398"/>
      <c r="AA228" s="398"/>
      <c r="AB228" s="398"/>
      <c r="AC228" s="610"/>
      <c r="AD228" s="504"/>
      <c r="AE228" s="505"/>
      <c r="AF228" s="505"/>
      <c r="AG228" s="505"/>
      <c r="AH228" s="505"/>
      <c r="AI228" s="505"/>
      <c r="AJ228" s="423"/>
      <c r="AK228" s="373"/>
      <c r="AL228" s="373"/>
      <c r="AM228" s="373"/>
      <c r="AN228" s="265"/>
      <c r="AO228" s="397"/>
      <c r="AP228" s="397"/>
      <c r="AQ228" s="265"/>
      <c r="AR228" s="68"/>
      <c r="AS228" s="68"/>
      <c r="AT228" s="68"/>
      <c r="AU228" s="68"/>
      <c r="AV228" s="68"/>
    </row>
    <row r="229" spans="1:48" ht="11.25" customHeight="1" thickBot="1" x14ac:dyDescent="0.25">
      <c r="A229" s="265"/>
      <c r="B229" s="396"/>
      <c r="C229" s="523"/>
      <c r="D229" s="274"/>
      <c r="E229" s="274"/>
      <c r="F229" s="274"/>
      <c r="G229" s="274"/>
      <c r="H229" s="274"/>
      <c r="I229" s="274"/>
      <c r="J229" s="274"/>
      <c r="K229" s="274"/>
      <c r="L229" s="274"/>
      <c r="M229" s="274"/>
      <c r="N229" s="274"/>
      <c r="O229" s="274"/>
      <c r="P229" s="274"/>
      <c r="Q229" s="274"/>
      <c r="R229" s="274"/>
      <c r="S229" s="274"/>
      <c r="T229" s="274"/>
      <c r="U229" s="274"/>
      <c r="V229" s="274"/>
      <c r="W229" s="274"/>
      <c r="X229" s="274"/>
      <c r="Y229" s="274"/>
      <c r="Z229" s="274"/>
      <c r="AA229" s="274"/>
      <c r="AB229" s="274"/>
      <c r="AC229" s="610"/>
      <c r="AD229" s="506"/>
      <c r="AE229" s="507"/>
      <c r="AF229" s="507"/>
      <c r="AG229" s="507"/>
      <c r="AH229" s="507"/>
      <c r="AI229" s="507"/>
      <c r="AJ229" s="423"/>
      <c r="AK229" s="373"/>
      <c r="AL229" s="373"/>
      <c r="AM229" s="373"/>
      <c r="AN229" s="265"/>
      <c r="AO229" s="397"/>
      <c r="AP229" s="397"/>
      <c r="AQ229" s="265"/>
      <c r="AR229" s="68"/>
      <c r="AS229" s="68"/>
      <c r="AT229" s="68"/>
      <c r="AU229" s="68"/>
      <c r="AV229" s="68"/>
    </row>
    <row r="230" spans="1:48" ht="13.5" thickBot="1" x14ac:dyDescent="0.25">
      <c r="A230" s="399"/>
      <c r="B230" s="400" t="s">
        <v>1082</v>
      </c>
      <c r="C230" s="798"/>
      <c r="D230" s="401"/>
      <c r="E230" s="401"/>
      <c r="F230" s="401"/>
      <c r="G230" s="401"/>
      <c r="H230" s="401"/>
      <c r="I230" s="401"/>
      <c r="J230" s="401"/>
      <c r="K230" s="401"/>
      <c r="L230" s="401"/>
      <c r="M230" s="574" t="s">
        <v>1009</v>
      </c>
      <c r="N230" s="575"/>
      <c r="O230" s="575"/>
      <c r="P230" s="575"/>
      <c r="Q230" s="575"/>
      <c r="R230" s="576" t="s">
        <v>996</v>
      </c>
      <c r="S230" s="401"/>
      <c r="T230" s="401"/>
      <c r="U230" s="401"/>
      <c r="V230" s="401"/>
      <c r="W230" s="401"/>
      <c r="X230" s="401"/>
      <c r="Y230" s="401"/>
      <c r="Z230" s="401"/>
      <c r="AA230" s="401"/>
      <c r="AB230" s="401"/>
      <c r="AC230" s="610"/>
      <c r="AD230" s="508"/>
      <c r="AE230" s="509"/>
      <c r="AF230" s="509"/>
      <c r="AG230" s="509"/>
      <c r="AH230" s="509"/>
      <c r="AI230" s="509"/>
      <c r="AJ230" s="423"/>
      <c r="AK230" s="373"/>
      <c r="AL230" s="373"/>
      <c r="AM230" s="373"/>
      <c r="AN230" s="265"/>
      <c r="AO230" s="397"/>
      <c r="AP230" s="397"/>
      <c r="AQ230" s="265"/>
      <c r="AR230" s="68"/>
      <c r="AS230" s="68"/>
      <c r="AT230" s="68"/>
      <c r="AU230" s="68"/>
      <c r="AV230" s="68"/>
    </row>
    <row r="231" spans="1:48" x14ac:dyDescent="0.2">
      <c r="A231" s="399"/>
      <c r="B231" s="400" t="s">
        <v>1083</v>
      </c>
      <c r="C231" s="798"/>
      <c r="D231" s="401"/>
      <c r="E231" s="401"/>
      <c r="F231" s="401"/>
      <c r="G231" s="401"/>
      <c r="H231" s="401"/>
      <c r="I231" s="401"/>
      <c r="J231" s="401"/>
      <c r="K231" s="401"/>
      <c r="L231" s="401"/>
      <c r="M231" s="401"/>
      <c r="N231" s="401"/>
      <c r="O231" s="401"/>
      <c r="P231" s="401"/>
      <c r="Q231" s="401"/>
      <c r="R231" s="401"/>
      <c r="S231" s="401"/>
      <c r="T231" s="401"/>
      <c r="U231" s="401"/>
      <c r="V231" s="401"/>
      <c r="W231" s="401"/>
      <c r="X231" s="401"/>
      <c r="Y231" s="401"/>
      <c r="Z231" s="401"/>
      <c r="AA231" s="401"/>
      <c r="AB231" s="401"/>
      <c r="AC231" s="610"/>
      <c r="AD231" s="508"/>
      <c r="AE231" s="509"/>
      <c r="AF231" s="509"/>
      <c r="AG231" s="509"/>
      <c r="AH231" s="509"/>
      <c r="AI231" s="509"/>
      <c r="AJ231" s="423"/>
      <c r="AK231" s="373"/>
      <c r="AL231" s="373"/>
      <c r="AM231" s="373"/>
      <c r="AN231" s="265"/>
      <c r="AO231" s="397"/>
      <c r="AP231" s="397"/>
      <c r="AQ231" s="265"/>
      <c r="AR231" s="68"/>
      <c r="AS231" s="68"/>
      <c r="AT231" s="68"/>
      <c r="AU231" s="68"/>
      <c r="AV231" s="68"/>
    </row>
    <row r="232" spans="1:48" x14ac:dyDescent="0.2">
      <c r="A232" s="399"/>
      <c r="B232" s="400" t="s">
        <v>1084</v>
      </c>
      <c r="C232" s="798"/>
      <c r="D232" s="401"/>
      <c r="E232" s="401"/>
      <c r="F232" s="401"/>
      <c r="G232" s="401"/>
      <c r="H232" s="401"/>
      <c r="I232" s="401"/>
      <c r="J232" s="401"/>
      <c r="K232" s="401"/>
      <c r="L232" s="401"/>
      <c r="M232" s="401"/>
      <c r="N232" s="401"/>
      <c r="O232" s="401"/>
      <c r="P232" s="401"/>
      <c r="Q232" s="401"/>
      <c r="R232" s="401"/>
      <c r="S232" s="401"/>
      <c r="T232" s="401"/>
      <c r="U232" s="401"/>
      <c r="V232" s="401"/>
      <c r="W232" s="401"/>
      <c r="X232" s="401"/>
      <c r="Y232" s="401"/>
      <c r="Z232" s="401"/>
      <c r="AA232" s="401"/>
      <c r="AB232" s="401"/>
      <c r="AC232" s="610"/>
      <c r="AD232" s="508"/>
      <c r="AE232" s="509"/>
      <c r="AF232" s="509"/>
      <c r="AG232" s="509"/>
      <c r="AH232" s="509"/>
      <c r="AI232" s="509"/>
      <c r="AJ232" s="423"/>
      <c r="AK232" s="373"/>
      <c r="AL232" s="373"/>
      <c r="AM232" s="373"/>
      <c r="AN232" s="265"/>
      <c r="AO232" s="397"/>
      <c r="AP232" s="397"/>
      <c r="AQ232" s="265"/>
      <c r="AR232" s="68"/>
      <c r="AS232" s="68"/>
      <c r="AT232" s="68"/>
      <c r="AU232" s="68"/>
      <c r="AV232" s="68"/>
    </row>
    <row r="233" spans="1:48" ht="13.5" thickBot="1" x14ac:dyDescent="0.25">
      <c r="A233" s="399"/>
      <c r="B233" s="637" t="s">
        <v>1085</v>
      </c>
      <c r="C233" s="799"/>
      <c r="D233" s="634"/>
      <c r="E233" s="634"/>
      <c r="F233" s="634"/>
      <c r="G233" s="634"/>
      <c r="H233" s="634"/>
      <c r="I233" s="634"/>
      <c r="J233" s="401"/>
      <c r="K233" s="634"/>
      <c r="L233" s="401"/>
      <c r="M233" s="401"/>
      <c r="N233" s="634"/>
      <c r="O233" s="401"/>
      <c r="P233" s="634"/>
      <c r="Q233" s="634"/>
      <c r="R233" s="401"/>
      <c r="S233" s="401"/>
      <c r="T233" s="401"/>
      <c r="U233" s="401"/>
      <c r="V233" s="401"/>
      <c r="W233" s="401"/>
      <c r="X233" s="401"/>
      <c r="Y233" s="401"/>
      <c r="Z233" s="401"/>
      <c r="AA233" s="401"/>
      <c r="AB233" s="401"/>
      <c r="AC233" s="610"/>
      <c r="AD233" s="508"/>
      <c r="AE233" s="509"/>
      <c r="AF233" s="509"/>
      <c r="AG233" s="509"/>
      <c r="AH233" s="509"/>
      <c r="AI233" s="509"/>
      <c r="AJ233" s="423"/>
      <c r="AK233" s="373"/>
      <c r="AL233" s="373"/>
      <c r="AM233" s="373"/>
      <c r="AN233" s="265"/>
      <c r="AO233" s="397"/>
      <c r="AP233" s="397"/>
      <c r="AQ233" s="265"/>
      <c r="AR233" s="68"/>
      <c r="AS233" s="68"/>
      <c r="AT233" s="68"/>
      <c r="AU233" s="68"/>
      <c r="AV233" s="68"/>
    </row>
    <row r="234" spans="1:48" x14ac:dyDescent="0.2">
      <c r="A234" s="399"/>
      <c r="B234" s="638" t="s">
        <v>1086</v>
      </c>
      <c r="C234" s="523"/>
      <c r="D234" s="401"/>
      <c r="E234" s="401"/>
      <c r="F234" s="401"/>
      <c r="G234" s="401"/>
      <c r="H234" s="401"/>
      <c r="I234" s="401"/>
      <c r="J234" s="401"/>
      <c r="K234" s="401"/>
      <c r="L234" s="401"/>
      <c r="M234" s="401"/>
      <c r="N234" s="401"/>
      <c r="O234" s="401"/>
      <c r="P234" s="401"/>
      <c r="Q234" s="401"/>
      <c r="R234" s="401"/>
      <c r="S234" s="401"/>
      <c r="T234" s="401"/>
      <c r="U234" s="401"/>
      <c r="V234" s="401"/>
      <c r="W234" s="401"/>
      <c r="X234" s="401"/>
      <c r="Y234" s="401"/>
      <c r="Z234" s="401"/>
      <c r="AA234" s="401"/>
      <c r="AB234" s="401"/>
      <c r="AC234" s="610"/>
      <c r="AD234" s="508"/>
      <c r="AE234" s="509"/>
      <c r="AF234" s="509"/>
      <c r="AG234" s="509"/>
      <c r="AH234" s="509"/>
      <c r="AI234" s="509"/>
      <c r="AJ234" s="423"/>
      <c r="AK234" s="373"/>
      <c r="AL234" s="373"/>
      <c r="AM234" s="373"/>
      <c r="AN234" s="265"/>
      <c r="AO234" s="397"/>
      <c r="AP234" s="397"/>
      <c r="AQ234" s="265"/>
      <c r="AR234" s="68"/>
      <c r="AS234" s="68"/>
      <c r="AT234" s="68"/>
      <c r="AU234" s="68"/>
      <c r="AV234" s="68"/>
    </row>
    <row r="235" spans="1:48" x14ac:dyDescent="0.2">
      <c r="B235" s="79"/>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10"/>
      <c r="AD235" s="510"/>
      <c r="AE235" s="511"/>
      <c r="AF235" s="511"/>
      <c r="AG235" s="511"/>
      <c r="AH235" s="511"/>
      <c r="AI235" s="511"/>
      <c r="AJ235" s="423"/>
      <c r="AK235" s="56"/>
      <c r="AL235" s="56"/>
      <c r="AM235" s="56"/>
      <c r="AO235" s="67"/>
      <c r="AP235" s="105"/>
      <c r="AQ235" s="68"/>
      <c r="AR235" s="68"/>
      <c r="AS235" s="68"/>
      <c r="AT235" s="68"/>
      <c r="AU235" s="68"/>
      <c r="AV235" s="68"/>
    </row>
    <row r="236" spans="1:48" x14ac:dyDescent="0.2">
      <c r="B236" s="79"/>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10"/>
      <c r="AD236" s="510"/>
      <c r="AE236" s="511"/>
      <c r="AF236" s="511"/>
      <c r="AG236" s="511"/>
      <c r="AH236" s="511"/>
      <c r="AI236" s="511"/>
      <c r="AJ236" s="423"/>
      <c r="AK236" s="56"/>
      <c r="AL236" s="56"/>
      <c r="AM236" s="56"/>
      <c r="AO236" s="67"/>
      <c r="AP236" s="105"/>
      <c r="AQ236" s="68"/>
      <c r="AR236" s="68"/>
      <c r="AS236" s="68"/>
      <c r="AT236" s="68"/>
      <c r="AU236" s="68"/>
      <c r="AV236" s="68"/>
    </row>
    <row r="237" spans="1:48" x14ac:dyDescent="0.2">
      <c r="B237" s="79"/>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10"/>
      <c r="AD237" s="510"/>
      <c r="AE237" s="511"/>
      <c r="AF237" s="511"/>
      <c r="AG237" s="511"/>
      <c r="AH237" s="511"/>
      <c r="AI237" s="511"/>
      <c r="AJ237" s="423"/>
      <c r="AK237" s="56"/>
      <c r="AL237" s="56"/>
      <c r="AM237" s="56"/>
      <c r="AO237" s="67"/>
      <c r="AP237" s="105"/>
      <c r="AQ237" s="68"/>
      <c r="AR237" s="68"/>
      <c r="AS237" s="68"/>
      <c r="AT237" s="68"/>
      <c r="AU237" s="68"/>
      <c r="AV237" s="68"/>
    </row>
    <row r="238" spans="1:48" x14ac:dyDescent="0.2">
      <c r="B238" s="79"/>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10"/>
      <c r="AD238" s="510"/>
      <c r="AE238" s="511"/>
      <c r="AF238" s="511"/>
      <c r="AG238" s="511"/>
      <c r="AH238" s="511"/>
      <c r="AI238" s="511"/>
      <c r="AJ238" s="423"/>
      <c r="AK238" s="56"/>
      <c r="AL238" s="56"/>
      <c r="AM238" s="56"/>
      <c r="AO238" s="67"/>
      <c r="AP238" s="105"/>
      <c r="AQ238" s="68"/>
      <c r="AR238" s="68"/>
      <c r="AS238" s="68"/>
      <c r="AT238" s="68"/>
      <c r="AU238" s="68"/>
      <c r="AV238" s="68"/>
    </row>
    <row r="239" spans="1:48" x14ac:dyDescent="0.2">
      <c r="B239" s="79"/>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10"/>
      <c r="AD239" s="510"/>
      <c r="AE239" s="511"/>
      <c r="AF239" s="511"/>
      <c r="AG239" s="511"/>
      <c r="AH239" s="511"/>
      <c r="AI239" s="511"/>
      <c r="AJ239" s="423"/>
      <c r="AK239" s="56"/>
      <c r="AL239" s="56"/>
      <c r="AM239" s="56"/>
      <c r="AO239" s="67"/>
      <c r="AP239" s="105"/>
      <c r="AQ239" s="68"/>
      <c r="AR239" s="68"/>
      <c r="AS239" s="68"/>
      <c r="AT239" s="68"/>
      <c r="AU239" s="68"/>
      <c r="AV239" s="68"/>
    </row>
    <row r="240" spans="1:48" x14ac:dyDescent="0.2">
      <c r="B240" s="79"/>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10"/>
      <c r="AD240" s="510"/>
      <c r="AE240" s="511"/>
      <c r="AF240" s="511"/>
      <c r="AG240" s="511"/>
      <c r="AH240" s="511"/>
      <c r="AI240" s="511"/>
      <c r="AJ240" s="423"/>
      <c r="AK240" s="56"/>
      <c r="AL240" s="56"/>
      <c r="AM240" s="56"/>
      <c r="AO240" s="67"/>
      <c r="AP240" s="105"/>
      <c r="AQ240" s="68"/>
      <c r="AR240" s="68"/>
      <c r="AS240" s="68"/>
      <c r="AT240" s="68"/>
      <c r="AU240" s="68"/>
      <c r="AV240" s="68"/>
    </row>
    <row r="241" spans="2:48" x14ac:dyDescent="0.2">
      <c r="B241" s="79"/>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10"/>
      <c r="AD241" s="510"/>
      <c r="AE241" s="511"/>
      <c r="AF241" s="511"/>
      <c r="AG241" s="511"/>
      <c r="AH241" s="511"/>
      <c r="AI241" s="511"/>
      <c r="AJ241" s="423"/>
      <c r="AK241" s="56"/>
      <c r="AL241" s="56"/>
      <c r="AM241" s="56"/>
      <c r="AO241" s="67"/>
      <c r="AP241" s="105"/>
      <c r="AQ241" s="68"/>
      <c r="AR241" s="68"/>
      <c r="AS241" s="68"/>
      <c r="AT241" s="68"/>
      <c r="AU241" s="68"/>
      <c r="AV241" s="68"/>
    </row>
    <row r="242" spans="2:48" x14ac:dyDescent="0.2">
      <c r="B242" s="79"/>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10"/>
      <c r="AD242" s="60"/>
      <c r="AE242" s="59"/>
      <c r="AF242" s="59"/>
      <c r="AG242" s="59"/>
      <c r="AH242" s="59"/>
      <c r="AI242" s="59"/>
      <c r="AJ242" s="56"/>
      <c r="AK242" s="56"/>
      <c r="AL242" s="56"/>
      <c r="AM242" s="56"/>
      <c r="AO242" s="67"/>
      <c r="AP242" s="105"/>
      <c r="AQ242" s="68"/>
      <c r="AR242" s="68"/>
      <c r="AS242" s="68"/>
      <c r="AT242" s="68"/>
      <c r="AU242" s="68"/>
      <c r="AV242" s="68"/>
    </row>
    <row r="243" spans="2:48" x14ac:dyDescent="0.2">
      <c r="B243" s="79"/>
      <c r="D243" s="56"/>
      <c r="E243" s="56"/>
      <c r="F243" s="56"/>
      <c r="G243" s="56"/>
      <c r="H243" s="56"/>
      <c r="I243" s="56"/>
      <c r="J243" s="56"/>
      <c r="K243" s="56"/>
      <c r="M243" s="56"/>
      <c r="O243" s="56"/>
      <c r="R243" s="56"/>
      <c r="S243" s="56"/>
      <c r="T243" s="56"/>
      <c r="U243" s="56"/>
      <c r="V243" s="56"/>
      <c r="X243" s="56"/>
      <c r="Y243" s="56"/>
      <c r="Z243" s="56"/>
      <c r="AA243" s="56"/>
      <c r="AC243" s="610"/>
      <c r="AD243" s="56"/>
      <c r="AJ243" s="56"/>
      <c r="AK243" s="56"/>
      <c r="AL243" s="56"/>
      <c r="AM243" s="56"/>
      <c r="AO243" s="67"/>
      <c r="AP243" s="105"/>
      <c r="AQ243" s="68"/>
      <c r="AR243" s="68"/>
      <c r="AS243" s="68"/>
      <c r="AT243" s="68"/>
      <c r="AU243" s="68"/>
      <c r="AV243" s="68"/>
    </row>
    <row r="244" spans="2:48" x14ac:dyDescent="0.2">
      <c r="B244" s="79"/>
      <c r="D244" s="56"/>
      <c r="E244" s="56"/>
      <c r="F244" s="56"/>
      <c r="G244" s="56"/>
      <c r="H244" s="56"/>
      <c r="I244" s="56"/>
      <c r="J244" s="56"/>
      <c r="K244" s="56"/>
      <c r="M244" s="56"/>
      <c r="O244" s="56"/>
      <c r="R244" s="56"/>
      <c r="S244" s="56"/>
      <c r="T244" s="56"/>
      <c r="U244" s="56"/>
      <c r="V244" s="56"/>
      <c r="X244" s="56"/>
      <c r="Y244" s="56"/>
      <c r="Z244" s="56"/>
      <c r="AA244" s="56"/>
      <c r="AC244" s="610"/>
      <c r="AD244" s="56"/>
      <c r="AJ244" s="56"/>
      <c r="AK244" s="56"/>
      <c r="AL244" s="56"/>
      <c r="AM244" s="56"/>
      <c r="AO244" s="67"/>
      <c r="AP244" s="105"/>
      <c r="AQ244" s="68"/>
      <c r="AR244" s="68"/>
      <c r="AS244" s="68"/>
      <c r="AT244" s="68"/>
      <c r="AU244" s="68"/>
      <c r="AV244" s="68"/>
    </row>
    <row r="245" spans="2:48" x14ac:dyDescent="0.2">
      <c r="B245" s="79"/>
      <c r="D245" s="56"/>
      <c r="E245" s="56"/>
      <c r="F245" s="56"/>
      <c r="G245" s="56"/>
      <c r="H245" s="56"/>
      <c r="I245" s="56"/>
      <c r="J245" s="56"/>
      <c r="K245" s="56"/>
      <c r="M245" s="56"/>
      <c r="O245" s="56"/>
      <c r="R245" s="56"/>
      <c r="S245" s="56"/>
      <c r="T245" s="56"/>
      <c r="U245" s="56"/>
      <c r="V245" s="56"/>
      <c r="X245" s="56"/>
      <c r="Y245" s="56"/>
      <c r="Z245" s="56"/>
      <c r="AA245" s="56"/>
      <c r="AC245" s="610"/>
      <c r="AD245" s="56"/>
      <c r="AJ245" s="56"/>
      <c r="AK245" s="56"/>
      <c r="AL245" s="56"/>
      <c r="AM245" s="56"/>
      <c r="AO245" s="67"/>
      <c r="AP245" s="105"/>
      <c r="AQ245" s="68"/>
      <c r="AR245" s="68"/>
      <c r="AS245" s="68"/>
      <c r="AT245" s="68"/>
      <c r="AU245" s="68"/>
      <c r="AV245" s="68"/>
    </row>
    <row r="246" spans="2:48" x14ac:dyDescent="0.2">
      <c r="B246" s="79"/>
      <c r="D246" s="56"/>
      <c r="E246" s="56"/>
      <c r="F246" s="56"/>
      <c r="G246" s="56"/>
      <c r="H246" s="56"/>
      <c r="I246" s="56"/>
      <c r="J246" s="56"/>
      <c r="K246" s="56"/>
      <c r="M246" s="56"/>
      <c r="O246" s="56"/>
      <c r="R246" s="56"/>
      <c r="S246" s="56"/>
      <c r="T246" s="56"/>
      <c r="U246" s="56"/>
      <c r="V246" s="56"/>
      <c r="X246" s="56"/>
      <c r="Y246" s="56"/>
      <c r="Z246" s="56"/>
      <c r="AA246" s="56"/>
      <c r="AC246" s="610"/>
      <c r="AD246" s="56"/>
      <c r="AJ246" s="56"/>
      <c r="AK246" s="56"/>
      <c r="AL246" s="56"/>
      <c r="AM246" s="56"/>
      <c r="AO246" s="67"/>
      <c r="AP246" s="105"/>
      <c r="AQ246" s="68"/>
      <c r="AR246" s="68"/>
      <c r="AS246" s="68"/>
      <c r="AT246" s="68"/>
      <c r="AU246" s="68"/>
      <c r="AV246" s="68"/>
    </row>
    <row r="247" spans="2:48" x14ac:dyDescent="0.2">
      <c r="B247" s="79"/>
      <c r="D247" s="56"/>
      <c r="E247" s="56"/>
      <c r="F247" s="56"/>
      <c r="G247" s="56"/>
      <c r="H247" s="56"/>
      <c r="I247" s="56"/>
      <c r="J247" s="56"/>
      <c r="K247" s="56"/>
      <c r="M247" s="56"/>
      <c r="O247" s="56"/>
      <c r="R247" s="56"/>
      <c r="S247" s="56"/>
      <c r="T247" s="56"/>
      <c r="U247" s="56"/>
      <c r="V247" s="56"/>
      <c r="X247" s="56"/>
      <c r="Y247" s="56"/>
      <c r="Z247" s="56"/>
      <c r="AA247" s="56"/>
      <c r="AC247" s="610"/>
      <c r="AD247" s="56"/>
      <c r="AJ247" s="56"/>
      <c r="AK247" s="56"/>
      <c r="AL247" s="56"/>
      <c r="AM247" s="56"/>
      <c r="AO247" s="67"/>
      <c r="AP247" s="105"/>
      <c r="AQ247" s="68"/>
      <c r="AR247" s="68"/>
      <c r="AS247" s="68"/>
      <c r="AT247" s="68"/>
      <c r="AU247" s="68"/>
      <c r="AV247" s="68"/>
    </row>
    <row r="248" spans="2:48" x14ac:dyDescent="0.2">
      <c r="B248" s="79"/>
      <c r="D248" s="56"/>
      <c r="E248" s="56"/>
      <c r="F248" s="56"/>
      <c r="G248" s="56"/>
      <c r="H248" s="56"/>
      <c r="I248" s="56"/>
      <c r="J248" s="56"/>
      <c r="K248" s="56"/>
      <c r="M248" s="56"/>
      <c r="O248" s="56"/>
      <c r="R248" s="56"/>
      <c r="S248" s="56"/>
      <c r="T248" s="56"/>
      <c r="U248" s="56"/>
      <c r="V248" s="56"/>
      <c r="X248" s="56"/>
      <c r="Y248" s="56"/>
      <c r="Z248" s="56"/>
      <c r="AA248" s="56"/>
      <c r="AC248" s="610"/>
      <c r="AD248" s="56"/>
      <c r="AJ248" s="56"/>
      <c r="AK248" s="56"/>
      <c r="AL248" s="56"/>
      <c r="AM248" s="56"/>
      <c r="AO248" s="67"/>
      <c r="AP248" s="105"/>
      <c r="AQ248" s="68"/>
      <c r="AR248" s="68"/>
      <c r="AS248" s="68"/>
      <c r="AT248" s="68"/>
      <c r="AU248" s="68"/>
      <c r="AV248" s="68"/>
    </row>
    <row r="249" spans="2:48" x14ac:dyDescent="0.2">
      <c r="B249" s="79"/>
      <c r="D249" s="56"/>
      <c r="E249" s="56"/>
      <c r="F249" s="56"/>
      <c r="G249" s="56"/>
      <c r="H249" s="56"/>
      <c r="I249" s="56"/>
      <c r="J249" s="56"/>
      <c r="K249" s="56"/>
      <c r="M249" s="56"/>
      <c r="O249" s="56"/>
      <c r="R249" s="56"/>
      <c r="S249" s="56"/>
      <c r="T249" s="56"/>
      <c r="U249" s="56"/>
      <c r="V249" s="56"/>
      <c r="X249" s="56"/>
      <c r="Y249" s="56"/>
      <c r="Z249" s="56"/>
      <c r="AA249" s="56"/>
      <c r="AC249" s="610"/>
      <c r="AD249" s="56"/>
      <c r="AJ249" s="56"/>
      <c r="AK249" s="56"/>
      <c r="AL249" s="56"/>
      <c r="AM249" s="56"/>
      <c r="AO249" s="67"/>
      <c r="AP249" s="105"/>
      <c r="AQ249" s="68"/>
      <c r="AR249" s="68"/>
      <c r="AS249" s="68"/>
      <c r="AT249" s="68"/>
      <c r="AU249" s="68"/>
      <c r="AV249" s="68"/>
    </row>
    <row r="250" spans="2:48" x14ac:dyDescent="0.2">
      <c r="B250" s="79"/>
      <c r="D250" s="56"/>
      <c r="E250" s="56"/>
      <c r="F250" s="56"/>
      <c r="G250" s="56"/>
      <c r="H250" s="56"/>
      <c r="I250" s="56"/>
      <c r="J250" s="56"/>
      <c r="K250" s="56"/>
      <c r="M250" s="56"/>
      <c r="O250" s="56"/>
      <c r="R250" s="56"/>
      <c r="S250" s="56"/>
      <c r="T250" s="56"/>
      <c r="U250" s="56"/>
      <c r="V250" s="56"/>
      <c r="X250" s="56"/>
      <c r="Y250" s="56"/>
      <c r="Z250" s="56"/>
      <c r="AA250" s="56"/>
      <c r="AC250" s="610"/>
      <c r="AD250" s="56"/>
      <c r="AJ250" s="56"/>
      <c r="AK250" s="56"/>
      <c r="AL250" s="56"/>
      <c r="AM250" s="56"/>
      <c r="AO250" s="67"/>
      <c r="AP250" s="105"/>
      <c r="AQ250" s="68"/>
      <c r="AR250" s="68"/>
      <c r="AS250" s="68"/>
      <c r="AT250" s="68"/>
      <c r="AU250" s="68"/>
      <c r="AV250" s="68"/>
    </row>
    <row r="251" spans="2:48" x14ac:dyDescent="0.2">
      <c r="B251" s="79"/>
      <c r="D251" s="56"/>
      <c r="E251" s="56"/>
      <c r="F251" s="56"/>
      <c r="G251" s="56"/>
      <c r="H251" s="56"/>
      <c r="I251" s="56"/>
      <c r="J251" s="56"/>
      <c r="K251" s="56"/>
      <c r="M251" s="56"/>
      <c r="O251" s="56"/>
      <c r="R251" s="56"/>
      <c r="S251" s="56"/>
      <c r="T251" s="56"/>
      <c r="U251" s="56"/>
      <c r="V251" s="56"/>
      <c r="X251" s="56"/>
      <c r="Y251" s="56"/>
      <c r="Z251" s="56"/>
      <c r="AA251" s="56"/>
      <c r="AC251" s="610"/>
      <c r="AD251" s="56"/>
      <c r="AJ251" s="56"/>
      <c r="AK251" s="56"/>
      <c r="AL251" s="56"/>
      <c r="AM251" s="56"/>
      <c r="AO251" s="67"/>
      <c r="AP251" s="105"/>
      <c r="AQ251" s="68"/>
      <c r="AR251" s="68"/>
      <c r="AS251" s="68"/>
      <c r="AT251" s="68"/>
      <c r="AU251" s="68"/>
      <c r="AV251" s="68"/>
    </row>
    <row r="252" spans="2:48" x14ac:dyDescent="0.2">
      <c r="B252" s="79"/>
      <c r="D252" s="56"/>
      <c r="E252" s="56"/>
      <c r="F252" s="56"/>
      <c r="G252" s="56"/>
      <c r="H252" s="56"/>
      <c r="I252" s="56"/>
      <c r="J252" s="56"/>
      <c r="K252" s="56"/>
      <c r="M252" s="56"/>
      <c r="O252" s="56"/>
      <c r="R252" s="56"/>
      <c r="S252" s="56"/>
      <c r="T252" s="56"/>
      <c r="U252" s="56"/>
      <c r="V252" s="56"/>
      <c r="X252" s="56"/>
      <c r="Y252" s="56"/>
      <c r="Z252" s="56"/>
      <c r="AA252" s="56"/>
      <c r="AC252" s="610"/>
      <c r="AD252" s="56"/>
      <c r="AJ252" s="56"/>
      <c r="AK252" s="56"/>
      <c r="AL252" s="56"/>
      <c r="AM252" s="56"/>
      <c r="AO252" s="67"/>
      <c r="AP252" s="105"/>
      <c r="AQ252" s="68"/>
      <c r="AR252" s="68"/>
      <c r="AS252" s="68"/>
      <c r="AT252" s="68"/>
      <c r="AU252" s="68"/>
      <c r="AV252" s="68"/>
    </row>
    <row r="253" spans="2:48" x14ac:dyDescent="0.2">
      <c r="B253" s="79"/>
      <c r="D253" s="56"/>
      <c r="E253" s="56"/>
      <c r="F253" s="56"/>
      <c r="G253" s="56"/>
      <c r="H253" s="56"/>
      <c r="I253" s="56"/>
      <c r="J253" s="56"/>
      <c r="K253" s="56"/>
      <c r="M253" s="56"/>
      <c r="O253" s="56"/>
      <c r="R253" s="56"/>
      <c r="S253" s="56"/>
      <c r="T253" s="56"/>
      <c r="U253" s="56"/>
      <c r="V253" s="56"/>
      <c r="X253" s="56"/>
      <c r="Y253" s="56"/>
      <c r="Z253" s="56"/>
      <c r="AA253" s="56"/>
      <c r="AC253" s="610"/>
      <c r="AD253" s="56"/>
      <c r="AJ253" s="56"/>
      <c r="AK253" s="56"/>
      <c r="AL253" s="56"/>
      <c r="AM253" s="56"/>
      <c r="AO253" s="67"/>
      <c r="AP253" s="105"/>
      <c r="AQ253" s="68"/>
      <c r="AR253" s="68"/>
      <c r="AS253" s="68"/>
      <c r="AT253" s="68"/>
      <c r="AU253" s="68"/>
      <c r="AV253" s="68"/>
    </row>
    <row r="254" spans="2:48" x14ac:dyDescent="0.2">
      <c r="B254" s="79"/>
      <c r="D254" s="56"/>
      <c r="E254" s="56"/>
      <c r="F254" s="56"/>
      <c r="G254" s="56"/>
      <c r="H254" s="56"/>
      <c r="I254" s="56"/>
      <c r="J254" s="56"/>
      <c r="K254" s="56"/>
      <c r="M254" s="56"/>
      <c r="O254" s="56"/>
      <c r="R254" s="56"/>
      <c r="S254" s="56"/>
      <c r="T254" s="56"/>
      <c r="U254" s="56"/>
      <c r="V254" s="56"/>
      <c r="X254" s="56"/>
      <c r="Y254" s="56"/>
      <c r="Z254" s="56"/>
      <c r="AA254" s="56"/>
      <c r="AC254" s="56"/>
      <c r="AD254" s="56"/>
      <c r="AJ254" s="56"/>
      <c r="AK254" s="56"/>
      <c r="AL254" s="56"/>
      <c r="AM254" s="56"/>
      <c r="AO254" s="67"/>
      <c r="AP254" s="105"/>
      <c r="AQ254" s="68"/>
      <c r="AR254" s="68"/>
      <c r="AS254" s="68"/>
      <c r="AT254" s="68"/>
      <c r="AU254" s="68"/>
      <c r="AV254" s="68"/>
    </row>
    <row r="255" spans="2:48" x14ac:dyDescent="0.2">
      <c r="B255" s="79"/>
      <c r="D255" s="56"/>
      <c r="E255" s="56"/>
      <c r="F255" s="56"/>
      <c r="G255" s="56"/>
      <c r="H255" s="56"/>
      <c r="I255" s="56"/>
      <c r="J255" s="56"/>
      <c r="K255" s="56"/>
      <c r="M255" s="56"/>
      <c r="O255" s="56"/>
      <c r="R255" s="56"/>
      <c r="S255" s="56"/>
      <c r="T255" s="56"/>
      <c r="U255" s="56"/>
      <c r="V255" s="56"/>
      <c r="X255" s="56"/>
      <c r="Y255" s="56"/>
      <c r="Z255" s="56"/>
      <c r="AA255" s="56"/>
      <c r="AC255" s="56"/>
      <c r="AD255" s="56"/>
      <c r="AJ255" s="56"/>
      <c r="AK255" s="56"/>
      <c r="AL255" s="56"/>
      <c r="AM255" s="56"/>
      <c r="AO255" s="67"/>
      <c r="AP255" s="67"/>
    </row>
    <row r="256" spans="2:48" x14ac:dyDescent="0.2">
      <c r="B256" s="79"/>
      <c r="D256" s="56"/>
      <c r="E256" s="56"/>
      <c r="F256" s="56"/>
      <c r="G256" s="56"/>
      <c r="H256" s="56"/>
      <c r="I256" s="56"/>
      <c r="J256" s="56"/>
      <c r="K256" s="56"/>
      <c r="M256" s="56"/>
      <c r="O256" s="56"/>
      <c r="R256" s="56"/>
      <c r="S256" s="56"/>
      <c r="T256" s="56"/>
      <c r="U256" s="56"/>
      <c r="V256" s="56"/>
      <c r="X256" s="56"/>
      <c r="Y256" s="56"/>
      <c r="Z256" s="56"/>
      <c r="AA256" s="56"/>
      <c r="AC256" s="56"/>
      <c r="AD256" s="56"/>
      <c r="AJ256" s="56"/>
      <c r="AK256" s="56"/>
      <c r="AL256" s="56"/>
      <c r="AM256" s="56"/>
      <c r="AO256" s="67"/>
      <c r="AP256" s="67"/>
    </row>
    <row r="257" spans="2:42" x14ac:dyDescent="0.2">
      <c r="B257" s="79"/>
      <c r="D257" s="56"/>
      <c r="E257" s="56"/>
      <c r="F257" s="56"/>
      <c r="G257" s="56"/>
      <c r="H257" s="56"/>
      <c r="I257" s="56"/>
      <c r="J257" s="56"/>
      <c r="K257" s="56"/>
      <c r="M257" s="56"/>
      <c r="O257" s="56"/>
      <c r="R257" s="56"/>
      <c r="S257" s="56"/>
      <c r="T257" s="56"/>
      <c r="U257" s="56"/>
      <c r="V257" s="56"/>
      <c r="X257" s="56"/>
      <c r="Y257" s="56"/>
      <c r="Z257" s="56"/>
      <c r="AA257" s="56"/>
      <c r="AC257" s="56"/>
      <c r="AD257" s="56"/>
      <c r="AJ257" s="56"/>
      <c r="AK257" s="56"/>
      <c r="AL257" s="56"/>
      <c r="AM257" s="56"/>
      <c r="AO257" s="67"/>
      <c r="AP257" s="67"/>
    </row>
    <row r="258" spans="2:42" x14ac:dyDescent="0.2">
      <c r="B258" s="79"/>
      <c r="D258" s="56"/>
      <c r="E258" s="56"/>
      <c r="F258" s="56"/>
      <c r="G258" s="56"/>
      <c r="H258" s="56"/>
      <c r="I258" s="56"/>
      <c r="J258" s="56"/>
      <c r="K258" s="56"/>
      <c r="M258" s="56"/>
      <c r="O258" s="56"/>
      <c r="R258" s="56"/>
      <c r="S258" s="56"/>
      <c r="T258" s="56"/>
      <c r="U258" s="56"/>
      <c r="V258" s="56"/>
      <c r="X258" s="56"/>
      <c r="Y258" s="56"/>
      <c r="Z258" s="56"/>
      <c r="AA258" s="56"/>
      <c r="AC258" s="56"/>
      <c r="AD258" s="56"/>
      <c r="AJ258" s="56"/>
      <c r="AK258" s="56"/>
      <c r="AL258" s="56"/>
      <c r="AM258" s="56"/>
      <c r="AO258" s="67"/>
      <c r="AP258" s="67"/>
    </row>
    <row r="259" spans="2:42" x14ac:dyDescent="0.2">
      <c r="B259" s="79"/>
      <c r="D259" s="56"/>
      <c r="E259" s="56"/>
      <c r="F259" s="56"/>
      <c r="G259" s="56"/>
      <c r="H259" s="56"/>
      <c r="I259" s="56"/>
      <c r="J259" s="56"/>
      <c r="K259" s="56"/>
      <c r="M259" s="56"/>
      <c r="O259" s="56"/>
      <c r="R259" s="56"/>
      <c r="S259" s="56"/>
      <c r="T259" s="56"/>
      <c r="U259" s="56"/>
      <c r="V259" s="56"/>
      <c r="X259" s="56"/>
      <c r="Y259" s="56"/>
      <c r="Z259" s="56"/>
      <c r="AA259" s="56"/>
      <c r="AC259" s="56"/>
      <c r="AD259" s="56"/>
      <c r="AJ259" s="56"/>
      <c r="AK259" s="56"/>
      <c r="AL259" s="56"/>
      <c r="AM259" s="56"/>
      <c r="AO259" s="67"/>
      <c r="AP259" s="67"/>
    </row>
    <row r="260" spans="2:42" x14ac:dyDescent="0.2">
      <c r="B260" s="79"/>
      <c r="D260" s="56"/>
      <c r="E260" s="56"/>
      <c r="F260" s="56"/>
      <c r="G260" s="56"/>
      <c r="H260" s="56"/>
      <c r="I260" s="56"/>
      <c r="J260" s="56"/>
      <c r="K260" s="56"/>
      <c r="M260" s="56"/>
      <c r="O260" s="56"/>
      <c r="R260" s="56"/>
      <c r="S260" s="56"/>
      <c r="T260" s="56"/>
      <c r="U260" s="56"/>
      <c r="V260" s="56"/>
      <c r="X260" s="56"/>
      <c r="Y260" s="56"/>
      <c r="Z260" s="56"/>
      <c r="AA260" s="56"/>
      <c r="AC260" s="56"/>
      <c r="AD260" s="56"/>
      <c r="AJ260" s="56"/>
      <c r="AK260" s="56"/>
      <c r="AL260" s="56"/>
      <c r="AM260" s="56"/>
      <c r="AO260" s="67"/>
      <c r="AP260" s="67"/>
    </row>
    <row r="261" spans="2:42" x14ac:dyDescent="0.2">
      <c r="B261" s="79"/>
      <c r="D261" s="56"/>
      <c r="E261" s="56"/>
      <c r="F261" s="56"/>
      <c r="G261" s="56"/>
      <c r="H261" s="56"/>
      <c r="I261" s="56"/>
      <c r="J261" s="56"/>
      <c r="K261" s="56"/>
      <c r="M261" s="56"/>
      <c r="O261" s="56"/>
      <c r="R261" s="56"/>
      <c r="S261" s="56"/>
      <c r="T261" s="56"/>
      <c r="U261" s="56"/>
      <c r="V261" s="56"/>
      <c r="X261" s="56"/>
      <c r="Y261" s="56"/>
      <c r="Z261" s="56"/>
      <c r="AA261" s="56"/>
      <c r="AC261" s="56"/>
      <c r="AD261" s="56"/>
      <c r="AJ261" s="56"/>
      <c r="AK261" s="56"/>
      <c r="AL261" s="56"/>
      <c r="AM261" s="56"/>
      <c r="AO261" s="67"/>
      <c r="AP261" s="67"/>
    </row>
    <row r="262" spans="2:42" x14ac:dyDescent="0.2">
      <c r="B262" s="79"/>
      <c r="D262" s="56"/>
      <c r="E262" s="56"/>
      <c r="F262" s="56"/>
      <c r="G262" s="56"/>
      <c r="H262" s="56"/>
      <c r="I262" s="56"/>
      <c r="J262" s="56"/>
      <c r="K262" s="56"/>
      <c r="M262" s="56"/>
      <c r="O262" s="56"/>
      <c r="R262" s="56"/>
      <c r="S262" s="56"/>
      <c r="T262" s="56"/>
      <c r="U262" s="56"/>
      <c r="V262" s="56"/>
      <c r="X262" s="56"/>
      <c r="Y262" s="56"/>
      <c r="Z262" s="56"/>
      <c r="AA262" s="56"/>
      <c r="AC262" s="56"/>
      <c r="AD262" s="56"/>
      <c r="AJ262" s="56"/>
      <c r="AK262" s="56"/>
      <c r="AL262" s="56"/>
      <c r="AM262" s="56"/>
      <c r="AO262" s="67"/>
      <c r="AP262" s="67"/>
    </row>
    <row r="263" spans="2:42" x14ac:dyDescent="0.2">
      <c r="B263" s="79"/>
      <c r="D263" s="56"/>
      <c r="E263" s="56"/>
      <c r="F263" s="56"/>
      <c r="G263" s="56"/>
      <c r="H263" s="56"/>
      <c r="I263" s="56"/>
      <c r="J263" s="56"/>
      <c r="K263" s="56"/>
      <c r="M263" s="56"/>
      <c r="O263" s="56"/>
      <c r="R263" s="56"/>
      <c r="S263" s="56"/>
      <c r="T263" s="56"/>
      <c r="U263" s="56"/>
      <c r="V263" s="56"/>
      <c r="X263" s="56"/>
      <c r="Y263" s="56"/>
      <c r="Z263" s="56"/>
      <c r="AA263" s="56"/>
      <c r="AC263" s="56"/>
      <c r="AD263" s="56"/>
      <c r="AJ263" s="56"/>
      <c r="AK263" s="56"/>
      <c r="AL263" s="56"/>
      <c r="AM263" s="56"/>
      <c r="AO263" s="67"/>
      <c r="AP263" s="67"/>
    </row>
    <row r="264" spans="2:42" x14ac:dyDescent="0.2">
      <c r="B264" s="79"/>
      <c r="D264" s="56"/>
      <c r="E264" s="56"/>
      <c r="F264" s="56"/>
      <c r="G264" s="56"/>
      <c r="H264" s="56"/>
      <c r="I264" s="56"/>
      <c r="J264" s="56"/>
      <c r="K264" s="56"/>
      <c r="M264" s="56"/>
      <c r="O264" s="56"/>
      <c r="R264" s="56"/>
      <c r="S264" s="56"/>
      <c r="T264" s="56"/>
      <c r="U264" s="56"/>
      <c r="V264" s="56"/>
      <c r="X264" s="56"/>
      <c r="Y264" s="56"/>
      <c r="Z264" s="56"/>
      <c r="AA264" s="56"/>
      <c r="AC264" s="56"/>
      <c r="AD264" s="56"/>
      <c r="AJ264" s="56"/>
      <c r="AK264" s="56"/>
      <c r="AL264" s="56"/>
      <c r="AM264" s="56"/>
      <c r="AO264" s="67"/>
      <c r="AP264" s="67"/>
    </row>
    <row r="265" spans="2:42" x14ac:dyDescent="0.2">
      <c r="B265" s="79"/>
      <c r="D265" s="56"/>
      <c r="E265" s="56"/>
      <c r="F265" s="56"/>
      <c r="G265" s="56"/>
      <c r="H265" s="56"/>
      <c r="I265" s="56"/>
      <c r="J265" s="56"/>
      <c r="K265" s="56"/>
      <c r="M265" s="56"/>
      <c r="O265" s="56"/>
      <c r="R265" s="56"/>
      <c r="S265" s="56"/>
      <c r="T265" s="56"/>
      <c r="U265" s="56"/>
      <c r="V265" s="56"/>
      <c r="X265" s="56"/>
      <c r="Y265" s="56"/>
      <c r="Z265" s="56"/>
      <c r="AA265" s="56"/>
      <c r="AC265" s="56"/>
      <c r="AD265" s="56"/>
      <c r="AJ265" s="56"/>
      <c r="AK265" s="56"/>
      <c r="AL265" s="56"/>
      <c r="AM265" s="56"/>
      <c r="AO265" s="67"/>
      <c r="AP265" s="67"/>
    </row>
    <row r="266" spans="2:42" x14ac:dyDescent="0.2">
      <c r="B266" s="79"/>
      <c r="D266" s="56"/>
      <c r="E266" s="56"/>
      <c r="F266" s="56"/>
      <c r="G266" s="56"/>
      <c r="H266" s="56"/>
      <c r="I266" s="56"/>
      <c r="J266" s="56"/>
      <c r="K266" s="56"/>
      <c r="M266" s="56"/>
      <c r="O266" s="56"/>
      <c r="R266" s="56"/>
      <c r="S266" s="56"/>
      <c r="T266" s="56"/>
      <c r="U266" s="56"/>
      <c r="V266" s="56"/>
      <c r="X266" s="56"/>
      <c r="Y266" s="56"/>
      <c r="Z266" s="56"/>
      <c r="AA266" s="56"/>
      <c r="AC266" s="56"/>
      <c r="AD266" s="56"/>
      <c r="AJ266" s="56"/>
      <c r="AK266" s="56"/>
      <c r="AL266" s="56"/>
      <c r="AM266" s="56"/>
      <c r="AO266" s="67"/>
      <c r="AP266" s="67"/>
    </row>
    <row r="267" spans="2:42" x14ac:dyDescent="0.2">
      <c r="B267" s="79"/>
      <c r="D267" s="56"/>
      <c r="E267" s="56"/>
      <c r="F267" s="56"/>
      <c r="G267" s="56"/>
      <c r="H267" s="56"/>
      <c r="I267" s="56"/>
      <c r="J267" s="56"/>
      <c r="K267" s="56"/>
      <c r="M267" s="56"/>
      <c r="O267" s="56"/>
      <c r="R267" s="56"/>
      <c r="S267" s="56"/>
      <c r="T267" s="56"/>
      <c r="U267" s="56"/>
      <c r="V267" s="56"/>
      <c r="X267" s="56"/>
      <c r="Y267" s="56"/>
      <c r="Z267" s="56"/>
      <c r="AA267" s="56"/>
      <c r="AC267" s="56"/>
      <c r="AD267" s="56"/>
      <c r="AJ267" s="56"/>
      <c r="AK267" s="56"/>
      <c r="AL267" s="56"/>
      <c r="AM267" s="56"/>
      <c r="AO267" s="67"/>
      <c r="AP267" s="67"/>
    </row>
    <row r="268" spans="2:42" x14ac:dyDescent="0.2">
      <c r="B268" s="79"/>
      <c r="D268" s="56"/>
      <c r="E268" s="56"/>
      <c r="F268" s="56"/>
      <c r="G268" s="56"/>
      <c r="H268" s="56"/>
      <c r="I268" s="56"/>
      <c r="J268" s="56"/>
      <c r="K268" s="56"/>
      <c r="M268" s="56"/>
      <c r="O268" s="56"/>
      <c r="R268" s="56"/>
      <c r="S268" s="56"/>
      <c r="T268" s="56"/>
      <c r="U268" s="56"/>
      <c r="V268" s="56"/>
      <c r="X268" s="56"/>
      <c r="Y268" s="56"/>
      <c r="Z268" s="56"/>
      <c r="AA268" s="56"/>
      <c r="AC268" s="56"/>
      <c r="AD268" s="56"/>
      <c r="AJ268" s="56"/>
      <c r="AK268" s="56"/>
      <c r="AL268" s="56"/>
      <c r="AM268" s="56"/>
      <c r="AO268" s="67"/>
      <c r="AP268" s="67"/>
    </row>
    <row r="269" spans="2:42" x14ac:dyDescent="0.2">
      <c r="B269" s="79"/>
      <c r="D269" s="56"/>
      <c r="E269" s="56"/>
      <c r="F269" s="56"/>
      <c r="G269" s="56"/>
      <c r="H269" s="56"/>
      <c r="I269" s="56"/>
      <c r="J269" s="56"/>
      <c r="K269" s="56"/>
      <c r="M269" s="56"/>
      <c r="O269" s="56"/>
      <c r="R269" s="56"/>
      <c r="S269" s="56"/>
      <c r="T269" s="56"/>
      <c r="U269" s="56"/>
      <c r="V269" s="56"/>
      <c r="X269" s="56"/>
      <c r="Y269" s="56"/>
      <c r="Z269" s="56"/>
      <c r="AA269" s="56"/>
      <c r="AC269" s="56"/>
      <c r="AD269" s="56"/>
      <c r="AJ269" s="56"/>
      <c r="AK269" s="56"/>
      <c r="AL269" s="56"/>
      <c r="AM269" s="56"/>
      <c r="AO269" s="67"/>
      <c r="AP269" s="67"/>
    </row>
    <row r="270" spans="2:42" x14ac:dyDescent="0.2">
      <c r="B270" s="79"/>
      <c r="D270" s="56"/>
      <c r="E270" s="56"/>
      <c r="F270" s="56"/>
      <c r="G270" s="56"/>
      <c r="H270" s="56"/>
      <c r="I270" s="56"/>
      <c r="J270" s="56"/>
      <c r="K270" s="56"/>
      <c r="M270" s="56"/>
      <c r="O270" s="56"/>
      <c r="R270" s="56"/>
      <c r="S270" s="56"/>
      <c r="T270" s="56"/>
      <c r="U270" s="56"/>
      <c r="V270" s="56"/>
      <c r="X270" s="56"/>
      <c r="Y270" s="56"/>
      <c r="Z270" s="56"/>
      <c r="AA270" s="56"/>
      <c r="AC270" s="56"/>
      <c r="AD270" s="56"/>
      <c r="AJ270" s="56"/>
      <c r="AK270" s="56"/>
      <c r="AL270" s="56"/>
      <c r="AM270" s="56"/>
      <c r="AO270" s="67"/>
      <c r="AP270" s="67"/>
    </row>
    <row r="271" spans="2:42" x14ac:dyDescent="0.2">
      <c r="B271" s="79"/>
      <c r="D271" s="56"/>
      <c r="E271" s="56"/>
      <c r="F271" s="56"/>
      <c r="G271" s="56"/>
      <c r="H271" s="56"/>
      <c r="I271" s="56"/>
      <c r="J271" s="56"/>
      <c r="K271" s="56"/>
      <c r="M271" s="56"/>
      <c r="O271" s="56"/>
      <c r="R271" s="56"/>
      <c r="S271" s="56"/>
      <c r="T271" s="56"/>
      <c r="U271" s="56"/>
      <c r="V271" s="56"/>
      <c r="X271" s="56"/>
      <c r="Y271" s="56"/>
      <c r="Z271" s="56"/>
      <c r="AA271" s="56"/>
      <c r="AC271" s="56"/>
      <c r="AD271" s="56"/>
      <c r="AJ271" s="56"/>
      <c r="AK271" s="56"/>
      <c r="AL271" s="56"/>
      <c r="AM271" s="56"/>
      <c r="AO271" s="67"/>
      <c r="AP271" s="67"/>
    </row>
    <row r="272" spans="2:42" x14ac:dyDescent="0.2">
      <c r="B272" s="79"/>
      <c r="D272" s="56"/>
      <c r="E272" s="56"/>
      <c r="F272" s="56"/>
      <c r="G272" s="56"/>
      <c r="H272" s="56"/>
      <c r="I272" s="56"/>
      <c r="J272" s="56"/>
      <c r="K272" s="56"/>
      <c r="M272" s="56"/>
      <c r="O272" s="56"/>
      <c r="R272" s="56"/>
      <c r="S272" s="56"/>
      <c r="T272" s="56"/>
      <c r="U272" s="56"/>
      <c r="V272" s="56"/>
      <c r="X272" s="56"/>
      <c r="Y272" s="56"/>
      <c r="Z272" s="56"/>
      <c r="AA272" s="56"/>
      <c r="AC272" s="56"/>
      <c r="AD272" s="56"/>
      <c r="AJ272" s="56"/>
      <c r="AK272" s="56"/>
      <c r="AL272" s="56"/>
      <c r="AM272" s="56"/>
      <c r="AO272" s="67"/>
      <c r="AP272" s="67"/>
    </row>
    <row r="273" spans="2:42" x14ac:dyDescent="0.2">
      <c r="B273" s="79"/>
      <c r="D273" s="56"/>
      <c r="E273" s="56"/>
      <c r="F273" s="56"/>
      <c r="G273" s="56"/>
      <c r="H273" s="56"/>
      <c r="I273" s="56"/>
      <c r="J273" s="56"/>
      <c r="K273" s="56"/>
      <c r="M273" s="56"/>
      <c r="O273" s="56"/>
      <c r="R273" s="56"/>
      <c r="S273" s="56"/>
      <c r="T273" s="56"/>
      <c r="U273" s="56"/>
      <c r="V273" s="56"/>
      <c r="X273" s="56"/>
      <c r="Y273" s="56"/>
      <c r="Z273" s="56"/>
      <c r="AA273" s="56"/>
      <c r="AC273" s="56"/>
      <c r="AD273" s="56"/>
      <c r="AJ273" s="56"/>
      <c r="AK273" s="56"/>
      <c r="AL273" s="56"/>
      <c r="AM273" s="56"/>
      <c r="AO273" s="67"/>
      <c r="AP273" s="67"/>
    </row>
    <row r="274" spans="2:42" x14ac:dyDescent="0.2">
      <c r="B274" s="79"/>
      <c r="D274" s="56"/>
      <c r="E274" s="56"/>
      <c r="F274" s="56"/>
      <c r="G274" s="56"/>
      <c r="H274" s="56"/>
      <c r="I274" s="56"/>
      <c r="J274" s="56"/>
      <c r="K274" s="56"/>
      <c r="M274" s="56"/>
      <c r="O274" s="56"/>
      <c r="R274" s="56"/>
      <c r="S274" s="56"/>
      <c r="T274" s="56"/>
      <c r="U274" s="56"/>
      <c r="V274" s="56"/>
      <c r="X274" s="56"/>
      <c r="Y274" s="56"/>
      <c r="Z274" s="56"/>
      <c r="AA274" s="56"/>
      <c r="AC274" s="56"/>
      <c r="AD274" s="56"/>
      <c r="AJ274" s="56"/>
      <c r="AK274" s="56"/>
      <c r="AL274" s="56"/>
      <c r="AM274" s="56"/>
      <c r="AO274" s="67"/>
      <c r="AP274" s="67"/>
    </row>
    <row r="275" spans="2:42" x14ac:dyDescent="0.2">
      <c r="B275" s="79"/>
      <c r="D275" s="56"/>
      <c r="E275" s="56"/>
      <c r="F275" s="56"/>
      <c r="G275" s="56"/>
      <c r="H275" s="56"/>
      <c r="I275" s="56"/>
      <c r="J275" s="56"/>
      <c r="K275" s="56"/>
      <c r="M275" s="56"/>
      <c r="O275" s="56"/>
      <c r="R275" s="56"/>
      <c r="S275" s="56"/>
      <c r="T275" s="56"/>
      <c r="U275" s="56"/>
      <c r="V275" s="56"/>
      <c r="X275" s="56"/>
      <c r="Y275" s="56"/>
      <c r="Z275" s="56"/>
      <c r="AA275" s="56"/>
      <c r="AC275" s="56"/>
      <c r="AD275" s="56"/>
      <c r="AJ275" s="56"/>
      <c r="AK275" s="56"/>
      <c r="AL275" s="56"/>
      <c r="AM275" s="56"/>
      <c r="AO275" s="67"/>
      <c r="AP275" s="67"/>
    </row>
    <row r="276" spans="2:42" x14ac:dyDescent="0.2">
      <c r="B276" s="79"/>
      <c r="D276" s="56"/>
      <c r="E276" s="56"/>
      <c r="F276" s="56"/>
      <c r="G276" s="56"/>
      <c r="H276" s="56"/>
      <c r="I276" s="56"/>
      <c r="J276" s="56"/>
      <c r="K276" s="56"/>
      <c r="M276" s="56"/>
      <c r="O276" s="56"/>
      <c r="R276" s="56"/>
      <c r="S276" s="56"/>
      <c r="T276" s="56"/>
      <c r="U276" s="56"/>
      <c r="V276" s="56"/>
      <c r="X276" s="56"/>
      <c r="Y276" s="56"/>
      <c r="Z276" s="56"/>
      <c r="AA276" s="56"/>
      <c r="AC276" s="56"/>
      <c r="AD276" s="56"/>
      <c r="AJ276" s="56"/>
      <c r="AK276" s="56"/>
      <c r="AL276" s="56"/>
      <c r="AM276" s="56"/>
      <c r="AO276" s="67"/>
      <c r="AP276" s="67"/>
    </row>
    <row r="277" spans="2:42" x14ac:dyDescent="0.2">
      <c r="B277" s="79"/>
      <c r="D277" s="56"/>
      <c r="E277" s="56"/>
      <c r="F277" s="56"/>
      <c r="G277" s="56"/>
      <c r="H277" s="56"/>
      <c r="I277" s="56"/>
      <c r="J277" s="56"/>
      <c r="K277" s="56"/>
      <c r="M277" s="56"/>
      <c r="O277" s="56"/>
      <c r="R277" s="56"/>
      <c r="S277" s="56"/>
      <c r="T277" s="56"/>
      <c r="U277" s="56"/>
      <c r="V277" s="56"/>
      <c r="X277" s="56"/>
      <c r="Y277" s="56"/>
      <c r="Z277" s="56"/>
      <c r="AA277" s="56"/>
      <c r="AC277" s="56"/>
      <c r="AD277" s="56"/>
      <c r="AJ277" s="56"/>
      <c r="AK277" s="56"/>
      <c r="AL277" s="56"/>
      <c r="AM277" s="56"/>
      <c r="AO277" s="67"/>
      <c r="AP277" s="67"/>
    </row>
    <row r="278" spans="2:42" x14ac:dyDescent="0.2">
      <c r="B278" s="79"/>
      <c r="D278" s="56"/>
      <c r="E278" s="56"/>
      <c r="F278" s="56"/>
      <c r="G278" s="56"/>
      <c r="H278" s="56"/>
      <c r="I278" s="56"/>
      <c r="J278" s="56"/>
      <c r="K278" s="56"/>
      <c r="M278" s="56"/>
      <c r="O278" s="56"/>
      <c r="R278" s="56"/>
      <c r="S278" s="56"/>
      <c r="T278" s="56"/>
      <c r="U278" s="56"/>
      <c r="V278" s="56"/>
      <c r="X278" s="56"/>
      <c r="Y278" s="56"/>
      <c r="Z278" s="56"/>
      <c r="AA278" s="56"/>
      <c r="AC278" s="56"/>
      <c r="AD278" s="56"/>
      <c r="AJ278" s="56"/>
      <c r="AK278" s="56"/>
      <c r="AL278" s="56"/>
      <c r="AM278" s="56"/>
      <c r="AO278" s="67"/>
      <c r="AP278" s="67"/>
    </row>
    <row r="279" spans="2:42" x14ac:dyDescent="0.2">
      <c r="B279" s="79"/>
      <c r="D279" s="56"/>
      <c r="E279" s="56"/>
      <c r="F279" s="56"/>
      <c r="G279" s="56"/>
      <c r="H279" s="56"/>
      <c r="I279" s="56"/>
      <c r="J279" s="56"/>
      <c r="K279" s="56"/>
      <c r="M279" s="56"/>
      <c r="O279" s="56"/>
      <c r="R279" s="56"/>
      <c r="S279" s="56"/>
      <c r="T279" s="56"/>
      <c r="U279" s="56"/>
      <c r="V279" s="56"/>
      <c r="X279" s="56"/>
      <c r="Y279" s="56"/>
      <c r="Z279" s="56"/>
      <c r="AA279" s="56"/>
      <c r="AC279" s="56"/>
      <c r="AD279" s="56"/>
      <c r="AJ279" s="56"/>
      <c r="AK279" s="56"/>
      <c r="AL279" s="56"/>
      <c r="AM279" s="56"/>
      <c r="AO279" s="67"/>
      <c r="AP279" s="67"/>
    </row>
    <row r="280" spans="2:42" x14ac:dyDescent="0.2">
      <c r="B280" s="79"/>
      <c r="D280" s="56"/>
      <c r="E280" s="56"/>
      <c r="F280" s="56"/>
      <c r="G280" s="56"/>
      <c r="H280" s="56"/>
      <c r="I280" s="56"/>
      <c r="J280" s="56"/>
      <c r="K280" s="56"/>
      <c r="M280" s="56"/>
      <c r="O280" s="56"/>
      <c r="R280" s="56"/>
      <c r="S280" s="56"/>
      <c r="T280" s="56"/>
      <c r="U280" s="56"/>
      <c r="V280" s="56"/>
      <c r="X280" s="56"/>
      <c r="Y280" s="56"/>
      <c r="Z280" s="56"/>
      <c r="AA280" s="56"/>
      <c r="AC280" s="56"/>
      <c r="AD280" s="56"/>
      <c r="AJ280" s="56"/>
      <c r="AK280" s="56"/>
      <c r="AL280" s="56"/>
      <c r="AM280" s="56"/>
      <c r="AO280" s="67"/>
      <c r="AP280" s="67"/>
    </row>
    <row r="281" spans="2:42" x14ac:dyDescent="0.2">
      <c r="B281" s="79"/>
      <c r="D281" s="56"/>
      <c r="E281" s="56"/>
      <c r="F281" s="56"/>
      <c r="G281" s="56"/>
      <c r="H281" s="56"/>
      <c r="I281" s="56"/>
      <c r="J281" s="56"/>
      <c r="K281" s="56"/>
      <c r="M281" s="56"/>
      <c r="O281" s="56"/>
      <c r="R281" s="56"/>
      <c r="S281" s="56"/>
      <c r="T281" s="56"/>
      <c r="U281" s="56"/>
      <c r="V281" s="56"/>
      <c r="X281" s="56"/>
      <c r="Y281" s="56"/>
      <c r="Z281" s="56"/>
      <c r="AA281" s="56"/>
      <c r="AC281" s="56"/>
      <c r="AD281" s="56"/>
      <c r="AJ281" s="56"/>
      <c r="AK281" s="56"/>
      <c r="AL281" s="56"/>
      <c r="AM281" s="56"/>
      <c r="AO281" s="67"/>
      <c r="AP281" s="67"/>
    </row>
    <row r="282" spans="2:42" x14ac:dyDescent="0.2">
      <c r="B282" s="79"/>
      <c r="D282" s="56"/>
      <c r="E282" s="56"/>
      <c r="F282" s="56"/>
      <c r="G282" s="56"/>
      <c r="H282" s="56"/>
      <c r="I282" s="56"/>
      <c r="J282" s="56"/>
      <c r="K282" s="56"/>
      <c r="M282" s="56"/>
      <c r="O282" s="56"/>
      <c r="R282" s="56"/>
      <c r="S282" s="56"/>
      <c r="T282" s="56"/>
      <c r="U282" s="56"/>
      <c r="V282" s="56"/>
      <c r="X282" s="56"/>
      <c r="Y282" s="56"/>
      <c r="Z282" s="56"/>
      <c r="AA282" s="56"/>
      <c r="AC282" s="56"/>
      <c r="AD282" s="56"/>
      <c r="AJ282" s="56"/>
      <c r="AK282" s="56"/>
      <c r="AL282" s="56"/>
      <c r="AM282" s="56"/>
      <c r="AO282" s="67"/>
      <c r="AP282" s="67"/>
    </row>
    <row r="283" spans="2:42" x14ac:dyDescent="0.2">
      <c r="B283" s="79"/>
      <c r="D283" s="56"/>
      <c r="E283" s="56"/>
      <c r="F283" s="56"/>
      <c r="G283" s="56"/>
      <c r="H283" s="56"/>
      <c r="I283" s="56"/>
      <c r="J283" s="56"/>
      <c r="K283" s="56"/>
      <c r="M283" s="56"/>
      <c r="O283" s="56"/>
      <c r="R283" s="56"/>
      <c r="S283" s="56"/>
      <c r="T283" s="56"/>
      <c r="U283" s="56"/>
      <c r="V283" s="56"/>
      <c r="X283" s="56"/>
      <c r="Y283" s="56"/>
      <c r="Z283" s="56"/>
      <c r="AA283" s="56"/>
      <c r="AC283" s="56"/>
      <c r="AD283" s="56"/>
      <c r="AJ283" s="56"/>
      <c r="AK283" s="56"/>
      <c r="AL283" s="56"/>
      <c r="AM283" s="56"/>
      <c r="AO283" s="67"/>
      <c r="AP283" s="67"/>
    </row>
    <row r="284" spans="2:42" x14ac:dyDescent="0.2">
      <c r="B284" s="79"/>
      <c r="D284" s="56"/>
      <c r="E284" s="56"/>
      <c r="F284" s="56"/>
      <c r="G284" s="56"/>
      <c r="H284" s="56"/>
      <c r="I284" s="56"/>
      <c r="J284" s="56"/>
      <c r="K284" s="56"/>
      <c r="M284" s="56"/>
      <c r="O284" s="56"/>
      <c r="R284" s="56"/>
      <c r="S284" s="56"/>
      <c r="T284" s="56"/>
      <c r="U284" s="56"/>
      <c r="V284" s="56"/>
      <c r="X284" s="56"/>
      <c r="Y284" s="56"/>
      <c r="Z284" s="56"/>
      <c r="AA284" s="56"/>
      <c r="AC284" s="56"/>
      <c r="AD284" s="56"/>
      <c r="AJ284" s="56"/>
      <c r="AK284" s="56"/>
      <c r="AL284" s="56"/>
      <c r="AM284" s="56"/>
      <c r="AO284" s="67"/>
      <c r="AP284" s="67"/>
    </row>
    <row r="285" spans="2:42" x14ac:dyDescent="0.2">
      <c r="B285" s="79"/>
      <c r="D285" s="56"/>
      <c r="E285" s="56"/>
      <c r="F285" s="56"/>
      <c r="G285" s="56"/>
      <c r="H285" s="56"/>
      <c r="I285" s="56"/>
      <c r="J285" s="56"/>
      <c r="K285" s="56"/>
      <c r="M285" s="56"/>
      <c r="O285" s="56"/>
      <c r="R285" s="56"/>
      <c r="S285" s="56"/>
      <c r="T285" s="56"/>
      <c r="U285" s="56"/>
      <c r="V285" s="56"/>
      <c r="X285" s="56"/>
      <c r="Y285" s="56"/>
      <c r="Z285" s="56"/>
      <c r="AA285" s="56"/>
      <c r="AC285" s="56"/>
      <c r="AD285" s="56"/>
      <c r="AJ285" s="56"/>
      <c r="AK285" s="56"/>
      <c r="AL285" s="56"/>
      <c r="AM285" s="56"/>
      <c r="AO285" s="67"/>
      <c r="AP285" s="67"/>
    </row>
    <row r="286" spans="2:42" x14ac:dyDescent="0.2">
      <c r="B286" s="79"/>
      <c r="D286" s="56"/>
      <c r="E286" s="56"/>
      <c r="F286" s="56"/>
      <c r="G286" s="56"/>
      <c r="H286" s="56"/>
      <c r="I286" s="56"/>
      <c r="J286" s="56"/>
      <c r="K286" s="56"/>
      <c r="M286" s="56"/>
      <c r="O286" s="56"/>
      <c r="R286" s="56"/>
      <c r="S286" s="56"/>
      <c r="T286" s="56"/>
      <c r="U286" s="56"/>
      <c r="V286" s="56"/>
      <c r="X286" s="56"/>
      <c r="Y286" s="56"/>
      <c r="Z286" s="56"/>
      <c r="AA286" s="56"/>
      <c r="AC286" s="56"/>
      <c r="AD286" s="56"/>
      <c r="AJ286" s="56"/>
      <c r="AK286" s="56"/>
      <c r="AL286" s="56"/>
      <c r="AM286" s="56"/>
      <c r="AO286" s="67"/>
      <c r="AP286" s="67"/>
    </row>
    <row r="287" spans="2:42" x14ac:dyDescent="0.2">
      <c r="B287" s="79"/>
      <c r="D287" s="56"/>
      <c r="E287" s="56"/>
      <c r="F287" s="56"/>
      <c r="G287" s="56"/>
      <c r="H287" s="56"/>
      <c r="I287" s="56"/>
      <c r="J287" s="56"/>
      <c r="K287" s="56"/>
      <c r="M287" s="56"/>
      <c r="O287" s="56"/>
      <c r="R287" s="56"/>
      <c r="S287" s="56"/>
      <c r="T287" s="56"/>
      <c r="U287" s="56"/>
      <c r="V287" s="56"/>
      <c r="X287" s="56"/>
      <c r="Y287" s="56"/>
      <c r="Z287" s="56"/>
      <c r="AA287" s="56"/>
      <c r="AC287" s="56"/>
      <c r="AD287" s="56"/>
      <c r="AJ287" s="56"/>
      <c r="AK287" s="56"/>
      <c r="AL287" s="56"/>
      <c r="AM287" s="56"/>
      <c r="AO287" s="67"/>
      <c r="AP287" s="67"/>
    </row>
    <row r="288" spans="2:42" x14ac:dyDescent="0.2">
      <c r="B288" s="79"/>
      <c r="D288" s="56"/>
      <c r="E288" s="56"/>
      <c r="F288" s="56"/>
      <c r="G288" s="56"/>
      <c r="H288" s="56"/>
      <c r="I288" s="56"/>
      <c r="J288" s="56"/>
      <c r="K288" s="56"/>
      <c r="M288" s="56"/>
      <c r="O288" s="56"/>
      <c r="R288" s="56"/>
      <c r="S288" s="56"/>
      <c r="T288" s="56"/>
      <c r="U288" s="56"/>
      <c r="V288" s="56"/>
      <c r="X288" s="56"/>
      <c r="Y288" s="56"/>
      <c r="Z288" s="56"/>
      <c r="AA288" s="56"/>
      <c r="AC288" s="56"/>
      <c r="AD288" s="56"/>
      <c r="AJ288" s="56"/>
      <c r="AK288" s="56"/>
      <c r="AL288" s="56"/>
      <c r="AM288" s="56"/>
      <c r="AO288" s="67"/>
      <c r="AP288" s="67"/>
    </row>
    <row r="289" spans="2:42" x14ac:dyDescent="0.2">
      <c r="B289" s="79"/>
      <c r="D289" s="56"/>
      <c r="E289" s="56"/>
      <c r="F289" s="56"/>
      <c r="G289" s="56"/>
      <c r="H289" s="56"/>
      <c r="I289" s="56"/>
      <c r="J289" s="56"/>
      <c r="K289" s="56"/>
      <c r="M289" s="56"/>
      <c r="O289" s="56"/>
      <c r="R289" s="56"/>
      <c r="S289" s="56"/>
      <c r="T289" s="56"/>
      <c r="U289" s="56"/>
      <c r="V289" s="56"/>
      <c r="X289" s="56"/>
      <c r="Y289" s="56"/>
      <c r="Z289" s="56"/>
      <c r="AA289" s="56"/>
      <c r="AC289" s="56"/>
      <c r="AD289" s="56"/>
      <c r="AJ289" s="56"/>
      <c r="AK289" s="56"/>
      <c r="AL289" s="56"/>
      <c r="AM289" s="56"/>
      <c r="AO289" s="67"/>
      <c r="AP289" s="67"/>
    </row>
    <row r="290" spans="2:42" x14ac:dyDescent="0.2">
      <c r="B290" s="79"/>
      <c r="D290" s="56"/>
      <c r="E290" s="56"/>
      <c r="F290" s="56"/>
      <c r="G290" s="56"/>
      <c r="H290" s="56"/>
      <c r="I290" s="56"/>
      <c r="J290" s="56"/>
      <c r="K290" s="56"/>
      <c r="M290" s="56"/>
      <c r="O290" s="56"/>
      <c r="R290" s="56"/>
      <c r="S290" s="56"/>
      <c r="T290" s="56"/>
      <c r="U290" s="56"/>
      <c r="V290" s="56"/>
      <c r="X290" s="56"/>
      <c r="Y290" s="56"/>
      <c r="Z290" s="56"/>
      <c r="AA290" s="56"/>
      <c r="AC290" s="56"/>
      <c r="AD290" s="56"/>
      <c r="AJ290" s="56"/>
      <c r="AK290" s="56"/>
      <c r="AL290" s="56"/>
      <c r="AM290" s="56"/>
      <c r="AO290" s="67"/>
      <c r="AP290" s="67"/>
    </row>
    <row r="291" spans="2:42" x14ac:dyDescent="0.2">
      <c r="B291" s="79"/>
      <c r="D291" s="56"/>
      <c r="E291" s="56"/>
      <c r="F291" s="56"/>
      <c r="G291" s="56"/>
      <c r="H291" s="56"/>
      <c r="I291" s="56"/>
      <c r="J291" s="56"/>
      <c r="K291" s="56"/>
      <c r="M291" s="56"/>
      <c r="O291" s="56"/>
      <c r="R291" s="56"/>
      <c r="S291" s="56"/>
      <c r="T291" s="56"/>
      <c r="U291" s="56"/>
      <c r="V291" s="56"/>
      <c r="X291" s="56"/>
      <c r="Y291" s="56"/>
      <c r="Z291" s="56"/>
      <c r="AA291" s="56"/>
      <c r="AC291" s="56"/>
      <c r="AD291" s="56"/>
      <c r="AJ291" s="56"/>
      <c r="AK291" s="56"/>
      <c r="AL291" s="56"/>
      <c r="AM291" s="56"/>
      <c r="AO291" s="67"/>
      <c r="AP291" s="67"/>
    </row>
    <row r="292" spans="2:42" x14ac:dyDescent="0.2">
      <c r="B292" s="79"/>
      <c r="D292" s="56"/>
      <c r="E292" s="56"/>
      <c r="F292" s="56"/>
      <c r="G292" s="56"/>
      <c r="H292" s="56"/>
      <c r="I292" s="56"/>
      <c r="J292" s="56"/>
      <c r="K292" s="56"/>
      <c r="M292" s="56"/>
      <c r="O292" s="56"/>
      <c r="R292" s="56"/>
      <c r="S292" s="56"/>
      <c r="T292" s="56"/>
      <c r="U292" s="56"/>
      <c r="V292" s="56"/>
      <c r="X292" s="56"/>
      <c r="Y292" s="56"/>
      <c r="Z292" s="56"/>
      <c r="AA292" s="56"/>
      <c r="AC292" s="56"/>
      <c r="AD292" s="56"/>
      <c r="AJ292" s="56"/>
      <c r="AK292" s="56"/>
      <c r="AL292" s="56"/>
      <c r="AM292" s="56"/>
      <c r="AO292" s="67"/>
      <c r="AP292" s="67"/>
    </row>
    <row r="293" spans="2:42" x14ac:dyDescent="0.2">
      <c r="B293" s="79"/>
      <c r="D293" s="56"/>
      <c r="E293" s="56"/>
      <c r="F293" s="56"/>
      <c r="G293" s="56"/>
      <c r="H293" s="56"/>
      <c r="I293" s="56"/>
      <c r="J293" s="56"/>
      <c r="K293" s="56"/>
      <c r="M293" s="56"/>
      <c r="O293" s="56"/>
      <c r="R293" s="56"/>
      <c r="S293" s="56"/>
      <c r="T293" s="56"/>
      <c r="U293" s="56"/>
      <c r="V293" s="56"/>
      <c r="X293" s="56"/>
      <c r="Y293" s="56"/>
      <c r="Z293" s="56"/>
      <c r="AA293" s="56"/>
      <c r="AC293" s="56"/>
      <c r="AD293" s="56"/>
      <c r="AJ293" s="56"/>
      <c r="AK293" s="56"/>
      <c r="AL293" s="56"/>
      <c r="AM293" s="56"/>
      <c r="AO293" s="67"/>
      <c r="AP293" s="67"/>
    </row>
    <row r="294" spans="2:42" x14ac:dyDescent="0.2">
      <c r="B294" s="79"/>
      <c r="D294" s="56"/>
      <c r="E294" s="56"/>
      <c r="F294" s="56"/>
      <c r="G294" s="56"/>
      <c r="H294" s="56"/>
      <c r="I294" s="56"/>
      <c r="J294" s="56"/>
      <c r="K294" s="56"/>
      <c r="M294" s="56"/>
      <c r="O294" s="56"/>
      <c r="R294" s="56"/>
      <c r="S294" s="56"/>
      <c r="T294" s="56"/>
      <c r="U294" s="56"/>
      <c r="V294" s="56"/>
      <c r="X294" s="56"/>
      <c r="Y294" s="56"/>
      <c r="Z294" s="56"/>
      <c r="AA294" s="56"/>
      <c r="AC294" s="56"/>
      <c r="AD294" s="56"/>
      <c r="AJ294" s="56"/>
      <c r="AK294" s="56"/>
      <c r="AL294" s="56"/>
      <c r="AM294" s="56"/>
      <c r="AO294" s="67"/>
      <c r="AP294" s="67"/>
    </row>
    <row r="295" spans="2:42" x14ac:dyDescent="0.2">
      <c r="B295" s="79"/>
      <c r="D295" s="56"/>
      <c r="E295" s="56"/>
      <c r="F295" s="56"/>
      <c r="G295" s="56"/>
      <c r="H295" s="56"/>
      <c r="I295" s="56"/>
      <c r="J295" s="56"/>
      <c r="K295" s="56"/>
      <c r="M295" s="56"/>
      <c r="O295" s="56"/>
      <c r="R295" s="56"/>
      <c r="S295" s="56"/>
      <c r="T295" s="56"/>
      <c r="U295" s="56"/>
      <c r="V295" s="56"/>
      <c r="X295" s="56"/>
      <c r="Y295" s="56"/>
      <c r="Z295" s="56"/>
      <c r="AA295" s="56"/>
      <c r="AC295" s="56"/>
      <c r="AD295" s="56"/>
      <c r="AJ295" s="56"/>
      <c r="AK295" s="56"/>
      <c r="AL295" s="56"/>
      <c r="AM295" s="56"/>
      <c r="AO295" s="67"/>
      <c r="AP295" s="67"/>
    </row>
    <row r="296" spans="2:42" x14ac:dyDescent="0.2">
      <c r="B296" s="79"/>
      <c r="D296" s="56"/>
      <c r="E296" s="56"/>
      <c r="F296" s="56"/>
      <c r="G296" s="56"/>
      <c r="H296" s="56"/>
      <c r="I296" s="56"/>
      <c r="J296" s="56"/>
      <c r="K296" s="56"/>
      <c r="M296" s="56"/>
      <c r="O296" s="56"/>
      <c r="R296" s="56"/>
      <c r="S296" s="56"/>
      <c r="T296" s="56"/>
      <c r="U296" s="56"/>
      <c r="V296" s="56"/>
      <c r="X296" s="56"/>
      <c r="Y296" s="56"/>
      <c r="Z296" s="56"/>
      <c r="AA296" s="56"/>
      <c r="AC296" s="56"/>
      <c r="AD296" s="56"/>
      <c r="AJ296" s="56"/>
      <c r="AK296" s="56"/>
      <c r="AL296" s="56"/>
      <c r="AM296" s="56"/>
      <c r="AO296" s="67"/>
      <c r="AP296" s="67"/>
    </row>
    <row r="297" spans="2:42" x14ac:dyDescent="0.2">
      <c r="B297" s="79"/>
      <c r="D297" s="56"/>
      <c r="E297" s="56"/>
      <c r="F297" s="56"/>
      <c r="G297" s="56"/>
      <c r="H297" s="56"/>
      <c r="I297" s="56"/>
      <c r="J297" s="56"/>
      <c r="K297" s="56"/>
      <c r="M297" s="56"/>
      <c r="O297" s="56"/>
      <c r="R297" s="56"/>
      <c r="S297" s="56"/>
      <c r="T297" s="56"/>
      <c r="U297" s="56"/>
      <c r="V297" s="56"/>
      <c r="X297" s="56"/>
      <c r="Y297" s="56"/>
      <c r="Z297" s="56"/>
      <c r="AA297" s="56"/>
      <c r="AC297" s="56"/>
      <c r="AD297" s="56"/>
      <c r="AJ297" s="56"/>
      <c r="AK297" s="56"/>
      <c r="AL297" s="56"/>
      <c r="AM297" s="56"/>
      <c r="AO297" s="67"/>
      <c r="AP297" s="67"/>
    </row>
    <row r="298" spans="2:42" x14ac:dyDescent="0.2">
      <c r="B298" s="79"/>
      <c r="D298" s="56"/>
      <c r="E298" s="56"/>
      <c r="F298" s="56"/>
      <c r="G298" s="56"/>
      <c r="H298" s="56"/>
      <c r="I298" s="56"/>
      <c r="J298" s="56"/>
      <c r="K298" s="56"/>
      <c r="M298" s="56"/>
      <c r="O298" s="56"/>
      <c r="R298" s="56"/>
      <c r="S298" s="56"/>
      <c r="T298" s="56"/>
      <c r="U298" s="56"/>
      <c r="V298" s="56"/>
      <c r="X298" s="56"/>
      <c r="Y298" s="56"/>
      <c r="Z298" s="56"/>
      <c r="AA298" s="56"/>
      <c r="AC298" s="56"/>
      <c r="AD298" s="56"/>
      <c r="AJ298" s="56"/>
      <c r="AK298" s="56"/>
      <c r="AL298" s="56"/>
      <c r="AM298" s="56"/>
      <c r="AO298" s="67"/>
      <c r="AP298" s="67"/>
    </row>
    <row r="299" spans="2:42" x14ac:dyDescent="0.2">
      <c r="B299" s="79"/>
      <c r="D299" s="56"/>
      <c r="E299" s="56"/>
      <c r="F299" s="56"/>
      <c r="G299" s="56"/>
      <c r="H299" s="56"/>
      <c r="I299" s="56"/>
      <c r="J299" s="56"/>
      <c r="K299" s="56"/>
      <c r="M299" s="56"/>
      <c r="O299" s="56"/>
      <c r="R299" s="56"/>
      <c r="S299" s="56"/>
      <c r="T299" s="56"/>
      <c r="U299" s="56"/>
      <c r="V299" s="56"/>
      <c r="X299" s="56"/>
      <c r="Y299" s="56"/>
      <c r="Z299" s="56"/>
      <c r="AA299" s="56"/>
      <c r="AC299" s="56"/>
      <c r="AD299" s="56"/>
      <c r="AJ299" s="56"/>
      <c r="AK299" s="56"/>
      <c r="AL299" s="56"/>
      <c r="AM299" s="56"/>
      <c r="AO299" s="67"/>
      <c r="AP299" s="67"/>
    </row>
    <row r="300" spans="2:42" x14ac:dyDescent="0.2">
      <c r="B300" s="79"/>
      <c r="D300" s="56"/>
      <c r="E300" s="56"/>
      <c r="F300" s="56"/>
      <c r="G300" s="56"/>
      <c r="H300" s="56"/>
      <c r="I300" s="56"/>
      <c r="J300" s="56"/>
      <c r="K300" s="56"/>
      <c r="M300" s="56"/>
      <c r="O300" s="56"/>
      <c r="R300" s="56"/>
      <c r="S300" s="56"/>
      <c r="T300" s="56"/>
      <c r="U300" s="56"/>
      <c r="V300" s="56"/>
      <c r="X300" s="56"/>
      <c r="Y300" s="56"/>
      <c r="Z300" s="56"/>
      <c r="AA300" s="56"/>
      <c r="AC300" s="56"/>
      <c r="AD300" s="56"/>
      <c r="AJ300" s="56"/>
      <c r="AK300" s="56"/>
      <c r="AL300" s="56"/>
      <c r="AM300" s="56"/>
      <c r="AO300" s="67"/>
      <c r="AP300" s="67"/>
    </row>
    <row r="301" spans="2:42" x14ac:dyDescent="0.2">
      <c r="B301" s="79"/>
      <c r="D301" s="56"/>
      <c r="E301" s="56"/>
      <c r="F301" s="56"/>
      <c r="G301" s="56"/>
      <c r="H301" s="56"/>
      <c r="I301" s="56"/>
      <c r="J301" s="56"/>
      <c r="K301" s="56"/>
      <c r="M301" s="56"/>
      <c r="O301" s="56"/>
      <c r="R301" s="56"/>
      <c r="S301" s="56"/>
      <c r="T301" s="56"/>
      <c r="U301" s="56"/>
      <c r="V301" s="56"/>
      <c r="X301" s="56"/>
      <c r="Y301" s="56"/>
      <c r="Z301" s="56"/>
      <c r="AA301" s="56"/>
      <c r="AC301" s="56"/>
      <c r="AD301" s="56"/>
      <c r="AJ301" s="56"/>
      <c r="AK301" s="56"/>
      <c r="AL301" s="56"/>
      <c r="AM301" s="56"/>
      <c r="AO301" s="67"/>
      <c r="AP301" s="67"/>
    </row>
    <row r="302" spans="2:42" x14ac:dyDescent="0.2">
      <c r="B302" s="79"/>
      <c r="D302" s="56"/>
      <c r="E302" s="56"/>
      <c r="F302" s="56"/>
      <c r="G302" s="56"/>
      <c r="H302" s="56"/>
      <c r="I302" s="56"/>
      <c r="J302" s="56"/>
      <c r="K302" s="56"/>
      <c r="M302" s="56"/>
      <c r="O302" s="56"/>
      <c r="R302" s="56"/>
      <c r="S302" s="56"/>
      <c r="T302" s="56"/>
      <c r="U302" s="56"/>
      <c r="V302" s="56"/>
      <c r="X302" s="56"/>
      <c r="Y302" s="56"/>
      <c r="Z302" s="56"/>
      <c r="AA302" s="56"/>
      <c r="AC302" s="56"/>
      <c r="AD302" s="56"/>
      <c r="AJ302" s="56"/>
      <c r="AK302" s="56"/>
      <c r="AL302" s="56"/>
      <c r="AM302" s="56"/>
      <c r="AO302" s="67"/>
      <c r="AP302" s="67"/>
    </row>
    <row r="303" spans="2:42" x14ac:dyDescent="0.2">
      <c r="B303" s="79"/>
      <c r="D303" s="56"/>
      <c r="E303" s="56"/>
      <c r="F303" s="56"/>
      <c r="G303" s="56"/>
      <c r="H303" s="56"/>
      <c r="I303" s="56"/>
      <c r="J303" s="56"/>
      <c r="K303" s="56"/>
      <c r="M303" s="56"/>
      <c r="O303" s="56"/>
      <c r="R303" s="56"/>
      <c r="S303" s="56"/>
      <c r="T303" s="56"/>
      <c r="U303" s="56"/>
      <c r="V303" s="56"/>
      <c r="X303" s="56"/>
      <c r="Y303" s="56"/>
      <c r="Z303" s="56"/>
      <c r="AA303" s="56"/>
      <c r="AC303" s="56"/>
      <c r="AD303" s="56"/>
      <c r="AJ303" s="56"/>
      <c r="AK303" s="56"/>
      <c r="AL303" s="56"/>
      <c r="AM303" s="56"/>
      <c r="AO303" s="67"/>
      <c r="AP303" s="67"/>
    </row>
    <row r="304" spans="2:42" x14ac:dyDescent="0.2">
      <c r="B304" s="79"/>
      <c r="D304" s="56"/>
      <c r="E304" s="56"/>
      <c r="F304" s="56"/>
      <c r="G304" s="56"/>
      <c r="H304" s="56"/>
      <c r="I304" s="56"/>
      <c r="J304" s="56"/>
      <c r="K304" s="56"/>
      <c r="M304" s="56"/>
      <c r="O304" s="56"/>
      <c r="R304" s="56"/>
      <c r="S304" s="56"/>
      <c r="T304" s="56"/>
      <c r="U304" s="56"/>
      <c r="V304" s="56"/>
      <c r="X304" s="56"/>
      <c r="Y304" s="56"/>
      <c r="Z304" s="56"/>
      <c r="AA304" s="56"/>
      <c r="AC304" s="56"/>
      <c r="AD304" s="56"/>
      <c r="AJ304" s="56"/>
      <c r="AK304" s="56"/>
      <c r="AL304" s="56"/>
      <c r="AM304" s="56"/>
      <c r="AO304" s="67"/>
      <c r="AP304" s="67"/>
    </row>
    <row r="305" spans="2:42" x14ac:dyDescent="0.2">
      <c r="B305" s="79"/>
      <c r="D305" s="56"/>
      <c r="E305" s="56"/>
      <c r="F305" s="56"/>
      <c r="G305" s="56"/>
      <c r="H305" s="56"/>
      <c r="I305" s="56"/>
      <c r="J305" s="56"/>
      <c r="K305" s="56"/>
      <c r="M305" s="56"/>
      <c r="O305" s="56"/>
      <c r="R305" s="56"/>
      <c r="S305" s="56"/>
      <c r="T305" s="56"/>
      <c r="U305" s="56"/>
      <c r="V305" s="56"/>
      <c r="X305" s="56"/>
      <c r="Y305" s="56"/>
      <c r="Z305" s="56"/>
      <c r="AA305" s="56"/>
      <c r="AC305" s="56"/>
      <c r="AD305" s="56"/>
      <c r="AJ305" s="56"/>
      <c r="AK305" s="56"/>
      <c r="AL305" s="56"/>
      <c r="AM305" s="56"/>
      <c r="AO305" s="67"/>
      <c r="AP305" s="67"/>
    </row>
    <row r="306" spans="2:42" x14ac:dyDescent="0.2">
      <c r="B306" s="79"/>
      <c r="D306" s="56"/>
      <c r="E306" s="56"/>
      <c r="F306" s="56"/>
      <c r="G306" s="56"/>
      <c r="H306" s="56"/>
      <c r="I306" s="56"/>
      <c r="J306" s="56"/>
      <c r="K306" s="56"/>
      <c r="M306" s="56"/>
      <c r="O306" s="56"/>
      <c r="R306" s="56"/>
      <c r="S306" s="56"/>
      <c r="T306" s="56"/>
      <c r="U306" s="56"/>
      <c r="V306" s="56"/>
      <c r="X306" s="56"/>
      <c r="Y306" s="56"/>
      <c r="Z306" s="56"/>
      <c r="AA306" s="56"/>
      <c r="AC306" s="56"/>
      <c r="AD306" s="56"/>
      <c r="AJ306" s="56"/>
      <c r="AK306" s="56"/>
      <c r="AL306" s="56"/>
      <c r="AM306" s="56"/>
      <c r="AO306" s="67"/>
      <c r="AP306" s="67"/>
    </row>
    <row r="307" spans="2:42" x14ac:dyDescent="0.2">
      <c r="B307" s="79"/>
      <c r="D307" s="56"/>
      <c r="E307" s="56"/>
      <c r="F307" s="56"/>
      <c r="G307" s="56"/>
      <c r="H307" s="56"/>
      <c r="I307" s="56"/>
      <c r="J307" s="56"/>
      <c r="K307" s="56"/>
      <c r="M307" s="56"/>
      <c r="O307" s="56"/>
      <c r="R307" s="56"/>
      <c r="S307" s="56"/>
      <c r="T307" s="56"/>
      <c r="U307" s="56"/>
      <c r="V307" s="56"/>
      <c r="X307" s="56"/>
      <c r="Y307" s="56"/>
      <c r="Z307" s="56"/>
      <c r="AA307" s="56"/>
      <c r="AC307" s="56"/>
      <c r="AD307" s="56"/>
      <c r="AJ307" s="56"/>
      <c r="AK307" s="56"/>
      <c r="AL307" s="56"/>
      <c r="AM307" s="56"/>
      <c r="AO307" s="67"/>
      <c r="AP307" s="67"/>
    </row>
    <row r="308" spans="2:42" x14ac:dyDescent="0.2">
      <c r="B308" s="79"/>
      <c r="D308" s="56"/>
      <c r="E308" s="56"/>
      <c r="F308" s="56"/>
      <c r="G308" s="56"/>
      <c r="H308" s="56"/>
      <c r="I308" s="56"/>
      <c r="J308" s="56"/>
      <c r="K308" s="56"/>
      <c r="M308" s="56"/>
      <c r="O308" s="56"/>
      <c r="R308" s="56"/>
      <c r="S308" s="56"/>
      <c r="T308" s="56"/>
      <c r="U308" s="56"/>
      <c r="V308" s="56"/>
      <c r="X308" s="56"/>
      <c r="Y308" s="56"/>
      <c r="Z308" s="56"/>
      <c r="AA308" s="56"/>
      <c r="AC308" s="56"/>
      <c r="AD308" s="56"/>
      <c r="AJ308" s="56"/>
      <c r="AK308" s="56"/>
      <c r="AL308" s="56"/>
      <c r="AM308" s="56"/>
      <c r="AO308" s="67"/>
      <c r="AP308" s="67"/>
    </row>
    <row r="309" spans="2:42" x14ac:dyDescent="0.2">
      <c r="B309" s="79"/>
      <c r="D309" s="56"/>
      <c r="E309" s="56"/>
      <c r="F309" s="56"/>
      <c r="G309" s="56"/>
      <c r="H309" s="56"/>
      <c r="I309" s="56"/>
      <c r="J309" s="56"/>
      <c r="K309" s="56"/>
      <c r="M309" s="56"/>
      <c r="O309" s="56"/>
      <c r="R309" s="56"/>
      <c r="S309" s="56"/>
      <c r="T309" s="56"/>
      <c r="U309" s="56"/>
      <c r="V309" s="56"/>
      <c r="X309" s="56"/>
      <c r="Y309" s="56"/>
      <c r="Z309" s="56"/>
      <c r="AA309" s="56"/>
      <c r="AC309" s="56"/>
      <c r="AD309" s="56"/>
      <c r="AJ309" s="56"/>
      <c r="AK309" s="56"/>
      <c r="AL309" s="56"/>
      <c r="AM309" s="56"/>
      <c r="AO309" s="67"/>
      <c r="AP309" s="67"/>
    </row>
    <row r="310" spans="2:42" x14ac:dyDescent="0.2">
      <c r="B310" s="79"/>
      <c r="D310" s="56"/>
      <c r="E310" s="56"/>
      <c r="F310" s="56"/>
      <c r="G310" s="56"/>
      <c r="H310" s="56"/>
      <c r="I310" s="56"/>
      <c r="J310" s="56"/>
      <c r="K310" s="56"/>
      <c r="M310" s="56"/>
      <c r="O310" s="56"/>
      <c r="R310" s="56"/>
      <c r="S310" s="56"/>
      <c r="T310" s="56"/>
      <c r="U310" s="56"/>
      <c r="V310" s="56"/>
      <c r="X310" s="56"/>
      <c r="Y310" s="56"/>
      <c r="Z310" s="56"/>
      <c r="AA310" s="56"/>
      <c r="AC310" s="56"/>
      <c r="AD310" s="56"/>
      <c r="AJ310" s="56"/>
      <c r="AK310" s="56"/>
      <c r="AL310" s="56"/>
      <c r="AM310" s="56"/>
      <c r="AO310" s="67"/>
      <c r="AP310" s="67"/>
    </row>
    <row r="311" spans="2:42" x14ac:dyDescent="0.2">
      <c r="B311" s="79"/>
      <c r="D311" s="56"/>
      <c r="E311" s="56"/>
      <c r="F311" s="56"/>
      <c r="G311" s="56"/>
      <c r="H311" s="56"/>
      <c r="I311" s="56"/>
      <c r="J311" s="56"/>
      <c r="K311" s="56"/>
      <c r="M311" s="56"/>
      <c r="O311" s="56"/>
      <c r="R311" s="56"/>
      <c r="S311" s="56"/>
      <c r="T311" s="56"/>
      <c r="U311" s="56"/>
      <c r="V311" s="56"/>
      <c r="X311" s="56"/>
      <c r="Y311" s="56"/>
      <c r="Z311" s="56"/>
      <c r="AA311" s="56"/>
      <c r="AC311" s="56"/>
      <c r="AD311" s="56"/>
      <c r="AJ311" s="56"/>
      <c r="AK311" s="56"/>
      <c r="AL311" s="56"/>
      <c r="AM311" s="56"/>
      <c r="AO311" s="67"/>
      <c r="AP311" s="67"/>
    </row>
    <row r="312" spans="2:42" x14ac:dyDescent="0.2">
      <c r="B312" s="79"/>
      <c r="D312" s="56"/>
      <c r="E312" s="56"/>
      <c r="F312" s="56"/>
      <c r="G312" s="56"/>
      <c r="H312" s="56"/>
      <c r="I312" s="56"/>
      <c r="J312" s="56"/>
      <c r="K312" s="56"/>
      <c r="M312" s="56"/>
      <c r="O312" s="56"/>
      <c r="R312" s="56"/>
      <c r="S312" s="56"/>
      <c r="T312" s="56"/>
      <c r="U312" s="56"/>
      <c r="V312" s="56"/>
      <c r="X312" s="56"/>
      <c r="Y312" s="56"/>
      <c r="Z312" s="56"/>
      <c r="AA312" s="56"/>
      <c r="AC312" s="56"/>
      <c r="AD312" s="56"/>
      <c r="AJ312" s="56"/>
      <c r="AK312" s="56"/>
      <c r="AL312" s="56"/>
      <c r="AM312" s="56"/>
      <c r="AO312" s="67"/>
      <c r="AP312" s="67"/>
    </row>
    <row r="313" spans="2:42" x14ac:dyDescent="0.2">
      <c r="B313" s="79"/>
      <c r="D313" s="56"/>
      <c r="E313" s="56"/>
      <c r="F313" s="56"/>
      <c r="G313" s="56"/>
      <c r="H313" s="56"/>
      <c r="I313" s="56"/>
      <c r="J313" s="56"/>
      <c r="K313" s="56"/>
      <c r="M313" s="56"/>
      <c r="O313" s="56"/>
      <c r="R313" s="56"/>
      <c r="S313" s="56"/>
      <c r="T313" s="56"/>
      <c r="U313" s="56"/>
      <c r="V313" s="56"/>
      <c r="X313" s="56"/>
      <c r="Y313" s="56"/>
      <c r="Z313" s="56"/>
      <c r="AA313" s="56"/>
      <c r="AC313" s="56"/>
      <c r="AD313" s="56"/>
      <c r="AJ313" s="56"/>
      <c r="AK313" s="56"/>
      <c r="AL313" s="56"/>
      <c r="AM313" s="56"/>
      <c r="AO313" s="67"/>
      <c r="AP313" s="67"/>
    </row>
    <row r="314" spans="2:42" x14ac:dyDescent="0.2">
      <c r="B314" s="79"/>
      <c r="D314" s="56"/>
      <c r="E314" s="56"/>
      <c r="F314" s="56"/>
      <c r="G314" s="56"/>
      <c r="H314" s="56"/>
      <c r="I314" s="56"/>
      <c r="J314" s="56"/>
      <c r="K314" s="56"/>
      <c r="M314" s="56"/>
      <c r="O314" s="56"/>
      <c r="R314" s="56"/>
      <c r="S314" s="56"/>
      <c r="T314" s="56"/>
      <c r="U314" s="56"/>
      <c r="V314" s="56"/>
      <c r="X314" s="56"/>
      <c r="Y314" s="56"/>
      <c r="Z314" s="56"/>
      <c r="AA314" s="56"/>
      <c r="AC314" s="56"/>
      <c r="AD314" s="56"/>
      <c r="AJ314" s="56"/>
      <c r="AK314" s="56"/>
      <c r="AL314" s="56"/>
      <c r="AM314" s="56"/>
      <c r="AO314" s="67"/>
      <c r="AP314" s="67"/>
    </row>
    <row r="315" spans="2:42" x14ac:dyDescent="0.2">
      <c r="B315" s="79"/>
      <c r="D315" s="56"/>
      <c r="E315" s="56"/>
      <c r="F315" s="56"/>
      <c r="G315" s="56"/>
      <c r="H315" s="56"/>
      <c r="I315" s="56"/>
      <c r="J315" s="56"/>
      <c r="K315" s="56"/>
      <c r="M315" s="56"/>
      <c r="O315" s="56"/>
      <c r="R315" s="56"/>
      <c r="S315" s="56"/>
      <c r="T315" s="56"/>
      <c r="U315" s="56"/>
      <c r="V315" s="56"/>
      <c r="X315" s="56"/>
      <c r="Y315" s="56"/>
      <c r="Z315" s="56"/>
      <c r="AA315" s="56"/>
      <c r="AC315" s="56"/>
      <c r="AD315" s="56"/>
      <c r="AJ315" s="56"/>
      <c r="AK315" s="56"/>
      <c r="AL315" s="56"/>
      <c r="AM315" s="56"/>
      <c r="AO315" s="67"/>
      <c r="AP315" s="67"/>
    </row>
    <row r="316" spans="2:42" x14ac:dyDescent="0.2">
      <c r="B316" s="79"/>
      <c r="D316" s="56"/>
      <c r="E316" s="56"/>
      <c r="F316" s="56"/>
      <c r="G316" s="56"/>
      <c r="H316" s="56"/>
      <c r="I316" s="56"/>
      <c r="J316" s="56"/>
      <c r="K316" s="56"/>
      <c r="M316" s="56"/>
      <c r="O316" s="56"/>
      <c r="R316" s="56"/>
      <c r="S316" s="56"/>
      <c r="T316" s="56"/>
      <c r="U316" s="56"/>
      <c r="V316" s="56"/>
      <c r="X316" s="56"/>
      <c r="Y316" s="56"/>
      <c r="Z316" s="56"/>
      <c r="AA316" s="56"/>
      <c r="AC316" s="56"/>
      <c r="AD316" s="56"/>
      <c r="AJ316" s="56"/>
      <c r="AK316" s="56"/>
      <c r="AL316" s="56"/>
      <c r="AM316" s="56"/>
      <c r="AO316" s="67"/>
      <c r="AP316" s="67"/>
    </row>
    <row r="317" spans="2:42" x14ac:dyDescent="0.2">
      <c r="B317" s="79"/>
      <c r="D317" s="56"/>
      <c r="E317" s="56"/>
      <c r="F317" s="56"/>
      <c r="G317" s="56"/>
      <c r="H317" s="56"/>
      <c r="I317" s="56"/>
      <c r="J317" s="56"/>
      <c r="K317" s="56"/>
      <c r="M317" s="56"/>
      <c r="O317" s="56"/>
      <c r="R317" s="56"/>
      <c r="S317" s="56"/>
      <c r="T317" s="56"/>
      <c r="U317" s="56"/>
      <c r="V317" s="56"/>
      <c r="X317" s="56"/>
      <c r="Y317" s="56"/>
      <c r="Z317" s="56"/>
      <c r="AA317" s="56"/>
      <c r="AC317" s="56"/>
      <c r="AD317" s="56"/>
      <c r="AJ317" s="56"/>
      <c r="AK317" s="56"/>
      <c r="AL317" s="56"/>
      <c r="AM317" s="56"/>
      <c r="AO317" s="67"/>
      <c r="AP317" s="67"/>
    </row>
    <row r="318" spans="2:42" x14ac:dyDescent="0.2">
      <c r="B318" s="79"/>
      <c r="D318" s="56"/>
      <c r="E318" s="56"/>
      <c r="F318" s="56"/>
      <c r="G318" s="56"/>
      <c r="H318" s="56"/>
      <c r="I318" s="56"/>
      <c r="J318" s="56"/>
      <c r="K318" s="56"/>
      <c r="M318" s="56"/>
      <c r="O318" s="56"/>
      <c r="R318" s="56"/>
      <c r="S318" s="56"/>
      <c r="T318" s="56"/>
      <c r="U318" s="56"/>
      <c r="V318" s="56"/>
      <c r="X318" s="56"/>
      <c r="Y318" s="56"/>
      <c r="Z318" s="56"/>
      <c r="AA318" s="56"/>
      <c r="AC318" s="56"/>
      <c r="AD318" s="56"/>
      <c r="AJ318" s="56"/>
      <c r="AK318" s="56"/>
      <c r="AL318" s="56"/>
      <c r="AM318" s="56"/>
      <c r="AO318" s="67"/>
      <c r="AP318" s="67"/>
    </row>
    <row r="319" spans="2:42" x14ac:dyDescent="0.2">
      <c r="B319" s="79"/>
      <c r="D319" s="56"/>
      <c r="E319" s="56"/>
      <c r="F319" s="56"/>
      <c r="G319" s="56"/>
      <c r="H319" s="56"/>
      <c r="I319" s="56"/>
      <c r="J319" s="56"/>
      <c r="K319" s="56"/>
      <c r="M319" s="56"/>
      <c r="O319" s="56"/>
      <c r="R319" s="56"/>
      <c r="S319" s="56"/>
      <c r="T319" s="56"/>
      <c r="U319" s="56"/>
      <c r="V319" s="56"/>
      <c r="X319" s="56"/>
      <c r="Y319" s="56"/>
      <c r="Z319" s="56"/>
      <c r="AA319" s="56"/>
      <c r="AC319" s="56"/>
      <c r="AD319" s="56"/>
      <c r="AJ319" s="56"/>
      <c r="AK319" s="56"/>
      <c r="AL319" s="56"/>
      <c r="AM319" s="56"/>
      <c r="AO319" s="67"/>
      <c r="AP319" s="67"/>
    </row>
    <row r="320" spans="2:42" x14ac:dyDescent="0.2">
      <c r="B320" s="79"/>
      <c r="D320" s="56"/>
      <c r="E320" s="56"/>
      <c r="F320" s="56"/>
      <c r="G320" s="56"/>
      <c r="H320" s="56"/>
      <c r="I320" s="56"/>
      <c r="J320" s="56"/>
      <c r="K320" s="56"/>
      <c r="M320" s="56"/>
      <c r="O320" s="56"/>
      <c r="R320" s="56"/>
      <c r="S320" s="56"/>
      <c r="T320" s="56"/>
      <c r="U320" s="56"/>
      <c r="V320" s="56"/>
      <c r="X320" s="56"/>
      <c r="Y320" s="56"/>
      <c r="Z320" s="56"/>
      <c r="AA320" s="56"/>
      <c r="AC320" s="56"/>
      <c r="AD320" s="56"/>
      <c r="AJ320" s="56"/>
      <c r="AK320" s="56"/>
      <c r="AL320" s="56"/>
      <c r="AM320" s="56"/>
      <c r="AO320" s="67"/>
      <c r="AP320" s="67"/>
    </row>
    <row r="321" spans="2:42" x14ac:dyDescent="0.2">
      <c r="B321" s="79"/>
      <c r="D321" s="56"/>
      <c r="E321" s="56"/>
      <c r="F321" s="56"/>
      <c r="G321" s="56"/>
      <c r="H321" s="56"/>
      <c r="I321" s="56"/>
      <c r="J321" s="56"/>
      <c r="K321" s="56"/>
      <c r="M321" s="56"/>
      <c r="O321" s="56"/>
      <c r="R321" s="56"/>
      <c r="S321" s="56"/>
      <c r="T321" s="56"/>
      <c r="U321" s="56"/>
      <c r="V321" s="56"/>
      <c r="X321" s="56"/>
      <c r="Y321" s="56"/>
      <c r="Z321" s="56"/>
      <c r="AA321" s="56"/>
      <c r="AC321" s="56"/>
      <c r="AD321" s="56"/>
      <c r="AJ321" s="56"/>
      <c r="AK321" s="56"/>
      <c r="AL321" s="56"/>
      <c r="AM321" s="56"/>
      <c r="AO321" s="67"/>
      <c r="AP321" s="67"/>
    </row>
    <row r="322" spans="2:42" x14ac:dyDescent="0.2">
      <c r="B322" s="79"/>
      <c r="D322" s="56"/>
      <c r="E322" s="56"/>
      <c r="F322" s="56"/>
      <c r="G322" s="56"/>
      <c r="H322" s="56"/>
      <c r="I322" s="56"/>
      <c r="J322" s="56"/>
      <c r="K322" s="56"/>
      <c r="M322" s="56"/>
      <c r="O322" s="56"/>
      <c r="R322" s="56"/>
      <c r="S322" s="56"/>
      <c r="T322" s="56"/>
      <c r="U322" s="56"/>
      <c r="V322" s="56"/>
      <c r="X322" s="56"/>
      <c r="Y322" s="56"/>
      <c r="Z322" s="56"/>
      <c r="AA322" s="56"/>
      <c r="AC322" s="56"/>
      <c r="AD322" s="56"/>
      <c r="AJ322" s="56"/>
      <c r="AK322" s="56"/>
      <c r="AL322" s="56"/>
      <c r="AM322" s="56"/>
      <c r="AO322" s="67"/>
      <c r="AP322" s="67"/>
    </row>
    <row r="323" spans="2:42" x14ac:dyDescent="0.2">
      <c r="B323" s="79"/>
      <c r="D323" s="56"/>
      <c r="E323" s="56"/>
      <c r="F323" s="56"/>
      <c r="G323" s="56"/>
      <c r="H323" s="56"/>
      <c r="I323" s="56"/>
      <c r="J323" s="56"/>
      <c r="K323" s="56"/>
      <c r="M323" s="56"/>
      <c r="O323" s="56"/>
      <c r="R323" s="56"/>
      <c r="S323" s="56"/>
      <c r="T323" s="56"/>
      <c r="U323" s="56"/>
      <c r="V323" s="56"/>
      <c r="X323" s="56"/>
      <c r="Y323" s="56"/>
      <c r="Z323" s="56"/>
      <c r="AA323" s="56"/>
      <c r="AC323" s="56"/>
      <c r="AD323" s="56"/>
      <c r="AJ323" s="56"/>
      <c r="AK323" s="56"/>
      <c r="AL323" s="56"/>
      <c r="AM323" s="56"/>
      <c r="AO323" s="67"/>
      <c r="AP323" s="67"/>
    </row>
    <row r="324" spans="2:42" x14ac:dyDescent="0.2">
      <c r="B324" s="79"/>
      <c r="D324" s="56"/>
      <c r="E324" s="56"/>
      <c r="F324" s="56"/>
      <c r="G324" s="56"/>
      <c r="H324" s="56"/>
      <c r="I324" s="56"/>
      <c r="J324" s="56"/>
      <c r="K324" s="56"/>
      <c r="M324" s="56"/>
      <c r="O324" s="56"/>
      <c r="R324" s="56"/>
      <c r="S324" s="56"/>
      <c r="T324" s="56"/>
      <c r="U324" s="56"/>
      <c r="V324" s="56"/>
      <c r="X324" s="56"/>
      <c r="Y324" s="56"/>
      <c r="Z324" s="56"/>
      <c r="AA324" s="56"/>
      <c r="AC324" s="56"/>
      <c r="AD324" s="56"/>
      <c r="AJ324" s="56"/>
      <c r="AK324" s="56"/>
      <c r="AL324" s="56"/>
      <c r="AM324" s="56"/>
      <c r="AO324" s="67"/>
      <c r="AP324" s="67"/>
    </row>
    <row r="325" spans="2:42" x14ac:dyDescent="0.2">
      <c r="B325" s="79"/>
      <c r="D325" s="56"/>
      <c r="E325" s="56"/>
      <c r="F325" s="56"/>
      <c r="G325" s="56"/>
      <c r="H325" s="56"/>
      <c r="I325" s="56"/>
      <c r="J325" s="56"/>
      <c r="K325" s="56"/>
      <c r="M325" s="56"/>
      <c r="O325" s="56"/>
      <c r="R325" s="56"/>
      <c r="S325" s="56"/>
      <c r="T325" s="56"/>
      <c r="U325" s="56"/>
      <c r="V325" s="56"/>
      <c r="X325" s="56"/>
      <c r="Y325" s="56"/>
      <c r="Z325" s="56"/>
      <c r="AA325" s="56"/>
      <c r="AC325" s="56"/>
      <c r="AD325" s="56"/>
      <c r="AJ325" s="56"/>
      <c r="AK325" s="56"/>
      <c r="AL325" s="56"/>
      <c r="AM325" s="56"/>
      <c r="AO325" s="67"/>
      <c r="AP325" s="67"/>
    </row>
    <row r="326" spans="2:42" x14ac:dyDescent="0.2">
      <c r="B326" s="79"/>
      <c r="D326" s="56"/>
      <c r="E326" s="56"/>
      <c r="F326" s="56"/>
      <c r="G326" s="56"/>
      <c r="H326" s="56"/>
      <c r="I326" s="56"/>
      <c r="J326" s="56"/>
      <c r="K326" s="56"/>
      <c r="M326" s="56"/>
      <c r="O326" s="56"/>
      <c r="R326" s="56"/>
      <c r="S326" s="56"/>
      <c r="T326" s="56"/>
      <c r="U326" s="56"/>
      <c r="V326" s="56"/>
      <c r="X326" s="56"/>
      <c r="Y326" s="56"/>
      <c r="Z326" s="56"/>
      <c r="AA326" s="56"/>
      <c r="AC326" s="56"/>
      <c r="AD326" s="56"/>
      <c r="AJ326" s="56"/>
      <c r="AK326" s="56"/>
      <c r="AL326" s="56"/>
      <c r="AM326" s="56"/>
      <c r="AO326" s="67"/>
      <c r="AP326" s="67"/>
    </row>
    <row r="327" spans="2:42" x14ac:dyDescent="0.2">
      <c r="B327" s="79"/>
      <c r="D327" s="56"/>
      <c r="E327" s="56"/>
      <c r="F327" s="56"/>
      <c r="G327" s="56"/>
      <c r="H327" s="56"/>
      <c r="I327" s="56"/>
      <c r="J327" s="56"/>
      <c r="K327" s="56"/>
      <c r="M327" s="56"/>
      <c r="O327" s="56"/>
      <c r="R327" s="56"/>
      <c r="S327" s="56"/>
      <c r="T327" s="56"/>
      <c r="U327" s="56"/>
      <c r="V327" s="56"/>
      <c r="X327" s="56"/>
      <c r="Y327" s="56"/>
      <c r="Z327" s="56"/>
      <c r="AA327" s="56"/>
      <c r="AC327" s="56"/>
      <c r="AD327" s="56"/>
      <c r="AJ327" s="56"/>
      <c r="AK327" s="56"/>
      <c r="AL327" s="56"/>
      <c r="AM327" s="56"/>
      <c r="AO327" s="67"/>
      <c r="AP327" s="67"/>
    </row>
    <row r="328" spans="2:42" x14ac:dyDescent="0.2">
      <c r="B328" s="79"/>
      <c r="D328" s="56"/>
      <c r="E328" s="56"/>
      <c r="F328" s="56"/>
      <c r="G328" s="56"/>
      <c r="H328" s="56"/>
      <c r="I328" s="56"/>
      <c r="J328" s="56"/>
      <c r="K328" s="56"/>
      <c r="M328" s="56"/>
      <c r="O328" s="56"/>
      <c r="R328" s="56"/>
      <c r="S328" s="56"/>
      <c r="T328" s="56"/>
      <c r="U328" s="56"/>
      <c r="V328" s="56"/>
      <c r="X328" s="56"/>
      <c r="Y328" s="56"/>
      <c r="Z328" s="56"/>
      <c r="AA328" s="56"/>
      <c r="AC328" s="56"/>
      <c r="AD328" s="56"/>
      <c r="AJ328" s="56"/>
      <c r="AK328" s="56"/>
      <c r="AL328" s="56"/>
      <c r="AM328" s="56"/>
      <c r="AO328" s="67"/>
      <c r="AP328" s="67"/>
    </row>
    <row r="329" spans="2:42" x14ac:dyDescent="0.2">
      <c r="B329" s="79"/>
      <c r="D329" s="56"/>
      <c r="E329" s="56"/>
      <c r="F329" s="56"/>
      <c r="G329" s="56"/>
      <c r="H329" s="56"/>
      <c r="I329" s="56"/>
      <c r="J329" s="56"/>
      <c r="K329" s="56"/>
      <c r="M329" s="56"/>
      <c r="O329" s="56"/>
      <c r="R329" s="56"/>
      <c r="S329" s="56"/>
      <c r="T329" s="56"/>
      <c r="U329" s="56"/>
      <c r="V329" s="56"/>
      <c r="X329" s="56"/>
      <c r="Y329" s="56"/>
      <c r="Z329" s="56"/>
      <c r="AA329" s="56"/>
      <c r="AC329" s="56"/>
      <c r="AD329" s="56"/>
      <c r="AJ329" s="56"/>
      <c r="AK329" s="56"/>
      <c r="AL329" s="56"/>
      <c r="AM329" s="56"/>
      <c r="AO329" s="67"/>
      <c r="AP329" s="67"/>
    </row>
    <row r="330" spans="2:42" x14ac:dyDescent="0.2">
      <c r="B330" s="79"/>
      <c r="D330" s="56"/>
      <c r="E330" s="56"/>
      <c r="F330" s="56"/>
      <c r="G330" s="56"/>
      <c r="H330" s="56"/>
      <c r="I330" s="56"/>
      <c r="J330" s="56"/>
      <c r="K330" s="56"/>
      <c r="M330" s="56"/>
      <c r="O330" s="56"/>
      <c r="R330" s="56"/>
      <c r="S330" s="56"/>
      <c r="T330" s="56"/>
      <c r="U330" s="56"/>
      <c r="V330" s="56"/>
      <c r="X330" s="56"/>
      <c r="Y330" s="56"/>
      <c r="Z330" s="56"/>
      <c r="AA330" s="56"/>
      <c r="AC330" s="56"/>
      <c r="AD330" s="56"/>
      <c r="AJ330" s="56"/>
      <c r="AK330" s="56"/>
      <c r="AL330" s="56"/>
      <c r="AM330" s="56"/>
      <c r="AO330" s="67"/>
      <c r="AP330" s="67"/>
    </row>
    <row r="331" spans="2:42" x14ac:dyDescent="0.2">
      <c r="B331" s="79"/>
      <c r="D331" s="56"/>
      <c r="E331" s="56"/>
      <c r="F331" s="56"/>
      <c r="G331" s="56"/>
      <c r="H331" s="56"/>
      <c r="I331" s="56"/>
      <c r="J331" s="56"/>
      <c r="K331" s="56"/>
      <c r="M331" s="56"/>
      <c r="O331" s="56"/>
      <c r="R331" s="56"/>
      <c r="S331" s="56"/>
      <c r="T331" s="56"/>
      <c r="U331" s="56"/>
      <c r="V331" s="56"/>
      <c r="X331" s="56"/>
      <c r="Y331" s="56"/>
      <c r="Z331" s="56"/>
      <c r="AA331" s="56"/>
      <c r="AC331" s="56"/>
      <c r="AD331" s="56"/>
      <c r="AJ331" s="56"/>
      <c r="AK331" s="56"/>
      <c r="AL331" s="56"/>
      <c r="AM331" s="56"/>
      <c r="AO331" s="67"/>
      <c r="AP331" s="67"/>
    </row>
    <row r="332" spans="2:42" x14ac:dyDescent="0.2">
      <c r="B332" s="79"/>
      <c r="D332" s="56"/>
      <c r="E332" s="56"/>
      <c r="F332" s="56"/>
      <c r="G332" s="56"/>
      <c r="H332" s="56"/>
      <c r="I332" s="56"/>
      <c r="J332" s="56"/>
      <c r="K332" s="56"/>
      <c r="M332" s="56"/>
      <c r="O332" s="56"/>
      <c r="R332" s="56"/>
      <c r="S332" s="56"/>
      <c r="T332" s="56"/>
      <c r="U332" s="56"/>
      <c r="V332" s="56"/>
      <c r="X332" s="56"/>
      <c r="Y332" s="56"/>
      <c r="Z332" s="56"/>
      <c r="AA332" s="56"/>
      <c r="AC332" s="56"/>
      <c r="AD332" s="56"/>
      <c r="AJ332" s="56"/>
      <c r="AK332" s="56"/>
      <c r="AL332" s="56"/>
      <c r="AM332" s="56"/>
      <c r="AO332" s="67"/>
      <c r="AP332" s="67"/>
    </row>
    <row r="333" spans="2:42" x14ac:dyDescent="0.2">
      <c r="B333" s="79"/>
      <c r="D333" s="56"/>
      <c r="E333" s="56"/>
      <c r="F333" s="56"/>
      <c r="G333" s="56"/>
      <c r="H333" s="56"/>
      <c r="I333" s="56"/>
      <c r="J333" s="56"/>
      <c r="K333" s="56"/>
      <c r="M333" s="56"/>
      <c r="O333" s="56"/>
      <c r="R333" s="56"/>
      <c r="S333" s="56"/>
      <c r="T333" s="56"/>
      <c r="U333" s="56"/>
      <c r="V333" s="56"/>
      <c r="X333" s="56"/>
      <c r="Y333" s="56"/>
      <c r="Z333" s="56"/>
      <c r="AA333" s="56"/>
      <c r="AC333" s="56"/>
      <c r="AD333" s="56"/>
      <c r="AJ333" s="56"/>
      <c r="AK333" s="56"/>
      <c r="AL333" s="56"/>
      <c r="AM333" s="56"/>
      <c r="AO333" s="67"/>
      <c r="AP333" s="67"/>
    </row>
    <row r="334" spans="2:42" x14ac:dyDescent="0.2">
      <c r="B334" s="79"/>
      <c r="D334" s="56"/>
      <c r="E334" s="56"/>
      <c r="F334" s="56"/>
      <c r="G334" s="56"/>
      <c r="H334" s="56"/>
      <c r="I334" s="56"/>
      <c r="J334" s="56"/>
      <c r="K334" s="56"/>
      <c r="M334" s="56"/>
      <c r="O334" s="56"/>
      <c r="R334" s="56"/>
      <c r="S334" s="56"/>
      <c r="T334" s="56"/>
      <c r="U334" s="56"/>
      <c r="V334" s="56"/>
      <c r="X334" s="56"/>
      <c r="Y334" s="56"/>
      <c r="Z334" s="56"/>
      <c r="AA334" s="56"/>
      <c r="AC334" s="56"/>
      <c r="AD334" s="56"/>
      <c r="AJ334" s="56"/>
      <c r="AK334" s="56"/>
      <c r="AL334" s="56"/>
      <c r="AM334" s="56"/>
      <c r="AO334" s="67"/>
      <c r="AP334" s="67"/>
    </row>
    <row r="335" spans="2:42" x14ac:dyDescent="0.2">
      <c r="B335" s="79"/>
      <c r="D335" s="56"/>
      <c r="E335" s="56"/>
      <c r="F335" s="56"/>
      <c r="G335" s="56"/>
      <c r="H335" s="56"/>
      <c r="I335" s="56"/>
      <c r="J335" s="56"/>
      <c r="K335" s="56"/>
      <c r="M335" s="56"/>
      <c r="O335" s="56"/>
      <c r="R335" s="56"/>
      <c r="S335" s="56"/>
      <c r="T335" s="56"/>
      <c r="U335" s="56"/>
      <c r="V335" s="56"/>
      <c r="X335" s="56"/>
      <c r="Y335" s="56"/>
      <c r="Z335" s="56"/>
      <c r="AA335" s="56"/>
      <c r="AC335" s="56"/>
      <c r="AD335" s="56"/>
      <c r="AJ335" s="56"/>
      <c r="AK335" s="56"/>
      <c r="AL335" s="56"/>
      <c r="AM335" s="56"/>
      <c r="AO335" s="67"/>
      <c r="AP335" s="67"/>
    </row>
    <row r="336" spans="2:42" x14ac:dyDescent="0.2">
      <c r="B336" s="79"/>
      <c r="D336" s="56"/>
      <c r="E336" s="56"/>
      <c r="F336" s="56"/>
      <c r="G336" s="56"/>
      <c r="H336" s="56"/>
      <c r="I336" s="56"/>
      <c r="J336" s="56"/>
      <c r="K336" s="56"/>
      <c r="M336" s="56"/>
      <c r="O336" s="56"/>
      <c r="R336" s="56"/>
      <c r="S336" s="56"/>
      <c r="T336" s="56"/>
      <c r="U336" s="56"/>
      <c r="V336" s="56"/>
      <c r="X336" s="56"/>
      <c r="Y336" s="56"/>
      <c r="Z336" s="56"/>
      <c r="AA336" s="56"/>
      <c r="AC336" s="56"/>
      <c r="AD336" s="56"/>
      <c r="AJ336" s="56"/>
      <c r="AK336" s="56"/>
      <c r="AL336" s="56"/>
      <c r="AM336" s="56"/>
      <c r="AO336" s="67"/>
      <c r="AP336" s="67"/>
    </row>
    <row r="337" spans="2:42" x14ac:dyDescent="0.2">
      <c r="B337" s="79"/>
      <c r="D337" s="56"/>
      <c r="E337" s="56"/>
      <c r="F337" s="56"/>
      <c r="G337" s="56"/>
      <c r="H337" s="56"/>
      <c r="I337" s="56"/>
      <c r="J337" s="56"/>
      <c r="K337" s="56"/>
      <c r="M337" s="56"/>
      <c r="O337" s="56"/>
      <c r="R337" s="56"/>
      <c r="S337" s="56"/>
      <c r="T337" s="56"/>
      <c r="U337" s="56"/>
      <c r="V337" s="56"/>
      <c r="X337" s="56"/>
      <c r="Y337" s="56"/>
      <c r="Z337" s="56"/>
      <c r="AA337" s="56"/>
      <c r="AC337" s="56"/>
      <c r="AD337" s="56"/>
      <c r="AJ337" s="56"/>
      <c r="AK337" s="56"/>
      <c r="AL337" s="56"/>
      <c r="AM337" s="56"/>
      <c r="AO337" s="67"/>
      <c r="AP337" s="67"/>
    </row>
    <row r="338" spans="2:42" x14ac:dyDescent="0.2">
      <c r="B338" s="79"/>
      <c r="D338" s="56"/>
      <c r="E338" s="56"/>
      <c r="F338" s="56"/>
      <c r="G338" s="56"/>
      <c r="H338" s="56"/>
      <c r="I338" s="56"/>
      <c r="J338" s="56"/>
      <c r="K338" s="56"/>
      <c r="M338" s="56"/>
      <c r="O338" s="56"/>
      <c r="R338" s="56"/>
      <c r="S338" s="56"/>
      <c r="T338" s="56"/>
      <c r="U338" s="56"/>
      <c r="V338" s="56"/>
      <c r="X338" s="56"/>
      <c r="Y338" s="56"/>
      <c r="Z338" s="56"/>
      <c r="AA338" s="56"/>
      <c r="AC338" s="56"/>
      <c r="AD338" s="56"/>
      <c r="AJ338" s="56"/>
      <c r="AK338" s="56"/>
      <c r="AL338" s="56"/>
      <c r="AM338" s="56"/>
      <c r="AO338" s="67"/>
      <c r="AP338" s="67"/>
    </row>
    <row r="339" spans="2:42" x14ac:dyDescent="0.2">
      <c r="B339" s="79"/>
      <c r="D339" s="56"/>
      <c r="E339" s="56"/>
      <c r="F339" s="56"/>
      <c r="G339" s="56"/>
      <c r="H339" s="56"/>
      <c r="I339" s="56"/>
      <c r="J339" s="56"/>
      <c r="K339" s="56"/>
      <c r="M339" s="56"/>
      <c r="O339" s="56"/>
      <c r="R339" s="56"/>
      <c r="S339" s="56"/>
      <c r="T339" s="56"/>
      <c r="U339" s="56"/>
      <c r="V339" s="56"/>
      <c r="X339" s="56"/>
      <c r="Y339" s="56"/>
      <c r="Z339" s="56"/>
      <c r="AA339" s="56"/>
      <c r="AC339" s="56"/>
      <c r="AD339" s="56"/>
      <c r="AJ339" s="56"/>
      <c r="AK339" s="56"/>
      <c r="AL339" s="56"/>
      <c r="AM339" s="56"/>
      <c r="AO339" s="67"/>
      <c r="AP339" s="67"/>
    </row>
    <row r="340" spans="2:42" x14ac:dyDescent="0.2">
      <c r="B340" s="79"/>
      <c r="D340" s="56"/>
      <c r="E340" s="56"/>
      <c r="F340" s="56"/>
      <c r="G340" s="56"/>
      <c r="H340" s="56"/>
      <c r="I340" s="56"/>
      <c r="J340" s="56"/>
      <c r="K340" s="56"/>
      <c r="M340" s="56"/>
      <c r="O340" s="56"/>
      <c r="R340" s="56"/>
      <c r="S340" s="56"/>
      <c r="T340" s="56"/>
      <c r="U340" s="56"/>
      <c r="V340" s="56"/>
      <c r="X340" s="56"/>
      <c r="Y340" s="56"/>
      <c r="Z340" s="56"/>
      <c r="AA340" s="56"/>
      <c r="AC340" s="56"/>
      <c r="AD340" s="56"/>
      <c r="AJ340" s="56"/>
      <c r="AK340" s="56"/>
      <c r="AL340" s="56"/>
      <c r="AM340" s="56"/>
      <c r="AO340" s="67"/>
      <c r="AP340" s="67"/>
    </row>
    <row r="341" spans="2:42" x14ac:dyDescent="0.2">
      <c r="B341" s="79"/>
      <c r="D341" s="56"/>
      <c r="E341" s="56"/>
      <c r="F341" s="56"/>
      <c r="G341" s="56"/>
      <c r="H341" s="56"/>
      <c r="I341" s="56"/>
      <c r="J341" s="56"/>
      <c r="K341" s="56"/>
      <c r="M341" s="56"/>
      <c r="O341" s="56"/>
      <c r="R341" s="56"/>
      <c r="S341" s="56"/>
      <c r="T341" s="56"/>
      <c r="U341" s="56"/>
      <c r="V341" s="56"/>
      <c r="X341" s="56"/>
      <c r="Y341" s="56"/>
      <c r="Z341" s="56"/>
      <c r="AA341" s="56"/>
      <c r="AC341" s="56"/>
      <c r="AD341" s="56"/>
      <c r="AJ341" s="56"/>
      <c r="AK341" s="56"/>
      <c r="AL341" s="56"/>
      <c r="AM341" s="56"/>
      <c r="AO341" s="67"/>
      <c r="AP341" s="67"/>
    </row>
    <row r="342" spans="2:42" x14ac:dyDescent="0.2">
      <c r="B342" s="79"/>
      <c r="D342" s="56"/>
      <c r="E342" s="56"/>
      <c r="F342" s="56"/>
      <c r="G342" s="56"/>
      <c r="H342" s="56"/>
      <c r="I342" s="56"/>
      <c r="J342" s="56"/>
      <c r="K342" s="56"/>
      <c r="M342" s="56"/>
      <c r="O342" s="56"/>
      <c r="R342" s="56"/>
      <c r="S342" s="56"/>
      <c r="T342" s="56"/>
      <c r="U342" s="56"/>
      <c r="V342" s="56"/>
      <c r="X342" s="56"/>
      <c r="Y342" s="56"/>
      <c r="Z342" s="56"/>
      <c r="AA342" s="56"/>
      <c r="AC342" s="56"/>
      <c r="AD342" s="56"/>
      <c r="AJ342" s="56"/>
      <c r="AK342" s="56"/>
      <c r="AL342" s="56"/>
      <c r="AM342" s="56"/>
      <c r="AO342" s="67"/>
      <c r="AP342" s="67"/>
    </row>
    <row r="343" spans="2:42" x14ac:dyDescent="0.2">
      <c r="B343" s="79"/>
      <c r="D343" s="56"/>
      <c r="E343" s="56"/>
      <c r="F343" s="56"/>
      <c r="G343" s="56"/>
      <c r="H343" s="56"/>
      <c r="I343" s="56"/>
      <c r="J343" s="56"/>
      <c r="K343" s="56"/>
      <c r="M343" s="56"/>
      <c r="O343" s="56"/>
      <c r="R343" s="56"/>
      <c r="S343" s="56"/>
      <c r="T343" s="56"/>
      <c r="U343" s="56"/>
      <c r="V343" s="56"/>
      <c r="X343" s="56"/>
      <c r="Y343" s="56"/>
      <c r="Z343" s="56"/>
      <c r="AA343" s="56"/>
      <c r="AC343" s="56"/>
      <c r="AD343" s="56"/>
      <c r="AJ343" s="56"/>
      <c r="AK343" s="56"/>
      <c r="AL343" s="56"/>
      <c r="AM343" s="56"/>
      <c r="AO343" s="67"/>
      <c r="AP343" s="67"/>
    </row>
    <row r="344" spans="2:42" x14ac:dyDescent="0.2">
      <c r="B344" s="79"/>
      <c r="D344" s="56"/>
      <c r="E344" s="56"/>
      <c r="F344" s="56"/>
      <c r="G344" s="56"/>
      <c r="H344" s="56"/>
      <c r="I344" s="56"/>
      <c r="J344" s="56"/>
      <c r="K344" s="56"/>
      <c r="M344" s="56"/>
      <c r="O344" s="56"/>
      <c r="R344" s="56"/>
      <c r="S344" s="56"/>
      <c r="T344" s="56"/>
      <c r="U344" s="56"/>
      <c r="V344" s="56"/>
      <c r="X344" s="56"/>
      <c r="Y344" s="56"/>
      <c r="Z344" s="56"/>
      <c r="AA344" s="56"/>
      <c r="AC344" s="56"/>
      <c r="AD344" s="56"/>
      <c r="AJ344" s="56"/>
      <c r="AK344" s="56"/>
      <c r="AL344" s="56"/>
      <c r="AM344" s="56"/>
      <c r="AO344" s="67"/>
      <c r="AP344" s="67"/>
    </row>
    <row r="345" spans="2:42" x14ac:dyDescent="0.2">
      <c r="B345" s="79"/>
      <c r="D345" s="56"/>
      <c r="E345" s="56"/>
      <c r="F345" s="56"/>
      <c r="G345" s="56"/>
      <c r="H345" s="56"/>
      <c r="I345" s="56"/>
      <c r="J345" s="56"/>
      <c r="K345" s="56"/>
      <c r="M345" s="56"/>
      <c r="O345" s="56"/>
      <c r="R345" s="56"/>
      <c r="S345" s="56"/>
      <c r="T345" s="56"/>
      <c r="U345" s="56"/>
      <c r="V345" s="56"/>
      <c r="X345" s="56"/>
      <c r="Y345" s="56"/>
      <c r="Z345" s="56"/>
      <c r="AA345" s="56"/>
      <c r="AC345" s="56"/>
      <c r="AD345" s="56"/>
      <c r="AJ345" s="56"/>
      <c r="AK345" s="56"/>
      <c r="AL345" s="56"/>
      <c r="AM345" s="56"/>
      <c r="AO345" s="67"/>
      <c r="AP345" s="67"/>
    </row>
    <row r="346" spans="2:42" x14ac:dyDescent="0.2">
      <c r="B346" s="79"/>
      <c r="D346" s="56"/>
      <c r="E346" s="56"/>
      <c r="F346" s="56"/>
      <c r="G346" s="56"/>
      <c r="H346" s="56"/>
      <c r="I346" s="56"/>
      <c r="J346" s="56"/>
      <c r="K346" s="56"/>
      <c r="M346" s="56"/>
      <c r="O346" s="56"/>
      <c r="R346" s="56"/>
      <c r="S346" s="56"/>
      <c r="T346" s="56"/>
      <c r="U346" s="56"/>
      <c r="V346" s="56"/>
      <c r="X346" s="56"/>
      <c r="Y346" s="56"/>
      <c r="Z346" s="56"/>
      <c r="AA346" s="56"/>
      <c r="AC346" s="56"/>
      <c r="AD346" s="56"/>
      <c r="AJ346" s="56"/>
      <c r="AK346" s="56"/>
      <c r="AL346" s="56"/>
      <c r="AM346" s="56"/>
      <c r="AO346" s="67"/>
      <c r="AP346" s="67"/>
    </row>
    <row r="347" spans="2:42" x14ac:dyDescent="0.2">
      <c r="B347" s="79"/>
      <c r="D347" s="56"/>
      <c r="E347" s="56"/>
      <c r="F347" s="56"/>
      <c r="G347" s="56"/>
      <c r="H347" s="56"/>
      <c r="I347" s="56"/>
      <c r="J347" s="56"/>
      <c r="K347" s="56"/>
      <c r="M347" s="56"/>
      <c r="O347" s="56"/>
      <c r="R347" s="56"/>
      <c r="S347" s="56"/>
      <c r="T347" s="56"/>
      <c r="U347" s="56"/>
      <c r="V347" s="56"/>
      <c r="X347" s="56"/>
      <c r="Y347" s="56"/>
      <c r="Z347" s="56"/>
      <c r="AA347" s="56"/>
      <c r="AC347" s="56"/>
      <c r="AD347" s="56"/>
      <c r="AJ347" s="56"/>
      <c r="AK347" s="56"/>
      <c r="AL347" s="56"/>
      <c r="AM347" s="56"/>
      <c r="AO347" s="67"/>
      <c r="AP347" s="67"/>
    </row>
    <row r="348" spans="2:42" x14ac:dyDescent="0.2">
      <c r="B348" s="79"/>
      <c r="D348" s="56"/>
      <c r="E348" s="56"/>
      <c r="F348" s="56"/>
      <c r="G348" s="56"/>
      <c r="H348" s="56"/>
      <c r="I348" s="56"/>
      <c r="J348" s="56"/>
      <c r="K348" s="56"/>
      <c r="M348" s="56"/>
      <c r="O348" s="56"/>
      <c r="R348" s="56"/>
      <c r="S348" s="56"/>
      <c r="T348" s="56"/>
      <c r="U348" s="56"/>
      <c r="V348" s="56"/>
      <c r="X348" s="56"/>
      <c r="Y348" s="56"/>
      <c r="Z348" s="56"/>
      <c r="AA348" s="56"/>
      <c r="AC348" s="56"/>
      <c r="AD348" s="56"/>
      <c r="AJ348" s="56"/>
      <c r="AK348" s="56"/>
      <c r="AL348" s="56"/>
      <c r="AM348" s="56"/>
      <c r="AO348" s="67"/>
      <c r="AP348" s="67"/>
    </row>
    <row r="349" spans="2:42" x14ac:dyDescent="0.2">
      <c r="B349" s="79"/>
      <c r="D349" s="56"/>
      <c r="E349" s="56"/>
      <c r="F349" s="56"/>
      <c r="G349" s="56"/>
      <c r="H349" s="56"/>
      <c r="I349" s="56"/>
      <c r="J349" s="56"/>
      <c r="K349" s="56"/>
      <c r="M349" s="56"/>
      <c r="O349" s="56"/>
      <c r="R349" s="56"/>
      <c r="S349" s="56"/>
      <c r="T349" s="56"/>
      <c r="U349" s="56"/>
      <c r="V349" s="56"/>
      <c r="X349" s="56"/>
      <c r="Y349" s="56"/>
      <c r="Z349" s="56"/>
      <c r="AA349" s="56"/>
      <c r="AC349" s="56"/>
      <c r="AD349" s="56"/>
      <c r="AJ349" s="56"/>
      <c r="AK349" s="56"/>
      <c r="AL349" s="56"/>
      <c r="AM349" s="56"/>
      <c r="AO349" s="67"/>
      <c r="AP349" s="67"/>
    </row>
    <row r="350" spans="2:42" x14ac:dyDescent="0.2">
      <c r="B350" s="79"/>
      <c r="D350" s="56"/>
      <c r="E350" s="56"/>
      <c r="F350" s="56"/>
      <c r="G350" s="56"/>
      <c r="H350" s="56"/>
      <c r="I350" s="56"/>
      <c r="J350" s="56"/>
      <c r="K350" s="56"/>
      <c r="M350" s="56"/>
      <c r="O350" s="56"/>
      <c r="R350" s="56"/>
      <c r="S350" s="56"/>
      <c r="T350" s="56"/>
      <c r="U350" s="56"/>
      <c r="V350" s="56"/>
      <c r="X350" s="56"/>
      <c r="Y350" s="56"/>
      <c r="Z350" s="56"/>
      <c r="AA350" s="56"/>
      <c r="AC350" s="56"/>
      <c r="AD350" s="56"/>
      <c r="AJ350" s="56"/>
      <c r="AK350" s="56"/>
      <c r="AL350" s="56"/>
      <c r="AM350" s="56"/>
      <c r="AO350" s="67"/>
      <c r="AP350" s="67"/>
    </row>
    <row r="351" spans="2:42" x14ac:dyDescent="0.2">
      <c r="B351" s="79"/>
      <c r="D351" s="56"/>
      <c r="E351" s="56"/>
      <c r="F351" s="56"/>
      <c r="G351" s="56"/>
      <c r="H351" s="56"/>
      <c r="I351" s="56"/>
      <c r="J351" s="56"/>
      <c r="K351" s="56"/>
      <c r="M351" s="56"/>
      <c r="O351" s="56"/>
      <c r="R351" s="56"/>
      <c r="S351" s="56"/>
      <c r="T351" s="56"/>
      <c r="U351" s="56"/>
      <c r="V351" s="56"/>
      <c r="X351" s="56"/>
      <c r="Y351" s="56"/>
      <c r="Z351" s="56"/>
      <c r="AA351" s="56"/>
      <c r="AC351" s="56"/>
      <c r="AD351" s="56"/>
      <c r="AJ351" s="56"/>
      <c r="AK351" s="56"/>
      <c r="AL351" s="56"/>
      <c r="AM351" s="56"/>
      <c r="AO351" s="67"/>
      <c r="AP351" s="67"/>
    </row>
    <row r="352" spans="2:42" x14ac:dyDescent="0.2">
      <c r="B352" s="79"/>
      <c r="D352" s="56"/>
      <c r="E352" s="56"/>
      <c r="F352" s="56"/>
      <c r="G352" s="56"/>
      <c r="H352" s="56"/>
      <c r="I352" s="56"/>
      <c r="J352" s="56"/>
      <c r="K352" s="56"/>
      <c r="M352" s="56"/>
      <c r="O352" s="56"/>
      <c r="R352" s="56"/>
      <c r="S352" s="56"/>
      <c r="T352" s="56"/>
      <c r="U352" s="56"/>
      <c r="V352" s="56"/>
      <c r="X352" s="56"/>
      <c r="Y352" s="56"/>
      <c r="Z352" s="56"/>
      <c r="AA352" s="56"/>
      <c r="AC352" s="56"/>
      <c r="AD352" s="56"/>
      <c r="AJ352" s="56"/>
      <c r="AK352" s="56"/>
      <c r="AL352" s="56"/>
      <c r="AM352" s="56"/>
      <c r="AO352" s="67"/>
      <c r="AP352" s="67"/>
    </row>
    <row r="353" spans="2:42" x14ac:dyDescent="0.2">
      <c r="B353" s="79"/>
      <c r="D353" s="56"/>
      <c r="E353" s="56"/>
      <c r="F353" s="56"/>
      <c r="G353" s="56"/>
      <c r="H353" s="56"/>
      <c r="I353" s="56"/>
      <c r="J353" s="56"/>
      <c r="K353" s="56"/>
      <c r="M353" s="56"/>
      <c r="O353" s="56"/>
      <c r="R353" s="56"/>
      <c r="S353" s="56"/>
      <c r="T353" s="56"/>
      <c r="U353" s="56"/>
      <c r="V353" s="56"/>
      <c r="X353" s="56"/>
      <c r="Y353" s="56"/>
      <c r="Z353" s="56"/>
      <c r="AA353" s="56"/>
      <c r="AC353" s="56"/>
      <c r="AD353" s="56"/>
      <c r="AJ353" s="56"/>
      <c r="AK353" s="56"/>
      <c r="AL353" s="56"/>
      <c r="AM353" s="56"/>
      <c r="AO353" s="67"/>
      <c r="AP353" s="67"/>
    </row>
    <row r="354" spans="2:42" x14ac:dyDescent="0.2">
      <c r="B354" s="79"/>
      <c r="D354" s="56"/>
      <c r="E354" s="56"/>
      <c r="F354" s="56"/>
      <c r="G354" s="56"/>
      <c r="H354" s="56"/>
      <c r="I354" s="56"/>
      <c r="J354" s="56"/>
      <c r="K354" s="56"/>
      <c r="M354" s="56"/>
      <c r="O354" s="56"/>
      <c r="R354" s="56"/>
      <c r="S354" s="56"/>
      <c r="T354" s="56"/>
      <c r="U354" s="56"/>
      <c r="V354" s="56"/>
      <c r="X354" s="56"/>
      <c r="Y354" s="56"/>
      <c r="Z354" s="56"/>
      <c r="AA354" s="56"/>
      <c r="AC354" s="56"/>
      <c r="AD354" s="56"/>
      <c r="AJ354" s="56"/>
      <c r="AK354" s="56"/>
      <c r="AL354" s="56"/>
      <c r="AM354" s="56"/>
      <c r="AO354" s="67"/>
      <c r="AP354" s="67"/>
    </row>
    <row r="355" spans="2:42" x14ac:dyDescent="0.2">
      <c r="B355" s="79"/>
      <c r="D355" s="56"/>
      <c r="E355" s="56"/>
      <c r="F355" s="56"/>
      <c r="G355" s="56"/>
      <c r="H355" s="56"/>
      <c r="I355" s="56"/>
      <c r="J355" s="56"/>
      <c r="K355" s="56"/>
      <c r="M355" s="56"/>
      <c r="O355" s="56"/>
      <c r="R355" s="56"/>
      <c r="S355" s="56"/>
      <c r="T355" s="56"/>
      <c r="U355" s="56"/>
      <c r="V355" s="56"/>
      <c r="X355" s="56"/>
      <c r="Y355" s="56"/>
      <c r="Z355" s="56"/>
      <c r="AA355" s="56"/>
      <c r="AC355" s="56"/>
      <c r="AD355" s="56"/>
      <c r="AJ355" s="56"/>
      <c r="AK355" s="56"/>
      <c r="AL355" s="56"/>
      <c r="AM355" s="56"/>
      <c r="AO355" s="67"/>
      <c r="AP355" s="67"/>
    </row>
    <row r="356" spans="2:42" x14ac:dyDescent="0.2">
      <c r="B356" s="79"/>
      <c r="D356" s="56"/>
      <c r="E356" s="56"/>
      <c r="F356" s="56"/>
      <c r="G356" s="56"/>
      <c r="H356" s="56"/>
      <c r="I356" s="56"/>
      <c r="J356" s="56"/>
      <c r="K356" s="56"/>
      <c r="M356" s="56"/>
      <c r="O356" s="56"/>
      <c r="R356" s="56"/>
      <c r="S356" s="56"/>
      <c r="T356" s="56"/>
      <c r="U356" s="56"/>
      <c r="V356" s="56"/>
      <c r="X356" s="56"/>
      <c r="Y356" s="56"/>
      <c r="Z356" s="56"/>
      <c r="AA356" s="56"/>
      <c r="AC356" s="56"/>
      <c r="AD356" s="56"/>
      <c r="AJ356" s="56"/>
      <c r="AK356" s="56"/>
      <c r="AL356" s="56"/>
      <c r="AM356" s="56"/>
      <c r="AO356" s="67"/>
      <c r="AP356" s="67"/>
    </row>
    <row r="357" spans="2:42" x14ac:dyDescent="0.2">
      <c r="B357" s="79"/>
      <c r="D357" s="56"/>
      <c r="E357" s="56"/>
      <c r="F357" s="56"/>
      <c r="G357" s="56"/>
      <c r="H357" s="56"/>
      <c r="I357" s="56"/>
      <c r="J357" s="56"/>
      <c r="K357" s="56"/>
      <c r="M357" s="56"/>
      <c r="O357" s="56"/>
      <c r="R357" s="56"/>
      <c r="S357" s="56"/>
      <c r="T357" s="56"/>
      <c r="U357" s="56"/>
      <c r="V357" s="56"/>
      <c r="X357" s="56"/>
      <c r="Y357" s="56"/>
      <c r="Z357" s="56"/>
      <c r="AA357" s="56"/>
      <c r="AC357" s="56"/>
      <c r="AD357" s="56"/>
      <c r="AJ357" s="56"/>
      <c r="AK357" s="56"/>
      <c r="AL357" s="56"/>
      <c r="AM357" s="56"/>
      <c r="AO357" s="67"/>
      <c r="AP357" s="67"/>
    </row>
    <row r="358" spans="2:42" x14ac:dyDescent="0.2">
      <c r="B358" s="79"/>
      <c r="D358" s="56"/>
      <c r="E358" s="56"/>
      <c r="F358" s="56"/>
      <c r="G358" s="56"/>
      <c r="H358" s="56"/>
      <c r="I358" s="56"/>
      <c r="J358" s="56"/>
      <c r="K358" s="56"/>
      <c r="M358" s="56"/>
      <c r="O358" s="56"/>
      <c r="R358" s="56"/>
      <c r="S358" s="56"/>
      <c r="T358" s="56"/>
      <c r="U358" s="56"/>
      <c r="V358" s="56"/>
      <c r="X358" s="56"/>
      <c r="Y358" s="56"/>
      <c r="Z358" s="56"/>
      <c r="AA358" s="56"/>
      <c r="AC358" s="56"/>
      <c r="AD358" s="56"/>
      <c r="AJ358" s="56"/>
      <c r="AK358" s="56"/>
      <c r="AL358" s="56"/>
      <c r="AM358" s="56"/>
      <c r="AO358" s="67"/>
      <c r="AP358" s="67"/>
    </row>
    <row r="359" spans="2:42" x14ac:dyDescent="0.2">
      <c r="B359" s="79"/>
      <c r="D359" s="56"/>
      <c r="E359" s="56"/>
      <c r="F359" s="56"/>
      <c r="G359" s="56"/>
      <c r="H359" s="56"/>
      <c r="I359" s="56"/>
      <c r="J359" s="56"/>
      <c r="K359" s="56"/>
      <c r="M359" s="56"/>
      <c r="O359" s="56"/>
      <c r="R359" s="56"/>
      <c r="S359" s="56"/>
      <c r="T359" s="56"/>
      <c r="U359" s="56"/>
      <c r="V359" s="56"/>
      <c r="X359" s="56"/>
      <c r="Y359" s="56"/>
      <c r="Z359" s="56"/>
      <c r="AA359" s="56"/>
      <c r="AC359" s="56"/>
      <c r="AD359" s="56"/>
      <c r="AJ359" s="56"/>
      <c r="AK359" s="56"/>
      <c r="AL359" s="56"/>
      <c r="AM359" s="56"/>
      <c r="AO359" s="67"/>
      <c r="AP359" s="67"/>
    </row>
    <row r="360" spans="2:42" x14ac:dyDescent="0.2">
      <c r="B360" s="79"/>
      <c r="D360" s="56"/>
      <c r="E360" s="56"/>
      <c r="F360" s="56"/>
      <c r="G360" s="56"/>
      <c r="H360" s="56"/>
      <c r="I360" s="56"/>
      <c r="J360" s="56"/>
      <c r="K360" s="56"/>
      <c r="M360" s="56"/>
      <c r="O360" s="56"/>
      <c r="R360" s="56"/>
      <c r="S360" s="56"/>
      <c r="T360" s="56"/>
      <c r="U360" s="56"/>
      <c r="V360" s="56"/>
      <c r="X360" s="56"/>
      <c r="Y360" s="56"/>
      <c r="Z360" s="56"/>
      <c r="AA360" s="56"/>
      <c r="AC360" s="56"/>
      <c r="AD360" s="56"/>
      <c r="AJ360" s="56"/>
      <c r="AK360" s="56"/>
      <c r="AL360" s="56"/>
      <c r="AM360" s="56"/>
    </row>
    <row r="361" spans="2:42" x14ac:dyDescent="0.2">
      <c r="B361" s="79"/>
      <c r="D361" s="56"/>
      <c r="E361" s="56"/>
      <c r="F361" s="56"/>
      <c r="G361" s="56"/>
      <c r="H361" s="56"/>
      <c r="I361" s="56"/>
      <c r="J361" s="56"/>
      <c r="K361" s="56"/>
      <c r="M361" s="56"/>
      <c r="O361" s="56"/>
      <c r="R361" s="56"/>
      <c r="S361" s="56"/>
      <c r="T361" s="56"/>
      <c r="U361" s="56"/>
      <c r="V361" s="56"/>
      <c r="X361" s="56"/>
      <c r="Y361" s="56"/>
      <c r="Z361" s="56"/>
      <c r="AA361" s="56"/>
      <c r="AC361" s="56"/>
      <c r="AD361" s="56"/>
      <c r="AJ361" s="56"/>
      <c r="AK361" s="56"/>
      <c r="AL361" s="56"/>
      <c r="AM361" s="56"/>
    </row>
    <row r="362" spans="2:42" x14ac:dyDescent="0.2">
      <c r="B362" s="79"/>
      <c r="D362" s="56"/>
      <c r="E362" s="56"/>
      <c r="F362" s="56"/>
      <c r="G362" s="56"/>
      <c r="H362" s="56"/>
      <c r="I362" s="56"/>
      <c r="J362" s="56"/>
      <c r="K362" s="56"/>
      <c r="M362" s="56"/>
      <c r="O362" s="56"/>
      <c r="R362" s="56"/>
      <c r="S362" s="56"/>
      <c r="T362" s="56"/>
      <c r="U362" s="56"/>
      <c r="V362" s="56"/>
      <c r="X362" s="56"/>
      <c r="Y362" s="56"/>
      <c r="Z362" s="56"/>
      <c r="AA362" s="56"/>
      <c r="AC362" s="56"/>
      <c r="AD362" s="56"/>
      <c r="AJ362" s="56"/>
      <c r="AK362" s="56"/>
      <c r="AL362" s="56"/>
      <c r="AM362" s="56"/>
    </row>
    <row r="363" spans="2:42" x14ac:dyDescent="0.2">
      <c r="B363" s="79"/>
      <c r="D363" s="56"/>
      <c r="E363" s="56"/>
      <c r="F363" s="56"/>
      <c r="G363" s="56"/>
      <c r="H363" s="56"/>
      <c r="I363" s="56"/>
      <c r="J363" s="56"/>
      <c r="K363" s="56"/>
      <c r="M363" s="56"/>
      <c r="O363" s="56"/>
      <c r="R363" s="56"/>
      <c r="S363" s="56"/>
      <c r="T363" s="56"/>
      <c r="U363" s="56"/>
      <c r="V363" s="56"/>
      <c r="X363" s="56"/>
      <c r="Y363" s="56"/>
      <c r="Z363" s="56"/>
      <c r="AA363" s="56"/>
      <c r="AC363" s="56"/>
      <c r="AD363" s="56"/>
      <c r="AJ363" s="56"/>
      <c r="AK363" s="56"/>
      <c r="AL363" s="56"/>
      <c r="AM363" s="56"/>
    </row>
    <row r="364" spans="2:42" x14ac:dyDescent="0.2">
      <c r="B364" s="49"/>
      <c r="D364" s="56"/>
      <c r="E364" s="56"/>
      <c r="F364" s="56"/>
      <c r="G364" s="56"/>
      <c r="H364" s="56"/>
      <c r="I364" s="56"/>
      <c r="J364" s="56"/>
      <c r="K364" s="56"/>
      <c r="M364" s="56"/>
      <c r="O364" s="56"/>
      <c r="R364" s="56"/>
      <c r="S364" s="56"/>
      <c r="T364" s="56"/>
      <c r="U364" s="56"/>
      <c r="V364" s="56"/>
      <c r="X364" s="56"/>
      <c r="Y364" s="56"/>
      <c r="Z364" s="56"/>
      <c r="AA364" s="56"/>
      <c r="AC364" s="56"/>
      <c r="AD364" s="56"/>
      <c r="AJ364" s="56"/>
      <c r="AK364" s="56"/>
      <c r="AL364" s="56"/>
      <c r="AM364" s="56"/>
    </row>
    <row r="365" spans="2:42" x14ac:dyDescent="0.2">
      <c r="B365" s="49"/>
      <c r="D365" s="56"/>
      <c r="E365" s="56"/>
      <c r="F365" s="56"/>
      <c r="G365" s="56"/>
      <c r="H365" s="56"/>
      <c r="I365" s="56"/>
      <c r="J365" s="56"/>
      <c r="K365" s="56"/>
      <c r="M365" s="56"/>
      <c r="O365" s="56"/>
      <c r="R365" s="56"/>
      <c r="S365" s="56"/>
      <c r="T365" s="56"/>
      <c r="U365" s="56"/>
      <c r="V365" s="56"/>
      <c r="X365" s="56"/>
      <c r="Y365" s="56"/>
      <c r="Z365" s="56"/>
      <c r="AA365" s="56"/>
      <c r="AC365" s="56"/>
      <c r="AD365" s="56"/>
      <c r="AJ365" s="56"/>
      <c r="AK365" s="56"/>
      <c r="AL365" s="56"/>
      <c r="AM365" s="56"/>
    </row>
    <row r="366" spans="2:42" x14ac:dyDescent="0.2">
      <c r="B366" s="49"/>
      <c r="D366" s="56"/>
      <c r="E366" s="56"/>
      <c r="F366" s="56"/>
      <c r="G366" s="56"/>
      <c r="H366" s="56"/>
      <c r="I366" s="56"/>
      <c r="J366" s="56"/>
      <c r="K366" s="56"/>
      <c r="M366" s="56"/>
      <c r="O366" s="56"/>
      <c r="R366" s="56"/>
      <c r="S366" s="56"/>
      <c r="T366" s="56"/>
      <c r="U366" s="56"/>
      <c r="V366" s="56"/>
      <c r="X366" s="56"/>
      <c r="Y366" s="56"/>
      <c r="Z366" s="56"/>
      <c r="AA366" s="56"/>
      <c r="AC366" s="56"/>
      <c r="AD366" s="56"/>
      <c r="AJ366" s="56"/>
      <c r="AK366" s="56"/>
      <c r="AL366" s="56"/>
      <c r="AM366" s="56"/>
    </row>
    <row r="367" spans="2:42" x14ac:dyDescent="0.2">
      <c r="B367" s="49"/>
      <c r="D367" s="56"/>
      <c r="E367" s="56"/>
      <c r="F367" s="56"/>
      <c r="G367" s="56"/>
      <c r="H367" s="56"/>
      <c r="I367" s="56"/>
      <c r="J367" s="56"/>
      <c r="K367" s="56"/>
      <c r="M367" s="56"/>
      <c r="O367" s="56"/>
      <c r="R367" s="56"/>
      <c r="S367" s="56"/>
      <c r="T367" s="56"/>
      <c r="U367" s="56"/>
      <c r="V367" s="56"/>
      <c r="X367" s="56"/>
      <c r="Y367" s="56"/>
      <c r="Z367" s="56"/>
      <c r="AA367" s="56"/>
      <c r="AC367" s="56"/>
      <c r="AD367" s="56"/>
      <c r="AJ367" s="56"/>
      <c r="AK367" s="56"/>
      <c r="AL367" s="56"/>
      <c r="AM367" s="56"/>
    </row>
    <row r="368" spans="2:42" x14ac:dyDescent="0.2">
      <c r="B368" s="49"/>
      <c r="D368" s="56"/>
      <c r="E368" s="56"/>
      <c r="F368" s="56"/>
      <c r="G368" s="56"/>
      <c r="H368" s="56"/>
      <c r="I368" s="56"/>
      <c r="J368" s="56"/>
      <c r="K368" s="56"/>
      <c r="M368" s="56"/>
      <c r="O368" s="56"/>
      <c r="R368" s="56"/>
      <c r="S368" s="56"/>
      <c r="T368" s="56"/>
      <c r="U368" s="56"/>
      <c r="V368" s="56"/>
      <c r="X368" s="56"/>
      <c r="Y368" s="56"/>
      <c r="Z368" s="56"/>
      <c r="AA368" s="56"/>
      <c r="AC368" s="56"/>
      <c r="AD368" s="56"/>
      <c r="AJ368" s="56"/>
      <c r="AK368" s="56"/>
      <c r="AL368" s="56"/>
      <c r="AM368" s="56"/>
    </row>
    <row r="369" spans="2:39" x14ac:dyDescent="0.2">
      <c r="B369" s="49"/>
      <c r="D369" s="56"/>
      <c r="E369" s="56"/>
      <c r="F369" s="56"/>
      <c r="G369" s="56"/>
      <c r="H369" s="56"/>
      <c r="I369" s="56"/>
      <c r="J369" s="56"/>
      <c r="K369" s="56"/>
      <c r="M369" s="56"/>
      <c r="O369" s="56"/>
      <c r="R369" s="56"/>
      <c r="S369" s="56"/>
      <c r="T369" s="56"/>
      <c r="U369" s="56"/>
      <c r="V369" s="56"/>
      <c r="X369" s="56"/>
      <c r="Y369" s="56"/>
      <c r="Z369" s="56"/>
      <c r="AA369" s="56"/>
      <c r="AC369" s="56"/>
      <c r="AD369" s="56"/>
      <c r="AJ369" s="56"/>
      <c r="AK369" s="56"/>
      <c r="AL369" s="56"/>
      <c r="AM369" s="56"/>
    </row>
    <row r="370" spans="2:39" x14ac:dyDescent="0.2">
      <c r="B370" s="49"/>
      <c r="D370" s="56"/>
      <c r="E370" s="56"/>
      <c r="F370" s="56"/>
      <c r="G370" s="56"/>
      <c r="H370" s="56"/>
      <c r="I370" s="56"/>
      <c r="J370" s="56"/>
      <c r="K370" s="56"/>
      <c r="M370" s="56"/>
      <c r="O370" s="56"/>
      <c r="R370" s="56"/>
      <c r="S370" s="56"/>
      <c r="T370" s="56"/>
      <c r="U370" s="56"/>
      <c r="V370" s="56"/>
      <c r="X370" s="56"/>
      <c r="Y370" s="56"/>
      <c r="Z370" s="56"/>
      <c r="AA370" s="56"/>
      <c r="AC370" s="56"/>
      <c r="AD370" s="56"/>
      <c r="AJ370" s="56"/>
      <c r="AK370" s="56"/>
      <c r="AL370" s="56"/>
      <c r="AM370" s="56"/>
    </row>
    <row r="371" spans="2:39" x14ac:dyDescent="0.2">
      <c r="B371" s="49"/>
      <c r="D371" s="56"/>
      <c r="E371" s="56"/>
      <c r="F371" s="56"/>
      <c r="G371" s="56"/>
      <c r="H371" s="56"/>
      <c r="I371" s="56"/>
      <c r="J371" s="56"/>
      <c r="K371" s="56"/>
      <c r="M371" s="56"/>
      <c r="O371" s="56"/>
      <c r="R371" s="56"/>
      <c r="S371" s="56"/>
      <c r="T371" s="56"/>
      <c r="U371" s="56"/>
      <c r="V371" s="56"/>
      <c r="X371" s="56"/>
      <c r="Y371" s="56"/>
      <c r="Z371" s="56"/>
      <c r="AA371" s="56"/>
      <c r="AC371" s="56"/>
      <c r="AD371" s="56"/>
      <c r="AJ371" s="56"/>
      <c r="AK371" s="56"/>
      <c r="AL371" s="56"/>
      <c r="AM371" s="56"/>
    </row>
    <row r="372" spans="2:39" x14ac:dyDescent="0.2">
      <c r="B372" s="49"/>
      <c r="H372" s="56"/>
      <c r="I372" s="56"/>
      <c r="J372" s="56"/>
      <c r="K372" s="56"/>
      <c r="O372" s="56"/>
      <c r="AC372" s="56"/>
      <c r="AD372" s="56"/>
      <c r="AJ372" s="56"/>
      <c r="AK372" s="56"/>
      <c r="AL372" s="56"/>
      <c r="AM372" s="56"/>
    </row>
    <row r="373" spans="2:39" x14ac:dyDescent="0.2">
      <c r="B373" s="49"/>
      <c r="H373" s="56"/>
      <c r="I373" s="56"/>
      <c r="J373" s="56"/>
      <c r="K373" s="56"/>
      <c r="O373" s="56"/>
      <c r="AC373" s="56"/>
      <c r="AD373" s="56"/>
      <c r="AJ373" s="56"/>
      <c r="AK373" s="56"/>
      <c r="AL373" s="56"/>
      <c r="AM373" s="56"/>
    </row>
    <row r="374" spans="2:39" x14ac:dyDescent="0.2">
      <c r="B374" s="49"/>
      <c r="H374" s="56"/>
      <c r="I374" s="56"/>
      <c r="J374" s="56"/>
      <c r="K374" s="56"/>
      <c r="O374" s="56"/>
      <c r="AC374" s="56"/>
      <c r="AD374" s="56"/>
      <c r="AJ374" s="56"/>
      <c r="AK374" s="56"/>
      <c r="AL374" s="56"/>
      <c r="AM374" s="56"/>
    </row>
    <row r="375" spans="2:39" x14ac:dyDescent="0.2">
      <c r="B375" s="49"/>
      <c r="H375" s="56"/>
      <c r="I375" s="56"/>
      <c r="J375" s="56"/>
      <c r="K375" s="56"/>
      <c r="O375" s="56"/>
      <c r="AC375" s="56"/>
      <c r="AD375" s="56"/>
      <c r="AJ375" s="56"/>
      <c r="AK375" s="56"/>
      <c r="AL375" s="56"/>
      <c r="AM375" s="56"/>
    </row>
    <row r="376" spans="2:39" x14ac:dyDescent="0.2">
      <c r="B376" s="49"/>
      <c r="H376" s="56"/>
      <c r="I376" s="56"/>
      <c r="J376" s="56"/>
      <c r="K376" s="56"/>
      <c r="O376" s="56"/>
      <c r="AC376" s="56"/>
      <c r="AD376" s="56"/>
      <c r="AJ376" s="56"/>
      <c r="AK376" s="56"/>
      <c r="AL376" s="56"/>
      <c r="AM376" s="56"/>
    </row>
    <row r="377" spans="2:39" x14ac:dyDescent="0.2">
      <c r="B377" s="49"/>
      <c r="H377" s="56"/>
      <c r="I377" s="56"/>
      <c r="J377" s="56"/>
      <c r="K377" s="56"/>
      <c r="O377" s="56"/>
      <c r="AC377" s="56"/>
      <c r="AD377" s="56"/>
      <c r="AJ377" s="56"/>
      <c r="AK377" s="56"/>
      <c r="AL377" s="56"/>
      <c r="AM377" s="56"/>
    </row>
    <row r="378" spans="2:39" x14ac:dyDescent="0.2">
      <c r="B378" s="49"/>
      <c r="H378" s="56"/>
      <c r="I378" s="56"/>
      <c r="J378" s="56"/>
      <c r="K378" s="56"/>
      <c r="O378" s="56"/>
      <c r="AC378" s="56"/>
      <c r="AD378" s="56"/>
      <c r="AJ378" s="56"/>
      <c r="AK378" s="56"/>
      <c r="AL378" s="56"/>
      <c r="AM378" s="56"/>
    </row>
    <row r="379" spans="2:39" x14ac:dyDescent="0.2">
      <c r="B379" s="49"/>
      <c r="H379" s="56"/>
      <c r="I379" s="56"/>
      <c r="J379" s="56"/>
      <c r="K379" s="56"/>
      <c r="O379" s="56"/>
      <c r="AC379" s="56"/>
      <c r="AD379" s="56"/>
      <c r="AJ379" s="56"/>
      <c r="AK379" s="56"/>
      <c r="AL379" s="56"/>
      <c r="AM379" s="56"/>
    </row>
    <row r="380" spans="2:39" x14ac:dyDescent="0.2">
      <c r="B380" s="49"/>
      <c r="H380" s="56"/>
      <c r="I380" s="56"/>
      <c r="J380" s="56"/>
      <c r="K380" s="56"/>
      <c r="O380" s="56"/>
      <c r="AC380" s="56"/>
      <c r="AD380" s="56"/>
      <c r="AJ380" s="56"/>
      <c r="AK380" s="56"/>
      <c r="AL380" s="56"/>
      <c r="AM380" s="56"/>
    </row>
    <row r="381" spans="2:39" x14ac:dyDescent="0.2">
      <c r="B381" s="49"/>
      <c r="H381" s="56"/>
      <c r="I381" s="56"/>
      <c r="J381" s="56"/>
      <c r="K381" s="56"/>
      <c r="O381" s="56"/>
      <c r="AC381" s="56"/>
      <c r="AD381" s="56"/>
      <c r="AJ381" s="56"/>
      <c r="AK381" s="56"/>
      <c r="AL381" s="56"/>
      <c r="AM381" s="56"/>
    </row>
    <row r="382" spans="2:39" x14ac:dyDescent="0.2">
      <c r="B382" s="49"/>
      <c r="H382" s="56"/>
      <c r="I382" s="56"/>
      <c r="J382" s="56"/>
      <c r="K382" s="56"/>
      <c r="O382" s="56"/>
      <c r="AC382" s="56"/>
      <c r="AD382" s="56"/>
      <c r="AJ382" s="56"/>
      <c r="AK382" s="56"/>
      <c r="AL382" s="56"/>
      <c r="AM382" s="56"/>
    </row>
    <row r="383" spans="2:39" x14ac:dyDescent="0.2">
      <c r="B383" s="49"/>
      <c r="H383" s="56"/>
      <c r="I383" s="56"/>
      <c r="J383" s="56"/>
      <c r="K383" s="56"/>
      <c r="O383" s="56"/>
      <c r="AC383" s="56"/>
      <c r="AD383" s="56"/>
      <c r="AJ383" s="56"/>
      <c r="AK383" s="56"/>
      <c r="AL383" s="56"/>
      <c r="AM383" s="56"/>
    </row>
    <row r="384" spans="2:39" x14ac:dyDescent="0.2">
      <c r="B384" s="49"/>
      <c r="H384" s="56"/>
      <c r="I384" s="56"/>
      <c r="J384" s="56"/>
      <c r="K384" s="56"/>
      <c r="O384" s="56"/>
      <c r="AC384" s="56"/>
      <c r="AD384" s="56"/>
      <c r="AJ384" s="56"/>
      <c r="AK384" s="56"/>
      <c r="AL384" s="56"/>
      <c r="AM384" s="56"/>
    </row>
    <row r="385" spans="2:39" x14ac:dyDescent="0.2">
      <c r="B385" s="49"/>
      <c r="H385" s="56"/>
      <c r="I385" s="56"/>
      <c r="J385" s="56"/>
      <c r="K385" s="56"/>
      <c r="O385" s="56"/>
      <c r="AC385" s="56"/>
      <c r="AD385" s="56"/>
      <c r="AJ385" s="56"/>
      <c r="AK385" s="56"/>
      <c r="AL385" s="56"/>
      <c r="AM385" s="56"/>
    </row>
    <row r="386" spans="2:39" x14ac:dyDescent="0.2">
      <c r="B386" s="49"/>
      <c r="H386" s="56"/>
      <c r="I386" s="56"/>
      <c r="J386" s="56"/>
      <c r="K386" s="56"/>
      <c r="O386" s="56"/>
      <c r="AC386" s="56"/>
      <c r="AD386" s="56"/>
      <c r="AJ386" s="56"/>
      <c r="AK386" s="56"/>
      <c r="AL386" s="56"/>
      <c r="AM386" s="56"/>
    </row>
    <row r="387" spans="2:39" x14ac:dyDescent="0.2">
      <c r="B387" s="49"/>
      <c r="H387" s="56"/>
      <c r="I387" s="56"/>
      <c r="J387" s="56"/>
      <c r="K387" s="56"/>
      <c r="O387" s="56"/>
      <c r="AC387" s="56"/>
      <c r="AD387" s="56"/>
      <c r="AJ387" s="56"/>
      <c r="AK387" s="56"/>
      <c r="AL387" s="56"/>
      <c r="AM387" s="56"/>
    </row>
    <row r="388" spans="2:39" x14ac:dyDescent="0.2">
      <c r="B388" s="49"/>
      <c r="H388" s="56"/>
      <c r="I388" s="56"/>
      <c r="J388" s="56"/>
      <c r="K388" s="56"/>
      <c r="O388" s="56"/>
      <c r="AC388" s="56"/>
      <c r="AD388" s="56"/>
      <c r="AJ388" s="56"/>
      <c r="AK388" s="56"/>
      <c r="AL388" s="56"/>
      <c r="AM388" s="56"/>
    </row>
    <row r="389" spans="2:39" x14ac:dyDescent="0.2">
      <c r="B389" s="49"/>
      <c r="H389" s="56"/>
      <c r="I389" s="56"/>
      <c r="J389" s="56"/>
      <c r="K389" s="56"/>
      <c r="O389" s="56"/>
      <c r="AC389" s="56"/>
      <c r="AD389" s="56"/>
      <c r="AJ389" s="56"/>
      <c r="AK389" s="56"/>
      <c r="AL389" s="56"/>
      <c r="AM389" s="56"/>
    </row>
    <row r="390" spans="2:39" x14ac:dyDescent="0.2">
      <c r="B390" s="49"/>
      <c r="H390" s="56"/>
      <c r="I390" s="56"/>
      <c r="J390" s="56"/>
      <c r="K390" s="56"/>
      <c r="O390" s="56"/>
      <c r="AC390" s="56"/>
      <c r="AD390" s="56"/>
      <c r="AJ390" s="56"/>
      <c r="AK390" s="56"/>
      <c r="AL390" s="56"/>
      <c r="AM390" s="56"/>
    </row>
    <row r="391" spans="2:39" x14ac:dyDescent="0.2">
      <c r="B391" s="49"/>
      <c r="H391" s="56"/>
      <c r="I391" s="56"/>
      <c r="J391" s="56"/>
      <c r="K391" s="56"/>
      <c r="O391" s="56"/>
      <c r="AC391" s="56"/>
      <c r="AD391" s="56"/>
      <c r="AJ391" s="56"/>
      <c r="AK391" s="56"/>
      <c r="AL391" s="56"/>
      <c r="AM391" s="56"/>
    </row>
    <row r="392" spans="2:39" x14ac:dyDescent="0.2">
      <c r="B392" s="49"/>
      <c r="H392" s="56"/>
      <c r="I392" s="56"/>
      <c r="J392" s="56"/>
      <c r="K392" s="56"/>
      <c r="O392" s="56"/>
      <c r="AC392" s="56"/>
      <c r="AD392" s="56"/>
      <c r="AJ392" s="56"/>
      <c r="AK392" s="56"/>
      <c r="AL392" s="56"/>
      <c r="AM392" s="56"/>
    </row>
    <row r="393" spans="2:39" x14ac:dyDescent="0.2">
      <c r="B393" s="49"/>
      <c r="H393" s="56"/>
      <c r="I393" s="56"/>
      <c r="J393" s="56"/>
      <c r="K393" s="56"/>
      <c r="O393" s="56"/>
      <c r="AC393" s="56"/>
      <c r="AD393" s="56"/>
      <c r="AJ393" s="56"/>
      <c r="AK393" s="56"/>
      <c r="AL393" s="56"/>
      <c r="AM393" s="56"/>
    </row>
    <row r="394" spans="2:39" x14ac:dyDescent="0.2">
      <c r="B394" s="49"/>
      <c r="H394" s="56"/>
      <c r="I394" s="56"/>
      <c r="J394" s="56"/>
      <c r="K394" s="56"/>
      <c r="O394" s="56"/>
      <c r="AC394" s="56"/>
      <c r="AD394" s="56"/>
      <c r="AJ394" s="56"/>
      <c r="AK394" s="56"/>
      <c r="AL394" s="56"/>
      <c r="AM394" s="56"/>
    </row>
    <row r="395" spans="2:39" x14ac:dyDescent="0.2">
      <c r="B395" s="49"/>
      <c r="H395" s="56"/>
      <c r="I395" s="56"/>
      <c r="J395" s="56"/>
      <c r="K395" s="56"/>
      <c r="O395" s="56"/>
      <c r="AC395" s="56"/>
      <c r="AD395" s="56"/>
      <c r="AJ395" s="56"/>
      <c r="AK395" s="56"/>
      <c r="AL395" s="56"/>
      <c r="AM395" s="56"/>
    </row>
    <row r="396" spans="2:39" x14ac:dyDescent="0.2">
      <c r="B396" s="49"/>
      <c r="H396" s="56"/>
      <c r="I396" s="56"/>
      <c r="J396" s="56"/>
      <c r="K396" s="56"/>
      <c r="O396" s="56"/>
      <c r="AC396" s="56"/>
      <c r="AD396" s="56"/>
      <c r="AJ396" s="56"/>
      <c r="AK396" s="56"/>
      <c r="AL396" s="56"/>
      <c r="AM396" s="56"/>
    </row>
    <row r="397" spans="2:39" x14ac:dyDescent="0.2">
      <c r="B397" s="49"/>
      <c r="H397" s="56"/>
      <c r="I397" s="56"/>
      <c r="J397" s="56"/>
      <c r="K397" s="56"/>
      <c r="O397" s="56"/>
      <c r="AC397" s="56"/>
      <c r="AD397" s="56"/>
      <c r="AJ397" s="56"/>
      <c r="AK397" s="56"/>
      <c r="AL397" s="56"/>
      <c r="AM397" s="56"/>
    </row>
    <row r="398" spans="2:39" x14ac:dyDescent="0.2">
      <c r="B398" s="49"/>
      <c r="H398" s="56"/>
      <c r="I398" s="56"/>
      <c r="J398" s="56"/>
      <c r="K398" s="56"/>
      <c r="O398" s="56"/>
      <c r="AC398" s="56"/>
      <c r="AD398" s="56"/>
      <c r="AJ398" s="56"/>
      <c r="AK398" s="56"/>
      <c r="AL398" s="56"/>
      <c r="AM398" s="56"/>
    </row>
    <row r="399" spans="2:39" x14ac:dyDescent="0.2">
      <c r="B399" s="49"/>
      <c r="H399" s="56"/>
      <c r="I399" s="56"/>
      <c r="J399" s="56"/>
      <c r="K399" s="56"/>
      <c r="O399" s="56"/>
      <c r="AC399" s="56"/>
      <c r="AD399" s="56"/>
      <c r="AJ399" s="56"/>
      <c r="AK399" s="56"/>
      <c r="AL399" s="56"/>
      <c r="AM399" s="56"/>
    </row>
    <row r="400" spans="2:39" x14ac:dyDescent="0.2">
      <c r="B400" s="49"/>
      <c r="H400" s="56"/>
      <c r="I400" s="56"/>
      <c r="J400" s="56"/>
      <c r="K400" s="56"/>
      <c r="O400" s="56"/>
      <c r="AC400" s="56"/>
      <c r="AD400" s="56"/>
      <c r="AJ400" s="56"/>
      <c r="AK400" s="56"/>
      <c r="AL400" s="56"/>
      <c r="AM400" s="56"/>
    </row>
    <row r="401" spans="2:39" x14ac:dyDescent="0.2">
      <c r="B401" s="49"/>
      <c r="H401" s="56"/>
      <c r="I401" s="56"/>
      <c r="J401" s="56"/>
      <c r="K401" s="56"/>
      <c r="O401" s="56"/>
      <c r="AC401" s="56"/>
      <c r="AD401" s="56"/>
      <c r="AJ401" s="56"/>
      <c r="AK401" s="56"/>
      <c r="AL401" s="56"/>
      <c r="AM401" s="56"/>
    </row>
    <row r="402" spans="2:39" x14ac:dyDescent="0.2">
      <c r="B402" s="49"/>
      <c r="H402" s="56"/>
      <c r="I402" s="56"/>
      <c r="J402" s="56"/>
      <c r="K402" s="56"/>
      <c r="O402" s="56"/>
      <c r="AC402" s="56"/>
      <c r="AD402" s="56"/>
      <c r="AJ402" s="56"/>
      <c r="AK402" s="56"/>
      <c r="AL402" s="56"/>
      <c r="AM402" s="56"/>
    </row>
    <row r="403" spans="2:39" x14ac:dyDescent="0.2">
      <c r="B403" s="49"/>
      <c r="H403" s="56"/>
      <c r="I403" s="56"/>
      <c r="J403" s="56"/>
      <c r="K403" s="56"/>
      <c r="O403" s="56"/>
      <c r="AC403" s="56"/>
      <c r="AD403" s="56"/>
      <c r="AJ403" s="56"/>
      <c r="AK403" s="56"/>
      <c r="AL403" s="56"/>
      <c r="AM403" s="56"/>
    </row>
    <row r="404" spans="2:39" x14ac:dyDescent="0.2">
      <c r="B404" s="49"/>
      <c r="H404" s="56"/>
      <c r="I404" s="56"/>
      <c r="J404" s="56"/>
      <c r="K404" s="56"/>
      <c r="O404" s="56"/>
      <c r="AC404" s="56"/>
      <c r="AD404" s="56"/>
      <c r="AJ404" s="56"/>
      <c r="AK404" s="56"/>
      <c r="AL404" s="56"/>
      <c r="AM404" s="56"/>
    </row>
    <row r="405" spans="2:39" x14ac:dyDescent="0.2">
      <c r="B405" s="49"/>
      <c r="H405" s="56"/>
      <c r="I405" s="56"/>
      <c r="J405" s="56"/>
      <c r="K405" s="56"/>
      <c r="O405" s="56"/>
      <c r="AC405" s="56"/>
      <c r="AD405" s="56"/>
      <c r="AJ405" s="56"/>
      <c r="AK405" s="56"/>
      <c r="AL405" s="56"/>
      <c r="AM405" s="56"/>
    </row>
    <row r="406" spans="2:39" x14ac:dyDescent="0.2">
      <c r="B406" s="49"/>
      <c r="H406" s="56"/>
      <c r="I406" s="56"/>
      <c r="J406" s="56"/>
      <c r="K406" s="56"/>
      <c r="O406" s="56"/>
      <c r="AC406" s="56"/>
      <c r="AD406" s="56"/>
      <c r="AJ406" s="56"/>
      <c r="AK406" s="56"/>
      <c r="AL406" s="56"/>
      <c r="AM406" s="56"/>
    </row>
    <row r="407" spans="2:39" x14ac:dyDescent="0.2">
      <c r="B407" s="49"/>
      <c r="H407" s="56"/>
      <c r="I407" s="56"/>
      <c r="J407" s="56"/>
      <c r="K407" s="56"/>
      <c r="O407" s="56"/>
      <c r="AC407" s="56"/>
      <c r="AD407" s="56"/>
      <c r="AJ407" s="56"/>
      <c r="AK407" s="56"/>
      <c r="AL407" s="56"/>
      <c r="AM407" s="56"/>
    </row>
    <row r="408" spans="2:39" x14ac:dyDescent="0.2">
      <c r="B408" s="49"/>
      <c r="H408" s="56"/>
      <c r="I408" s="56"/>
      <c r="J408" s="56"/>
      <c r="K408" s="56"/>
      <c r="O408" s="56"/>
      <c r="AC408" s="56"/>
      <c r="AD408" s="56"/>
      <c r="AJ408" s="56"/>
      <c r="AK408" s="56"/>
      <c r="AL408" s="56"/>
      <c r="AM408" s="56"/>
    </row>
    <row r="409" spans="2:39" x14ac:dyDescent="0.2">
      <c r="B409" s="49"/>
      <c r="H409" s="56"/>
      <c r="I409" s="56"/>
      <c r="J409" s="56"/>
      <c r="K409" s="56"/>
      <c r="O409" s="56"/>
      <c r="AC409" s="56"/>
      <c r="AD409" s="56"/>
      <c r="AJ409" s="56"/>
      <c r="AK409" s="56"/>
      <c r="AL409" s="56"/>
      <c r="AM409" s="56"/>
    </row>
    <row r="410" spans="2:39" x14ac:dyDescent="0.2">
      <c r="B410" s="49"/>
      <c r="H410" s="56"/>
      <c r="I410" s="56"/>
      <c r="J410" s="56"/>
      <c r="K410" s="56"/>
      <c r="O410" s="56"/>
      <c r="AC410" s="56"/>
      <c r="AD410" s="56"/>
      <c r="AJ410" s="56"/>
      <c r="AK410" s="56"/>
      <c r="AL410" s="56"/>
      <c r="AM410" s="56"/>
    </row>
    <row r="411" spans="2:39" x14ac:dyDescent="0.2">
      <c r="B411" s="49"/>
      <c r="H411" s="56"/>
      <c r="I411" s="56"/>
      <c r="J411" s="56"/>
      <c r="K411" s="56"/>
      <c r="O411" s="56"/>
      <c r="AC411" s="56"/>
      <c r="AD411" s="56"/>
      <c r="AJ411" s="56"/>
      <c r="AK411" s="56"/>
      <c r="AL411" s="56"/>
      <c r="AM411" s="56"/>
    </row>
    <row r="412" spans="2:39" x14ac:dyDescent="0.2">
      <c r="B412" s="49"/>
      <c r="H412" s="56"/>
      <c r="I412" s="56"/>
      <c r="J412" s="56"/>
      <c r="K412" s="56"/>
      <c r="O412" s="56"/>
      <c r="AC412" s="56"/>
      <c r="AD412" s="56"/>
      <c r="AJ412" s="56"/>
      <c r="AK412" s="56"/>
      <c r="AL412" s="56"/>
      <c r="AM412" s="56"/>
    </row>
    <row r="413" spans="2:39" x14ac:dyDescent="0.2">
      <c r="B413" s="49"/>
      <c r="H413" s="56"/>
      <c r="I413" s="56"/>
      <c r="J413" s="56"/>
      <c r="K413" s="56"/>
      <c r="O413" s="56"/>
      <c r="AC413" s="56"/>
      <c r="AD413" s="56"/>
      <c r="AJ413" s="56"/>
      <c r="AK413" s="56"/>
      <c r="AL413" s="56"/>
      <c r="AM413" s="56"/>
    </row>
    <row r="414" spans="2:39" x14ac:dyDescent="0.2">
      <c r="B414" s="49"/>
      <c r="H414" s="56"/>
      <c r="I414" s="56"/>
      <c r="J414" s="56"/>
      <c r="K414" s="56"/>
      <c r="O414" s="56"/>
      <c r="AC414" s="56"/>
      <c r="AD414" s="56"/>
      <c r="AJ414" s="56"/>
      <c r="AK414" s="56"/>
      <c r="AL414" s="56"/>
      <c r="AM414" s="56"/>
    </row>
    <row r="415" spans="2:39" x14ac:dyDescent="0.2">
      <c r="B415" s="49"/>
      <c r="H415" s="56"/>
      <c r="I415" s="56"/>
      <c r="J415" s="56"/>
      <c r="K415" s="56"/>
      <c r="O415" s="56"/>
      <c r="AC415" s="56"/>
      <c r="AD415" s="56"/>
      <c r="AJ415" s="56"/>
      <c r="AK415" s="56"/>
      <c r="AL415" s="56"/>
      <c r="AM415" s="56"/>
    </row>
    <row r="416" spans="2:39" x14ac:dyDescent="0.2">
      <c r="B416" s="49"/>
      <c r="H416" s="56"/>
      <c r="I416" s="56"/>
      <c r="J416" s="56"/>
      <c r="K416" s="56"/>
      <c r="O416" s="56"/>
      <c r="AC416" s="56"/>
      <c r="AD416" s="56"/>
      <c r="AJ416" s="56"/>
      <c r="AK416" s="56"/>
      <c r="AL416" s="56"/>
      <c r="AM416" s="56"/>
    </row>
    <row r="417" spans="2:39" x14ac:dyDescent="0.2">
      <c r="B417" s="49"/>
      <c r="H417" s="56"/>
      <c r="I417" s="56"/>
      <c r="J417" s="56"/>
      <c r="K417" s="56"/>
      <c r="O417" s="56"/>
      <c r="AC417" s="56"/>
      <c r="AD417" s="56"/>
      <c r="AJ417" s="56"/>
      <c r="AK417" s="56"/>
      <c r="AL417" s="56"/>
      <c r="AM417" s="56"/>
    </row>
    <row r="418" spans="2:39" x14ac:dyDescent="0.2">
      <c r="B418" s="49"/>
      <c r="H418" s="56"/>
      <c r="I418" s="56"/>
      <c r="J418" s="56"/>
      <c r="K418" s="56"/>
      <c r="O418" s="56"/>
      <c r="AC418" s="56"/>
      <c r="AD418" s="56"/>
      <c r="AJ418" s="56"/>
      <c r="AK418" s="56"/>
      <c r="AL418" s="56"/>
      <c r="AM418" s="56"/>
    </row>
    <row r="419" spans="2:39" x14ac:dyDescent="0.2">
      <c r="B419" s="49"/>
      <c r="H419" s="56"/>
      <c r="I419" s="56"/>
      <c r="J419" s="56"/>
      <c r="K419" s="56"/>
      <c r="O419" s="56"/>
      <c r="AC419" s="56"/>
      <c r="AD419" s="56"/>
      <c r="AJ419" s="56"/>
      <c r="AK419" s="56"/>
      <c r="AL419" s="56"/>
      <c r="AM419" s="56"/>
    </row>
    <row r="420" spans="2:39" x14ac:dyDescent="0.2">
      <c r="B420" s="49"/>
      <c r="H420" s="56"/>
      <c r="I420" s="56"/>
      <c r="J420" s="56"/>
      <c r="K420" s="56"/>
      <c r="O420" s="56"/>
      <c r="AC420" s="56"/>
      <c r="AD420" s="56"/>
      <c r="AJ420" s="56"/>
      <c r="AK420" s="56"/>
      <c r="AL420" s="56"/>
      <c r="AM420" s="56"/>
    </row>
    <row r="421" spans="2:39" x14ac:dyDescent="0.2">
      <c r="B421" s="49"/>
      <c r="H421" s="56"/>
      <c r="I421" s="56"/>
      <c r="J421" s="56"/>
      <c r="K421" s="56"/>
      <c r="O421" s="56"/>
      <c r="AC421" s="56"/>
      <c r="AD421" s="56"/>
      <c r="AJ421" s="56"/>
      <c r="AK421" s="56"/>
      <c r="AL421" s="56"/>
      <c r="AM421" s="56"/>
    </row>
    <row r="422" spans="2:39" x14ac:dyDescent="0.2">
      <c r="B422" s="49"/>
      <c r="H422" s="56"/>
      <c r="I422" s="56"/>
      <c r="J422" s="56"/>
      <c r="K422" s="56"/>
      <c r="O422" s="56"/>
      <c r="AC422" s="56"/>
      <c r="AD422" s="56"/>
      <c r="AJ422" s="56"/>
      <c r="AK422" s="56"/>
      <c r="AL422" s="56"/>
      <c r="AM422" s="56"/>
    </row>
    <row r="423" spans="2:39" x14ac:dyDescent="0.2">
      <c r="B423" s="49"/>
      <c r="H423" s="56"/>
      <c r="I423" s="56"/>
      <c r="J423" s="56"/>
      <c r="K423" s="56"/>
      <c r="O423" s="56"/>
      <c r="AC423" s="56"/>
      <c r="AD423" s="56"/>
      <c r="AJ423" s="56"/>
      <c r="AK423" s="56"/>
      <c r="AL423" s="56"/>
      <c r="AM423" s="56"/>
    </row>
    <row r="424" spans="2:39" x14ac:dyDescent="0.2">
      <c r="B424" s="49"/>
      <c r="H424" s="56"/>
      <c r="I424" s="56"/>
      <c r="J424" s="56"/>
      <c r="K424" s="56"/>
      <c r="O424" s="56"/>
      <c r="AC424" s="56"/>
      <c r="AD424" s="56"/>
      <c r="AJ424" s="56"/>
      <c r="AK424" s="56"/>
      <c r="AL424" s="56"/>
      <c r="AM424" s="56"/>
    </row>
    <row r="425" spans="2:39" x14ac:dyDescent="0.2">
      <c r="B425" s="49"/>
      <c r="H425" s="56"/>
      <c r="I425" s="56"/>
      <c r="J425" s="56"/>
      <c r="K425" s="56"/>
      <c r="O425" s="56"/>
      <c r="AC425" s="56"/>
      <c r="AD425" s="56"/>
      <c r="AJ425" s="56"/>
      <c r="AK425" s="56"/>
      <c r="AL425" s="56"/>
      <c r="AM425" s="56"/>
    </row>
    <row r="426" spans="2:39" x14ac:dyDescent="0.2">
      <c r="B426" s="49"/>
      <c r="H426" s="56"/>
      <c r="I426" s="56"/>
      <c r="J426" s="56"/>
      <c r="K426" s="56"/>
      <c r="O426" s="56"/>
      <c r="AC426" s="56"/>
      <c r="AD426" s="56"/>
      <c r="AJ426" s="56"/>
      <c r="AK426" s="56"/>
      <c r="AL426" s="56"/>
      <c r="AM426" s="56"/>
    </row>
    <row r="427" spans="2:39" x14ac:dyDescent="0.2">
      <c r="B427" s="49"/>
      <c r="H427" s="56"/>
      <c r="I427" s="56"/>
      <c r="J427" s="56"/>
      <c r="K427" s="56"/>
      <c r="O427" s="56"/>
      <c r="AC427" s="56"/>
      <c r="AD427" s="56"/>
      <c r="AJ427" s="56"/>
      <c r="AK427" s="56"/>
      <c r="AL427" s="56"/>
      <c r="AM427" s="56"/>
    </row>
    <row r="428" spans="2:39" x14ac:dyDescent="0.2">
      <c r="B428" s="49"/>
      <c r="H428" s="56"/>
      <c r="I428" s="56"/>
      <c r="J428" s="56"/>
      <c r="K428" s="56"/>
      <c r="O428" s="56"/>
      <c r="AC428" s="56"/>
      <c r="AD428" s="56"/>
      <c r="AJ428" s="56"/>
      <c r="AK428" s="56"/>
      <c r="AL428" s="56"/>
      <c r="AM428" s="56"/>
    </row>
    <row r="429" spans="2:39" x14ac:dyDescent="0.2">
      <c r="B429" s="49"/>
      <c r="O429" s="56"/>
      <c r="AC429" s="56"/>
      <c r="AD429" s="56"/>
      <c r="AJ429" s="56"/>
      <c r="AK429" s="56"/>
      <c r="AL429" s="56"/>
      <c r="AM429" s="56"/>
    </row>
    <row r="430" spans="2:39" x14ac:dyDescent="0.2">
      <c r="B430" s="49"/>
      <c r="O430" s="56"/>
      <c r="AC430" s="56"/>
      <c r="AD430" s="56"/>
      <c r="AJ430" s="56"/>
      <c r="AK430" s="56"/>
      <c r="AL430" s="56"/>
      <c r="AM430" s="56"/>
    </row>
    <row r="431" spans="2:39" x14ac:dyDescent="0.2">
      <c r="B431" s="49"/>
      <c r="O431" s="56"/>
      <c r="AC431" s="56"/>
      <c r="AD431" s="56"/>
      <c r="AJ431" s="56"/>
      <c r="AK431" s="56"/>
      <c r="AL431" s="56"/>
      <c r="AM431" s="56"/>
    </row>
    <row r="432" spans="2:39" x14ac:dyDescent="0.2">
      <c r="B432" s="49"/>
      <c r="O432" s="56"/>
      <c r="AC432" s="56"/>
      <c r="AD432" s="56"/>
      <c r="AJ432" s="56"/>
      <c r="AK432" s="56"/>
      <c r="AL432" s="56"/>
      <c r="AM432" s="56"/>
    </row>
    <row r="433" spans="2:39" x14ac:dyDescent="0.2">
      <c r="B433" s="49"/>
      <c r="O433" s="56"/>
      <c r="AC433" s="56"/>
      <c r="AD433" s="56"/>
      <c r="AJ433" s="56"/>
      <c r="AK433" s="56"/>
      <c r="AL433" s="56"/>
      <c r="AM433" s="56"/>
    </row>
    <row r="434" spans="2:39" x14ac:dyDescent="0.2">
      <c r="B434" s="49"/>
      <c r="O434" s="56"/>
      <c r="AC434" s="56"/>
      <c r="AD434" s="56"/>
      <c r="AJ434" s="56"/>
      <c r="AK434" s="56"/>
      <c r="AL434" s="56"/>
      <c r="AM434" s="56"/>
    </row>
    <row r="435" spans="2:39" x14ac:dyDescent="0.2">
      <c r="B435" s="49"/>
      <c r="O435" s="56"/>
      <c r="AC435" s="56"/>
      <c r="AD435" s="56"/>
      <c r="AJ435" s="56"/>
      <c r="AK435" s="56"/>
      <c r="AL435" s="56"/>
      <c r="AM435" s="56"/>
    </row>
    <row r="436" spans="2:39" x14ac:dyDescent="0.2">
      <c r="B436" s="49"/>
      <c r="O436" s="56"/>
      <c r="AC436" s="56"/>
      <c r="AD436" s="56"/>
      <c r="AJ436" s="56"/>
      <c r="AK436" s="56"/>
      <c r="AL436" s="56"/>
      <c r="AM436" s="56"/>
    </row>
    <row r="437" spans="2:39" x14ac:dyDescent="0.2">
      <c r="B437" s="49"/>
      <c r="O437" s="56"/>
      <c r="AC437" s="56"/>
      <c r="AD437" s="56"/>
      <c r="AJ437" s="56"/>
      <c r="AK437" s="56"/>
      <c r="AL437" s="56"/>
      <c r="AM437" s="56"/>
    </row>
    <row r="438" spans="2:39" x14ac:dyDescent="0.2">
      <c r="B438" s="49"/>
      <c r="O438" s="56"/>
      <c r="AC438" s="56"/>
      <c r="AD438" s="56"/>
      <c r="AJ438" s="56"/>
      <c r="AK438" s="56"/>
      <c r="AL438" s="56"/>
      <c r="AM438" s="56"/>
    </row>
    <row r="439" spans="2:39" x14ac:dyDescent="0.2">
      <c r="B439" s="49"/>
      <c r="O439" s="56"/>
      <c r="AC439" s="56"/>
      <c r="AD439" s="56"/>
      <c r="AJ439" s="56"/>
      <c r="AK439" s="56"/>
      <c r="AL439" s="56"/>
      <c r="AM439" s="56"/>
    </row>
    <row r="440" spans="2:39" x14ac:dyDescent="0.2">
      <c r="B440" s="49"/>
      <c r="O440" s="56"/>
      <c r="AC440" s="56"/>
      <c r="AD440" s="56"/>
      <c r="AJ440" s="56"/>
      <c r="AK440" s="56"/>
      <c r="AL440" s="56"/>
      <c r="AM440" s="56"/>
    </row>
    <row r="441" spans="2:39" x14ac:dyDescent="0.2">
      <c r="B441" s="49"/>
      <c r="O441" s="56"/>
      <c r="AC441" s="56"/>
      <c r="AD441" s="56"/>
      <c r="AJ441" s="56"/>
      <c r="AK441" s="56"/>
      <c r="AL441" s="56"/>
      <c r="AM441" s="56"/>
    </row>
    <row r="442" spans="2:39" x14ac:dyDescent="0.2">
      <c r="B442" s="49"/>
      <c r="O442" s="56"/>
      <c r="AC442" s="56"/>
      <c r="AD442" s="56"/>
      <c r="AJ442" s="56"/>
      <c r="AK442" s="56"/>
      <c r="AL442" s="56"/>
      <c r="AM442" s="56"/>
    </row>
    <row r="443" spans="2:39" x14ac:dyDescent="0.2">
      <c r="B443" s="49"/>
      <c r="O443" s="56"/>
      <c r="AC443" s="56"/>
      <c r="AD443" s="56"/>
      <c r="AJ443" s="56"/>
      <c r="AK443" s="56"/>
      <c r="AL443" s="56"/>
      <c r="AM443" s="56"/>
    </row>
    <row r="444" spans="2:39" x14ac:dyDescent="0.2">
      <c r="B444" s="49"/>
      <c r="O444" s="56"/>
      <c r="AC444" s="56"/>
      <c r="AD444" s="56"/>
      <c r="AJ444" s="56"/>
      <c r="AK444" s="56"/>
      <c r="AL444" s="56"/>
      <c r="AM444" s="56"/>
    </row>
    <row r="445" spans="2:39" x14ac:dyDescent="0.2">
      <c r="B445" s="49"/>
      <c r="O445" s="56"/>
      <c r="AC445" s="56"/>
      <c r="AD445" s="56"/>
      <c r="AJ445" s="56"/>
      <c r="AK445" s="56"/>
      <c r="AL445" s="56"/>
      <c r="AM445" s="56"/>
    </row>
    <row r="446" spans="2:39" x14ac:dyDescent="0.2">
      <c r="B446" s="49"/>
      <c r="O446" s="56"/>
      <c r="AC446" s="56"/>
      <c r="AD446" s="56"/>
      <c r="AJ446" s="56"/>
      <c r="AK446" s="56"/>
      <c r="AL446" s="56"/>
      <c r="AM446" s="56"/>
    </row>
    <row r="447" spans="2:39" x14ac:dyDescent="0.2">
      <c r="B447" s="49"/>
      <c r="O447" s="56"/>
      <c r="AC447" s="56"/>
      <c r="AD447" s="56"/>
      <c r="AJ447" s="56"/>
      <c r="AK447" s="56"/>
      <c r="AL447" s="56"/>
      <c r="AM447" s="56"/>
    </row>
    <row r="448" spans="2:39" x14ac:dyDescent="0.2">
      <c r="B448" s="49"/>
      <c r="O448" s="56"/>
      <c r="AC448" s="56"/>
      <c r="AD448" s="56"/>
      <c r="AJ448" s="56"/>
      <c r="AK448" s="56"/>
      <c r="AL448" s="56"/>
      <c r="AM448" s="56"/>
    </row>
    <row r="449" spans="2:39" x14ac:dyDescent="0.2">
      <c r="B449" s="49"/>
      <c r="O449" s="56"/>
      <c r="AC449" s="56"/>
      <c r="AD449" s="56"/>
      <c r="AJ449" s="56"/>
      <c r="AK449" s="56"/>
      <c r="AL449" s="56"/>
      <c r="AM449" s="56"/>
    </row>
    <row r="450" spans="2:39" x14ac:dyDescent="0.2">
      <c r="B450" s="49"/>
      <c r="O450" s="56"/>
      <c r="AC450" s="56"/>
      <c r="AD450" s="56"/>
      <c r="AJ450" s="56"/>
      <c r="AK450" s="56"/>
      <c r="AL450" s="56"/>
      <c r="AM450" s="56"/>
    </row>
    <row r="451" spans="2:39" x14ac:dyDescent="0.2">
      <c r="B451" s="49"/>
      <c r="O451" s="56"/>
      <c r="AC451" s="56"/>
      <c r="AD451" s="56"/>
      <c r="AJ451" s="56"/>
      <c r="AK451" s="56"/>
      <c r="AL451" s="56"/>
      <c r="AM451" s="56"/>
    </row>
    <row r="452" spans="2:39" x14ac:dyDescent="0.2">
      <c r="B452" s="49"/>
      <c r="O452" s="56"/>
      <c r="AC452" s="56"/>
      <c r="AD452" s="56"/>
      <c r="AJ452" s="56"/>
      <c r="AK452" s="56"/>
      <c r="AL452" s="56"/>
      <c r="AM452" s="56"/>
    </row>
    <row r="453" spans="2:39" x14ac:dyDescent="0.2">
      <c r="B453" s="49"/>
      <c r="O453" s="56"/>
      <c r="AC453" s="56"/>
      <c r="AD453" s="56"/>
      <c r="AJ453" s="56"/>
      <c r="AK453" s="56"/>
      <c r="AL453" s="56"/>
      <c r="AM453" s="56"/>
    </row>
    <row r="454" spans="2:39" x14ac:dyDescent="0.2">
      <c r="B454" s="49"/>
      <c r="O454" s="56"/>
      <c r="AC454" s="56"/>
      <c r="AD454" s="56"/>
      <c r="AJ454" s="56"/>
      <c r="AK454" s="56"/>
      <c r="AL454" s="56"/>
      <c r="AM454" s="56"/>
    </row>
    <row r="455" spans="2:39" x14ac:dyDescent="0.2">
      <c r="B455" s="49"/>
      <c r="O455" s="56"/>
      <c r="AC455" s="56"/>
      <c r="AD455" s="56"/>
      <c r="AJ455" s="56"/>
      <c r="AK455" s="56"/>
      <c r="AL455" s="56"/>
      <c r="AM455" s="56"/>
    </row>
    <row r="456" spans="2:39" x14ac:dyDescent="0.2">
      <c r="B456" s="49"/>
      <c r="O456" s="56"/>
      <c r="AC456" s="56"/>
      <c r="AD456" s="56"/>
      <c r="AJ456" s="56"/>
      <c r="AK456" s="56"/>
      <c r="AL456" s="56"/>
      <c r="AM456" s="56"/>
    </row>
    <row r="457" spans="2:39" x14ac:dyDescent="0.2">
      <c r="B457" s="49"/>
      <c r="O457" s="56"/>
      <c r="AC457" s="56"/>
      <c r="AD457" s="56"/>
      <c r="AJ457" s="56"/>
      <c r="AK457" s="56"/>
      <c r="AL457" s="56"/>
      <c r="AM457" s="56"/>
    </row>
    <row r="458" spans="2:39" x14ac:dyDescent="0.2">
      <c r="B458" s="49"/>
      <c r="O458" s="56"/>
      <c r="AC458" s="56"/>
      <c r="AD458" s="56"/>
      <c r="AJ458" s="56"/>
      <c r="AK458" s="56"/>
      <c r="AL458" s="56"/>
      <c r="AM458" s="56"/>
    </row>
    <row r="459" spans="2:39" x14ac:dyDescent="0.2">
      <c r="B459" s="49"/>
      <c r="O459" s="56"/>
      <c r="AC459" s="56"/>
      <c r="AD459" s="56"/>
      <c r="AJ459" s="56"/>
      <c r="AK459" s="56"/>
      <c r="AL459" s="56"/>
      <c r="AM459" s="56"/>
    </row>
    <row r="460" spans="2:39" x14ac:dyDescent="0.2">
      <c r="B460" s="49"/>
      <c r="O460" s="56"/>
      <c r="AC460" s="56"/>
      <c r="AD460" s="56"/>
      <c r="AJ460" s="56"/>
      <c r="AK460" s="56"/>
      <c r="AL460" s="56"/>
      <c r="AM460" s="56"/>
    </row>
    <row r="461" spans="2:39" x14ac:dyDescent="0.2">
      <c r="B461" s="49"/>
      <c r="O461" s="56"/>
      <c r="AC461" s="56"/>
      <c r="AD461" s="56"/>
      <c r="AJ461" s="56"/>
      <c r="AK461" s="56"/>
      <c r="AL461" s="56"/>
      <c r="AM461" s="56"/>
    </row>
    <row r="462" spans="2:39" x14ac:dyDescent="0.2">
      <c r="B462" s="49"/>
      <c r="O462" s="56"/>
      <c r="AC462" s="56"/>
      <c r="AD462" s="56"/>
      <c r="AJ462" s="56"/>
      <c r="AK462" s="56"/>
      <c r="AL462" s="56"/>
      <c r="AM462" s="56"/>
    </row>
    <row r="463" spans="2:39" x14ac:dyDescent="0.2">
      <c r="B463" s="49"/>
      <c r="O463" s="56"/>
      <c r="AC463" s="56"/>
      <c r="AD463" s="56"/>
      <c r="AJ463" s="56"/>
      <c r="AK463" s="56"/>
      <c r="AL463" s="56"/>
      <c r="AM463" s="56"/>
    </row>
    <row r="464" spans="2:39" x14ac:dyDescent="0.2">
      <c r="B464" s="49"/>
      <c r="O464" s="56"/>
      <c r="AC464" s="56"/>
      <c r="AD464" s="56"/>
      <c r="AJ464" s="56"/>
      <c r="AK464" s="56"/>
      <c r="AL464" s="56"/>
      <c r="AM464" s="56"/>
    </row>
    <row r="465" spans="2:39" x14ac:dyDescent="0.2">
      <c r="B465" s="49"/>
      <c r="O465" s="56"/>
      <c r="AC465" s="56"/>
      <c r="AD465" s="56"/>
      <c r="AJ465" s="56"/>
      <c r="AK465" s="56"/>
      <c r="AL465" s="56"/>
      <c r="AM465" s="56"/>
    </row>
    <row r="466" spans="2:39" x14ac:dyDescent="0.2">
      <c r="B466" s="49"/>
      <c r="O466" s="56"/>
      <c r="AC466" s="56"/>
      <c r="AD466" s="56"/>
      <c r="AJ466" s="56"/>
      <c r="AK466" s="56"/>
      <c r="AL466" s="56"/>
      <c r="AM466" s="56"/>
    </row>
    <row r="467" spans="2:39" x14ac:dyDescent="0.2">
      <c r="B467" s="49"/>
      <c r="O467" s="56"/>
      <c r="AC467" s="56"/>
      <c r="AD467" s="56"/>
      <c r="AJ467" s="56"/>
      <c r="AK467" s="56"/>
      <c r="AL467" s="56"/>
      <c r="AM467" s="56"/>
    </row>
    <row r="468" spans="2:39" x14ac:dyDescent="0.2">
      <c r="B468" s="49"/>
      <c r="O468" s="56"/>
      <c r="AC468" s="56"/>
      <c r="AD468" s="56"/>
      <c r="AJ468" s="56"/>
      <c r="AK468" s="56"/>
      <c r="AL468" s="56"/>
      <c r="AM468" s="56"/>
    </row>
    <row r="469" spans="2:39" x14ac:dyDescent="0.2">
      <c r="B469" s="49"/>
      <c r="O469" s="56"/>
      <c r="AC469" s="56"/>
      <c r="AD469" s="56"/>
      <c r="AJ469" s="56"/>
      <c r="AK469" s="56"/>
      <c r="AL469" s="56"/>
      <c r="AM469" s="56"/>
    </row>
    <row r="470" spans="2:39" x14ac:dyDescent="0.2">
      <c r="B470" s="49"/>
      <c r="O470" s="56"/>
      <c r="AC470" s="56"/>
      <c r="AD470" s="56"/>
      <c r="AJ470" s="56"/>
      <c r="AK470" s="56"/>
      <c r="AL470" s="56"/>
      <c r="AM470" s="56"/>
    </row>
    <row r="471" spans="2:39" x14ac:dyDescent="0.2">
      <c r="B471" s="49"/>
      <c r="O471" s="56"/>
      <c r="AC471" s="56"/>
      <c r="AD471" s="56"/>
      <c r="AJ471" s="56"/>
      <c r="AK471" s="56"/>
      <c r="AL471" s="56"/>
      <c r="AM471" s="56"/>
    </row>
    <row r="472" spans="2:39" x14ac:dyDescent="0.2">
      <c r="B472" s="49"/>
      <c r="O472" s="56"/>
      <c r="AC472" s="56"/>
      <c r="AD472" s="56"/>
      <c r="AJ472" s="56"/>
      <c r="AK472" s="56"/>
      <c r="AL472" s="56"/>
      <c r="AM472" s="56"/>
    </row>
    <row r="473" spans="2:39" x14ac:dyDescent="0.2">
      <c r="B473" s="49"/>
      <c r="O473" s="56"/>
      <c r="AC473" s="56"/>
      <c r="AD473" s="56"/>
      <c r="AJ473" s="56"/>
      <c r="AK473" s="56"/>
      <c r="AL473" s="56"/>
      <c r="AM473" s="56"/>
    </row>
    <row r="474" spans="2:39" x14ac:dyDescent="0.2">
      <c r="B474" s="49"/>
      <c r="O474" s="56"/>
      <c r="AC474" s="56"/>
      <c r="AD474" s="56"/>
      <c r="AJ474" s="56"/>
      <c r="AK474" s="56"/>
      <c r="AL474" s="56"/>
      <c r="AM474" s="56"/>
    </row>
    <row r="475" spans="2:39" x14ac:dyDescent="0.2">
      <c r="B475" s="49"/>
      <c r="O475" s="56"/>
      <c r="AC475" s="56"/>
      <c r="AD475" s="56"/>
      <c r="AJ475" s="56"/>
      <c r="AK475" s="56"/>
      <c r="AL475" s="56"/>
      <c r="AM475" s="56"/>
    </row>
    <row r="476" spans="2:39" x14ac:dyDescent="0.2">
      <c r="B476" s="49"/>
      <c r="O476" s="56"/>
      <c r="AC476" s="56"/>
      <c r="AD476" s="56"/>
      <c r="AJ476" s="56"/>
      <c r="AK476" s="56"/>
      <c r="AL476" s="56"/>
      <c r="AM476" s="56"/>
    </row>
    <row r="477" spans="2:39" x14ac:dyDescent="0.2">
      <c r="B477" s="49"/>
      <c r="O477" s="56"/>
      <c r="AC477" s="56"/>
      <c r="AD477" s="56"/>
      <c r="AJ477" s="56"/>
      <c r="AK477" s="56"/>
      <c r="AL477" s="56"/>
      <c r="AM477" s="56"/>
    </row>
    <row r="478" spans="2:39" x14ac:dyDescent="0.2">
      <c r="B478" s="49"/>
      <c r="O478" s="56"/>
      <c r="AC478" s="56"/>
      <c r="AD478" s="56"/>
      <c r="AJ478" s="56"/>
      <c r="AK478" s="56"/>
      <c r="AL478" s="56"/>
      <c r="AM478" s="56"/>
    </row>
    <row r="479" spans="2:39" x14ac:dyDescent="0.2">
      <c r="B479" s="49"/>
      <c r="O479" s="56"/>
      <c r="AC479" s="56"/>
      <c r="AD479" s="56"/>
      <c r="AJ479" s="56"/>
      <c r="AK479" s="56"/>
      <c r="AL479" s="56"/>
      <c r="AM479" s="56"/>
    </row>
    <row r="480" spans="2:39" x14ac:dyDescent="0.2">
      <c r="B480" s="49"/>
      <c r="O480" s="56"/>
      <c r="AC480" s="56"/>
      <c r="AD480" s="56"/>
      <c r="AJ480" s="56"/>
      <c r="AK480" s="56"/>
      <c r="AL480" s="56"/>
      <c r="AM480" s="56"/>
    </row>
    <row r="481" spans="2:39" x14ac:dyDescent="0.2">
      <c r="B481" s="49"/>
      <c r="O481" s="56"/>
      <c r="AC481" s="56"/>
      <c r="AD481" s="56"/>
      <c r="AJ481" s="56"/>
      <c r="AK481" s="56"/>
      <c r="AL481" s="56"/>
      <c r="AM481" s="56"/>
    </row>
    <row r="482" spans="2:39" x14ac:dyDescent="0.2">
      <c r="B482" s="49"/>
      <c r="O482" s="56"/>
      <c r="AC482" s="56"/>
      <c r="AD482" s="56"/>
      <c r="AJ482" s="56"/>
      <c r="AK482" s="56"/>
      <c r="AL482" s="56"/>
      <c r="AM482" s="56"/>
    </row>
    <row r="483" spans="2:39" x14ac:dyDescent="0.2">
      <c r="B483" s="49"/>
      <c r="O483" s="56"/>
      <c r="AC483" s="56"/>
      <c r="AD483" s="56"/>
      <c r="AJ483" s="56"/>
      <c r="AK483" s="56"/>
      <c r="AL483" s="56"/>
      <c r="AM483" s="56"/>
    </row>
    <row r="484" spans="2:39" x14ac:dyDescent="0.2">
      <c r="B484" s="49"/>
      <c r="O484" s="56"/>
      <c r="AC484" s="56"/>
      <c r="AD484" s="56"/>
      <c r="AJ484" s="56"/>
      <c r="AK484" s="56"/>
      <c r="AL484" s="56"/>
      <c r="AM484" s="56"/>
    </row>
    <row r="485" spans="2:39" x14ac:dyDescent="0.2">
      <c r="B485" s="49"/>
      <c r="O485" s="56"/>
      <c r="AC485" s="56"/>
      <c r="AD485" s="56"/>
      <c r="AJ485" s="56"/>
      <c r="AK485" s="56"/>
      <c r="AL485" s="56"/>
      <c r="AM485" s="56"/>
    </row>
    <row r="486" spans="2:39" x14ac:dyDescent="0.2">
      <c r="B486" s="49"/>
      <c r="O486" s="56"/>
      <c r="AC486" s="56"/>
      <c r="AD486" s="56"/>
      <c r="AJ486" s="56"/>
      <c r="AK486" s="56"/>
      <c r="AL486" s="56"/>
      <c r="AM486" s="56"/>
    </row>
    <row r="487" spans="2:39" x14ac:dyDescent="0.2">
      <c r="B487" s="49"/>
      <c r="O487" s="56"/>
      <c r="AC487" s="56"/>
      <c r="AD487" s="56"/>
      <c r="AJ487" s="56"/>
      <c r="AK487" s="56"/>
      <c r="AL487" s="56"/>
      <c r="AM487" s="56"/>
    </row>
    <row r="488" spans="2:39" x14ac:dyDescent="0.2">
      <c r="B488" s="49"/>
      <c r="O488" s="56"/>
      <c r="AC488" s="56"/>
      <c r="AD488" s="56"/>
      <c r="AJ488" s="56"/>
      <c r="AK488" s="56"/>
      <c r="AL488" s="56"/>
      <c r="AM488" s="56"/>
    </row>
    <row r="489" spans="2:39" x14ac:dyDescent="0.2">
      <c r="B489" s="49"/>
      <c r="O489" s="56"/>
      <c r="AC489" s="56"/>
      <c r="AD489" s="56"/>
      <c r="AJ489" s="56"/>
      <c r="AK489" s="56"/>
      <c r="AL489" s="56"/>
      <c r="AM489" s="56"/>
    </row>
    <row r="490" spans="2:39" x14ac:dyDescent="0.2">
      <c r="B490" s="49"/>
      <c r="O490" s="56"/>
      <c r="AC490" s="56"/>
      <c r="AD490" s="56"/>
      <c r="AJ490" s="56"/>
      <c r="AK490" s="56"/>
      <c r="AL490" s="56"/>
      <c r="AM490" s="56"/>
    </row>
    <row r="491" spans="2:39" x14ac:dyDescent="0.2">
      <c r="B491" s="49"/>
      <c r="O491" s="56"/>
      <c r="AC491" s="56"/>
      <c r="AD491" s="56"/>
      <c r="AJ491" s="56"/>
      <c r="AK491" s="56"/>
      <c r="AL491" s="56"/>
      <c r="AM491" s="56"/>
    </row>
    <row r="492" spans="2:39" x14ac:dyDescent="0.2">
      <c r="B492" s="49"/>
      <c r="O492" s="56"/>
      <c r="AC492" s="56"/>
      <c r="AD492" s="56"/>
      <c r="AJ492" s="56"/>
      <c r="AK492" s="56"/>
      <c r="AL492" s="56"/>
      <c r="AM492" s="56"/>
    </row>
    <row r="493" spans="2:39" x14ac:dyDescent="0.2">
      <c r="B493" s="49"/>
      <c r="O493" s="56"/>
      <c r="AC493" s="56"/>
      <c r="AD493" s="56"/>
      <c r="AJ493" s="56"/>
      <c r="AK493" s="56"/>
      <c r="AL493" s="56"/>
      <c r="AM493" s="56"/>
    </row>
    <row r="494" spans="2:39" x14ac:dyDescent="0.2">
      <c r="B494" s="49"/>
      <c r="O494" s="56"/>
      <c r="AC494" s="56"/>
      <c r="AD494" s="56"/>
      <c r="AJ494" s="56"/>
      <c r="AK494" s="56"/>
      <c r="AL494" s="56"/>
      <c r="AM494" s="56"/>
    </row>
    <row r="495" spans="2:39" x14ac:dyDescent="0.2">
      <c r="B495" s="49"/>
      <c r="O495" s="56"/>
      <c r="AC495" s="56"/>
      <c r="AD495" s="56"/>
      <c r="AJ495" s="56"/>
      <c r="AK495" s="56"/>
      <c r="AL495" s="56"/>
      <c r="AM495" s="56"/>
    </row>
    <row r="496" spans="2:39" x14ac:dyDescent="0.2">
      <c r="B496" s="49"/>
      <c r="O496" s="56"/>
      <c r="AC496" s="56"/>
      <c r="AD496" s="56"/>
      <c r="AJ496" s="56"/>
      <c r="AK496" s="56"/>
      <c r="AL496" s="56"/>
      <c r="AM496" s="56"/>
    </row>
    <row r="497" spans="2:39" x14ac:dyDescent="0.2">
      <c r="B497" s="49"/>
      <c r="O497" s="56"/>
      <c r="AC497" s="56"/>
      <c r="AD497" s="56"/>
      <c r="AJ497" s="56"/>
      <c r="AK497" s="56"/>
      <c r="AL497" s="56"/>
      <c r="AM497" s="56"/>
    </row>
    <row r="498" spans="2:39" x14ac:dyDescent="0.2">
      <c r="B498" s="49"/>
      <c r="O498" s="56"/>
      <c r="AC498" s="56"/>
      <c r="AD498" s="56"/>
      <c r="AJ498" s="56"/>
      <c r="AK498" s="56"/>
      <c r="AL498" s="56"/>
      <c r="AM498" s="56"/>
    </row>
    <row r="499" spans="2:39" x14ac:dyDescent="0.2">
      <c r="B499" s="49"/>
      <c r="O499" s="56"/>
      <c r="AC499" s="56"/>
      <c r="AD499" s="56"/>
      <c r="AJ499" s="56"/>
      <c r="AK499" s="56"/>
      <c r="AL499" s="56"/>
      <c r="AM499" s="56"/>
    </row>
    <row r="500" spans="2:39" x14ac:dyDescent="0.2">
      <c r="B500" s="49"/>
      <c r="O500" s="56"/>
      <c r="AC500" s="56"/>
      <c r="AD500" s="56"/>
      <c r="AJ500" s="56"/>
      <c r="AK500" s="56"/>
      <c r="AL500" s="56"/>
      <c r="AM500" s="56"/>
    </row>
    <row r="501" spans="2:39" x14ac:dyDescent="0.2">
      <c r="B501" s="49"/>
      <c r="O501" s="56"/>
      <c r="AC501" s="56"/>
      <c r="AD501" s="56"/>
      <c r="AJ501" s="56"/>
      <c r="AK501" s="56"/>
      <c r="AL501" s="56"/>
      <c r="AM501" s="56"/>
    </row>
    <row r="502" spans="2:39" x14ac:dyDescent="0.2">
      <c r="B502" s="49"/>
      <c r="O502" s="56"/>
      <c r="AC502" s="56"/>
      <c r="AD502" s="56"/>
      <c r="AJ502" s="56"/>
      <c r="AK502" s="56"/>
      <c r="AL502" s="56"/>
      <c r="AM502" s="56"/>
    </row>
    <row r="503" spans="2:39" x14ac:dyDescent="0.2">
      <c r="B503" s="49"/>
      <c r="O503" s="56"/>
      <c r="AC503" s="56"/>
      <c r="AD503" s="56"/>
      <c r="AJ503" s="56"/>
      <c r="AK503" s="56"/>
      <c r="AL503" s="56"/>
      <c r="AM503" s="56"/>
    </row>
    <row r="504" spans="2:39" x14ac:dyDescent="0.2">
      <c r="B504" s="49"/>
      <c r="O504" s="56"/>
      <c r="AC504" s="56"/>
      <c r="AD504" s="56"/>
      <c r="AJ504" s="56"/>
      <c r="AK504" s="56"/>
      <c r="AL504" s="56"/>
      <c r="AM504" s="56"/>
    </row>
    <row r="505" spans="2:39" x14ac:dyDescent="0.2">
      <c r="B505" s="49"/>
      <c r="O505" s="56"/>
      <c r="AC505" s="56"/>
      <c r="AD505" s="56"/>
      <c r="AJ505" s="56"/>
      <c r="AK505" s="56"/>
      <c r="AL505" s="56"/>
      <c r="AM505" s="56"/>
    </row>
    <row r="506" spans="2:39" x14ac:dyDescent="0.2">
      <c r="B506" s="49"/>
      <c r="O506" s="56"/>
      <c r="AC506" s="56"/>
      <c r="AD506" s="56"/>
      <c r="AJ506" s="56"/>
      <c r="AK506" s="56"/>
      <c r="AL506" s="56"/>
      <c r="AM506" s="56"/>
    </row>
    <row r="507" spans="2:39" x14ac:dyDescent="0.2">
      <c r="B507" s="49"/>
      <c r="O507" s="56"/>
      <c r="AC507" s="56"/>
      <c r="AD507" s="56"/>
      <c r="AJ507" s="56"/>
      <c r="AK507" s="56"/>
      <c r="AL507" s="56"/>
      <c r="AM507" s="56"/>
    </row>
    <row r="508" spans="2:39" x14ac:dyDescent="0.2">
      <c r="B508" s="49"/>
      <c r="O508" s="56"/>
      <c r="AC508" s="56"/>
      <c r="AD508" s="56"/>
      <c r="AJ508" s="56"/>
      <c r="AK508" s="56"/>
      <c r="AL508" s="56"/>
      <c r="AM508" s="56"/>
    </row>
    <row r="509" spans="2:39" x14ac:dyDescent="0.2">
      <c r="B509" s="49"/>
      <c r="O509" s="56"/>
      <c r="AC509" s="56"/>
      <c r="AD509" s="56"/>
      <c r="AJ509" s="56"/>
      <c r="AK509" s="56"/>
      <c r="AL509" s="56"/>
      <c r="AM509" s="56"/>
    </row>
    <row r="510" spans="2:39" x14ac:dyDescent="0.2">
      <c r="B510" s="49"/>
      <c r="O510" s="56"/>
      <c r="AC510" s="56"/>
      <c r="AD510" s="56"/>
      <c r="AJ510" s="56"/>
      <c r="AK510" s="56"/>
      <c r="AL510" s="56"/>
      <c r="AM510" s="56"/>
    </row>
    <row r="511" spans="2:39" x14ac:dyDescent="0.2">
      <c r="B511" s="49"/>
      <c r="O511" s="56"/>
      <c r="AC511" s="56"/>
      <c r="AD511" s="56"/>
      <c r="AJ511" s="56"/>
      <c r="AK511" s="56"/>
      <c r="AL511" s="56"/>
      <c r="AM511" s="56"/>
    </row>
    <row r="512" spans="2:39" x14ac:dyDescent="0.2">
      <c r="B512" s="49"/>
      <c r="O512" s="56"/>
      <c r="AC512" s="56"/>
      <c r="AD512" s="56"/>
      <c r="AJ512" s="56"/>
      <c r="AK512" s="56"/>
      <c r="AL512" s="56"/>
      <c r="AM512" s="56"/>
    </row>
    <row r="513" spans="2:39" x14ac:dyDescent="0.2">
      <c r="B513" s="49"/>
      <c r="O513" s="56"/>
      <c r="AC513" s="56"/>
      <c r="AD513" s="56"/>
      <c r="AJ513" s="56"/>
      <c r="AK513" s="56"/>
      <c r="AL513" s="56"/>
      <c r="AM513" s="56"/>
    </row>
    <row r="514" spans="2:39" x14ac:dyDescent="0.2">
      <c r="B514" s="49"/>
      <c r="O514" s="56"/>
      <c r="AC514" s="56"/>
      <c r="AD514" s="56"/>
      <c r="AJ514" s="56"/>
      <c r="AK514" s="56"/>
      <c r="AL514" s="56"/>
      <c r="AM514" s="56"/>
    </row>
    <row r="515" spans="2:39" x14ac:dyDescent="0.2">
      <c r="B515" s="49"/>
      <c r="O515" s="56"/>
      <c r="AC515" s="56"/>
      <c r="AD515" s="56"/>
      <c r="AJ515" s="56"/>
      <c r="AK515" s="56"/>
      <c r="AL515" s="56"/>
      <c r="AM515" s="56"/>
    </row>
    <row r="516" spans="2:39" x14ac:dyDescent="0.2">
      <c r="B516" s="49"/>
      <c r="O516" s="56"/>
      <c r="AC516" s="56"/>
      <c r="AD516" s="56"/>
      <c r="AJ516" s="56"/>
      <c r="AK516" s="56"/>
      <c r="AL516" s="56"/>
      <c r="AM516" s="56"/>
    </row>
    <row r="517" spans="2:39" x14ac:dyDescent="0.2">
      <c r="B517" s="49"/>
      <c r="O517" s="56"/>
      <c r="AC517" s="56"/>
      <c r="AD517" s="56"/>
      <c r="AJ517" s="56"/>
      <c r="AK517" s="56"/>
      <c r="AL517" s="56"/>
      <c r="AM517" s="56"/>
    </row>
    <row r="518" spans="2:39" x14ac:dyDescent="0.2">
      <c r="B518" s="49"/>
      <c r="O518" s="56"/>
      <c r="AC518" s="56"/>
      <c r="AD518" s="56"/>
      <c r="AJ518" s="56"/>
    </row>
    <row r="519" spans="2:39" x14ac:dyDescent="0.2">
      <c r="B519" s="49"/>
      <c r="O519" s="56"/>
      <c r="AC519" s="56"/>
      <c r="AD519" s="56"/>
      <c r="AJ519" s="56"/>
    </row>
    <row r="520" spans="2:39" x14ac:dyDescent="0.2">
      <c r="B520" s="49"/>
      <c r="O520" s="56"/>
      <c r="AC520" s="56"/>
      <c r="AD520" s="56"/>
      <c r="AJ520" s="56"/>
    </row>
    <row r="521" spans="2:39" x14ac:dyDescent="0.2">
      <c r="B521" s="49"/>
      <c r="O521" s="56"/>
      <c r="AC521" s="56"/>
      <c r="AD521" s="56"/>
      <c r="AJ521" s="56"/>
    </row>
    <row r="522" spans="2:39" x14ac:dyDescent="0.2">
      <c r="B522" s="49"/>
      <c r="O522" s="56"/>
      <c r="AC522" s="56"/>
      <c r="AD522" s="56"/>
      <c r="AJ522" s="56"/>
    </row>
    <row r="523" spans="2:39" x14ac:dyDescent="0.2">
      <c r="B523" s="49"/>
      <c r="O523" s="56"/>
      <c r="AC523" s="56"/>
      <c r="AD523" s="56"/>
      <c r="AJ523" s="56"/>
    </row>
    <row r="524" spans="2:39" x14ac:dyDescent="0.2">
      <c r="B524" s="49"/>
      <c r="O524" s="56"/>
      <c r="AC524" s="56"/>
      <c r="AD524" s="56"/>
      <c r="AJ524" s="56"/>
    </row>
    <row r="525" spans="2:39" x14ac:dyDescent="0.2">
      <c r="B525" s="49"/>
      <c r="O525" s="56"/>
      <c r="AC525" s="56"/>
      <c r="AD525" s="56"/>
      <c r="AJ525" s="56"/>
    </row>
    <row r="526" spans="2:39" x14ac:dyDescent="0.2">
      <c r="B526" s="49"/>
      <c r="O526" s="56"/>
      <c r="AC526" s="56"/>
      <c r="AD526" s="56"/>
      <c r="AJ526" s="56"/>
    </row>
    <row r="527" spans="2:39" x14ac:dyDescent="0.2">
      <c r="B527" s="49"/>
      <c r="O527" s="56"/>
      <c r="AC527" s="56"/>
      <c r="AD527" s="56"/>
      <c r="AJ527" s="56"/>
    </row>
    <row r="528" spans="2:39" x14ac:dyDescent="0.2">
      <c r="B528" s="49"/>
      <c r="O528" s="56"/>
      <c r="AC528" s="56"/>
      <c r="AD528" s="56"/>
      <c r="AJ528" s="56"/>
    </row>
    <row r="529" spans="2:36" x14ac:dyDescent="0.2">
      <c r="B529" s="49"/>
      <c r="O529" s="56"/>
      <c r="AC529" s="56"/>
      <c r="AD529" s="56"/>
      <c r="AJ529" s="56"/>
    </row>
    <row r="530" spans="2:36" x14ac:dyDescent="0.2">
      <c r="B530" s="49"/>
      <c r="O530" s="56"/>
      <c r="AC530" s="56"/>
      <c r="AD530" s="56"/>
      <c r="AJ530" s="56"/>
    </row>
    <row r="531" spans="2:36" x14ac:dyDescent="0.2">
      <c r="B531" s="49"/>
      <c r="O531" s="56"/>
      <c r="AC531" s="56"/>
      <c r="AD531" s="56"/>
      <c r="AJ531" s="56"/>
    </row>
    <row r="532" spans="2:36" x14ac:dyDescent="0.2">
      <c r="B532" s="49"/>
      <c r="O532" s="56"/>
      <c r="AC532" s="56"/>
      <c r="AD532" s="56"/>
      <c r="AJ532" s="56"/>
    </row>
    <row r="533" spans="2:36" x14ac:dyDescent="0.2">
      <c r="B533" s="49"/>
      <c r="O533" s="56"/>
      <c r="AC533" s="56"/>
      <c r="AD533" s="56"/>
      <c r="AJ533" s="56"/>
    </row>
    <row r="534" spans="2:36" x14ac:dyDescent="0.2">
      <c r="B534" s="49"/>
      <c r="O534" s="56"/>
      <c r="AC534" s="56"/>
      <c r="AD534" s="56"/>
      <c r="AJ534" s="56"/>
    </row>
    <row r="535" spans="2:36" x14ac:dyDescent="0.2">
      <c r="B535" s="49"/>
      <c r="O535" s="56"/>
      <c r="AC535" s="56"/>
      <c r="AD535" s="56"/>
      <c r="AJ535" s="56"/>
    </row>
    <row r="536" spans="2:36" x14ac:dyDescent="0.2">
      <c r="B536" s="49"/>
      <c r="O536" s="56"/>
      <c r="AC536" s="56"/>
      <c r="AD536" s="56"/>
      <c r="AJ536" s="56"/>
    </row>
    <row r="537" spans="2:36" x14ac:dyDescent="0.2">
      <c r="B537" s="49"/>
      <c r="O537" s="56"/>
      <c r="AC537" s="56"/>
      <c r="AD537" s="56"/>
      <c r="AJ537" s="56"/>
    </row>
    <row r="538" spans="2:36" x14ac:dyDescent="0.2">
      <c r="B538" s="49"/>
      <c r="O538" s="56"/>
      <c r="AC538" s="56"/>
      <c r="AD538" s="56"/>
      <c r="AJ538" s="56"/>
    </row>
    <row r="539" spans="2:36" x14ac:dyDescent="0.2">
      <c r="B539" s="49"/>
      <c r="O539" s="56"/>
      <c r="AC539" s="56"/>
      <c r="AD539" s="56"/>
      <c r="AJ539" s="56"/>
    </row>
    <row r="540" spans="2:36" x14ac:dyDescent="0.2">
      <c r="B540" s="49"/>
      <c r="O540" s="56"/>
      <c r="AC540" s="56"/>
      <c r="AD540" s="56"/>
      <c r="AJ540" s="56"/>
    </row>
    <row r="541" spans="2:36" x14ac:dyDescent="0.2">
      <c r="B541" s="49"/>
      <c r="O541" s="56"/>
      <c r="AC541" s="56"/>
      <c r="AD541" s="56"/>
      <c r="AJ541" s="56"/>
    </row>
    <row r="542" spans="2:36" x14ac:dyDescent="0.2">
      <c r="B542" s="49"/>
      <c r="O542" s="56"/>
      <c r="AC542" s="56"/>
      <c r="AD542" s="56"/>
      <c r="AJ542" s="56"/>
    </row>
    <row r="543" spans="2:36" x14ac:dyDescent="0.2">
      <c r="B543" s="49"/>
      <c r="O543" s="56"/>
      <c r="AC543" s="56"/>
      <c r="AD543" s="56"/>
      <c r="AJ543" s="56"/>
    </row>
    <row r="544" spans="2:36" x14ac:dyDescent="0.2">
      <c r="B544" s="49"/>
      <c r="O544" s="56"/>
      <c r="AC544" s="56"/>
      <c r="AD544" s="56"/>
      <c r="AJ544" s="56"/>
    </row>
    <row r="545" spans="2:36" x14ac:dyDescent="0.2">
      <c r="B545" s="49"/>
      <c r="O545" s="56"/>
      <c r="AC545" s="56"/>
      <c r="AD545" s="56"/>
      <c r="AJ545" s="56"/>
    </row>
    <row r="546" spans="2:36" x14ac:dyDescent="0.2">
      <c r="B546" s="49"/>
      <c r="O546" s="56"/>
      <c r="AC546" s="56"/>
      <c r="AD546" s="56"/>
      <c r="AJ546" s="56"/>
    </row>
    <row r="547" spans="2:36" x14ac:dyDescent="0.2">
      <c r="B547" s="49"/>
      <c r="O547" s="56"/>
      <c r="AC547" s="56"/>
      <c r="AD547" s="56"/>
      <c r="AJ547" s="56"/>
    </row>
    <row r="548" spans="2:36" x14ac:dyDescent="0.2">
      <c r="B548" s="49"/>
      <c r="O548" s="56"/>
      <c r="AC548" s="56"/>
      <c r="AD548" s="56"/>
      <c r="AJ548" s="56"/>
    </row>
    <row r="549" spans="2:36" x14ac:dyDescent="0.2">
      <c r="B549" s="49"/>
      <c r="O549" s="56"/>
      <c r="AC549" s="56"/>
      <c r="AD549" s="56"/>
      <c r="AJ549" s="56"/>
    </row>
    <row r="550" spans="2:36" x14ac:dyDescent="0.2">
      <c r="B550" s="49"/>
      <c r="O550" s="56"/>
      <c r="AC550" s="56"/>
      <c r="AD550" s="56"/>
      <c r="AJ550" s="56"/>
    </row>
    <row r="551" spans="2:36" x14ac:dyDescent="0.2">
      <c r="B551" s="49"/>
      <c r="O551" s="56"/>
      <c r="AC551" s="56"/>
      <c r="AD551" s="56"/>
      <c r="AJ551" s="56"/>
    </row>
    <row r="552" spans="2:36" x14ac:dyDescent="0.2">
      <c r="B552" s="49"/>
      <c r="O552" s="56"/>
      <c r="AC552" s="56"/>
      <c r="AD552" s="56"/>
      <c r="AJ552" s="56"/>
    </row>
    <row r="553" spans="2:36" x14ac:dyDescent="0.2">
      <c r="B553" s="49"/>
      <c r="O553" s="56"/>
      <c r="AC553" s="56"/>
      <c r="AD553" s="56"/>
      <c r="AJ553" s="56"/>
    </row>
    <row r="554" spans="2:36" x14ac:dyDescent="0.2">
      <c r="B554" s="49"/>
      <c r="O554" s="56"/>
      <c r="AC554" s="56"/>
      <c r="AD554" s="56"/>
      <c r="AJ554" s="56"/>
    </row>
    <row r="555" spans="2:36" x14ac:dyDescent="0.2">
      <c r="B555" s="49"/>
      <c r="O555" s="56"/>
      <c r="AC555" s="56"/>
      <c r="AD555" s="56"/>
      <c r="AJ555" s="56"/>
    </row>
    <row r="556" spans="2:36" x14ac:dyDescent="0.2">
      <c r="B556" s="49"/>
      <c r="O556" s="56"/>
      <c r="AC556" s="56"/>
      <c r="AD556" s="56"/>
      <c r="AJ556" s="56"/>
    </row>
    <row r="557" spans="2:36" x14ac:dyDescent="0.2">
      <c r="B557" s="49"/>
      <c r="O557" s="56"/>
      <c r="AC557" s="56"/>
      <c r="AD557" s="56"/>
      <c r="AJ557" s="56"/>
    </row>
    <row r="558" spans="2:36" x14ac:dyDescent="0.2">
      <c r="B558" s="49"/>
      <c r="O558" s="56"/>
      <c r="AC558" s="56"/>
      <c r="AD558" s="56"/>
      <c r="AJ558" s="56"/>
    </row>
    <row r="559" spans="2:36" x14ac:dyDescent="0.2">
      <c r="B559" s="49"/>
      <c r="O559" s="56"/>
      <c r="AC559" s="56"/>
      <c r="AD559" s="56"/>
      <c r="AJ559" s="56"/>
    </row>
    <row r="560" spans="2:36" x14ac:dyDescent="0.2">
      <c r="B560" s="49"/>
      <c r="O560" s="56"/>
      <c r="AC560" s="56"/>
      <c r="AD560" s="56"/>
      <c r="AJ560" s="56"/>
    </row>
    <row r="561" spans="2:36" x14ac:dyDescent="0.2">
      <c r="B561" s="49"/>
      <c r="O561" s="56"/>
      <c r="AC561" s="56"/>
      <c r="AD561" s="56"/>
      <c r="AJ561" s="56"/>
    </row>
    <row r="562" spans="2:36" x14ac:dyDescent="0.2">
      <c r="B562" s="49"/>
      <c r="O562" s="56"/>
      <c r="AC562" s="56"/>
      <c r="AD562" s="56"/>
      <c r="AJ562" s="56"/>
    </row>
    <row r="563" spans="2:36" x14ac:dyDescent="0.2">
      <c r="B563" s="49"/>
      <c r="O563" s="56"/>
      <c r="AC563" s="56"/>
      <c r="AD563" s="56"/>
      <c r="AJ563" s="56"/>
    </row>
    <row r="564" spans="2:36" x14ac:dyDescent="0.2">
      <c r="B564" s="49"/>
      <c r="O564" s="56"/>
      <c r="AC564" s="56"/>
      <c r="AD564" s="56"/>
      <c r="AJ564" s="56"/>
    </row>
    <row r="565" spans="2:36" x14ac:dyDescent="0.2">
      <c r="B565" s="49"/>
      <c r="O565" s="56"/>
      <c r="AC565" s="56"/>
      <c r="AD565" s="56"/>
      <c r="AJ565" s="56"/>
    </row>
    <row r="566" spans="2:36" x14ac:dyDescent="0.2">
      <c r="B566" s="49"/>
      <c r="O566" s="56"/>
      <c r="AC566" s="56"/>
      <c r="AD566" s="56"/>
      <c r="AJ566" s="56"/>
    </row>
    <row r="567" spans="2:36" x14ac:dyDescent="0.2">
      <c r="B567" s="49"/>
      <c r="O567" s="56"/>
      <c r="AC567" s="56"/>
      <c r="AD567" s="56"/>
      <c r="AJ567" s="56"/>
    </row>
    <row r="568" spans="2:36" x14ac:dyDescent="0.2">
      <c r="B568" s="49"/>
      <c r="O568" s="56"/>
      <c r="AC568" s="56"/>
      <c r="AD568" s="56"/>
      <c r="AJ568" s="56"/>
    </row>
    <row r="569" spans="2:36" x14ac:dyDescent="0.2">
      <c r="B569" s="49"/>
      <c r="O569" s="56"/>
      <c r="AC569" s="56"/>
      <c r="AD569" s="56"/>
      <c r="AJ569" s="56"/>
    </row>
    <row r="570" spans="2:36" x14ac:dyDescent="0.2">
      <c r="B570" s="49"/>
      <c r="O570" s="56"/>
      <c r="AC570" s="56"/>
      <c r="AD570" s="56"/>
      <c r="AJ570" s="56"/>
    </row>
    <row r="571" spans="2:36" x14ac:dyDescent="0.2">
      <c r="B571" s="49"/>
      <c r="O571" s="56"/>
      <c r="AC571" s="56"/>
      <c r="AD571" s="56"/>
      <c r="AJ571" s="56"/>
    </row>
    <row r="572" spans="2:36" x14ac:dyDescent="0.2">
      <c r="B572" s="49"/>
      <c r="O572" s="56"/>
      <c r="AC572" s="56"/>
      <c r="AD572" s="56"/>
      <c r="AJ572" s="56"/>
    </row>
    <row r="573" spans="2:36" x14ac:dyDescent="0.2">
      <c r="B573" s="49"/>
      <c r="O573" s="56"/>
      <c r="AC573" s="56"/>
      <c r="AD573" s="56"/>
      <c r="AJ573" s="56"/>
    </row>
    <row r="574" spans="2:36" x14ac:dyDescent="0.2">
      <c r="B574" s="49"/>
      <c r="O574" s="56"/>
      <c r="AC574" s="56"/>
      <c r="AD574" s="56"/>
      <c r="AJ574" s="56"/>
    </row>
    <row r="575" spans="2:36" x14ac:dyDescent="0.2">
      <c r="B575" s="49"/>
      <c r="O575" s="56"/>
      <c r="AC575" s="56"/>
      <c r="AD575" s="56"/>
      <c r="AJ575" s="56"/>
    </row>
    <row r="576" spans="2:36" x14ac:dyDescent="0.2">
      <c r="B576" s="49"/>
      <c r="O576" s="56"/>
      <c r="AC576" s="56"/>
      <c r="AD576" s="56"/>
      <c r="AJ576" s="56"/>
    </row>
    <row r="577" spans="2:36" x14ac:dyDescent="0.2">
      <c r="B577" s="49"/>
      <c r="O577" s="56"/>
      <c r="AC577" s="56"/>
      <c r="AD577" s="56"/>
      <c r="AJ577" s="56"/>
    </row>
    <row r="578" spans="2:36" x14ac:dyDescent="0.2">
      <c r="B578" s="49"/>
      <c r="O578" s="56"/>
      <c r="AC578" s="56"/>
      <c r="AD578" s="56"/>
      <c r="AJ578" s="56"/>
    </row>
    <row r="579" spans="2:36" x14ac:dyDescent="0.2">
      <c r="B579" s="49"/>
      <c r="O579" s="56"/>
      <c r="AC579" s="56"/>
      <c r="AD579" s="56"/>
      <c r="AJ579" s="56"/>
    </row>
    <row r="580" spans="2:36" x14ac:dyDescent="0.2">
      <c r="B580" s="49"/>
      <c r="O580" s="56"/>
      <c r="AC580" s="56"/>
      <c r="AD580" s="56"/>
      <c r="AJ580" s="56"/>
    </row>
    <row r="581" spans="2:36" x14ac:dyDescent="0.2">
      <c r="B581" s="49"/>
      <c r="O581" s="56"/>
      <c r="AC581" s="56"/>
      <c r="AD581" s="56"/>
      <c r="AJ581" s="56"/>
    </row>
    <row r="582" spans="2:36" x14ac:dyDescent="0.2">
      <c r="B582" s="49"/>
      <c r="O582" s="56"/>
      <c r="AC582" s="56"/>
      <c r="AD582" s="56"/>
      <c r="AJ582" s="56"/>
    </row>
    <row r="583" spans="2:36" x14ac:dyDescent="0.2">
      <c r="B583" s="49"/>
      <c r="O583" s="56"/>
      <c r="AC583" s="56"/>
      <c r="AD583" s="56"/>
      <c r="AJ583" s="56"/>
    </row>
    <row r="584" spans="2:36" x14ac:dyDescent="0.2">
      <c r="B584" s="49"/>
      <c r="O584" s="56"/>
      <c r="AC584" s="56"/>
      <c r="AD584" s="56"/>
      <c r="AJ584" s="56"/>
    </row>
    <row r="585" spans="2:36" x14ac:dyDescent="0.2">
      <c r="B585" s="49"/>
      <c r="O585" s="56"/>
      <c r="AC585" s="56"/>
      <c r="AD585" s="56"/>
      <c r="AJ585" s="56"/>
    </row>
    <row r="586" spans="2:36" x14ac:dyDescent="0.2">
      <c r="B586" s="49"/>
      <c r="O586" s="56"/>
      <c r="AC586" s="56"/>
      <c r="AD586" s="56"/>
      <c r="AJ586" s="56"/>
    </row>
    <row r="587" spans="2:36" x14ac:dyDescent="0.2">
      <c r="B587" s="49"/>
      <c r="O587" s="56"/>
      <c r="AC587" s="56"/>
      <c r="AD587" s="56"/>
      <c r="AJ587" s="56"/>
    </row>
    <row r="588" spans="2:36" x14ac:dyDescent="0.2">
      <c r="B588" s="49"/>
      <c r="O588" s="56"/>
      <c r="AC588" s="56"/>
      <c r="AD588" s="56"/>
      <c r="AJ588" s="56"/>
    </row>
    <row r="589" spans="2:36" x14ac:dyDescent="0.2">
      <c r="B589" s="49"/>
      <c r="O589" s="56"/>
      <c r="AC589" s="56"/>
      <c r="AD589" s="56"/>
      <c r="AJ589" s="56"/>
    </row>
    <row r="590" spans="2:36" x14ac:dyDescent="0.2">
      <c r="B590" s="49"/>
      <c r="O590" s="56"/>
      <c r="AC590" s="56"/>
      <c r="AD590" s="56"/>
      <c r="AJ590" s="56"/>
    </row>
    <row r="591" spans="2:36" x14ac:dyDescent="0.2">
      <c r="B591" s="49"/>
      <c r="O591" s="56"/>
      <c r="AC591" s="56"/>
      <c r="AD591" s="56"/>
      <c r="AJ591" s="56"/>
    </row>
    <row r="592" spans="2:36" x14ac:dyDescent="0.2">
      <c r="B592" s="49"/>
      <c r="O592" s="56"/>
      <c r="AC592" s="56"/>
      <c r="AD592" s="56"/>
      <c r="AJ592" s="56"/>
    </row>
    <row r="593" spans="2:36" x14ac:dyDescent="0.2">
      <c r="B593" s="49"/>
      <c r="O593" s="56"/>
      <c r="AC593" s="56"/>
      <c r="AD593" s="56"/>
      <c r="AJ593" s="56"/>
    </row>
    <row r="594" spans="2:36" x14ac:dyDescent="0.2">
      <c r="B594" s="49"/>
      <c r="O594" s="56"/>
      <c r="AC594" s="56"/>
      <c r="AD594" s="56"/>
      <c r="AJ594" s="56"/>
    </row>
    <row r="595" spans="2:36" x14ac:dyDescent="0.2">
      <c r="B595" s="49"/>
      <c r="O595" s="56"/>
      <c r="AC595" s="56"/>
      <c r="AD595" s="56"/>
      <c r="AJ595" s="56"/>
    </row>
    <row r="596" spans="2:36" x14ac:dyDescent="0.2">
      <c r="B596" s="49"/>
      <c r="O596" s="56"/>
      <c r="AC596" s="56"/>
      <c r="AD596" s="56"/>
      <c r="AJ596" s="56"/>
    </row>
    <row r="597" spans="2:36" x14ac:dyDescent="0.2">
      <c r="B597" s="49"/>
      <c r="O597" s="56"/>
      <c r="AC597" s="56"/>
      <c r="AD597" s="56"/>
      <c r="AJ597" s="56"/>
    </row>
    <row r="598" spans="2:36" x14ac:dyDescent="0.2">
      <c r="B598" s="49"/>
      <c r="O598" s="56"/>
      <c r="AC598" s="56"/>
      <c r="AD598" s="56"/>
      <c r="AJ598" s="56"/>
    </row>
    <row r="599" spans="2:36" x14ac:dyDescent="0.2">
      <c r="B599" s="49"/>
      <c r="O599" s="56"/>
      <c r="AC599" s="56"/>
      <c r="AD599" s="56"/>
      <c r="AJ599" s="56"/>
    </row>
    <row r="600" spans="2:36" x14ac:dyDescent="0.2">
      <c r="B600" s="49"/>
      <c r="O600" s="56"/>
      <c r="AC600" s="56"/>
      <c r="AD600" s="56"/>
      <c r="AJ600" s="56"/>
    </row>
    <row r="601" spans="2:36" x14ac:dyDescent="0.2">
      <c r="B601" s="49"/>
      <c r="O601" s="56"/>
      <c r="AC601" s="56"/>
      <c r="AD601" s="56"/>
      <c r="AJ601" s="56"/>
    </row>
    <row r="602" spans="2:36" x14ac:dyDescent="0.2">
      <c r="B602" s="49"/>
      <c r="O602" s="56"/>
      <c r="AC602" s="56"/>
      <c r="AD602" s="56"/>
      <c r="AJ602" s="56"/>
    </row>
    <row r="603" spans="2:36" x14ac:dyDescent="0.2">
      <c r="B603" s="49"/>
      <c r="O603" s="56"/>
      <c r="AC603" s="56"/>
      <c r="AD603" s="56"/>
      <c r="AJ603" s="56"/>
    </row>
    <row r="604" spans="2:36" x14ac:dyDescent="0.2">
      <c r="B604" s="49"/>
      <c r="O604" s="56"/>
      <c r="AC604" s="56"/>
      <c r="AD604" s="56"/>
      <c r="AJ604" s="56"/>
    </row>
    <row r="605" spans="2:36" x14ac:dyDescent="0.2">
      <c r="B605" s="49"/>
      <c r="O605" s="56"/>
      <c r="AC605" s="56"/>
      <c r="AD605" s="56"/>
      <c r="AJ605" s="56"/>
    </row>
    <row r="606" spans="2:36" x14ac:dyDescent="0.2">
      <c r="B606" s="49"/>
      <c r="O606" s="56"/>
      <c r="AC606" s="56"/>
      <c r="AD606" s="56"/>
      <c r="AJ606" s="56"/>
    </row>
    <row r="607" spans="2:36" x14ac:dyDescent="0.2">
      <c r="B607" s="49"/>
      <c r="O607" s="56"/>
      <c r="AC607" s="56"/>
      <c r="AD607" s="56"/>
      <c r="AJ607" s="56"/>
    </row>
    <row r="608" spans="2:36" x14ac:dyDescent="0.2">
      <c r="B608" s="49"/>
      <c r="O608" s="56"/>
      <c r="AC608" s="56"/>
      <c r="AD608" s="56"/>
      <c r="AJ608" s="56"/>
    </row>
    <row r="609" spans="2:36" x14ac:dyDescent="0.2">
      <c r="B609" s="49"/>
      <c r="O609" s="56"/>
      <c r="AC609" s="56"/>
      <c r="AD609" s="56"/>
      <c r="AJ609" s="56"/>
    </row>
    <row r="610" spans="2:36" x14ac:dyDescent="0.2">
      <c r="B610" s="49"/>
      <c r="O610" s="56"/>
      <c r="AC610" s="56"/>
      <c r="AD610" s="56"/>
      <c r="AJ610" s="56"/>
    </row>
    <row r="611" spans="2:36" x14ac:dyDescent="0.2">
      <c r="B611" s="49"/>
      <c r="O611" s="56"/>
      <c r="AC611" s="56"/>
      <c r="AD611" s="56"/>
      <c r="AJ611" s="56"/>
    </row>
    <row r="612" spans="2:36" x14ac:dyDescent="0.2">
      <c r="B612" s="49"/>
      <c r="O612" s="56"/>
      <c r="AC612" s="56"/>
      <c r="AD612" s="56"/>
      <c r="AJ612" s="56"/>
    </row>
    <row r="613" spans="2:36" x14ac:dyDescent="0.2">
      <c r="B613" s="49"/>
      <c r="O613" s="56"/>
      <c r="AC613" s="56"/>
      <c r="AD613" s="56"/>
      <c r="AJ613" s="56"/>
    </row>
    <row r="614" spans="2:36" x14ac:dyDescent="0.2">
      <c r="B614" s="49"/>
      <c r="O614" s="56"/>
      <c r="AC614" s="56"/>
      <c r="AD614" s="56"/>
      <c r="AJ614" s="56"/>
    </row>
    <row r="615" spans="2:36" x14ac:dyDescent="0.2">
      <c r="B615" s="49"/>
      <c r="O615" s="56"/>
      <c r="AC615" s="56"/>
      <c r="AD615" s="56"/>
      <c r="AJ615" s="56"/>
    </row>
    <row r="616" spans="2:36" x14ac:dyDescent="0.2">
      <c r="B616" s="49"/>
      <c r="O616" s="56"/>
      <c r="AC616" s="56"/>
      <c r="AD616" s="56"/>
      <c r="AJ616" s="56"/>
    </row>
    <row r="617" spans="2:36" x14ac:dyDescent="0.2">
      <c r="B617" s="49"/>
      <c r="O617" s="56"/>
      <c r="AC617" s="56"/>
      <c r="AD617" s="56"/>
      <c r="AJ617" s="56"/>
    </row>
    <row r="618" spans="2:36" x14ac:dyDescent="0.2">
      <c r="B618" s="49"/>
      <c r="O618" s="56"/>
      <c r="AC618" s="56"/>
      <c r="AD618" s="56"/>
      <c r="AJ618" s="56"/>
    </row>
    <row r="619" spans="2:36" x14ac:dyDescent="0.2">
      <c r="B619" s="49"/>
      <c r="O619" s="56"/>
      <c r="AC619" s="56"/>
      <c r="AD619" s="56"/>
      <c r="AJ619" s="56"/>
    </row>
    <row r="620" spans="2:36" x14ac:dyDescent="0.2">
      <c r="B620" s="49"/>
      <c r="O620" s="56"/>
      <c r="AC620" s="56"/>
      <c r="AD620" s="56"/>
      <c r="AJ620" s="56"/>
    </row>
    <row r="621" spans="2:36" x14ac:dyDescent="0.2">
      <c r="B621" s="49"/>
      <c r="O621" s="56"/>
      <c r="AC621" s="56"/>
      <c r="AD621" s="56"/>
      <c r="AJ621" s="56"/>
    </row>
    <row r="622" spans="2:36" x14ac:dyDescent="0.2">
      <c r="B622" s="49"/>
      <c r="O622" s="56"/>
      <c r="AC622" s="56"/>
      <c r="AD622" s="56"/>
      <c r="AJ622" s="56"/>
    </row>
    <row r="623" spans="2:36" x14ac:dyDescent="0.2">
      <c r="B623" s="49"/>
      <c r="O623" s="56"/>
      <c r="AC623" s="56"/>
      <c r="AD623" s="56"/>
      <c r="AJ623" s="56"/>
    </row>
    <row r="624" spans="2:36" x14ac:dyDescent="0.2">
      <c r="B624" s="49"/>
      <c r="O624" s="56"/>
      <c r="AC624" s="56"/>
      <c r="AD624" s="56"/>
      <c r="AJ624" s="56"/>
    </row>
    <row r="625" spans="2:36" x14ac:dyDescent="0.2">
      <c r="B625" s="49"/>
      <c r="O625" s="56"/>
      <c r="AC625" s="56"/>
      <c r="AD625" s="56"/>
      <c r="AJ625" s="56"/>
    </row>
    <row r="626" spans="2:36" x14ac:dyDescent="0.2">
      <c r="B626" s="49"/>
      <c r="O626" s="56"/>
      <c r="AC626" s="56"/>
      <c r="AD626" s="56"/>
      <c r="AJ626" s="56"/>
    </row>
    <row r="627" spans="2:36" x14ac:dyDescent="0.2">
      <c r="B627" s="49"/>
      <c r="O627" s="56"/>
      <c r="AC627" s="56"/>
      <c r="AD627" s="56"/>
      <c r="AJ627" s="56"/>
    </row>
    <row r="628" spans="2:36" x14ac:dyDescent="0.2">
      <c r="B628" s="49"/>
      <c r="O628" s="56"/>
      <c r="AC628" s="56"/>
      <c r="AD628" s="56"/>
      <c r="AJ628" s="56"/>
    </row>
    <row r="629" spans="2:36" x14ac:dyDescent="0.2">
      <c r="B629" s="49"/>
      <c r="O629" s="56"/>
      <c r="AC629" s="56"/>
      <c r="AD629" s="56"/>
      <c r="AJ629" s="56"/>
    </row>
    <row r="630" spans="2:36" x14ac:dyDescent="0.2">
      <c r="B630" s="49"/>
      <c r="O630" s="56"/>
      <c r="AC630" s="56"/>
      <c r="AD630" s="56"/>
      <c r="AJ630" s="56"/>
    </row>
    <row r="631" spans="2:36" x14ac:dyDescent="0.2">
      <c r="B631" s="49"/>
      <c r="O631" s="56"/>
      <c r="AC631" s="56"/>
      <c r="AD631" s="56"/>
      <c r="AJ631" s="56"/>
    </row>
    <row r="632" spans="2:36" x14ac:dyDescent="0.2">
      <c r="B632" s="49"/>
      <c r="O632" s="56"/>
      <c r="AC632" s="56"/>
      <c r="AD632" s="56"/>
      <c r="AJ632" s="56"/>
    </row>
    <row r="633" spans="2:36" x14ac:dyDescent="0.2">
      <c r="B633" s="49"/>
      <c r="O633" s="56"/>
      <c r="AC633" s="56"/>
      <c r="AD633" s="56"/>
      <c r="AJ633" s="56"/>
    </row>
    <row r="634" spans="2:36" x14ac:dyDescent="0.2">
      <c r="B634" s="49"/>
      <c r="O634" s="56"/>
      <c r="AC634" s="56"/>
      <c r="AD634" s="56"/>
      <c r="AJ634" s="56"/>
    </row>
    <row r="635" spans="2:36" x14ac:dyDescent="0.2">
      <c r="B635" s="49"/>
      <c r="O635" s="56"/>
      <c r="AC635" s="56"/>
      <c r="AD635" s="56"/>
      <c r="AJ635" s="56"/>
    </row>
    <row r="636" spans="2:36" x14ac:dyDescent="0.2">
      <c r="B636" s="49"/>
      <c r="O636" s="56"/>
      <c r="AC636" s="56"/>
      <c r="AD636" s="56"/>
      <c r="AJ636" s="56"/>
    </row>
    <row r="637" spans="2:36" x14ac:dyDescent="0.2">
      <c r="B637" s="49"/>
      <c r="O637" s="56"/>
      <c r="AC637" s="56"/>
      <c r="AD637" s="56"/>
      <c r="AJ637" s="56"/>
    </row>
    <row r="638" spans="2:36" x14ac:dyDescent="0.2">
      <c r="B638" s="49"/>
      <c r="O638" s="56"/>
      <c r="AC638" s="56"/>
      <c r="AD638" s="56"/>
      <c r="AJ638" s="56"/>
    </row>
    <row r="639" spans="2:36" x14ac:dyDescent="0.2">
      <c r="B639" s="49"/>
      <c r="O639" s="56"/>
      <c r="AC639" s="56"/>
      <c r="AD639" s="56"/>
      <c r="AJ639" s="56"/>
    </row>
    <row r="640" spans="2:36" x14ac:dyDescent="0.2">
      <c r="B640" s="49"/>
      <c r="O640" s="56"/>
      <c r="AC640" s="56"/>
      <c r="AD640" s="56"/>
      <c r="AJ640" s="56"/>
    </row>
    <row r="641" spans="2:36" x14ac:dyDescent="0.2">
      <c r="B641" s="49"/>
      <c r="O641" s="56"/>
      <c r="AC641" s="56"/>
      <c r="AD641" s="56"/>
      <c r="AJ641" s="56"/>
    </row>
    <row r="642" spans="2:36" x14ac:dyDescent="0.2">
      <c r="B642" s="49"/>
      <c r="O642" s="56"/>
      <c r="AC642" s="56"/>
      <c r="AD642" s="56"/>
      <c r="AJ642" s="56"/>
    </row>
    <row r="643" spans="2:36" x14ac:dyDescent="0.2">
      <c r="B643" s="49"/>
      <c r="O643" s="56"/>
      <c r="AC643" s="56"/>
      <c r="AD643" s="56"/>
      <c r="AJ643" s="56"/>
    </row>
    <row r="644" spans="2:36" x14ac:dyDescent="0.2">
      <c r="B644" s="49"/>
      <c r="O644" s="56"/>
      <c r="AC644" s="56"/>
      <c r="AD644" s="56"/>
      <c r="AJ644" s="56"/>
    </row>
    <row r="645" spans="2:36" x14ac:dyDescent="0.2">
      <c r="B645" s="49"/>
      <c r="O645" s="56"/>
      <c r="AC645" s="56"/>
      <c r="AD645" s="56"/>
      <c r="AJ645" s="56"/>
    </row>
    <row r="646" spans="2:36" x14ac:dyDescent="0.2">
      <c r="B646" s="49"/>
      <c r="O646" s="56"/>
      <c r="AC646" s="56"/>
      <c r="AD646" s="56"/>
      <c r="AJ646" s="56"/>
    </row>
    <row r="647" spans="2:36" x14ac:dyDescent="0.2">
      <c r="B647" s="49"/>
      <c r="O647" s="56"/>
      <c r="AC647" s="56"/>
      <c r="AD647" s="56"/>
      <c r="AJ647" s="56"/>
    </row>
    <row r="648" spans="2:36" x14ac:dyDescent="0.2">
      <c r="B648" s="49"/>
      <c r="O648" s="56"/>
      <c r="AC648" s="56"/>
      <c r="AD648" s="56"/>
      <c r="AJ648" s="56"/>
    </row>
    <row r="649" spans="2:36" x14ac:dyDescent="0.2">
      <c r="B649" s="49"/>
      <c r="O649" s="56"/>
      <c r="AC649" s="56"/>
      <c r="AD649" s="56"/>
      <c r="AJ649" s="56"/>
    </row>
    <row r="650" spans="2:36" x14ac:dyDescent="0.2">
      <c r="B650" s="49"/>
      <c r="O650" s="56"/>
      <c r="AC650" s="56"/>
      <c r="AD650" s="56"/>
      <c r="AJ650" s="56"/>
    </row>
    <row r="651" spans="2:36" x14ac:dyDescent="0.2">
      <c r="B651" s="49"/>
      <c r="O651" s="56"/>
      <c r="AC651" s="56"/>
      <c r="AD651" s="56"/>
      <c r="AJ651" s="56"/>
    </row>
    <row r="652" spans="2:36" x14ac:dyDescent="0.2">
      <c r="B652" s="49"/>
      <c r="O652" s="56"/>
      <c r="AC652" s="56"/>
      <c r="AD652" s="56"/>
      <c r="AJ652" s="56"/>
    </row>
    <row r="653" spans="2:36" x14ac:dyDescent="0.2">
      <c r="B653" s="49"/>
      <c r="O653" s="56"/>
      <c r="AC653" s="56"/>
      <c r="AD653" s="56"/>
      <c r="AJ653" s="56"/>
    </row>
    <row r="654" spans="2:36" x14ac:dyDescent="0.2">
      <c r="B654" s="49"/>
      <c r="O654" s="56"/>
      <c r="AC654" s="56"/>
      <c r="AD654" s="56"/>
      <c r="AJ654" s="56"/>
    </row>
    <row r="655" spans="2:36" x14ac:dyDescent="0.2">
      <c r="B655" s="49"/>
      <c r="O655" s="56"/>
      <c r="AC655" s="56"/>
      <c r="AD655" s="56"/>
      <c r="AJ655" s="56"/>
    </row>
    <row r="656" spans="2:36" x14ac:dyDescent="0.2">
      <c r="B656" s="49"/>
      <c r="O656" s="56"/>
      <c r="AC656" s="56"/>
      <c r="AD656" s="56"/>
      <c r="AJ656" s="56"/>
    </row>
    <row r="657" spans="2:36" x14ac:dyDescent="0.2">
      <c r="B657" s="49"/>
      <c r="O657" s="56"/>
      <c r="AC657" s="56"/>
      <c r="AD657" s="56"/>
      <c r="AJ657" s="56"/>
    </row>
    <row r="658" spans="2:36" x14ac:dyDescent="0.2">
      <c r="B658" s="49"/>
      <c r="O658" s="56"/>
      <c r="AC658" s="56"/>
      <c r="AD658" s="56"/>
      <c r="AJ658" s="56"/>
    </row>
    <row r="659" spans="2:36" x14ac:dyDescent="0.2">
      <c r="B659" s="49"/>
      <c r="O659" s="56"/>
      <c r="AC659" s="56"/>
      <c r="AD659" s="56"/>
      <c r="AJ659" s="56"/>
    </row>
    <row r="660" spans="2:36" x14ac:dyDescent="0.2">
      <c r="B660" s="49"/>
      <c r="O660" s="56"/>
      <c r="AC660" s="56"/>
      <c r="AD660" s="56"/>
      <c r="AJ660" s="56"/>
    </row>
    <row r="661" spans="2:36" x14ac:dyDescent="0.2">
      <c r="B661" s="49"/>
      <c r="O661" s="56"/>
      <c r="AC661" s="56"/>
      <c r="AD661" s="56"/>
      <c r="AJ661" s="56"/>
    </row>
    <row r="662" spans="2:36" x14ac:dyDescent="0.2">
      <c r="B662" s="49"/>
      <c r="O662" s="56"/>
      <c r="AC662" s="56"/>
      <c r="AD662" s="56"/>
      <c r="AJ662" s="56"/>
    </row>
    <row r="663" spans="2:36" x14ac:dyDescent="0.2">
      <c r="B663" s="49"/>
      <c r="O663" s="56"/>
      <c r="AC663" s="56"/>
      <c r="AD663" s="56"/>
      <c r="AJ663" s="56"/>
    </row>
    <row r="664" spans="2:36" x14ac:dyDescent="0.2">
      <c r="B664" s="49"/>
      <c r="O664" s="56"/>
      <c r="AC664" s="56"/>
      <c r="AD664" s="56"/>
      <c r="AJ664" s="56"/>
    </row>
    <row r="665" spans="2:36" x14ac:dyDescent="0.2">
      <c r="B665" s="49"/>
      <c r="O665" s="56"/>
      <c r="AC665" s="56"/>
      <c r="AD665" s="56"/>
      <c r="AJ665" s="56"/>
    </row>
    <row r="666" spans="2:36" x14ac:dyDescent="0.2">
      <c r="B666" s="49"/>
      <c r="O666" s="56"/>
      <c r="AC666" s="56"/>
      <c r="AD666" s="56"/>
      <c r="AJ666" s="56"/>
    </row>
    <row r="667" spans="2:36" x14ac:dyDescent="0.2">
      <c r="B667" s="49"/>
      <c r="O667" s="56"/>
      <c r="AC667" s="56"/>
      <c r="AD667" s="56"/>
      <c r="AJ667" s="56"/>
    </row>
    <row r="668" spans="2:36" x14ac:dyDescent="0.2">
      <c r="B668" s="49"/>
      <c r="O668" s="56"/>
      <c r="AC668" s="56"/>
      <c r="AD668" s="56"/>
      <c r="AJ668" s="56"/>
    </row>
    <row r="669" spans="2:36" x14ac:dyDescent="0.2">
      <c r="B669" s="49"/>
      <c r="O669" s="56"/>
      <c r="AC669" s="56"/>
      <c r="AD669" s="56"/>
      <c r="AJ669" s="56"/>
    </row>
    <row r="670" spans="2:36" x14ac:dyDescent="0.2">
      <c r="B670" s="49"/>
      <c r="O670" s="56"/>
      <c r="AC670" s="56"/>
      <c r="AD670" s="56"/>
      <c r="AJ670" s="56"/>
    </row>
    <row r="671" spans="2:36" x14ac:dyDescent="0.2">
      <c r="B671" s="49"/>
      <c r="O671" s="56"/>
      <c r="AC671" s="56"/>
      <c r="AD671" s="56"/>
      <c r="AJ671" s="56"/>
    </row>
    <row r="672" spans="2:36" x14ac:dyDescent="0.2">
      <c r="B672" s="49"/>
      <c r="O672" s="56"/>
      <c r="AC672" s="56"/>
      <c r="AD672" s="56"/>
      <c r="AJ672" s="56"/>
    </row>
    <row r="673" spans="2:36" x14ac:dyDescent="0.2">
      <c r="B673" s="49"/>
      <c r="O673" s="56"/>
      <c r="AC673" s="56"/>
      <c r="AD673" s="56"/>
      <c r="AJ673" s="56"/>
    </row>
    <row r="674" spans="2:36" x14ac:dyDescent="0.2">
      <c r="B674" s="49"/>
      <c r="O674" s="56"/>
      <c r="AC674" s="56"/>
      <c r="AD674" s="56"/>
      <c r="AJ674" s="56"/>
    </row>
    <row r="675" spans="2:36" x14ac:dyDescent="0.2">
      <c r="B675" s="49"/>
      <c r="O675" s="56"/>
      <c r="AC675" s="56"/>
      <c r="AD675" s="56"/>
      <c r="AJ675" s="56"/>
    </row>
    <row r="676" spans="2:36" x14ac:dyDescent="0.2">
      <c r="B676" s="49"/>
      <c r="O676" s="56"/>
      <c r="AC676" s="56"/>
      <c r="AD676" s="56"/>
      <c r="AJ676" s="56"/>
    </row>
    <row r="677" spans="2:36" x14ac:dyDescent="0.2">
      <c r="B677" s="49"/>
      <c r="O677" s="56"/>
      <c r="AC677" s="56"/>
      <c r="AD677" s="56"/>
      <c r="AJ677" s="56"/>
    </row>
    <row r="678" spans="2:36" x14ac:dyDescent="0.2">
      <c r="B678" s="49"/>
      <c r="O678" s="56"/>
      <c r="AC678" s="56"/>
      <c r="AD678" s="56"/>
      <c r="AJ678" s="56"/>
    </row>
    <row r="679" spans="2:36" x14ac:dyDescent="0.2">
      <c r="B679" s="49"/>
      <c r="O679" s="56"/>
      <c r="AC679" s="56"/>
      <c r="AD679" s="56"/>
      <c r="AJ679" s="56"/>
    </row>
    <row r="680" spans="2:36" x14ac:dyDescent="0.2">
      <c r="B680" s="49"/>
      <c r="O680" s="56"/>
      <c r="AC680" s="56"/>
      <c r="AD680" s="56"/>
      <c r="AJ680" s="56"/>
    </row>
    <row r="681" spans="2:36" x14ac:dyDescent="0.2">
      <c r="B681" s="49"/>
      <c r="O681" s="56"/>
      <c r="AC681" s="56"/>
      <c r="AD681" s="56"/>
      <c r="AJ681" s="56"/>
    </row>
    <row r="682" spans="2:36" x14ac:dyDescent="0.2">
      <c r="B682" s="49"/>
      <c r="O682" s="56"/>
      <c r="AC682" s="56"/>
      <c r="AD682" s="56"/>
      <c r="AJ682" s="56"/>
    </row>
    <row r="683" spans="2:36" x14ac:dyDescent="0.2">
      <c r="B683" s="49"/>
      <c r="O683" s="56"/>
      <c r="AC683" s="56"/>
      <c r="AD683" s="56"/>
      <c r="AJ683" s="56"/>
    </row>
    <row r="684" spans="2:36" x14ac:dyDescent="0.2">
      <c r="B684" s="49"/>
      <c r="O684" s="56"/>
      <c r="AC684" s="56"/>
      <c r="AD684" s="56"/>
      <c r="AJ684" s="56"/>
    </row>
    <row r="685" spans="2:36" x14ac:dyDescent="0.2">
      <c r="B685" s="49"/>
      <c r="O685" s="56"/>
      <c r="AC685" s="56"/>
      <c r="AD685" s="56"/>
      <c r="AJ685" s="56"/>
    </row>
    <row r="686" spans="2:36" x14ac:dyDescent="0.2">
      <c r="B686" s="49"/>
      <c r="O686" s="56"/>
      <c r="AC686" s="56"/>
      <c r="AD686" s="56"/>
      <c r="AJ686" s="56"/>
    </row>
    <row r="687" spans="2:36" x14ac:dyDescent="0.2">
      <c r="B687" s="49"/>
      <c r="O687" s="56"/>
      <c r="AC687" s="56"/>
      <c r="AD687" s="56"/>
      <c r="AJ687" s="56"/>
    </row>
    <row r="688" spans="2:36" x14ac:dyDescent="0.2">
      <c r="B688" s="49"/>
      <c r="O688" s="56"/>
      <c r="AC688" s="56"/>
      <c r="AD688" s="56"/>
      <c r="AJ688" s="56"/>
    </row>
    <row r="689" spans="2:36" x14ac:dyDescent="0.2">
      <c r="B689" s="49"/>
      <c r="O689" s="56"/>
      <c r="AC689" s="56"/>
      <c r="AD689" s="56"/>
      <c r="AJ689" s="56"/>
    </row>
    <row r="690" spans="2:36" x14ac:dyDescent="0.2">
      <c r="B690" s="49"/>
      <c r="O690" s="56"/>
      <c r="AC690" s="56"/>
      <c r="AD690" s="56"/>
      <c r="AJ690" s="56"/>
    </row>
    <row r="691" spans="2:36" x14ac:dyDescent="0.2">
      <c r="B691" s="49"/>
      <c r="O691" s="56"/>
      <c r="AC691" s="56"/>
      <c r="AD691" s="56"/>
      <c r="AJ691" s="56"/>
    </row>
    <row r="692" spans="2:36" x14ac:dyDescent="0.2">
      <c r="B692" s="49"/>
      <c r="O692" s="56"/>
      <c r="AC692" s="56"/>
      <c r="AD692" s="56"/>
      <c r="AJ692" s="56"/>
    </row>
    <row r="693" spans="2:36" x14ac:dyDescent="0.2">
      <c r="B693" s="49"/>
      <c r="O693" s="56"/>
      <c r="AC693" s="56"/>
      <c r="AD693" s="56"/>
      <c r="AJ693" s="56"/>
    </row>
    <row r="694" spans="2:36" x14ac:dyDescent="0.2">
      <c r="B694" s="49"/>
      <c r="O694" s="56"/>
      <c r="AC694" s="56"/>
      <c r="AD694" s="56"/>
      <c r="AJ694" s="56"/>
    </row>
    <row r="695" spans="2:36" x14ac:dyDescent="0.2">
      <c r="B695" s="49"/>
      <c r="O695" s="56"/>
      <c r="AC695" s="56"/>
      <c r="AD695" s="56"/>
      <c r="AJ695" s="56"/>
    </row>
    <row r="696" spans="2:36" x14ac:dyDescent="0.2">
      <c r="B696" s="49"/>
      <c r="O696" s="56"/>
      <c r="AC696" s="56"/>
      <c r="AD696" s="56"/>
      <c r="AJ696" s="56"/>
    </row>
    <row r="697" spans="2:36" x14ac:dyDescent="0.2">
      <c r="B697" s="49"/>
      <c r="O697" s="56"/>
      <c r="AC697" s="56"/>
      <c r="AD697" s="56"/>
      <c r="AJ697" s="56"/>
    </row>
    <row r="698" spans="2:36" x14ac:dyDescent="0.2">
      <c r="B698" s="49"/>
      <c r="O698" s="56"/>
      <c r="AC698" s="56"/>
      <c r="AD698" s="56"/>
      <c r="AJ698" s="56"/>
    </row>
    <row r="699" spans="2:36" x14ac:dyDescent="0.2">
      <c r="B699" s="49"/>
      <c r="O699" s="56"/>
      <c r="AC699" s="56"/>
      <c r="AD699" s="56"/>
      <c r="AJ699" s="56"/>
    </row>
    <row r="700" spans="2:36" x14ac:dyDescent="0.2">
      <c r="B700" s="49"/>
      <c r="O700" s="56"/>
      <c r="AC700" s="56"/>
      <c r="AD700" s="56"/>
      <c r="AJ700" s="56"/>
    </row>
    <row r="701" spans="2:36" x14ac:dyDescent="0.2">
      <c r="B701" s="49"/>
      <c r="O701" s="56"/>
      <c r="AC701" s="56"/>
      <c r="AD701" s="56"/>
      <c r="AJ701" s="56"/>
    </row>
    <row r="702" spans="2:36" x14ac:dyDescent="0.2">
      <c r="B702" s="49"/>
      <c r="O702" s="56"/>
      <c r="AC702" s="56"/>
      <c r="AD702" s="56"/>
      <c r="AJ702" s="56"/>
    </row>
    <row r="703" spans="2:36" x14ac:dyDescent="0.2">
      <c r="B703" s="49"/>
      <c r="O703" s="56"/>
      <c r="AC703" s="56"/>
      <c r="AD703" s="56"/>
      <c r="AJ703" s="56"/>
    </row>
    <row r="704" spans="2:36" x14ac:dyDescent="0.2">
      <c r="B704" s="49"/>
      <c r="O704" s="56"/>
      <c r="AC704" s="56"/>
      <c r="AD704" s="56"/>
      <c r="AJ704" s="56"/>
    </row>
    <row r="705" spans="2:36" x14ac:dyDescent="0.2">
      <c r="B705" s="49"/>
      <c r="O705" s="56"/>
      <c r="AC705" s="56"/>
      <c r="AD705" s="56"/>
      <c r="AJ705" s="56"/>
    </row>
    <row r="706" spans="2:36" x14ac:dyDescent="0.2">
      <c r="B706" s="49"/>
      <c r="O706" s="56"/>
      <c r="AC706" s="56"/>
      <c r="AD706" s="56"/>
      <c r="AJ706" s="56"/>
    </row>
    <row r="707" spans="2:36" x14ac:dyDescent="0.2">
      <c r="B707" s="49"/>
      <c r="O707" s="56"/>
      <c r="AC707" s="56"/>
      <c r="AD707" s="56"/>
      <c r="AJ707" s="56"/>
    </row>
    <row r="708" spans="2:36" x14ac:dyDescent="0.2">
      <c r="B708" s="49"/>
      <c r="O708" s="56"/>
      <c r="AC708" s="56"/>
      <c r="AD708" s="56"/>
      <c r="AJ708" s="56"/>
    </row>
    <row r="709" spans="2:36" x14ac:dyDescent="0.2">
      <c r="B709" s="49"/>
      <c r="O709" s="56"/>
      <c r="AC709" s="56"/>
      <c r="AD709" s="56"/>
      <c r="AJ709" s="56"/>
    </row>
    <row r="710" spans="2:36" x14ac:dyDescent="0.2">
      <c r="B710" s="49"/>
      <c r="O710" s="56"/>
      <c r="AC710" s="56"/>
      <c r="AD710" s="56"/>
      <c r="AJ710" s="56"/>
    </row>
    <row r="711" spans="2:36" x14ac:dyDescent="0.2">
      <c r="B711" s="49"/>
      <c r="O711" s="56"/>
      <c r="AC711" s="56"/>
      <c r="AD711" s="56"/>
      <c r="AJ711" s="56"/>
    </row>
    <row r="712" spans="2:36" x14ac:dyDescent="0.2">
      <c r="B712" s="49"/>
      <c r="O712" s="56"/>
      <c r="AC712" s="56"/>
      <c r="AD712" s="56"/>
      <c r="AJ712" s="56"/>
    </row>
    <row r="713" spans="2:36" x14ac:dyDescent="0.2">
      <c r="B713" s="49"/>
      <c r="O713" s="56"/>
      <c r="AC713" s="56"/>
      <c r="AD713" s="56"/>
      <c r="AJ713" s="56"/>
    </row>
    <row r="714" spans="2:36" x14ac:dyDescent="0.2">
      <c r="B714" s="49"/>
      <c r="O714" s="56"/>
      <c r="AC714" s="56"/>
      <c r="AD714" s="56"/>
      <c r="AJ714" s="56"/>
    </row>
    <row r="715" spans="2:36" x14ac:dyDescent="0.2">
      <c r="B715" s="49"/>
      <c r="O715" s="56"/>
      <c r="AC715" s="56"/>
      <c r="AD715" s="56"/>
      <c r="AJ715" s="56"/>
    </row>
    <row r="716" spans="2:36" x14ac:dyDescent="0.2">
      <c r="B716" s="49"/>
      <c r="O716" s="56"/>
      <c r="AC716" s="56"/>
      <c r="AD716" s="56"/>
      <c r="AJ716" s="56"/>
    </row>
    <row r="717" spans="2:36" x14ac:dyDescent="0.2">
      <c r="B717" s="49"/>
      <c r="O717" s="56"/>
      <c r="AC717" s="56"/>
      <c r="AD717" s="56"/>
      <c r="AJ717" s="56"/>
    </row>
    <row r="718" spans="2:36" x14ac:dyDescent="0.2">
      <c r="B718" s="49"/>
      <c r="O718" s="56"/>
      <c r="AC718" s="56"/>
      <c r="AD718" s="56"/>
      <c r="AJ718" s="56"/>
    </row>
    <row r="719" spans="2:36" x14ac:dyDescent="0.2">
      <c r="B719" s="49"/>
      <c r="O719" s="56"/>
      <c r="AC719" s="56"/>
      <c r="AD719" s="56"/>
      <c r="AJ719" s="56"/>
    </row>
    <row r="720" spans="2:36" x14ac:dyDescent="0.2">
      <c r="B720" s="49"/>
      <c r="O720" s="56"/>
      <c r="AC720" s="56"/>
      <c r="AD720" s="56"/>
      <c r="AJ720" s="56"/>
    </row>
    <row r="721" spans="2:36" x14ac:dyDescent="0.2">
      <c r="B721" s="49"/>
      <c r="O721" s="56"/>
      <c r="AC721" s="56"/>
      <c r="AD721" s="56"/>
      <c r="AJ721" s="56"/>
    </row>
    <row r="722" spans="2:36" x14ac:dyDescent="0.2">
      <c r="B722" s="49"/>
      <c r="O722" s="56"/>
      <c r="AC722" s="56"/>
      <c r="AD722" s="56"/>
      <c r="AJ722" s="56"/>
    </row>
    <row r="723" spans="2:36" x14ac:dyDescent="0.2">
      <c r="B723" s="49"/>
      <c r="O723" s="56"/>
      <c r="AC723" s="56"/>
      <c r="AD723" s="56"/>
      <c r="AJ723" s="56"/>
    </row>
    <row r="724" spans="2:36" x14ac:dyDescent="0.2">
      <c r="B724" s="49"/>
      <c r="O724" s="56"/>
      <c r="AC724" s="56"/>
      <c r="AD724" s="56"/>
      <c r="AJ724" s="56"/>
    </row>
    <row r="725" spans="2:36" x14ac:dyDescent="0.2">
      <c r="B725" s="49"/>
      <c r="O725" s="56"/>
      <c r="AC725" s="56"/>
      <c r="AD725" s="56"/>
      <c r="AJ725" s="56"/>
    </row>
    <row r="726" spans="2:36" x14ac:dyDescent="0.2">
      <c r="B726" s="49"/>
      <c r="O726" s="56"/>
      <c r="AC726" s="56"/>
      <c r="AD726" s="56"/>
      <c r="AJ726" s="56"/>
    </row>
    <row r="727" spans="2:36" x14ac:dyDescent="0.2">
      <c r="B727" s="49"/>
      <c r="O727" s="56"/>
      <c r="AC727" s="56"/>
      <c r="AD727" s="56"/>
      <c r="AJ727" s="56"/>
    </row>
    <row r="728" spans="2:36" x14ac:dyDescent="0.2">
      <c r="B728" s="49"/>
      <c r="O728" s="56"/>
      <c r="AC728" s="56"/>
      <c r="AD728" s="56"/>
      <c r="AJ728" s="56"/>
    </row>
    <row r="729" spans="2:36" x14ac:dyDescent="0.2">
      <c r="B729" s="49"/>
      <c r="O729" s="56"/>
      <c r="AC729" s="56"/>
      <c r="AD729" s="56"/>
      <c r="AJ729" s="56"/>
    </row>
    <row r="730" spans="2:36" x14ac:dyDescent="0.2">
      <c r="B730" s="49"/>
      <c r="O730" s="56"/>
      <c r="AC730" s="56"/>
      <c r="AD730" s="56"/>
      <c r="AJ730" s="56"/>
    </row>
    <row r="731" spans="2:36" x14ac:dyDescent="0.2">
      <c r="B731" s="49"/>
      <c r="O731" s="56"/>
      <c r="AC731" s="56"/>
      <c r="AD731" s="56"/>
      <c r="AJ731" s="56"/>
    </row>
    <row r="732" spans="2:36" x14ac:dyDescent="0.2">
      <c r="B732" s="49"/>
      <c r="O732" s="56"/>
      <c r="AC732" s="56"/>
      <c r="AD732" s="56"/>
      <c r="AJ732" s="56"/>
    </row>
    <row r="733" spans="2:36" x14ac:dyDescent="0.2">
      <c r="B733" s="49"/>
      <c r="O733" s="56"/>
      <c r="AC733" s="56"/>
      <c r="AD733" s="56"/>
      <c r="AJ733" s="56"/>
    </row>
    <row r="734" spans="2:36" x14ac:dyDescent="0.2">
      <c r="B734" s="49"/>
      <c r="O734" s="56"/>
      <c r="AC734" s="56"/>
      <c r="AD734" s="56"/>
      <c r="AJ734" s="56"/>
    </row>
    <row r="735" spans="2:36" x14ac:dyDescent="0.2">
      <c r="B735" s="49"/>
      <c r="O735" s="56"/>
      <c r="AC735" s="56"/>
      <c r="AD735" s="56"/>
      <c r="AJ735" s="56"/>
    </row>
    <row r="736" spans="2:36" x14ac:dyDescent="0.2">
      <c r="B736" s="49"/>
      <c r="O736" s="56"/>
      <c r="AC736" s="56"/>
      <c r="AD736" s="56"/>
      <c r="AJ736" s="56"/>
    </row>
    <row r="737" spans="2:36" x14ac:dyDescent="0.2">
      <c r="B737" s="49"/>
      <c r="O737" s="56"/>
      <c r="AC737" s="56"/>
      <c r="AD737" s="56"/>
      <c r="AJ737" s="56"/>
    </row>
    <row r="738" spans="2:36" x14ac:dyDescent="0.2">
      <c r="B738" s="49"/>
      <c r="O738" s="56"/>
      <c r="AC738" s="56"/>
      <c r="AD738" s="56"/>
      <c r="AJ738" s="56"/>
    </row>
    <row r="739" spans="2:36" x14ac:dyDescent="0.2">
      <c r="B739" s="49"/>
      <c r="O739" s="56"/>
      <c r="AC739" s="56"/>
      <c r="AD739" s="56"/>
      <c r="AJ739" s="56"/>
    </row>
    <row r="740" spans="2:36" x14ac:dyDescent="0.2">
      <c r="B740" s="49"/>
      <c r="O740" s="56"/>
      <c r="AC740" s="56"/>
      <c r="AD740" s="56"/>
      <c r="AJ740" s="56"/>
    </row>
    <row r="741" spans="2:36" x14ac:dyDescent="0.2">
      <c r="B741" s="49"/>
      <c r="O741" s="56"/>
      <c r="AC741" s="56"/>
      <c r="AD741" s="56"/>
      <c r="AJ741" s="56"/>
    </row>
    <row r="742" spans="2:36" x14ac:dyDescent="0.2">
      <c r="B742" s="49"/>
      <c r="O742" s="56"/>
      <c r="AC742" s="56"/>
      <c r="AD742" s="56"/>
      <c r="AJ742" s="56"/>
    </row>
    <row r="743" spans="2:36" x14ac:dyDescent="0.2">
      <c r="B743" s="49"/>
      <c r="O743" s="56"/>
      <c r="AC743" s="56"/>
      <c r="AD743" s="56"/>
      <c r="AJ743" s="56"/>
    </row>
    <row r="744" spans="2:36" x14ac:dyDescent="0.2">
      <c r="B744" s="49"/>
      <c r="O744" s="56"/>
      <c r="AC744" s="56"/>
      <c r="AD744" s="56"/>
      <c r="AJ744" s="56"/>
    </row>
    <row r="745" spans="2:36" x14ac:dyDescent="0.2">
      <c r="B745" s="49"/>
      <c r="O745" s="56"/>
      <c r="AC745" s="56"/>
      <c r="AD745" s="56"/>
      <c r="AJ745" s="56"/>
    </row>
    <row r="746" spans="2:36" x14ac:dyDescent="0.2">
      <c r="B746" s="49"/>
      <c r="O746" s="56"/>
      <c r="AC746" s="56"/>
      <c r="AD746" s="56"/>
      <c r="AJ746" s="56"/>
    </row>
    <row r="747" spans="2:36" x14ac:dyDescent="0.2">
      <c r="B747" s="49"/>
      <c r="O747" s="56"/>
      <c r="AC747" s="56"/>
      <c r="AD747" s="56"/>
      <c r="AJ747" s="56"/>
    </row>
    <row r="748" spans="2:36" x14ac:dyDescent="0.2">
      <c r="B748" s="49"/>
      <c r="O748" s="56"/>
      <c r="AC748" s="56"/>
      <c r="AD748" s="56"/>
      <c r="AJ748" s="56"/>
    </row>
    <row r="749" spans="2:36" x14ac:dyDescent="0.2">
      <c r="B749" s="49"/>
      <c r="O749" s="56"/>
      <c r="AC749" s="56"/>
      <c r="AD749" s="56"/>
      <c r="AJ749" s="56"/>
    </row>
    <row r="750" spans="2:36" x14ac:dyDescent="0.2">
      <c r="B750" s="49"/>
      <c r="O750" s="56"/>
      <c r="AC750" s="56"/>
      <c r="AD750" s="56"/>
      <c r="AJ750" s="56"/>
    </row>
    <row r="751" spans="2:36" x14ac:dyDescent="0.2">
      <c r="B751" s="49"/>
      <c r="O751" s="56"/>
      <c r="AC751" s="56"/>
      <c r="AD751" s="56"/>
      <c r="AJ751" s="56"/>
    </row>
    <row r="752" spans="2:36" x14ac:dyDescent="0.2">
      <c r="B752" s="49"/>
      <c r="O752" s="56"/>
      <c r="AC752" s="56"/>
      <c r="AD752" s="56"/>
      <c r="AJ752" s="56"/>
    </row>
    <row r="753" spans="2:36" x14ac:dyDescent="0.2">
      <c r="B753" s="49"/>
      <c r="O753" s="56"/>
      <c r="AC753" s="56"/>
      <c r="AD753" s="56"/>
      <c r="AJ753" s="56"/>
    </row>
    <row r="754" spans="2:36" x14ac:dyDescent="0.2">
      <c r="B754" s="49"/>
      <c r="O754" s="56"/>
      <c r="AC754" s="56"/>
      <c r="AD754" s="56"/>
      <c r="AJ754" s="56"/>
    </row>
    <row r="755" spans="2:36" x14ac:dyDescent="0.2">
      <c r="B755" s="49"/>
      <c r="O755" s="56"/>
      <c r="AC755" s="56"/>
      <c r="AD755" s="56"/>
      <c r="AJ755" s="56"/>
    </row>
    <row r="756" spans="2:36" x14ac:dyDescent="0.2">
      <c r="B756" s="49"/>
      <c r="O756" s="56"/>
      <c r="AC756" s="56"/>
      <c r="AD756" s="56"/>
      <c r="AJ756" s="56"/>
    </row>
    <row r="757" spans="2:36" x14ac:dyDescent="0.2">
      <c r="B757" s="49"/>
      <c r="O757" s="56"/>
      <c r="AC757" s="56"/>
      <c r="AD757" s="56"/>
      <c r="AJ757" s="56"/>
    </row>
    <row r="758" spans="2:36" x14ac:dyDescent="0.2">
      <c r="B758" s="49"/>
      <c r="O758" s="56"/>
      <c r="AC758" s="56"/>
      <c r="AD758" s="56"/>
      <c r="AJ758" s="56"/>
    </row>
    <row r="759" spans="2:36" x14ac:dyDescent="0.2">
      <c r="B759" s="49"/>
      <c r="O759" s="56"/>
      <c r="AC759" s="56"/>
      <c r="AD759" s="56"/>
      <c r="AJ759" s="56"/>
    </row>
    <row r="760" spans="2:36" x14ac:dyDescent="0.2">
      <c r="B760" s="49"/>
      <c r="O760" s="56"/>
      <c r="AC760" s="56"/>
      <c r="AD760" s="56"/>
      <c r="AJ760" s="56"/>
    </row>
    <row r="761" spans="2:36" x14ac:dyDescent="0.2">
      <c r="B761" s="49"/>
      <c r="O761" s="56"/>
      <c r="AC761" s="56"/>
      <c r="AD761" s="56"/>
      <c r="AJ761" s="56"/>
    </row>
    <row r="762" spans="2:36" x14ac:dyDescent="0.2">
      <c r="B762" s="49"/>
      <c r="O762" s="56"/>
      <c r="AC762" s="56"/>
      <c r="AD762" s="56"/>
      <c r="AJ762" s="56"/>
    </row>
    <row r="763" spans="2:36" x14ac:dyDescent="0.2">
      <c r="B763" s="49"/>
      <c r="O763" s="56"/>
      <c r="AC763" s="56"/>
      <c r="AD763" s="56"/>
      <c r="AJ763" s="56"/>
    </row>
    <row r="764" spans="2:36" x14ac:dyDescent="0.2">
      <c r="B764" s="49"/>
      <c r="O764" s="56"/>
      <c r="AC764" s="56"/>
      <c r="AD764" s="56"/>
      <c r="AJ764" s="56"/>
    </row>
    <row r="765" spans="2:36" x14ac:dyDescent="0.2">
      <c r="B765" s="49"/>
      <c r="O765" s="56"/>
      <c r="AC765" s="56"/>
      <c r="AD765" s="56"/>
      <c r="AJ765" s="56"/>
    </row>
    <row r="766" spans="2:36" x14ac:dyDescent="0.2">
      <c r="B766" s="49"/>
      <c r="O766" s="56"/>
      <c r="AC766" s="56"/>
      <c r="AD766" s="56"/>
      <c r="AJ766" s="56"/>
    </row>
    <row r="767" spans="2:36" x14ac:dyDescent="0.2">
      <c r="B767" s="49"/>
      <c r="O767" s="56"/>
      <c r="AC767" s="56"/>
      <c r="AD767" s="56"/>
      <c r="AJ767" s="56"/>
    </row>
    <row r="768" spans="2:36" x14ac:dyDescent="0.2">
      <c r="B768" s="49"/>
      <c r="O768" s="56"/>
      <c r="AC768" s="56"/>
      <c r="AD768" s="56"/>
      <c r="AJ768" s="56"/>
    </row>
    <row r="769" spans="2:36" x14ac:dyDescent="0.2">
      <c r="B769" s="49"/>
      <c r="O769" s="56"/>
      <c r="AC769" s="56"/>
      <c r="AD769" s="56"/>
      <c r="AJ769" s="56"/>
    </row>
    <row r="770" spans="2:36" x14ac:dyDescent="0.2">
      <c r="B770" s="49"/>
      <c r="O770" s="56"/>
      <c r="AC770" s="56"/>
      <c r="AD770" s="56"/>
      <c r="AJ770" s="56"/>
    </row>
    <row r="771" spans="2:36" x14ac:dyDescent="0.2">
      <c r="B771" s="49"/>
      <c r="O771" s="56"/>
      <c r="AC771" s="56"/>
      <c r="AD771" s="56"/>
    </row>
    <row r="772" spans="2:36" x14ac:dyDescent="0.2">
      <c r="B772" s="49"/>
      <c r="O772" s="56"/>
      <c r="AC772" s="56"/>
      <c r="AD772" s="56"/>
    </row>
    <row r="773" spans="2:36" x14ac:dyDescent="0.2">
      <c r="B773" s="49"/>
      <c r="O773" s="56"/>
      <c r="AC773" s="56"/>
      <c r="AD773" s="56"/>
    </row>
    <row r="774" spans="2:36" x14ac:dyDescent="0.2">
      <c r="B774" s="49"/>
      <c r="O774" s="56"/>
      <c r="AC774" s="56"/>
      <c r="AD774" s="56"/>
    </row>
    <row r="775" spans="2:36" x14ac:dyDescent="0.2">
      <c r="B775" s="49"/>
      <c r="O775" s="56"/>
      <c r="AC775" s="56"/>
      <c r="AD775" s="56"/>
    </row>
    <row r="776" spans="2:36" x14ac:dyDescent="0.2">
      <c r="B776" s="49"/>
      <c r="O776" s="56"/>
      <c r="AC776" s="56"/>
      <c r="AD776" s="56"/>
    </row>
    <row r="777" spans="2:36" x14ac:dyDescent="0.2">
      <c r="B777" s="49"/>
      <c r="O777" s="56"/>
      <c r="AC777" s="56"/>
      <c r="AD777" s="56"/>
    </row>
    <row r="778" spans="2:36" x14ac:dyDescent="0.2">
      <c r="B778" s="49"/>
      <c r="O778" s="56"/>
      <c r="AC778" s="56"/>
      <c r="AD778" s="56"/>
    </row>
    <row r="779" spans="2:36" x14ac:dyDescent="0.2">
      <c r="B779" s="49"/>
      <c r="O779" s="56"/>
      <c r="AC779" s="56"/>
      <c r="AD779" s="56"/>
    </row>
    <row r="780" spans="2:36" x14ac:dyDescent="0.2">
      <c r="B780" s="49"/>
      <c r="O780" s="56"/>
      <c r="AC780" s="56"/>
      <c r="AD780" s="56"/>
    </row>
    <row r="781" spans="2:36" x14ac:dyDescent="0.2">
      <c r="B781" s="49"/>
      <c r="O781" s="56"/>
      <c r="AC781" s="56"/>
      <c r="AD781" s="56"/>
    </row>
    <row r="782" spans="2:36" x14ac:dyDescent="0.2">
      <c r="B782" s="49"/>
      <c r="O782" s="56"/>
      <c r="AC782" s="56"/>
      <c r="AD782" s="56"/>
    </row>
    <row r="783" spans="2:36" x14ac:dyDescent="0.2">
      <c r="B783" s="49"/>
      <c r="O783" s="56"/>
      <c r="AC783" s="56"/>
      <c r="AD783" s="56"/>
    </row>
    <row r="784" spans="2:36" x14ac:dyDescent="0.2">
      <c r="B784" s="49"/>
      <c r="O784" s="56"/>
      <c r="AC784" s="56"/>
      <c r="AD784" s="56"/>
    </row>
    <row r="785" spans="2:30" x14ac:dyDescent="0.2">
      <c r="B785" s="49"/>
      <c r="O785" s="56"/>
      <c r="AC785" s="56"/>
      <c r="AD785" s="56"/>
    </row>
    <row r="786" spans="2:30" x14ac:dyDescent="0.2">
      <c r="B786" s="49"/>
      <c r="O786" s="56"/>
      <c r="AC786" s="56"/>
      <c r="AD786" s="56"/>
    </row>
    <row r="787" spans="2:30" x14ac:dyDescent="0.2">
      <c r="B787" s="49"/>
      <c r="O787" s="56"/>
      <c r="AC787" s="56"/>
      <c r="AD787" s="56"/>
    </row>
    <row r="788" spans="2:30" x14ac:dyDescent="0.2">
      <c r="B788" s="49"/>
      <c r="O788" s="56"/>
      <c r="AC788" s="56"/>
      <c r="AD788" s="56"/>
    </row>
    <row r="789" spans="2:30" x14ac:dyDescent="0.2">
      <c r="B789" s="49"/>
      <c r="O789" s="56"/>
      <c r="AC789" s="56"/>
      <c r="AD789" s="56"/>
    </row>
    <row r="790" spans="2:30" x14ac:dyDescent="0.2">
      <c r="B790" s="49"/>
      <c r="O790" s="56"/>
      <c r="AC790" s="56"/>
      <c r="AD790" s="56"/>
    </row>
    <row r="791" spans="2:30" x14ac:dyDescent="0.2">
      <c r="B791" s="49"/>
      <c r="O791" s="56"/>
      <c r="AC791" s="56"/>
      <c r="AD791" s="56"/>
    </row>
    <row r="792" spans="2:30" x14ac:dyDescent="0.2">
      <c r="B792" s="49"/>
      <c r="O792" s="56"/>
      <c r="AC792" s="56"/>
      <c r="AD792" s="56"/>
    </row>
    <row r="793" spans="2:30" x14ac:dyDescent="0.2">
      <c r="B793" s="49"/>
      <c r="O793" s="56"/>
      <c r="AC793" s="56"/>
      <c r="AD793" s="56"/>
    </row>
    <row r="794" spans="2:30" x14ac:dyDescent="0.2">
      <c r="B794" s="49"/>
      <c r="O794" s="56"/>
      <c r="AC794" s="56"/>
      <c r="AD794" s="56"/>
    </row>
    <row r="795" spans="2:30" x14ac:dyDescent="0.2">
      <c r="B795" s="49"/>
      <c r="O795" s="56"/>
      <c r="AC795" s="56"/>
      <c r="AD795" s="56"/>
    </row>
    <row r="796" spans="2:30" x14ac:dyDescent="0.2">
      <c r="B796" s="49"/>
      <c r="O796" s="56"/>
      <c r="AC796" s="56"/>
      <c r="AD796" s="56"/>
    </row>
    <row r="797" spans="2:30" x14ac:dyDescent="0.2">
      <c r="B797" s="49"/>
      <c r="O797" s="56"/>
      <c r="AC797" s="56"/>
      <c r="AD797" s="56"/>
    </row>
    <row r="798" spans="2:30" x14ac:dyDescent="0.2">
      <c r="B798" s="49"/>
      <c r="O798" s="56"/>
      <c r="AC798" s="56"/>
      <c r="AD798" s="56"/>
    </row>
    <row r="799" spans="2:30" x14ac:dyDescent="0.2">
      <c r="B799" s="49"/>
      <c r="O799" s="56"/>
      <c r="AC799" s="56"/>
      <c r="AD799" s="56"/>
    </row>
    <row r="800" spans="2:30" x14ac:dyDescent="0.2">
      <c r="B800" s="49"/>
      <c r="O800" s="56"/>
      <c r="AC800" s="56"/>
      <c r="AD800" s="56"/>
    </row>
    <row r="801" spans="2:30" x14ac:dyDescent="0.2">
      <c r="B801" s="49"/>
      <c r="O801" s="56"/>
      <c r="AC801" s="56"/>
      <c r="AD801" s="56"/>
    </row>
    <row r="802" spans="2:30" x14ac:dyDescent="0.2">
      <c r="B802" s="49"/>
      <c r="O802" s="56"/>
      <c r="AC802" s="56"/>
      <c r="AD802" s="56"/>
    </row>
    <row r="803" spans="2:30" x14ac:dyDescent="0.2">
      <c r="B803" s="49"/>
      <c r="O803" s="56"/>
      <c r="AC803" s="56"/>
      <c r="AD803" s="56"/>
    </row>
    <row r="804" spans="2:30" x14ac:dyDescent="0.2">
      <c r="B804" s="49"/>
      <c r="O804" s="56"/>
      <c r="AC804" s="56"/>
      <c r="AD804" s="56"/>
    </row>
    <row r="805" spans="2:30" x14ac:dyDescent="0.2">
      <c r="B805" s="49"/>
      <c r="O805" s="56"/>
      <c r="AC805" s="56"/>
      <c r="AD805" s="56"/>
    </row>
    <row r="806" spans="2:30" x14ac:dyDescent="0.2">
      <c r="B806" s="49"/>
      <c r="O806" s="56"/>
    </row>
    <row r="807" spans="2:30" x14ac:dyDescent="0.2">
      <c r="B807" s="49"/>
      <c r="O807" s="56"/>
    </row>
    <row r="808" spans="2:30" x14ac:dyDescent="0.2">
      <c r="B808" s="49"/>
      <c r="O808" s="56"/>
    </row>
    <row r="809" spans="2:30" x14ac:dyDescent="0.2">
      <c r="B809" s="49"/>
      <c r="O809" s="56"/>
    </row>
    <row r="810" spans="2:30" x14ac:dyDescent="0.2">
      <c r="B810" s="49"/>
      <c r="O810" s="56"/>
    </row>
    <row r="811" spans="2:30" x14ac:dyDescent="0.2">
      <c r="B811" s="49"/>
      <c r="O811" s="56"/>
    </row>
    <row r="812" spans="2:30" x14ac:dyDescent="0.2">
      <c r="B812" s="49"/>
      <c r="O812" s="56"/>
    </row>
    <row r="813" spans="2:30" x14ac:dyDescent="0.2">
      <c r="B813" s="49"/>
      <c r="O813" s="56"/>
    </row>
    <row r="814" spans="2:30" x14ac:dyDescent="0.2">
      <c r="B814" s="49"/>
      <c r="O814" s="56"/>
    </row>
    <row r="815" spans="2:30" x14ac:dyDescent="0.2">
      <c r="B815" s="49"/>
      <c r="O815" s="56"/>
    </row>
    <row r="816" spans="2:30" x14ac:dyDescent="0.2">
      <c r="B816" s="49"/>
      <c r="O816" s="56"/>
    </row>
    <row r="817" spans="2:15" x14ac:dyDescent="0.2">
      <c r="B817" s="49"/>
      <c r="O817" s="56"/>
    </row>
    <row r="818" spans="2:15" x14ac:dyDescent="0.2">
      <c r="B818" s="49"/>
      <c r="O818" s="56"/>
    </row>
    <row r="819" spans="2:15" x14ac:dyDescent="0.2">
      <c r="B819" s="49"/>
      <c r="O819" s="56"/>
    </row>
    <row r="820" spans="2:15" x14ac:dyDescent="0.2">
      <c r="B820" s="49"/>
      <c r="O820" s="56"/>
    </row>
    <row r="821" spans="2:15" x14ac:dyDescent="0.2">
      <c r="B821" s="49"/>
      <c r="O821" s="56"/>
    </row>
    <row r="822" spans="2:15" x14ac:dyDescent="0.2">
      <c r="B822" s="49"/>
      <c r="O822" s="56"/>
    </row>
    <row r="823" spans="2:15" x14ac:dyDescent="0.2">
      <c r="B823" s="49"/>
      <c r="O823" s="56"/>
    </row>
    <row r="824" spans="2:15" x14ac:dyDescent="0.2">
      <c r="B824" s="49"/>
      <c r="O824" s="56"/>
    </row>
    <row r="825" spans="2:15" x14ac:dyDescent="0.2">
      <c r="B825" s="49"/>
      <c r="O825" s="56"/>
    </row>
    <row r="826" spans="2:15" x14ac:dyDescent="0.2">
      <c r="B826" s="49"/>
      <c r="O826" s="56"/>
    </row>
    <row r="827" spans="2:15" x14ac:dyDescent="0.2">
      <c r="B827" s="49"/>
      <c r="O827" s="56"/>
    </row>
    <row r="828" spans="2:15" x14ac:dyDescent="0.2">
      <c r="B828" s="49"/>
      <c r="O828" s="56"/>
    </row>
    <row r="829" spans="2:15" x14ac:dyDescent="0.2">
      <c r="B829" s="49"/>
      <c r="O829" s="56"/>
    </row>
    <row r="830" spans="2:15" x14ac:dyDescent="0.2">
      <c r="B830" s="49"/>
      <c r="O830" s="56"/>
    </row>
    <row r="831" spans="2:15" x14ac:dyDescent="0.2">
      <c r="B831" s="49"/>
      <c r="O831" s="56"/>
    </row>
    <row r="832" spans="2:15" x14ac:dyDescent="0.2">
      <c r="B832" s="49"/>
      <c r="O832" s="56"/>
    </row>
    <row r="833" spans="2:15" x14ac:dyDescent="0.2">
      <c r="B833" s="49"/>
      <c r="O833" s="56"/>
    </row>
    <row r="834" spans="2:15" x14ac:dyDescent="0.2">
      <c r="B834" s="49"/>
      <c r="O834" s="56"/>
    </row>
    <row r="835" spans="2:15" x14ac:dyDescent="0.2">
      <c r="B835" s="49"/>
      <c r="O835" s="56"/>
    </row>
    <row r="836" spans="2:15" x14ac:dyDescent="0.2">
      <c r="B836" s="49"/>
      <c r="O836" s="56"/>
    </row>
    <row r="837" spans="2:15" x14ac:dyDescent="0.2">
      <c r="B837" s="49"/>
      <c r="O837" s="56"/>
    </row>
    <row r="838" spans="2:15" x14ac:dyDescent="0.2">
      <c r="B838" s="49"/>
      <c r="O838" s="56"/>
    </row>
    <row r="839" spans="2:15" x14ac:dyDescent="0.2">
      <c r="B839" s="49"/>
      <c r="O839" s="56"/>
    </row>
    <row r="840" spans="2:15" x14ac:dyDescent="0.2">
      <c r="B840" s="49"/>
      <c r="O840" s="56"/>
    </row>
    <row r="841" spans="2:15" x14ac:dyDescent="0.2">
      <c r="B841" s="49"/>
      <c r="O841" s="56"/>
    </row>
    <row r="842" spans="2:15" x14ac:dyDescent="0.2">
      <c r="B842" s="49"/>
      <c r="O842" s="56"/>
    </row>
    <row r="843" spans="2:15" x14ac:dyDescent="0.2">
      <c r="B843" s="49"/>
      <c r="O843" s="56"/>
    </row>
    <row r="844" spans="2:15" x14ac:dyDescent="0.2">
      <c r="B844" s="49"/>
      <c r="O844" s="56"/>
    </row>
    <row r="845" spans="2:15" x14ac:dyDescent="0.2">
      <c r="B845" s="49"/>
      <c r="O845" s="56"/>
    </row>
    <row r="846" spans="2:15" x14ac:dyDescent="0.2">
      <c r="B846" s="49"/>
      <c r="O846" s="56"/>
    </row>
    <row r="847" spans="2:15" x14ac:dyDescent="0.2">
      <c r="B847" s="49"/>
      <c r="O847" s="56"/>
    </row>
    <row r="848" spans="2:15" x14ac:dyDescent="0.2">
      <c r="B848" s="49"/>
      <c r="O848" s="56"/>
    </row>
    <row r="849" spans="2:15" x14ac:dyDescent="0.2">
      <c r="B849" s="49"/>
      <c r="O849" s="56"/>
    </row>
    <row r="850" spans="2:15" x14ac:dyDescent="0.2">
      <c r="B850" s="49"/>
      <c r="O850" s="56"/>
    </row>
    <row r="851" spans="2:15" x14ac:dyDescent="0.2">
      <c r="B851" s="49"/>
      <c r="O851" s="56"/>
    </row>
    <row r="852" spans="2:15" x14ac:dyDescent="0.2">
      <c r="B852" s="49"/>
      <c r="O852" s="56"/>
    </row>
    <row r="853" spans="2:15" x14ac:dyDescent="0.2">
      <c r="B853" s="49"/>
      <c r="O853" s="56"/>
    </row>
    <row r="854" spans="2:15" x14ac:dyDescent="0.2">
      <c r="B854" s="49"/>
      <c r="O854" s="56"/>
    </row>
    <row r="855" spans="2:15" x14ac:dyDescent="0.2">
      <c r="B855" s="49"/>
      <c r="O855" s="56"/>
    </row>
    <row r="856" spans="2:15" x14ac:dyDescent="0.2">
      <c r="B856" s="49"/>
      <c r="O856" s="56"/>
    </row>
    <row r="857" spans="2:15" x14ac:dyDescent="0.2">
      <c r="B857" s="49"/>
      <c r="O857" s="56"/>
    </row>
    <row r="858" spans="2:15" x14ac:dyDescent="0.2">
      <c r="B858" s="49"/>
      <c r="O858" s="56"/>
    </row>
    <row r="859" spans="2:15" x14ac:dyDescent="0.2">
      <c r="B859" s="49"/>
      <c r="O859" s="56"/>
    </row>
    <row r="860" spans="2:15" x14ac:dyDescent="0.2">
      <c r="B860" s="49"/>
      <c r="O860" s="56"/>
    </row>
    <row r="861" spans="2:15" x14ac:dyDescent="0.2">
      <c r="B861" s="49"/>
      <c r="O861" s="56"/>
    </row>
    <row r="862" spans="2:15" x14ac:dyDescent="0.2">
      <c r="B862" s="49"/>
      <c r="O862" s="56"/>
    </row>
    <row r="863" spans="2:15" x14ac:dyDescent="0.2">
      <c r="B863" s="49"/>
      <c r="O863" s="56"/>
    </row>
    <row r="864" spans="2:15" x14ac:dyDescent="0.2">
      <c r="B864" s="49"/>
      <c r="O864" s="56"/>
    </row>
    <row r="865" spans="2:15" x14ac:dyDescent="0.2">
      <c r="B865" s="49"/>
      <c r="O865" s="56"/>
    </row>
    <row r="866" spans="2:15" x14ac:dyDescent="0.2">
      <c r="B866" s="49"/>
      <c r="O866" s="56"/>
    </row>
    <row r="867" spans="2:15" x14ac:dyDescent="0.2">
      <c r="B867" s="49"/>
      <c r="O867" s="56"/>
    </row>
    <row r="868" spans="2:15" x14ac:dyDescent="0.2">
      <c r="B868" s="49"/>
      <c r="O868" s="56"/>
    </row>
    <row r="869" spans="2:15" x14ac:dyDescent="0.2">
      <c r="B869" s="49"/>
      <c r="O869" s="56"/>
    </row>
    <row r="870" spans="2:15" x14ac:dyDescent="0.2">
      <c r="B870" s="49"/>
      <c r="O870" s="56"/>
    </row>
    <row r="871" spans="2:15" x14ac:dyDescent="0.2">
      <c r="B871" s="49"/>
      <c r="O871" s="56"/>
    </row>
    <row r="872" spans="2:15" x14ac:dyDescent="0.2">
      <c r="B872" s="49"/>
      <c r="O872" s="56"/>
    </row>
    <row r="873" spans="2:15" x14ac:dyDescent="0.2">
      <c r="B873" s="49"/>
      <c r="O873" s="56"/>
    </row>
    <row r="874" spans="2:15" x14ac:dyDescent="0.2">
      <c r="B874" s="49"/>
      <c r="O874" s="56"/>
    </row>
    <row r="875" spans="2:15" x14ac:dyDescent="0.2">
      <c r="B875" s="49"/>
      <c r="O875" s="56"/>
    </row>
    <row r="876" spans="2:15" x14ac:dyDescent="0.2">
      <c r="B876" s="49"/>
      <c r="O876" s="56"/>
    </row>
    <row r="877" spans="2:15" x14ac:dyDescent="0.2">
      <c r="B877" s="49"/>
      <c r="O877" s="56"/>
    </row>
    <row r="878" spans="2:15" x14ac:dyDescent="0.2">
      <c r="B878" s="49"/>
      <c r="O878" s="56"/>
    </row>
    <row r="879" spans="2:15" x14ac:dyDescent="0.2">
      <c r="B879" s="49"/>
      <c r="O879" s="56"/>
    </row>
    <row r="880" spans="2:15" x14ac:dyDescent="0.2">
      <c r="B880" s="49"/>
      <c r="O880" s="56"/>
    </row>
    <row r="881" spans="2:15" x14ac:dyDescent="0.2">
      <c r="B881" s="49"/>
      <c r="O881" s="56"/>
    </row>
    <row r="882" spans="2:15" x14ac:dyDescent="0.2">
      <c r="B882" s="49"/>
      <c r="O882" s="56"/>
    </row>
    <row r="883" spans="2:15" x14ac:dyDescent="0.2">
      <c r="B883" s="49"/>
      <c r="O883" s="56"/>
    </row>
    <row r="884" spans="2:15" x14ac:dyDescent="0.2">
      <c r="B884" s="49"/>
      <c r="O884" s="56"/>
    </row>
    <row r="885" spans="2:15" x14ac:dyDescent="0.2">
      <c r="B885" s="49"/>
      <c r="O885" s="56"/>
    </row>
    <row r="886" spans="2:15" x14ac:dyDescent="0.2">
      <c r="B886" s="49"/>
      <c r="O886" s="56"/>
    </row>
    <row r="887" spans="2:15" x14ac:dyDescent="0.2">
      <c r="B887" s="49"/>
      <c r="O887" s="56"/>
    </row>
    <row r="888" spans="2:15" x14ac:dyDescent="0.2">
      <c r="B888" s="49"/>
      <c r="O888" s="56"/>
    </row>
    <row r="889" spans="2:15" x14ac:dyDescent="0.2">
      <c r="B889" s="49"/>
      <c r="O889" s="56"/>
    </row>
    <row r="890" spans="2:15" x14ac:dyDescent="0.2">
      <c r="B890" s="49"/>
      <c r="O890" s="56"/>
    </row>
    <row r="891" spans="2:15" x14ac:dyDescent="0.2">
      <c r="B891" s="49"/>
      <c r="O891" s="56"/>
    </row>
    <row r="892" spans="2:15" x14ac:dyDescent="0.2">
      <c r="B892" s="49"/>
      <c r="O892" s="56"/>
    </row>
    <row r="893" spans="2:15" x14ac:dyDescent="0.2">
      <c r="B893" s="49"/>
      <c r="O893" s="56"/>
    </row>
    <row r="894" spans="2:15" x14ac:dyDescent="0.2">
      <c r="B894" s="49"/>
      <c r="O894" s="56"/>
    </row>
    <row r="895" spans="2:15" x14ac:dyDescent="0.2">
      <c r="B895" s="49"/>
      <c r="O895" s="56"/>
    </row>
    <row r="896" spans="2:15" x14ac:dyDescent="0.2">
      <c r="B896" s="49"/>
      <c r="O896" s="56"/>
    </row>
    <row r="897" spans="2:15" x14ac:dyDescent="0.2">
      <c r="B897" s="49"/>
      <c r="O897" s="56"/>
    </row>
    <row r="898" spans="2:15" x14ac:dyDescent="0.2">
      <c r="B898" s="49"/>
      <c r="O898" s="56"/>
    </row>
    <row r="899" spans="2:15" x14ac:dyDescent="0.2">
      <c r="B899" s="49"/>
      <c r="O899" s="56"/>
    </row>
    <row r="900" spans="2:15" x14ac:dyDescent="0.2">
      <c r="B900" s="49"/>
      <c r="O900" s="56"/>
    </row>
    <row r="901" spans="2:15" x14ac:dyDescent="0.2">
      <c r="B901" s="49"/>
      <c r="O901" s="56"/>
    </row>
    <row r="902" spans="2:15" x14ac:dyDescent="0.2">
      <c r="B902" s="49"/>
      <c r="O902" s="56"/>
    </row>
    <row r="903" spans="2:15" x14ac:dyDescent="0.2">
      <c r="B903" s="49"/>
      <c r="O903" s="56"/>
    </row>
    <row r="904" spans="2:15" x14ac:dyDescent="0.2">
      <c r="B904" s="49"/>
      <c r="O904" s="56"/>
    </row>
    <row r="905" spans="2:15" x14ac:dyDescent="0.2">
      <c r="B905" s="49"/>
      <c r="O905" s="56"/>
    </row>
    <row r="906" spans="2:15" x14ac:dyDescent="0.2">
      <c r="B906" s="49"/>
      <c r="O906" s="56"/>
    </row>
    <row r="907" spans="2:15" x14ac:dyDescent="0.2">
      <c r="B907" s="49"/>
      <c r="O907" s="56"/>
    </row>
    <row r="908" spans="2:15" x14ac:dyDescent="0.2">
      <c r="B908" s="49"/>
      <c r="O908" s="56"/>
    </row>
    <row r="909" spans="2:15" x14ac:dyDescent="0.2">
      <c r="B909" s="49"/>
      <c r="O909" s="56"/>
    </row>
    <row r="910" spans="2:15" x14ac:dyDescent="0.2">
      <c r="B910" s="49"/>
      <c r="O910" s="56"/>
    </row>
    <row r="911" spans="2:15" x14ac:dyDescent="0.2">
      <c r="B911" s="49"/>
      <c r="O911" s="56"/>
    </row>
    <row r="912" spans="2:15" x14ac:dyDescent="0.2">
      <c r="B912" s="49"/>
      <c r="O912" s="56"/>
    </row>
    <row r="913" spans="2:15" x14ac:dyDescent="0.2">
      <c r="B913" s="49"/>
      <c r="O913" s="56"/>
    </row>
    <row r="914" spans="2:15" x14ac:dyDescent="0.2">
      <c r="B914" s="49"/>
      <c r="O914" s="56"/>
    </row>
    <row r="915" spans="2:15" x14ac:dyDescent="0.2">
      <c r="B915" s="49"/>
      <c r="O915" s="56"/>
    </row>
    <row r="916" spans="2:15" x14ac:dyDescent="0.2">
      <c r="B916" s="49"/>
      <c r="O916" s="56"/>
    </row>
    <row r="917" spans="2:15" x14ac:dyDescent="0.2">
      <c r="B917" s="49"/>
      <c r="O917" s="56"/>
    </row>
    <row r="918" spans="2:15" x14ac:dyDescent="0.2">
      <c r="B918" s="49"/>
      <c r="O918" s="56"/>
    </row>
    <row r="919" spans="2:15" x14ac:dyDescent="0.2">
      <c r="B919" s="49"/>
      <c r="O919" s="56"/>
    </row>
    <row r="920" spans="2:15" x14ac:dyDescent="0.2">
      <c r="B920" s="49"/>
      <c r="O920" s="56"/>
    </row>
    <row r="921" spans="2:15" x14ac:dyDescent="0.2">
      <c r="B921" s="49"/>
      <c r="O921" s="56"/>
    </row>
    <row r="922" spans="2:15" x14ac:dyDescent="0.2">
      <c r="B922" s="49"/>
      <c r="O922" s="56"/>
    </row>
    <row r="923" spans="2:15" x14ac:dyDescent="0.2">
      <c r="B923" s="49"/>
      <c r="O923" s="56"/>
    </row>
    <row r="924" spans="2:15" x14ac:dyDescent="0.2">
      <c r="B924" s="49"/>
      <c r="O924" s="56"/>
    </row>
    <row r="925" spans="2:15" x14ac:dyDescent="0.2">
      <c r="B925" s="49"/>
      <c r="O925" s="56"/>
    </row>
    <row r="926" spans="2:15" x14ac:dyDescent="0.2">
      <c r="B926" s="49"/>
      <c r="O926" s="56"/>
    </row>
    <row r="927" spans="2:15" x14ac:dyDescent="0.2">
      <c r="B927" s="49"/>
      <c r="O927" s="56"/>
    </row>
    <row r="928" spans="2:15" x14ac:dyDescent="0.2">
      <c r="B928" s="49"/>
      <c r="O928" s="56"/>
    </row>
    <row r="929" spans="2:15" x14ac:dyDescent="0.2">
      <c r="B929" s="49"/>
      <c r="O929" s="56"/>
    </row>
    <row r="930" spans="2:15" x14ac:dyDescent="0.2">
      <c r="B930" s="49"/>
      <c r="O930" s="56"/>
    </row>
    <row r="931" spans="2:15" x14ac:dyDescent="0.2">
      <c r="B931" s="49"/>
      <c r="O931" s="56"/>
    </row>
    <row r="932" spans="2:15" x14ac:dyDescent="0.2">
      <c r="B932" s="49"/>
      <c r="O932" s="56"/>
    </row>
    <row r="933" spans="2:15" x14ac:dyDescent="0.2">
      <c r="B933" s="49"/>
      <c r="O933" s="56"/>
    </row>
    <row r="934" spans="2:15" x14ac:dyDescent="0.2">
      <c r="B934" s="49"/>
      <c r="O934" s="56"/>
    </row>
    <row r="935" spans="2:15" x14ac:dyDescent="0.2">
      <c r="B935" s="49"/>
      <c r="O935" s="56"/>
    </row>
    <row r="936" spans="2:15" x14ac:dyDescent="0.2">
      <c r="B936" s="49"/>
      <c r="O936" s="56"/>
    </row>
    <row r="937" spans="2:15" x14ac:dyDescent="0.2">
      <c r="B937" s="49"/>
      <c r="O937" s="56"/>
    </row>
    <row r="938" spans="2:15" x14ac:dyDescent="0.2">
      <c r="B938" s="49"/>
      <c r="O938" s="56"/>
    </row>
    <row r="939" spans="2:15" x14ac:dyDescent="0.2">
      <c r="B939" s="49"/>
      <c r="O939" s="56"/>
    </row>
    <row r="940" spans="2:15" x14ac:dyDescent="0.2">
      <c r="B940" s="49"/>
      <c r="O940" s="56"/>
    </row>
    <row r="941" spans="2:15" x14ac:dyDescent="0.2">
      <c r="B941" s="49"/>
      <c r="O941" s="56"/>
    </row>
    <row r="942" spans="2:15" x14ac:dyDescent="0.2">
      <c r="B942" s="49"/>
      <c r="O942" s="56"/>
    </row>
    <row r="943" spans="2:15" x14ac:dyDescent="0.2">
      <c r="B943" s="49"/>
      <c r="O943" s="56"/>
    </row>
    <row r="944" spans="2:15" x14ac:dyDescent="0.2">
      <c r="B944" s="49"/>
      <c r="O944" s="56"/>
    </row>
    <row r="945" spans="2:15" x14ac:dyDescent="0.2">
      <c r="B945" s="49"/>
      <c r="O945" s="56"/>
    </row>
    <row r="946" spans="2:15" x14ac:dyDescent="0.2">
      <c r="B946" s="49"/>
      <c r="O946" s="56"/>
    </row>
    <row r="947" spans="2:15" x14ac:dyDescent="0.2">
      <c r="B947" s="49"/>
      <c r="O947" s="56"/>
    </row>
    <row r="948" spans="2:15" x14ac:dyDescent="0.2">
      <c r="B948" s="49"/>
      <c r="O948" s="56"/>
    </row>
    <row r="949" spans="2:15" x14ac:dyDescent="0.2">
      <c r="B949" s="49"/>
      <c r="O949" s="56"/>
    </row>
    <row r="950" spans="2:15" x14ac:dyDescent="0.2">
      <c r="B950" s="49"/>
      <c r="O950" s="56"/>
    </row>
    <row r="951" spans="2:15" x14ac:dyDescent="0.2">
      <c r="B951" s="49"/>
      <c r="O951" s="56"/>
    </row>
    <row r="952" spans="2:15" x14ac:dyDescent="0.2">
      <c r="B952" s="49"/>
      <c r="O952" s="56"/>
    </row>
    <row r="953" spans="2:15" x14ac:dyDescent="0.2">
      <c r="B953" s="49"/>
      <c r="O953" s="56"/>
    </row>
    <row r="954" spans="2:15" x14ac:dyDescent="0.2">
      <c r="B954" s="49"/>
      <c r="O954" s="56"/>
    </row>
    <row r="955" spans="2:15" x14ac:dyDescent="0.2">
      <c r="B955" s="49"/>
      <c r="O955" s="56"/>
    </row>
    <row r="956" spans="2:15" x14ac:dyDescent="0.2">
      <c r="B956" s="49"/>
      <c r="O956" s="56"/>
    </row>
    <row r="957" spans="2:15" x14ac:dyDescent="0.2">
      <c r="B957" s="49"/>
      <c r="O957" s="56"/>
    </row>
    <row r="958" spans="2:15" x14ac:dyDescent="0.2">
      <c r="B958" s="49"/>
      <c r="O958" s="56"/>
    </row>
    <row r="959" spans="2:15" x14ac:dyDescent="0.2">
      <c r="B959" s="49"/>
      <c r="O959" s="56"/>
    </row>
    <row r="960" spans="2:15" x14ac:dyDescent="0.2">
      <c r="B960" s="49"/>
      <c r="O960" s="56"/>
    </row>
    <row r="961" spans="2:15" x14ac:dyDescent="0.2">
      <c r="B961" s="49"/>
      <c r="O961" s="56"/>
    </row>
    <row r="962" spans="2:15" x14ac:dyDescent="0.2">
      <c r="B962" s="49"/>
      <c r="O962" s="56"/>
    </row>
    <row r="963" spans="2:15" x14ac:dyDescent="0.2">
      <c r="B963" s="49"/>
      <c r="O963" s="56"/>
    </row>
    <row r="964" spans="2:15" x14ac:dyDescent="0.2">
      <c r="B964" s="49"/>
      <c r="O964" s="56"/>
    </row>
    <row r="965" spans="2:15" x14ac:dyDescent="0.2">
      <c r="B965" s="49"/>
      <c r="O965" s="56"/>
    </row>
    <row r="966" spans="2:15" x14ac:dyDescent="0.2">
      <c r="B966" s="49"/>
      <c r="O966" s="56"/>
    </row>
    <row r="967" spans="2:15" x14ac:dyDescent="0.2">
      <c r="B967" s="49"/>
      <c r="O967" s="56"/>
    </row>
    <row r="968" spans="2:15" x14ac:dyDescent="0.2">
      <c r="B968" s="49"/>
      <c r="O968" s="56"/>
    </row>
    <row r="969" spans="2:15" x14ac:dyDescent="0.2">
      <c r="B969" s="49"/>
      <c r="O969" s="56"/>
    </row>
    <row r="970" spans="2:15" x14ac:dyDescent="0.2">
      <c r="B970" s="49"/>
      <c r="O970" s="56"/>
    </row>
    <row r="971" spans="2:15" x14ac:dyDescent="0.2">
      <c r="B971" s="49"/>
      <c r="O971" s="56"/>
    </row>
    <row r="972" spans="2:15" x14ac:dyDescent="0.2">
      <c r="B972" s="49"/>
      <c r="O972" s="56"/>
    </row>
    <row r="973" spans="2:15" x14ac:dyDescent="0.2">
      <c r="B973" s="49"/>
      <c r="O973" s="56"/>
    </row>
    <row r="974" spans="2:15" x14ac:dyDescent="0.2">
      <c r="B974" s="49"/>
      <c r="O974" s="56"/>
    </row>
    <row r="975" spans="2:15" x14ac:dyDescent="0.2">
      <c r="B975" s="49"/>
      <c r="O975" s="56"/>
    </row>
    <row r="976" spans="2:15" x14ac:dyDescent="0.2">
      <c r="B976" s="49"/>
      <c r="O976" s="56"/>
    </row>
    <row r="977" spans="2:15" x14ac:dyDescent="0.2">
      <c r="B977" s="49"/>
      <c r="O977" s="56"/>
    </row>
    <row r="978" spans="2:15" x14ac:dyDescent="0.2">
      <c r="B978" s="49"/>
      <c r="O978" s="56"/>
    </row>
    <row r="979" spans="2:15" x14ac:dyDescent="0.2">
      <c r="B979" s="49"/>
      <c r="O979" s="56"/>
    </row>
    <row r="980" spans="2:15" x14ac:dyDescent="0.2">
      <c r="B980" s="49"/>
      <c r="O980" s="56"/>
    </row>
    <row r="981" spans="2:15" x14ac:dyDescent="0.2">
      <c r="B981" s="49"/>
      <c r="O981" s="56"/>
    </row>
    <row r="982" spans="2:15" x14ac:dyDescent="0.2">
      <c r="B982" s="49"/>
      <c r="O982" s="56"/>
    </row>
    <row r="983" spans="2:15" x14ac:dyDescent="0.2">
      <c r="B983" s="49"/>
      <c r="O983" s="56"/>
    </row>
    <row r="984" spans="2:15" x14ac:dyDescent="0.2">
      <c r="B984" s="49"/>
      <c r="O984" s="56"/>
    </row>
    <row r="985" spans="2:15" x14ac:dyDescent="0.2">
      <c r="B985" s="49"/>
      <c r="O985" s="56"/>
    </row>
    <row r="986" spans="2:15" x14ac:dyDescent="0.2">
      <c r="B986" s="49"/>
      <c r="O986" s="56"/>
    </row>
    <row r="987" spans="2:15" x14ac:dyDescent="0.2">
      <c r="B987" s="49"/>
      <c r="O987" s="56"/>
    </row>
    <row r="988" spans="2:15" x14ac:dyDescent="0.2">
      <c r="B988" s="49"/>
      <c r="O988" s="56"/>
    </row>
    <row r="989" spans="2:15" x14ac:dyDescent="0.2">
      <c r="B989" s="49"/>
      <c r="O989" s="56"/>
    </row>
    <row r="990" spans="2:15" x14ac:dyDescent="0.2">
      <c r="B990" s="49"/>
      <c r="O990" s="56"/>
    </row>
    <row r="991" spans="2:15" x14ac:dyDescent="0.2">
      <c r="B991" s="49"/>
      <c r="O991" s="56"/>
    </row>
    <row r="992" spans="2:15" x14ac:dyDescent="0.2">
      <c r="B992" s="49"/>
      <c r="O992" s="56"/>
    </row>
    <row r="993" spans="2:15" x14ac:dyDescent="0.2">
      <c r="B993" s="49"/>
      <c r="O993" s="56"/>
    </row>
    <row r="994" spans="2:15" x14ac:dyDescent="0.2">
      <c r="B994" s="49"/>
      <c r="O994" s="56"/>
    </row>
    <row r="995" spans="2:15" x14ac:dyDescent="0.2">
      <c r="B995" s="49"/>
      <c r="O995" s="56"/>
    </row>
    <row r="996" spans="2:15" x14ac:dyDescent="0.2">
      <c r="B996" s="49"/>
      <c r="O996" s="56"/>
    </row>
    <row r="997" spans="2:15" x14ac:dyDescent="0.2">
      <c r="B997" s="49"/>
      <c r="O997" s="56"/>
    </row>
    <row r="998" spans="2:15" x14ac:dyDescent="0.2">
      <c r="B998" s="49"/>
      <c r="O998" s="56"/>
    </row>
    <row r="999" spans="2:15" x14ac:dyDescent="0.2">
      <c r="B999" s="49"/>
      <c r="O999" s="56"/>
    </row>
    <row r="1000" spans="2:15" x14ac:dyDescent="0.2">
      <c r="B1000" s="49"/>
      <c r="O1000" s="56"/>
    </row>
    <row r="1001" spans="2:15" x14ac:dyDescent="0.2">
      <c r="B1001" s="49"/>
      <c r="O1001" s="56"/>
    </row>
    <row r="1002" spans="2:15" x14ac:dyDescent="0.2">
      <c r="B1002" s="49"/>
      <c r="O1002" s="56"/>
    </row>
    <row r="1003" spans="2:15" x14ac:dyDescent="0.2">
      <c r="B1003" s="49"/>
      <c r="O1003" s="56"/>
    </row>
    <row r="1004" spans="2:15" x14ac:dyDescent="0.2">
      <c r="B1004" s="49"/>
      <c r="O1004" s="56"/>
    </row>
    <row r="1005" spans="2:15" x14ac:dyDescent="0.2">
      <c r="B1005" s="49"/>
      <c r="O1005" s="56"/>
    </row>
    <row r="1006" spans="2:15" x14ac:dyDescent="0.2">
      <c r="B1006" s="49"/>
      <c r="O1006" s="56"/>
    </row>
    <row r="1007" spans="2:15" x14ac:dyDescent="0.2">
      <c r="B1007" s="49"/>
      <c r="O1007" s="56"/>
    </row>
    <row r="1008" spans="2:15" x14ac:dyDescent="0.2">
      <c r="B1008" s="49"/>
      <c r="O1008" s="56"/>
    </row>
    <row r="1009" spans="2:15" x14ac:dyDescent="0.2">
      <c r="B1009" s="49"/>
      <c r="O1009" s="56"/>
    </row>
    <row r="1010" spans="2:15" x14ac:dyDescent="0.2">
      <c r="B1010" s="49"/>
      <c r="O1010" s="56"/>
    </row>
    <row r="1011" spans="2:15" x14ac:dyDescent="0.2">
      <c r="B1011" s="49"/>
      <c r="O1011" s="56"/>
    </row>
    <row r="1012" spans="2:15" x14ac:dyDescent="0.2">
      <c r="B1012" s="49"/>
      <c r="O1012" s="56"/>
    </row>
    <row r="1013" spans="2:15" x14ac:dyDescent="0.2">
      <c r="B1013" s="49"/>
      <c r="O1013" s="56"/>
    </row>
    <row r="1014" spans="2:15" x14ac:dyDescent="0.2">
      <c r="B1014" s="49"/>
      <c r="O1014" s="56"/>
    </row>
    <row r="1015" spans="2:15" x14ac:dyDescent="0.2">
      <c r="B1015" s="49"/>
      <c r="O1015" s="56"/>
    </row>
    <row r="1016" spans="2:15" x14ac:dyDescent="0.2">
      <c r="B1016" s="49"/>
      <c r="O1016" s="56"/>
    </row>
    <row r="1017" spans="2:15" x14ac:dyDescent="0.2">
      <c r="B1017" s="49"/>
      <c r="O1017" s="56"/>
    </row>
    <row r="1018" spans="2:15" x14ac:dyDescent="0.2">
      <c r="B1018" s="49"/>
      <c r="O1018" s="56"/>
    </row>
    <row r="1019" spans="2:15" x14ac:dyDescent="0.2">
      <c r="B1019" s="49"/>
      <c r="O1019" s="56"/>
    </row>
    <row r="1020" spans="2:15" x14ac:dyDescent="0.2">
      <c r="B1020" s="49"/>
      <c r="O1020" s="56"/>
    </row>
    <row r="1021" spans="2:15" x14ac:dyDescent="0.2">
      <c r="B1021" s="49"/>
      <c r="O1021" s="56"/>
    </row>
    <row r="1022" spans="2:15" x14ac:dyDescent="0.2">
      <c r="B1022" s="49"/>
      <c r="O1022" s="56"/>
    </row>
    <row r="1023" spans="2:15" x14ac:dyDescent="0.2">
      <c r="B1023" s="49"/>
      <c r="O1023" s="56"/>
    </row>
    <row r="1024" spans="2:15" x14ac:dyDescent="0.2">
      <c r="B1024" s="49"/>
      <c r="O1024" s="56"/>
    </row>
    <row r="1025" spans="2:15" x14ac:dyDescent="0.2">
      <c r="B1025" s="49"/>
      <c r="O1025" s="56"/>
    </row>
    <row r="1026" spans="2:15" x14ac:dyDescent="0.2">
      <c r="B1026" s="49"/>
      <c r="O1026" s="56"/>
    </row>
    <row r="1027" spans="2:15" x14ac:dyDescent="0.2">
      <c r="B1027" s="49"/>
      <c r="O1027" s="56"/>
    </row>
    <row r="1028" spans="2:15" x14ac:dyDescent="0.2">
      <c r="B1028" s="49"/>
      <c r="O1028" s="56"/>
    </row>
    <row r="1029" spans="2:15" x14ac:dyDescent="0.2">
      <c r="B1029" s="49"/>
      <c r="O1029" s="56"/>
    </row>
    <row r="1030" spans="2:15" x14ac:dyDescent="0.2">
      <c r="B1030" s="49"/>
      <c r="O1030" s="56"/>
    </row>
    <row r="1031" spans="2:15" x14ac:dyDescent="0.2">
      <c r="B1031" s="49"/>
      <c r="O1031" s="56"/>
    </row>
    <row r="1032" spans="2:15" x14ac:dyDescent="0.2">
      <c r="B1032" s="49"/>
      <c r="O1032" s="56"/>
    </row>
    <row r="1033" spans="2:15" x14ac:dyDescent="0.2">
      <c r="B1033" s="49"/>
      <c r="O1033" s="56"/>
    </row>
    <row r="1034" spans="2:15" x14ac:dyDescent="0.2">
      <c r="B1034" s="49"/>
      <c r="O1034" s="56"/>
    </row>
    <row r="1035" spans="2:15" x14ac:dyDescent="0.2">
      <c r="B1035" s="49"/>
      <c r="O1035" s="56"/>
    </row>
    <row r="1036" spans="2:15" x14ac:dyDescent="0.2">
      <c r="B1036" s="49"/>
      <c r="O1036" s="56"/>
    </row>
    <row r="1037" spans="2:15" x14ac:dyDescent="0.2">
      <c r="B1037" s="49"/>
      <c r="O1037" s="56"/>
    </row>
    <row r="1038" spans="2:15" x14ac:dyDescent="0.2">
      <c r="B1038" s="49"/>
      <c r="O1038" s="56"/>
    </row>
    <row r="1039" spans="2:15" x14ac:dyDescent="0.2">
      <c r="B1039" s="49"/>
      <c r="O1039" s="56"/>
    </row>
    <row r="1040" spans="2:15" x14ac:dyDescent="0.2">
      <c r="B1040" s="49"/>
      <c r="O1040" s="56"/>
    </row>
    <row r="1041" spans="2:15" x14ac:dyDescent="0.2">
      <c r="B1041" s="49"/>
      <c r="O1041" s="56"/>
    </row>
    <row r="1042" spans="2:15" x14ac:dyDescent="0.2">
      <c r="B1042" s="49"/>
      <c r="O1042" s="56"/>
    </row>
    <row r="1043" spans="2:15" x14ac:dyDescent="0.2">
      <c r="B1043" s="49"/>
      <c r="O1043" s="56"/>
    </row>
    <row r="1044" spans="2:15" x14ac:dyDescent="0.2">
      <c r="B1044" s="49"/>
      <c r="O1044" s="56"/>
    </row>
    <row r="1045" spans="2:15" x14ac:dyDescent="0.2">
      <c r="B1045" s="49"/>
      <c r="O1045" s="56"/>
    </row>
    <row r="1046" spans="2:15" x14ac:dyDescent="0.2">
      <c r="B1046" s="49"/>
      <c r="O1046" s="56"/>
    </row>
    <row r="1047" spans="2:15" x14ac:dyDescent="0.2">
      <c r="B1047" s="49"/>
      <c r="O1047" s="56"/>
    </row>
    <row r="1048" spans="2:15" x14ac:dyDescent="0.2">
      <c r="B1048" s="49"/>
      <c r="O1048" s="56"/>
    </row>
    <row r="1049" spans="2:15" x14ac:dyDescent="0.2">
      <c r="B1049" s="49"/>
      <c r="O1049" s="56"/>
    </row>
    <row r="1050" spans="2:15" x14ac:dyDescent="0.2">
      <c r="B1050" s="49"/>
      <c r="O1050" s="56"/>
    </row>
    <row r="1051" spans="2:15" x14ac:dyDescent="0.2">
      <c r="B1051" s="49"/>
      <c r="O1051" s="56"/>
    </row>
    <row r="1052" spans="2:15" x14ac:dyDescent="0.2">
      <c r="B1052" s="49"/>
      <c r="O1052" s="56"/>
    </row>
    <row r="1053" spans="2:15" x14ac:dyDescent="0.2">
      <c r="B1053" s="49"/>
      <c r="O1053" s="56"/>
    </row>
    <row r="1054" spans="2:15" x14ac:dyDescent="0.2">
      <c r="B1054" s="49"/>
      <c r="O1054" s="56"/>
    </row>
    <row r="1055" spans="2:15" x14ac:dyDescent="0.2">
      <c r="B1055" s="49"/>
      <c r="O1055" s="56"/>
    </row>
    <row r="1056" spans="2:15" x14ac:dyDescent="0.2">
      <c r="B1056" s="49"/>
      <c r="O1056" s="56"/>
    </row>
    <row r="1057" spans="2:15" x14ac:dyDescent="0.2">
      <c r="B1057" s="49"/>
      <c r="O1057" s="56"/>
    </row>
    <row r="1058" spans="2:15" x14ac:dyDescent="0.2">
      <c r="B1058" s="49"/>
      <c r="O1058" s="56"/>
    </row>
    <row r="1059" spans="2:15" x14ac:dyDescent="0.2">
      <c r="B1059" s="49"/>
      <c r="O1059" s="56"/>
    </row>
    <row r="1060" spans="2:15" x14ac:dyDescent="0.2">
      <c r="B1060" s="49"/>
      <c r="O1060" s="56"/>
    </row>
    <row r="1061" spans="2:15" x14ac:dyDescent="0.2">
      <c r="B1061" s="49"/>
      <c r="O1061" s="56"/>
    </row>
    <row r="1062" spans="2:15" x14ac:dyDescent="0.2">
      <c r="B1062" s="49"/>
      <c r="O1062" s="56"/>
    </row>
    <row r="1063" spans="2:15" x14ac:dyDescent="0.2">
      <c r="B1063" s="49"/>
      <c r="O1063" s="56"/>
    </row>
    <row r="1064" spans="2:15" x14ac:dyDescent="0.2">
      <c r="B1064" s="49"/>
      <c r="O1064" s="56"/>
    </row>
    <row r="1065" spans="2:15" x14ac:dyDescent="0.2">
      <c r="B1065" s="49"/>
      <c r="O1065" s="56"/>
    </row>
    <row r="1066" spans="2:15" x14ac:dyDescent="0.2">
      <c r="B1066" s="49"/>
      <c r="O1066" s="56"/>
    </row>
    <row r="1067" spans="2:15" x14ac:dyDescent="0.2">
      <c r="B1067" s="49"/>
      <c r="O1067" s="56"/>
    </row>
    <row r="1068" spans="2:15" x14ac:dyDescent="0.2">
      <c r="B1068" s="49"/>
      <c r="O1068" s="56"/>
    </row>
    <row r="1069" spans="2:15" x14ac:dyDescent="0.2">
      <c r="B1069" s="49"/>
      <c r="O1069" s="56"/>
    </row>
    <row r="1070" spans="2:15" x14ac:dyDescent="0.2">
      <c r="B1070" s="49"/>
      <c r="O1070" s="56"/>
    </row>
    <row r="1071" spans="2:15" x14ac:dyDescent="0.2">
      <c r="B1071" s="49"/>
      <c r="O1071" s="56"/>
    </row>
    <row r="1072" spans="2:15" x14ac:dyDescent="0.2">
      <c r="B1072" s="49"/>
      <c r="O1072" s="56"/>
    </row>
    <row r="1073" spans="2:15" x14ac:dyDescent="0.2">
      <c r="B1073" s="49"/>
      <c r="O1073" s="56"/>
    </row>
    <row r="1074" spans="2:15" x14ac:dyDescent="0.2">
      <c r="B1074" s="49"/>
      <c r="O1074" s="56"/>
    </row>
    <row r="1075" spans="2:15" x14ac:dyDescent="0.2">
      <c r="B1075" s="49"/>
      <c r="O1075" s="56"/>
    </row>
    <row r="1076" spans="2:15" x14ac:dyDescent="0.2">
      <c r="B1076" s="49"/>
      <c r="O1076" s="56"/>
    </row>
    <row r="1077" spans="2:15" x14ac:dyDescent="0.2">
      <c r="B1077" s="49"/>
      <c r="O1077" s="56"/>
    </row>
    <row r="1078" spans="2:15" x14ac:dyDescent="0.2">
      <c r="B1078" s="49"/>
      <c r="O1078" s="56"/>
    </row>
    <row r="1079" spans="2:15" x14ac:dyDescent="0.2">
      <c r="B1079" s="49"/>
      <c r="O1079" s="56"/>
    </row>
    <row r="1080" spans="2:15" x14ac:dyDescent="0.2">
      <c r="B1080" s="49"/>
      <c r="O1080" s="56"/>
    </row>
    <row r="1081" spans="2:15" x14ac:dyDescent="0.2">
      <c r="B1081" s="49"/>
      <c r="O1081" s="56"/>
    </row>
    <row r="1082" spans="2:15" x14ac:dyDescent="0.2">
      <c r="B1082" s="49"/>
      <c r="O1082" s="56"/>
    </row>
    <row r="1083" spans="2:15" x14ac:dyDescent="0.2">
      <c r="B1083" s="49"/>
      <c r="O1083" s="56"/>
    </row>
    <row r="1084" spans="2:15" x14ac:dyDescent="0.2">
      <c r="B1084" s="49"/>
      <c r="O1084" s="56"/>
    </row>
    <row r="1085" spans="2:15" x14ac:dyDescent="0.2">
      <c r="B1085" s="49"/>
      <c r="O1085" s="56"/>
    </row>
    <row r="1086" spans="2:15" x14ac:dyDescent="0.2">
      <c r="B1086" s="49"/>
      <c r="O1086" s="56"/>
    </row>
    <row r="1087" spans="2:15" x14ac:dyDescent="0.2">
      <c r="B1087" s="49"/>
      <c r="O1087" s="56"/>
    </row>
    <row r="1088" spans="2:15" x14ac:dyDescent="0.2">
      <c r="B1088" s="49"/>
    </row>
    <row r="1089" spans="2:2" x14ac:dyDescent="0.2">
      <c r="B1089" s="49"/>
    </row>
    <row r="1090" spans="2:2" x14ac:dyDescent="0.2">
      <c r="B1090" s="49"/>
    </row>
    <row r="1091" spans="2:2" x14ac:dyDescent="0.2">
      <c r="B1091" s="49"/>
    </row>
    <row r="1092" spans="2:2" x14ac:dyDescent="0.2">
      <c r="B1092" s="49"/>
    </row>
    <row r="1093" spans="2:2" x14ac:dyDescent="0.2">
      <c r="B1093" s="49"/>
    </row>
    <row r="1094" spans="2:2" x14ac:dyDescent="0.2">
      <c r="B1094" s="49"/>
    </row>
    <row r="1095" spans="2:2" x14ac:dyDescent="0.2">
      <c r="B1095" s="49"/>
    </row>
    <row r="1096" spans="2:2" x14ac:dyDescent="0.2">
      <c r="B1096" s="49"/>
    </row>
    <row r="1097" spans="2:2" x14ac:dyDescent="0.2">
      <c r="B1097" s="49"/>
    </row>
    <row r="1098" spans="2:2" x14ac:dyDescent="0.2">
      <c r="B1098" s="49"/>
    </row>
    <row r="1099" spans="2:2" x14ac:dyDescent="0.2">
      <c r="B1099" s="49"/>
    </row>
    <row r="1100" spans="2:2" x14ac:dyDescent="0.2">
      <c r="B1100" s="49"/>
    </row>
    <row r="1101" spans="2:2" x14ac:dyDescent="0.2">
      <c r="B1101" s="49"/>
    </row>
    <row r="1102" spans="2:2" x14ac:dyDescent="0.2">
      <c r="B1102" s="49"/>
    </row>
    <row r="1103" spans="2:2" x14ac:dyDescent="0.2">
      <c r="B1103" s="49"/>
    </row>
    <row r="1104" spans="2:2" x14ac:dyDescent="0.2">
      <c r="B1104" s="49"/>
    </row>
    <row r="1105" spans="2:2" x14ac:dyDescent="0.2">
      <c r="B1105" s="49"/>
    </row>
    <row r="1106" spans="2:2" x14ac:dyDescent="0.2">
      <c r="B1106" s="49"/>
    </row>
    <row r="1107" spans="2:2" x14ac:dyDescent="0.2">
      <c r="B1107" s="49"/>
    </row>
    <row r="1108" spans="2:2" x14ac:dyDescent="0.2">
      <c r="B1108" s="49"/>
    </row>
    <row r="1109" spans="2:2" x14ac:dyDescent="0.2">
      <c r="B1109" s="49"/>
    </row>
    <row r="1110" spans="2:2" x14ac:dyDescent="0.2">
      <c r="B1110" s="49"/>
    </row>
    <row r="1111" spans="2:2" x14ac:dyDescent="0.2">
      <c r="B1111" s="49"/>
    </row>
    <row r="1112" spans="2:2" x14ac:dyDescent="0.2">
      <c r="B1112" s="49"/>
    </row>
    <row r="1113" spans="2:2" x14ac:dyDescent="0.2">
      <c r="B1113" s="49"/>
    </row>
    <row r="1114" spans="2:2" x14ac:dyDescent="0.2">
      <c r="B1114" s="49"/>
    </row>
    <row r="1115" spans="2:2" x14ac:dyDescent="0.2">
      <c r="B1115" s="49"/>
    </row>
    <row r="1116" spans="2:2" x14ac:dyDescent="0.2">
      <c r="B1116" s="49"/>
    </row>
    <row r="1117" spans="2:2" x14ac:dyDescent="0.2">
      <c r="B1117" s="49"/>
    </row>
    <row r="1118" spans="2:2" x14ac:dyDescent="0.2">
      <c r="B1118" s="49"/>
    </row>
    <row r="1119" spans="2:2" x14ac:dyDescent="0.2">
      <c r="B1119" s="49"/>
    </row>
    <row r="1120" spans="2:2" x14ac:dyDescent="0.2">
      <c r="B1120" s="49"/>
    </row>
    <row r="1121" spans="2:2" x14ac:dyDescent="0.2">
      <c r="B1121" s="49"/>
    </row>
    <row r="1122" spans="2:2" x14ac:dyDescent="0.2">
      <c r="B1122" s="49"/>
    </row>
    <row r="1123" spans="2:2" x14ac:dyDescent="0.2">
      <c r="B1123" s="49"/>
    </row>
    <row r="1124" spans="2:2" x14ac:dyDescent="0.2">
      <c r="B1124" s="49"/>
    </row>
    <row r="1125" spans="2:2" x14ac:dyDescent="0.2">
      <c r="B1125" s="49"/>
    </row>
    <row r="1126" spans="2:2" x14ac:dyDescent="0.2">
      <c r="B1126" s="49"/>
    </row>
    <row r="1127" spans="2:2" x14ac:dyDescent="0.2">
      <c r="B1127" s="49"/>
    </row>
    <row r="1128" spans="2:2" x14ac:dyDescent="0.2">
      <c r="B1128" s="49"/>
    </row>
    <row r="1129" spans="2:2" x14ac:dyDescent="0.2">
      <c r="B1129" s="49"/>
    </row>
    <row r="1130" spans="2:2" x14ac:dyDescent="0.2">
      <c r="B1130" s="49"/>
    </row>
    <row r="1131" spans="2:2" x14ac:dyDescent="0.2">
      <c r="B1131" s="49"/>
    </row>
    <row r="1132" spans="2:2" x14ac:dyDescent="0.2">
      <c r="B1132" s="49"/>
    </row>
    <row r="1133" spans="2:2" x14ac:dyDescent="0.2">
      <c r="B1133" s="49"/>
    </row>
    <row r="1134" spans="2:2" x14ac:dyDescent="0.2">
      <c r="B1134" s="49"/>
    </row>
    <row r="1135" spans="2:2" x14ac:dyDescent="0.2">
      <c r="B1135" s="49"/>
    </row>
    <row r="1136" spans="2:2" x14ac:dyDescent="0.2">
      <c r="B1136" s="49"/>
    </row>
    <row r="1137" spans="2:2" x14ac:dyDescent="0.2">
      <c r="B1137" s="49"/>
    </row>
    <row r="1138" spans="2:2" x14ac:dyDescent="0.2">
      <c r="B1138" s="49"/>
    </row>
    <row r="1139" spans="2:2" x14ac:dyDescent="0.2">
      <c r="B1139" s="49"/>
    </row>
    <row r="1140" spans="2:2" x14ac:dyDescent="0.2">
      <c r="B1140" s="49"/>
    </row>
    <row r="1141" spans="2:2" x14ac:dyDescent="0.2">
      <c r="B1141" s="49"/>
    </row>
    <row r="1142" spans="2:2" x14ac:dyDescent="0.2">
      <c r="B1142" s="49"/>
    </row>
    <row r="1143" spans="2:2" x14ac:dyDescent="0.2">
      <c r="B1143" s="49"/>
    </row>
    <row r="1144" spans="2:2" x14ac:dyDescent="0.2">
      <c r="B1144" s="49"/>
    </row>
    <row r="1145" spans="2:2" x14ac:dyDescent="0.2">
      <c r="B1145" s="49"/>
    </row>
    <row r="1146" spans="2:2" x14ac:dyDescent="0.2">
      <c r="B1146" s="49"/>
    </row>
    <row r="1147" spans="2:2" x14ac:dyDescent="0.2">
      <c r="B1147" s="49"/>
    </row>
    <row r="1148" spans="2:2" x14ac:dyDescent="0.2">
      <c r="B1148" s="49"/>
    </row>
    <row r="1149" spans="2:2" x14ac:dyDescent="0.2">
      <c r="B1149" s="49"/>
    </row>
    <row r="1150" spans="2:2" x14ac:dyDescent="0.2">
      <c r="B1150" s="49"/>
    </row>
    <row r="1151" spans="2:2" x14ac:dyDescent="0.2">
      <c r="B1151" s="49"/>
    </row>
    <row r="1152" spans="2:2" x14ac:dyDescent="0.2">
      <c r="B1152" s="49"/>
    </row>
    <row r="1153" spans="2:2" x14ac:dyDescent="0.2">
      <c r="B1153" s="49"/>
    </row>
    <row r="1154" spans="2:2" x14ac:dyDescent="0.2">
      <c r="B1154" s="49"/>
    </row>
    <row r="1155" spans="2:2" x14ac:dyDescent="0.2">
      <c r="B1155" s="49"/>
    </row>
    <row r="1156" spans="2:2" x14ac:dyDescent="0.2">
      <c r="B1156" s="49"/>
    </row>
    <row r="1157" spans="2:2" x14ac:dyDescent="0.2">
      <c r="B1157" s="49"/>
    </row>
    <row r="1158" spans="2:2" x14ac:dyDescent="0.2">
      <c r="B1158" s="49"/>
    </row>
    <row r="1159" spans="2:2" x14ac:dyDescent="0.2">
      <c r="B1159" s="49"/>
    </row>
    <row r="1160" spans="2:2" x14ac:dyDescent="0.2">
      <c r="B1160" s="49"/>
    </row>
    <row r="1161" spans="2:2" x14ac:dyDescent="0.2">
      <c r="B1161" s="49"/>
    </row>
    <row r="1162" spans="2:2" x14ac:dyDescent="0.2">
      <c r="B1162" s="49"/>
    </row>
    <row r="1163" spans="2:2" x14ac:dyDescent="0.2">
      <c r="B1163" s="49"/>
    </row>
    <row r="1164" spans="2:2" x14ac:dyDescent="0.2">
      <c r="B1164" s="49"/>
    </row>
    <row r="1165" spans="2:2" x14ac:dyDescent="0.2">
      <c r="B1165" s="49"/>
    </row>
    <row r="1166" spans="2:2" x14ac:dyDescent="0.2">
      <c r="B1166" s="49"/>
    </row>
    <row r="1167" spans="2:2" x14ac:dyDescent="0.2">
      <c r="B1167" s="49"/>
    </row>
    <row r="1168" spans="2:2" x14ac:dyDescent="0.2">
      <c r="B1168" s="49"/>
    </row>
    <row r="1169" spans="2:2" x14ac:dyDescent="0.2">
      <c r="B1169" s="49"/>
    </row>
    <row r="1170" spans="2:2" x14ac:dyDescent="0.2">
      <c r="B1170" s="49"/>
    </row>
    <row r="1171" spans="2:2" x14ac:dyDescent="0.2">
      <c r="B1171" s="49"/>
    </row>
    <row r="1172" spans="2:2" x14ac:dyDescent="0.2">
      <c r="B1172" s="49"/>
    </row>
    <row r="1173" spans="2:2" x14ac:dyDescent="0.2">
      <c r="B1173" s="49"/>
    </row>
    <row r="1174" spans="2:2" x14ac:dyDescent="0.2">
      <c r="B1174" s="49"/>
    </row>
    <row r="1175" spans="2:2" x14ac:dyDescent="0.2">
      <c r="B1175" s="49"/>
    </row>
    <row r="1176" spans="2:2" x14ac:dyDescent="0.2">
      <c r="B1176" s="49"/>
    </row>
    <row r="1177" spans="2:2" x14ac:dyDescent="0.2">
      <c r="B1177" s="49"/>
    </row>
    <row r="1178" spans="2:2" x14ac:dyDescent="0.2">
      <c r="B1178" s="49"/>
    </row>
    <row r="1179" spans="2:2" x14ac:dyDescent="0.2">
      <c r="B1179" s="49"/>
    </row>
    <row r="1180" spans="2:2" x14ac:dyDescent="0.2">
      <c r="B1180" s="49"/>
    </row>
    <row r="1181" spans="2:2" x14ac:dyDescent="0.2">
      <c r="B1181" s="49"/>
    </row>
    <row r="1182" spans="2:2" x14ac:dyDescent="0.2">
      <c r="B1182" s="49"/>
    </row>
    <row r="1183" spans="2:2" x14ac:dyDescent="0.2">
      <c r="B1183" s="49"/>
    </row>
    <row r="1184" spans="2:2" x14ac:dyDescent="0.2">
      <c r="B1184" s="49"/>
    </row>
    <row r="1185" spans="2:2" x14ac:dyDescent="0.2">
      <c r="B1185" s="49"/>
    </row>
    <row r="1186" spans="2:2" x14ac:dyDescent="0.2">
      <c r="B1186" s="49"/>
    </row>
    <row r="1187" spans="2:2" x14ac:dyDescent="0.2">
      <c r="B1187" s="49"/>
    </row>
    <row r="1188" spans="2:2" x14ac:dyDescent="0.2">
      <c r="B1188" s="49"/>
    </row>
    <row r="1189" spans="2:2" x14ac:dyDescent="0.2">
      <c r="B1189" s="49"/>
    </row>
    <row r="1190" spans="2:2" x14ac:dyDescent="0.2">
      <c r="B1190" s="49"/>
    </row>
    <row r="1191" spans="2:2" x14ac:dyDescent="0.2">
      <c r="B1191" s="49"/>
    </row>
    <row r="1192" spans="2:2" x14ac:dyDescent="0.2">
      <c r="B1192" s="49"/>
    </row>
    <row r="1193" spans="2:2" x14ac:dyDescent="0.2">
      <c r="B1193" s="49"/>
    </row>
    <row r="1194" spans="2:2" x14ac:dyDescent="0.2">
      <c r="B1194" s="49"/>
    </row>
    <row r="1195" spans="2:2" x14ac:dyDescent="0.2">
      <c r="B1195" s="49"/>
    </row>
    <row r="1196" spans="2:2" x14ac:dyDescent="0.2">
      <c r="B1196" s="49"/>
    </row>
    <row r="1197" spans="2:2" x14ac:dyDescent="0.2">
      <c r="B1197" s="49"/>
    </row>
    <row r="1198" spans="2:2" x14ac:dyDescent="0.2">
      <c r="B1198" s="49"/>
    </row>
    <row r="1199" spans="2:2" x14ac:dyDescent="0.2">
      <c r="B1199" s="49"/>
    </row>
    <row r="1200" spans="2:2" x14ac:dyDescent="0.2">
      <c r="B1200" s="49"/>
    </row>
    <row r="1201" spans="2:2" x14ac:dyDescent="0.2">
      <c r="B1201" s="49"/>
    </row>
    <row r="1202" spans="2:2" x14ac:dyDescent="0.2">
      <c r="B1202" s="49"/>
    </row>
    <row r="1203" spans="2:2" x14ac:dyDescent="0.2">
      <c r="B1203" s="49"/>
    </row>
    <row r="1204" spans="2:2" x14ac:dyDescent="0.2">
      <c r="B1204" s="49"/>
    </row>
    <row r="1205" spans="2:2" x14ac:dyDescent="0.2">
      <c r="B1205" s="49"/>
    </row>
    <row r="1206" spans="2:2" x14ac:dyDescent="0.2">
      <c r="B1206" s="49"/>
    </row>
    <row r="1207" spans="2:2" x14ac:dyDescent="0.2">
      <c r="B1207" s="49"/>
    </row>
    <row r="1208" spans="2:2" x14ac:dyDescent="0.2">
      <c r="B1208" s="49"/>
    </row>
    <row r="1209" spans="2:2" x14ac:dyDescent="0.2">
      <c r="B1209" s="49"/>
    </row>
    <row r="1210" spans="2:2" x14ac:dyDescent="0.2">
      <c r="B1210" s="49"/>
    </row>
    <row r="1211" spans="2:2" x14ac:dyDescent="0.2">
      <c r="B1211" s="49"/>
    </row>
    <row r="1212" spans="2:2" x14ac:dyDescent="0.2">
      <c r="B1212" s="49"/>
    </row>
    <row r="1213" spans="2:2" x14ac:dyDescent="0.2">
      <c r="B1213" s="49"/>
    </row>
    <row r="1214" spans="2:2" x14ac:dyDescent="0.2">
      <c r="B1214" s="49"/>
    </row>
    <row r="1215" spans="2:2" x14ac:dyDescent="0.2">
      <c r="B1215" s="49"/>
    </row>
    <row r="1216" spans="2:2" x14ac:dyDescent="0.2">
      <c r="B1216" s="49"/>
    </row>
    <row r="1217" spans="2:2" x14ac:dyDescent="0.2">
      <c r="B1217" s="49"/>
    </row>
    <row r="1218" spans="2:2" x14ac:dyDescent="0.2">
      <c r="B1218" s="49"/>
    </row>
    <row r="1219" spans="2:2" x14ac:dyDescent="0.2">
      <c r="B1219" s="49"/>
    </row>
    <row r="1220" spans="2:2" x14ac:dyDescent="0.2">
      <c r="B1220" s="49"/>
    </row>
    <row r="1221" spans="2:2" x14ac:dyDescent="0.2">
      <c r="B1221" s="49"/>
    </row>
    <row r="1222" spans="2:2" x14ac:dyDescent="0.2">
      <c r="B1222" s="49"/>
    </row>
    <row r="1223" spans="2:2" x14ac:dyDescent="0.2">
      <c r="B1223" s="49"/>
    </row>
    <row r="1224" spans="2:2" x14ac:dyDescent="0.2">
      <c r="B1224" s="49"/>
    </row>
    <row r="1225" spans="2:2" x14ac:dyDescent="0.2">
      <c r="B1225" s="49"/>
    </row>
    <row r="1226" spans="2:2" x14ac:dyDescent="0.2">
      <c r="B1226" s="49"/>
    </row>
    <row r="1227" spans="2:2" x14ac:dyDescent="0.2">
      <c r="B1227" s="49"/>
    </row>
    <row r="1228" spans="2:2" x14ac:dyDescent="0.2">
      <c r="B1228" s="49"/>
    </row>
    <row r="1229" spans="2:2" x14ac:dyDescent="0.2">
      <c r="B1229" s="49"/>
    </row>
    <row r="1230" spans="2:2" x14ac:dyDescent="0.2">
      <c r="B1230" s="49"/>
    </row>
    <row r="1231" spans="2:2" x14ac:dyDescent="0.2">
      <c r="B1231" s="49"/>
    </row>
    <row r="1232" spans="2:2" x14ac:dyDescent="0.2">
      <c r="B1232" s="49"/>
    </row>
    <row r="1233" spans="2:2" x14ac:dyDescent="0.2">
      <c r="B1233" s="49"/>
    </row>
    <row r="1234" spans="2:2" x14ac:dyDescent="0.2">
      <c r="B1234" s="49"/>
    </row>
    <row r="1235" spans="2:2" x14ac:dyDescent="0.2">
      <c r="B1235" s="49"/>
    </row>
    <row r="1236" spans="2:2" x14ac:dyDescent="0.2">
      <c r="B1236" s="49"/>
    </row>
    <row r="1237" spans="2:2" x14ac:dyDescent="0.2">
      <c r="B1237" s="49"/>
    </row>
    <row r="1238" spans="2:2" x14ac:dyDescent="0.2">
      <c r="B1238" s="49"/>
    </row>
    <row r="1239" spans="2:2" x14ac:dyDescent="0.2">
      <c r="B1239" s="49"/>
    </row>
    <row r="1240" spans="2:2" x14ac:dyDescent="0.2">
      <c r="B1240" s="49"/>
    </row>
    <row r="1241" spans="2:2" x14ac:dyDescent="0.2">
      <c r="B1241" s="49"/>
    </row>
    <row r="1242" spans="2:2" x14ac:dyDescent="0.2">
      <c r="B1242" s="49"/>
    </row>
    <row r="1243" spans="2:2" x14ac:dyDescent="0.2">
      <c r="B1243" s="49"/>
    </row>
    <row r="1244" spans="2:2" x14ac:dyDescent="0.2">
      <c r="B1244" s="49"/>
    </row>
    <row r="1245" spans="2:2" x14ac:dyDescent="0.2">
      <c r="B1245" s="49"/>
    </row>
    <row r="1246" spans="2:2" x14ac:dyDescent="0.2">
      <c r="B1246" s="49"/>
    </row>
    <row r="1247" spans="2:2" x14ac:dyDescent="0.2">
      <c r="B1247" s="49"/>
    </row>
    <row r="1248" spans="2:2" x14ac:dyDescent="0.2">
      <c r="B1248" s="49"/>
    </row>
    <row r="1249" spans="2:2" x14ac:dyDescent="0.2">
      <c r="B1249" s="49"/>
    </row>
    <row r="1250" spans="2:2" x14ac:dyDescent="0.2">
      <c r="B1250" s="49"/>
    </row>
    <row r="1251" spans="2:2" x14ac:dyDescent="0.2">
      <c r="B1251" s="49"/>
    </row>
    <row r="1252" spans="2:2" x14ac:dyDescent="0.2">
      <c r="B1252" s="49"/>
    </row>
    <row r="1253" spans="2:2" x14ac:dyDescent="0.2">
      <c r="B1253" s="49"/>
    </row>
    <row r="1254" spans="2:2" x14ac:dyDescent="0.2">
      <c r="B1254" s="49"/>
    </row>
    <row r="1255" spans="2:2" x14ac:dyDescent="0.2">
      <c r="B1255" s="49"/>
    </row>
    <row r="1256" spans="2:2" x14ac:dyDescent="0.2">
      <c r="B1256" s="49"/>
    </row>
    <row r="1257" spans="2:2" x14ac:dyDescent="0.2">
      <c r="B1257" s="49"/>
    </row>
    <row r="1258" spans="2:2" x14ac:dyDescent="0.2">
      <c r="B1258" s="49"/>
    </row>
    <row r="1259" spans="2:2" x14ac:dyDescent="0.2">
      <c r="B1259" s="49"/>
    </row>
    <row r="1260" spans="2:2" x14ac:dyDescent="0.2">
      <c r="B1260" s="49"/>
    </row>
    <row r="1261" spans="2:2" x14ac:dyDescent="0.2">
      <c r="B1261" s="49"/>
    </row>
    <row r="1262" spans="2:2" x14ac:dyDescent="0.2">
      <c r="B1262" s="49"/>
    </row>
    <row r="1263" spans="2:2" x14ac:dyDescent="0.2">
      <c r="B1263" s="49"/>
    </row>
    <row r="1264" spans="2:2" x14ac:dyDescent="0.2">
      <c r="B1264" s="49"/>
    </row>
    <row r="1265" spans="2:2" x14ac:dyDescent="0.2">
      <c r="B1265" s="49"/>
    </row>
    <row r="1266" spans="2:2" x14ac:dyDescent="0.2">
      <c r="B1266" s="49"/>
    </row>
    <row r="1267" spans="2:2" x14ac:dyDescent="0.2">
      <c r="B1267" s="49"/>
    </row>
    <row r="1268" spans="2:2" x14ac:dyDescent="0.2">
      <c r="B1268" s="49"/>
    </row>
    <row r="1269" spans="2:2" x14ac:dyDescent="0.2">
      <c r="B1269" s="49"/>
    </row>
    <row r="1270" spans="2:2" x14ac:dyDescent="0.2">
      <c r="B1270" s="49"/>
    </row>
    <row r="1271" spans="2:2" x14ac:dyDescent="0.2">
      <c r="B1271" s="49"/>
    </row>
    <row r="1272" spans="2:2" x14ac:dyDescent="0.2">
      <c r="B1272" s="49"/>
    </row>
    <row r="1273" spans="2:2" x14ac:dyDescent="0.2">
      <c r="B1273" s="49"/>
    </row>
    <row r="1274" spans="2:2" x14ac:dyDescent="0.2">
      <c r="B1274" s="49"/>
    </row>
    <row r="1275" spans="2:2" x14ac:dyDescent="0.2">
      <c r="B1275" s="49"/>
    </row>
    <row r="1276" spans="2:2" x14ac:dyDescent="0.2">
      <c r="B1276" s="49"/>
    </row>
    <row r="1277" spans="2:2" x14ac:dyDescent="0.2">
      <c r="B1277" s="49"/>
    </row>
    <row r="1278" spans="2:2" x14ac:dyDescent="0.2">
      <c r="B1278" s="49"/>
    </row>
    <row r="1279" spans="2:2" x14ac:dyDescent="0.2">
      <c r="B1279" s="49"/>
    </row>
    <row r="1280" spans="2:2" x14ac:dyDescent="0.2">
      <c r="B1280" s="49"/>
    </row>
    <row r="1281" spans="2:2" x14ac:dyDescent="0.2">
      <c r="B1281" s="49"/>
    </row>
    <row r="1282" spans="2:2" x14ac:dyDescent="0.2">
      <c r="B1282" s="49"/>
    </row>
    <row r="1283" spans="2:2" x14ac:dyDescent="0.2">
      <c r="B1283" s="49"/>
    </row>
    <row r="1284" spans="2:2" x14ac:dyDescent="0.2">
      <c r="B1284" s="49"/>
    </row>
    <row r="1285" spans="2:2" x14ac:dyDescent="0.2">
      <c r="B1285" s="49"/>
    </row>
    <row r="1286" spans="2:2" x14ac:dyDescent="0.2">
      <c r="B1286" s="49"/>
    </row>
    <row r="1287" spans="2:2" x14ac:dyDescent="0.2">
      <c r="B1287" s="49"/>
    </row>
    <row r="1288" spans="2:2" x14ac:dyDescent="0.2">
      <c r="B1288" s="49"/>
    </row>
    <row r="1289" spans="2:2" x14ac:dyDescent="0.2">
      <c r="B1289" s="49"/>
    </row>
    <row r="1290" spans="2:2" x14ac:dyDescent="0.2">
      <c r="B1290" s="49"/>
    </row>
    <row r="1291" spans="2:2" x14ac:dyDescent="0.2">
      <c r="B1291" s="49"/>
    </row>
    <row r="1292" spans="2:2" x14ac:dyDescent="0.2">
      <c r="B1292" s="49"/>
    </row>
    <row r="1293" spans="2:2" x14ac:dyDescent="0.2">
      <c r="B1293" s="49"/>
    </row>
    <row r="1294" spans="2:2" x14ac:dyDescent="0.2">
      <c r="B1294" s="49"/>
    </row>
    <row r="1295" spans="2:2" x14ac:dyDescent="0.2">
      <c r="B1295" s="49"/>
    </row>
    <row r="1296" spans="2:2" x14ac:dyDescent="0.2">
      <c r="B1296" s="49"/>
    </row>
    <row r="1297" spans="2:2" x14ac:dyDescent="0.2">
      <c r="B1297" s="49"/>
    </row>
    <row r="1298" spans="2:2" x14ac:dyDescent="0.2">
      <c r="B1298" s="49"/>
    </row>
    <row r="1299" spans="2:2" x14ac:dyDescent="0.2">
      <c r="B1299" s="49"/>
    </row>
    <row r="1300" spans="2:2" x14ac:dyDescent="0.2">
      <c r="B1300" s="49"/>
    </row>
    <row r="1301" spans="2:2" x14ac:dyDescent="0.2">
      <c r="B1301" s="49"/>
    </row>
    <row r="1302" spans="2:2" x14ac:dyDescent="0.2">
      <c r="B1302" s="49"/>
    </row>
    <row r="1303" spans="2:2" x14ac:dyDescent="0.2">
      <c r="B1303" s="49"/>
    </row>
    <row r="1304" spans="2:2" x14ac:dyDescent="0.2">
      <c r="B1304" s="49"/>
    </row>
    <row r="1305" spans="2:2" x14ac:dyDescent="0.2">
      <c r="B1305" s="49"/>
    </row>
    <row r="1306" spans="2:2" x14ac:dyDescent="0.2">
      <c r="B1306" s="49"/>
    </row>
    <row r="1307" spans="2:2" x14ac:dyDescent="0.2">
      <c r="B1307" s="49"/>
    </row>
    <row r="1308" spans="2:2" x14ac:dyDescent="0.2">
      <c r="B1308" s="49"/>
    </row>
    <row r="1309" spans="2:2" x14ac:dyDescent="0.2">
      <c r="B1309" s="49"/>
    </row>
    <row r="1310" spans="2:2" x14ac:dyDescent="0.2">
      <c r="B1310" s="49"/>
    </row>
    <row r="1311" spans="2:2" x14ac:dyDescent="0.2">
      <c r="B1311" s="49"/>
    </row>
    <row r="1312" spans="2:2" x14ac:dyDescent="0.2">
      <c r="B1312" s="49"/>
    </row>
    <row r="1313" spans="2:2" x14ac:dyDescent="0.2">
      <c r="B1313" s="49"/>
    </row>
    <row r="1314" spans="2:2" x14ac:dyDescent="0.2">
      <c r="B1314" s="49"/>
    </row>
    <row r="1315" spans="2:2" x14ac:dyDescent="0.2">
      <c r="B1315" s="49"/>
    </row>
    <row r="1316" spans="2:2" x14ac:dyDescent="0.2">
      <c r="B1316" s="49"/>
    </row>
    <row r="1317" spans="2:2" x14ac:dyDescent="0.2">
      <c r="B1317" s="49"/>
    </row>
    <row r="1318" spans="2:2" x14ac:dyDescent="0.2">
      <c r="B1318" s="49"/>
    </row>
    <row r="1319" spans="2:2" x14ac:dyDescent="0.2">
      <c r="B1319" s="49"/>
    </row>
    <row r="1320" spans="2:2" x14ac:dyDescent="0.2">
      <c r="B1320" s="49"/>
    </row>
    <row r="1321" spans="2:2" x14ac:dyDescent="0.2">
      <c r="B1321" s="49"/>
    </row>
    <row r="1322" spans="2:2" x14ac:dyDescent="0.2">
      <c r="B1322" s="49"/>
    </row>
    <row r="1323" spans="2:2" x14ac:dyDescent="0.2">
      <c r="B1323" s="49"/>
    </row>
    <row r="1324" spans="2:2" x14ac:dyDescent="0.2">
      <c r="B1324" s="49"/>
    </row>
    <row r="1325" spans="2:2" x14ac:dyDescent="0.2">
      <c r="B1325" s="49"/>
    </row>
    <row r="1326" spans="2:2" x14ac:dyDescent="0.2">
      <c r="B1326" s="49"/>
    </row>
    <row r="1327" spans="2:2" x14ac:dyDescent="0.2">
      <c r="B1327" s="49"/>
    </row>
    <row r="1328" spans="2:2" x14ac:dyDescent="0.2">
      <c r="B1328" s="49"/>
    </row>
    <row r="1329" spans="2:2" x14ac:dyDescent="0.2">
      <c r="B1329" s="49"/>
    </row>
    <row r="1330" spans="2:2" x14ac:dyDescent="0.2">
      <c r="B1330" s="49"/>
    </row>
    <row r="1331" spans="2:2" x14ac:dyDescent="0.2">
      <c r="B1331" s="49"/>
    </row>
    <row r="1332" spans="2:2" x14ac:dyDescent="0.2">
      <c r="B1332" s="49"/>
    </row>
    <row r="1333" spans="2:2" x14ac:dyDescent="0.2">
      <c r="B1333" s="49"/>
    </row>
    <row r="1334" spans="2:2" x14ac:dyDescent="0.2">
      <c r="B1334" s="49"/>
    </row>
    <row r="1335" spans="2:2" x14ac:dyDescent="0.2">
      <c r="B1335" s="49"/>
    </row>
    <row r="1336" spans="2:2" x14ac:dyDescent="0.2">
      <c r="B1336" s="49"/>
    </row>
    <row r="1337" spans="2:2" x14ac:dyDescent="0.2">
      <c r="B1337" s="49"/>
    </row>
    <row r="1338" spans="2:2" x14ac:dyDescent="0.2">
      <c r="B1338" s="49"/>
    </row>
    <row r="1339" spans="2:2" x14ac:dyDescent="0.2">
      <c r="B1339" s="49"/>
    </row>
    <row r="1340" spans="2:2" x14ac:dyDescent="0.2">
      <c r="B1340" s="49"/>
    </row>
    <row r="1341" spans="2:2" x14ac:dyDescent="0.2">
      <c r="B1341" s="49"/>
    </row>
    <row r="1342" spans="2:2" x14ac:dyDescent="0.2">
      <c r="B1342" s="49"/>
    </row>
    <row r="1343" spans="2:2" x14ac:dyDescent="0.2">
      <c r="B1343" s="49"/>
    </row>
    <row r="1344" spans="2:2" x14ac:dyDescent="0.2">
      <c r="B1344" s="49"/>
    </row>
    <row r="1345" spans="2:2" x14ac:dyDescent="0.2">
      <c r="B1345" s="49"/>
    </row>
    <row r="1346" spans="2:2" x14ac:dyDescent="0.2">
      <c r="B1346" s="49"/>
    </row>
    <row r="1347" spans="2:2" x14ac:dyDescent="0.2">
      <c r="B1347" s="49"/>
    </row>
    <row r="1348" spans="2:2" x14ac:dyDescent="0.2">
      <c r="B1348" s="49"/>
    </row>
    <row r="1349" spans="2:2" x14ac:dyDescent="0.2">
      <c r="B1349" s="49"/>
    </row>
    <row r="1350" spans="2:2" x14ac:dyDescent="0.2">
      <c r="B1350" s="49"/>
    </row>
    <row r="1351" spans="2:2" x14ac:dyDescent="0.2">
      <c r="B1351" s="49"/>
    </row>
    <row r="1352" spans="2:2" x14ac:dyDescent="0.2">
      <c r="B1352" s="49"/>
    </row>
    <row r="1353" spans="2:2" x14ac:dyDescent="0.2">
      <c r="B1353" s="49"/>
    </row>
    <row r="1354" spans="2:2" x14ac:dyDescent="0.2">
      <c r="B1354" s="49"/>
    </row>
    <row r="1355" spans="2:2" x14ac:dyDescent="0.2">
      <c r="B1355" s="49"/>
    </row>
    <row r="1356" spans="2:2" x14ac:dyDescent="0.2">
      <c r="B1356" s="49"/>
    </row>
    <row r="1357" spans="2:2" x14ac:dyDescent="0.2">
      <c r="B1357" s="49"/>
    </row>
    <row r="1358" spans="2:2" x14ac:dyDescent="0.2">
      <c r="B1358" s="49"/>
    </row>
    <row r="1359" spans="2:2" x14ac:dyDescent="0.2">
      <c r="B1359" s="49"/>
    </row>
    <row r="1360" spans="2:2" x14ac:dyDescent="0.2">
      <c r="B1360" s="49"/>
    </row>
    <row r="1361" spans="2:2" x14ac:dyDescent="0.2">
      <c r="B1361" s="49"/>
    </row>
    <row r="1362" spans="2:2" x14ac:dyDescent="0.2">
      <c r="B1362" s="49"/>
    </row>
    <row r="1363" spans="2:2" x14ac:dyDescent="0.2">
      <c r="B1363" s="49"/>
    </row>
    <row r="1364" spans="2:2" x14ac:dyDescent="0.2">
      <c r="B1364" s="49"/>
    </row>
    <row r="1365" spans="2:2" x14ac:dyDescent="0.2">
      <c r="B1365" s="49"/>
    </row>
    <row r="1366" spans="2:2" x14ac:dyDescent="0.2">
      <c r="B1366" s="49"/>
    </row>
    <row r="1367" spans="2:2" x14ac:dyDescent="0.2">
      <c r="B1367" s="49"/>
    </row>
    <row r="1368" spans="2:2" x14ac:dyDescent="0.2">
      <c r="B1368" s="49"/>
    </row>
    <row r="1369" spans="2:2" x14ac:dyDescent="0.2">
      <c r="B1369" s="49"/>
    </row>
    <row r="1370" spans="2:2" x14ac:dyDescent="0.2">
      <c r="B1370" s="49"/>
    </row>
    <row r="1371" spans="2:2" x14ac:dyDescent="0.2">
      <c r="B1371" s="49"/>
    </row>
    <row r="1372" spans="2:2" x14ac:dyDescent="0.2">
      <c r="B1372" s="49"/>
    </row>
    <row r="1373" spans="2:2" x14ac:dyDescent="0.2">
      <c r="B1373" s="49"/>
    </row>
    <row r="1374" spans="2:2" x14ac:dyDescent="0.2">
      <c r="B1374" s="49"/>
    </row>
    <row r="1375" spans="2:2" x14ac:dyDescent="0.2">
      <c r="B1375" s="49"/>
    </row>
    <row r="1376" spans="2:2" x14ac:dyDescent="0.2">
      <c r="B1376" s="49"/>
    </row>
    <row r="1377" spans="2:2" x14ac:dyDescent="0.2">
      <c r="B1377" s="49"/>
    </row>
    <row r="1378" spans="2:2" x14ac:dyDescent="0.2">
      <c r="B1378" s="49"/>
    </row>
    <row r="1379" spans="2:2" x14ac:dyDescent="0.2">
      <c r="B1379" s="49"/>
    </row>
    <row r="1380" spans="2:2" x14ac:dyDescent="0.2">
      <c r="B1380" s="49"/>
    </row>
    <row r="1381" spans="2:2" x14ac:dyDescent="0.2">
      <c r="B1381" s="49"/>
    </row>
    <row r="1382" spans="2:2" x14ac:dyDescent="0.2">
      <c r="B1382" s="49"/>
    </row>
    <row r="1383" spans="2:2" x14ac:dyDescent="0.2">
      <c r="B1383" s="49"/>
    </row>
    <row r="1384" spans="2:2" x14ac:dyDescent="0.2">
      <c r="B1384" s="49"/>
    </row>
    <row r="1385" spans="2:2" x14ac:dyDescent="0.2">
      <c r="B1385" s="49"/>
    </row>
    <row r="1386" spans="2:2" x14ac:dyDescent="0.2">
      <c r="B1386" s="49"/>
    </row>
    <row r="1387" spans="2:2" x14ac:dyDescent="0.2">
      <c r="B1387" s="49"/>
    </row>
    <row r="1388" spans="2:2" x14ac:dyDescent="0.2">
      <c r="B1388" s="49"/>
    </row>
    <row r="1389" spans="2:2" x14ac:dyDescent="0.2">
      <c r="B1389" s="49"/>
    </row>
    <row r="1390" spans="2:2" x14ac:dyDescent="0.2">
      <c r="B1390" s="49"/>
    </row>
    <row r="1391" spans="2:2" x14ac:dyDescent="0.2">
      <c r="B1391" s="49"/>
    </row>
    <row r="1392" spans="2:2" x14ac:dyDescent="0.2">
      <c r="B1392" s="49"/>
    </row>
    <row r="1393" spans="2:2" x14ac:dyDescent="0.2">
      <c r="B1393" s="49"/>
    </row>
    <row r="1394" spans="2:2" x14ac:dyDescent="0.2">
      <c r="B1394" s="49"/>
    </row>
    <row r="1395" spans="2:2" x14ac:dyDescent="0.2">
      <c r="B1395" s="49"/>
    </row>
    <row r="1396" spans="2:2" x14ac:dyDescent="0.2">
      <c r="B1396" s="49"/>
    </row>
    <row r="1397" spans="2:2" x14ac:dyDescent="0.2">
      <c r="B1397" s="49"/>
    </row>
    <row r="1398" spans="2:2" x14ac:dyDescent="0.2">
      <c r="B1398" s="49"/>
    </row>
    <row r="1399" spans="2:2" x14ac:dyDescent="0.2">
      <c r="B1399" s="49"/>
    </row>
    <row r="1400" spans="2:2" x14ac:dyDescent="0.2">
      <c r="B1400" s="49"/>
    </row>
    <row r="1401" spans="2:2" x14ac:dyDescent="0.2">
      <c r="B1401" s="49"/>
    </row>
    <row r="1402" spans="2:2" x14ac:dyDescent="0.2">
      <c r="B1402" s="49"/>
    </row>
    <row r="1403" spans="2:2" x14ac:dyDescent="0.2">
      <c r="B1403" s="49"/>
    </row>
    <row r="1404" spans="2:2" x14ac:dyDescent="0.2">
      <c r="B1404" s="49"/>
    </row>
    <row r="1405" spans="2:2" x14ac:dyDescent="0.2">
      <c r="B1405" s="49"/>
    </row>
    <row r="1406" spans="2:2" x14ac:dyDescent="0.2">
      <c r="B1406" s="49"/>
    </row>
    <row r="1407" spans="2:2" x14ac:dyDescent="0.2">
      <c r="B1407" s="49"/>
    </row>
    <row r="1408" spans="2:2" x14ac:dyDescent="0.2">
      <c r="B1408" s="49"/>
    </row>
    <row r="1409" spans="2:2" x14ac:dyDescent="0.2">
      <c r="B1409" s="49"/>
    </row>
    <row r="1410" spans="2:2" x14ac:dyDescent="0.2">
      <c r="B1410" s="49"/>
    </row>
    <row r="1411" spans="2:2" x14ac:dyDescent="0.2">
      <c r="B1411" s="49"/>
    </row>
    <row r="1412" spans="2:2" x14ac:dyDescent="0.2">
      <c r="B1412" s="49"/>
    </row>
    <row r="1413" spans="2:2" x14ac:dyDescent="0.2">
      <c r="B1413" s="49"/>
    </row>
    <row r="1414" spans="2:2" x14ac:dyDescent="0.2">
      <c r="B1414" s="49"/>
    </row>
    <row r="1415" spans="2:2" x14ac:dyDescent="0.2">
      <c r="B1415" s="49"/>
    </row>
    <row r="1416" spans="2:2" x14ac:dyDescent="0.2">
      <c r="B1416" s="49"/>
    </row>
    <row r="1417" spans="2:2" x14ac:dyDescent="0.2">
      <c r="B1417" s="49"/>
    </row>
    <row r="1418" spans="2:2" x14ac:dyDescent="0.2">
      <c r="B1418" s="49"/>
    </row>
    <row r="1419" spans="2:2" x14ac:dyDescent="0.2">
      <c r="B1419" s="49"/>
    </row>
    <row r="1420" spans="2:2" x14ac:dyDescent="0.2">
      <c r="B1420" s="49"/>
    </row>
    <row r="1421" spans="2:2" x14ac:dyDescent="0.2">
      <c r="B1421" s="49"/>
    </row>
    <row r="1422" spans="2:2" x14ac:dyDescent="0.2">
      <c r="B1422" s="49"/>
    </row>
    <row r="1423" spans="2:2" x14ac:dyDescent="0.2">
      <c r="B1423" s="49"/>
    </row>
    <row r="1424" spans="2:2" x14ac:dyDescent="0.2">
      <c r="B1424" s="49"/>
    </row>
    <row r="1425" spans="2:2" x14ac:dyDescent="0.2">
      <c r="B1425" s="49"/>
    </row>
    <row r="1426" spans="2:2" x14ac:dyDescent="0.2">
      <c r="B1426" s="49"/>
    </row>
    <row r="1427" spans="2:2" x14ac:dyDescent="0.2">
      <c r="B1427" s="49"/>
    </row>
    <row r="1428" spans="2:2" x14ac:dyDescent="0.2">
      <c r="B1428" s="49"/>
    </row>
    <row r="1429" spans="2:2" x14ac:dyDescent="0.2">
      <c r="B1429" s="49"/>
    </row>
    <row r="1430" spans="2:2" x14ac:dyDescent="0.2">
      <c r="B1430" s="49"/>
    </row>
    <row r="1431" spans="2:2" x14ac:dyDescent="0.2">
      <c r="B1431" s="49"/>
    </row>
    <row r="1432" spans="2:2" x14ac:dyDescent="0.2">
      <c r="B1432" s="49"/>
    </row>
    <row r="1433" spans="2:2" x14ac:dyDescent="0.2">
      <c r="B1433" s="49"/>
    </row>
    <row r="1434" spans="2:2" x14ac:dyDescent="0.2">
      <c r="B1434" s="49"/>
    </row>
    <row r="1435" spans="2:2" x14ac:dyDescent="0.2">
      <c r="B1435" s="49"/>
    </row>
    <row r="1436" spans="2:2" x14ac:dyDescent="0.2">
      <c r="B1436" s="49"/>
    </row>
    <row r="1437" spans="2:2" x14ac:dyDescent="0.2">
      <c r="B1437" s="49"/>
    </row>
    <row r="1438" spans="2:2" x14ac:dyDescent="0.2">
      <c r="B1438" s="49"/>
    </row>
    <row r="1439" spans="2:2" x14ac:dyDescent="0.2">
      <c r="B1439" s="49"/>
    </row>
    <row r="1440" spans="2:2" x14ac:dyDescent="0.2">
      <c r="B1440" s="49"/>
    </row>
    <row r="1441" spans="2:2" x14ac:dyDescent="0.2">
      <c r="B1441" s="49"/>
    </row>
    <row r="1442" spans="2:2" x14ac:dyDescent="0.2">
      <c r="B1442" s="49"/>
    </row>
    <row r="1443" spans="2:2" x14ac:dyDescent="0.2">
      <c r="B1443" s="49"/>
    </row>
    <row r="1444" spans="2:2" x14ac:dyDescent="0.2">
      <c r="B1444" s="49"/>
    </row>
    <row r="1445" spans="2:2" x14ac:dyDescent="0.2">
      <c r="B1445" s="49"/>
    </row>
    <row r="1446" spans="2:2" x14ac:dyDescent="0.2">
      <c r="B1446" s="49"/>
    </row>
    <row r="1447" spans="2:2" x14ac:dyDescent="0.2">
      <c r="B1447" s="49"/>
    </row>
    <row r="1448" spans="2:2" x14ac:dyDescent="0.2">
      <c r="B1448" s="49"/>
    </row>
    <row r="1449" spans="2:2" x14ac:dyDescent="0.2">
      <c r="B1449" s="49"/>
    </row>
    <row r="1450" spans="2:2" x14ac:dyDescent="0.2">
      <c r="B1450" s="49"/>
    </row>
    <row r="1451" spans="2:2" x14ac:dyDescent="0.2">
      <c r="B1451" s="49"/>
    </row>
    <row r="1452" spans="2:2" x14ac:dyDescent="0.2">
      <c r="B1452" s="49"/>
    </row>
    <row r="1453" spans="2:2" x14ac:dyDescent="0.2">
      <c r="B1453" s="49"/>
    </row>
    <row r="1454" spans="2:2" x14ac:dyDescent="0.2">
      <c r="B1454" s="49"/>
    </row>
    <row r="1455" spans="2:2" x14ac:dyDescent="0.2">
      <c r="B1455" s="49"/>
    </row>
    <row r="1456" spans="2:2" x14ac:dyDescent="0.2">
      <c r="B1456" s="49"/>
    </row>
    <row r="1457" spans="2:2" x14ac:dyDescent="0.2">
      <c r="B1457" s="49"/>
    </row>
    <row r="1458" spans="2:2" x14ac:dyDescent="0.2">
      <c r="B1458" s="49"/>
    </row>
    <row r="1459" spans="2:2" x14ac:dyDescent="0.2">
      <c r="B1459" s="49"/>
    </row>
    <row r="1460" spans="2:2" x14ac:dyDescent="0.2">
      <c r="B1460" s="49"/>
    </row>
    <row r="1461" spans="2:2" x14ac:dyDescent="0.2">
      <c r="B1461" s="49"/>
    </row>
    <row r="1462" spans="2:2" x14ac:dyDescent="0.2">
      <c r="B1462" s="49"/>
    </row>
    <row r="1463" spans="2:2" x14ac:dyDescent="0.2">
      <c r="B1463" s="49"/>
    </row>
    <row r="1464" spans="2:2" x14ac:dyDescent="0.2">
      <c r="B1464" s="49"/>
    </row>
    <row r="1465" spans="2:2" x14ac:dyDescent="0.2">
      <c r="B1465" s="49"/>
    </row>
    <row r="1466" spans="2:2" x14ac:dyDescent="0.2">
      <c r="B1466" s="49"/>
    </row>
    <row r="1467" spans="2:2" x14ac:dyDescent="0.2">
      <c r="B1467" s="49"/>
    </row>
    <row r="1468" spans="2:2" x14ac:dyDescent="0.2">
      <c r="B1468" s="49"/>
    </row>
    <row r="1469" spans="2:2" x14ac:dyDescent="0.2">
      <c r="B1469" s="49"/>
    </row>
    <row r="1470" spans="2:2" x14ac:dyDescent="0.2">
      <c r="B1470" s="49"/>
    </row>
    <row r="1471" spans="2:2" x14ac:dyDescent="0.2">
      <c r="B1471" s="49"/>
    </row>
    <row r="1472" spans="2:2" x14ac:dyDescent="0.2">
      <c r="B1472" s="49"/>
    </row>
    <row r="1473" spans="2:2" x14ac:dyDescent="0.2">
      <c r="B1473" s="49"/>
    </row>
    <row r="1474" spans="2:2" x14ac:dyDescent="0.2">
      <c r="B1474" s="49"/>
    </row>
    <row r="1475" spans="2:2" x14ac:dyDescent="0.2">
      <c r="B1475" s="49"/>
    </row>
    <row r="1476" spans="2:2" x14ac:dyDescent="0.2">
      <c r="B1476" s="49"/>
    </row>
    <row r="1477" spans="2:2" x14ac:dyDescent="0.2">
      <c r="B1477" s="49"/>
    </row>
    <row r="1478" spans="2:2" x14ac:dyDescent="0.2">
      <c r="B1478" s="49"/>
    </row>
    <row r="1479" spans="2:2" x14ac:dyDescent="0.2">
      <c r="B1479" s="49"/>
    </row>
    <row r="1480" spans="2:2" x14ac:dyDescent="0.2">
      <c r="B1480" s="49"/>
    </row>
    <row r="1481" spans="2:2" x14ac:dyDescent="0.2">
      <c r="B1481" s="49"/>
    </row>
    <row r="1482" spans="2:2" x14ac:dyDescent="0.2">
      <c r="B1482" s="49"/>
    </row>
    <row r="1483" spans="2:2" x14ac:dyDescent="0.2">
      <c r="B1483" s="49"/>
    </row>
    <row r="1484" spans="2:2" x14ac:dyDescent="0.2">
      <c r="B1484" s="49"/>
    </row>
    <row r="1485" spans="2:2" x14ac:dyDescent="0.2">
      <c r="B1485" s="49"/>
    </row>
    <row r="1486" spans="2:2" x14ac:dyDescent="0.2">
      <c r="B1486" s="49"/>
    </row>
    <row r="1487" spans="2:2" x14ac:dyDescent="0.2">
      <c r="B1487" s="49"/>
    </row>
    <row r="1488" spans="2:2" x14ac:dyDescent="0.2">
      <c r="B1488" s="49"/>
    </row>
    <row r="1489" spans="2:2" x14ac:dyDescent="0.2">
      <c r="B1489" s="49"/>
    </row>
    <row r="1490" spans="2:2" x14ac:dyDescent="0.2">
      <c r="B1490" s="49"/>
    </row>
    <row r="1491" spans="2:2" x14ac:dyDescent="0.2">
      <c r="B1491" s="49"/>
    </row>
    <row r="1492" spans="2:2" x14ac:dyDescent="0.2">
      <c r="B1492" s="49"/>
    </row>
    <row r="1493" spans="2:2" x14ac:dyDescent="0.2">
      <c r="B1493" s="49"/>
    </row>
    <row r="1494" spans="2:2" x14ac:dyDescent="0.2">
      <c r="B1494" s="49"/>
    </row>
    <row r="1495" spans="2:2" x14ac:dyDescent="0.2">
      <c r="B1495" s="49"/>
    </row>
    <row r="1496" spans="2:2" x14ac:dyDescent="0.2">
      <c r="B1496" s="49"/>
    </row>
    <row r="1497" spans="2:2" x14ac:dyDescent="0.2">
      <c r="B1497" s="49"/>
    </row>
    <row r="1498" spans="2:2" x14ac:dyDescent="0.2">
      <c r="B1498" s="49"/>
    </row>
    <row r="1499" spans="2:2" x14ac:dyDescent="0.2">
      <c r="B1499" s="49"/>
    </row>
    <row r="1500" spans="2:2" x14ac:dyDescent="0.2">
      <c r="B1500" s="49"/>
    </row>
    <row r="1501" spans="2:2" x14ac:dyDescent="0.2">
      <c r="B1501" s="49"/>
    </row>
    <row r="1502" spans="2:2" x14ac:dyDescent="0.2">
      <c r="B1502" s="49"/>
    </row>
    <row r="1503" spans="2:2" x14ac:dyDescent="0.2">
      <c r="B1503" s="49"/>
    </row>
    <row r="1504" spans="2:2" x14ac:dyDescent="0.2">
      <c r="B1504" s="49"/>
    </row>
    <row r="1505" spans="2:2" x14ac:dyDescent="0.2">
      <c r="B1505" s="49"/>
    </row>
    <row r="1506" spans="2:2" x14ac:dyDescent="0.2">
      <c r="B1506" s="49"/>
    </row>
    <row r="1507" spans="2:2" x14ac:dyDescent="0.2">
      <c r="B1507" s="49"/>
    </row>
    <row r="1508" spans="2:2" x14ac:dyDescent="0.2">
      <c r="B1508" s="49"/>
    </row>
    <row r="1509" spans="2:2" x14ac:dyDescent="0.2">
      <c r="B1509" s="49"/>
    </row>
    <row r="1510" spans="2:2" x14ac:dyDescent="0.2">
      <c r="B1510" s="49"/>
    </row>
    <row r="1511" spans="2:2" x14ac:dyDescent="0.2">
      <c r="B1511" s="49"/>
    </row>
    <row r="1512" spans="2:2" x14ac:dyDescent="0.2">
      <c r="B1512" s="49"/>
    </row>
    <row r="1513" spans="2:2" x14ac:dyDescent="0.2">
      <c r="B1513" s="49"/>
    </row>
    <row r="1514" spans="2:2" x14ac:dyDescent="0.2">
      <c r="B1514" s="49"/>
    </row>
    <row r="1515" spans="2:2" x14ac:dyDescent="0.2">
      <c r="B1515" s="49"/>
    </row>
    <row r="1516" spans="2:2" x14ac:dyDescent="0.2">
      <c r="B1516" s="49"/>
    </row>
    <row r="1517" spans="2:2" x14ac:dyDescent="0.2">
      <c r="B1517" s="49"/>
    </row>
    <row r="1518" spans="2:2" x14ac:dyDescent="0.2">
      <c r="B1518" s="49"/>
    </row>
    <row r="1519" spans="2:2" x14ac:dyDescent="0.2">
      <c r="B1519" s="49"/>
    </row>
    <row r="1520" spans="2:2" x14ac:dyDescent="0.2">
      <c r="B1520" s="49"/>
    </row>
    <row r="1521" spans="2:2" x14ac:dyDescent="0.2">
      <c r="B1521" s="49"/>
    </row>
    <row r="1522" spans="2:2" x14ac:dyDescent="0.2">
      <c r="B1522" s="49"/>
    </row>
    <row r="1523" spans="2:2" x14ac:dyDescent="0.2">
      <c r="B1523" s="49"/>
    </row>
    <row r="1524" spans="2:2" x14ac:dyDescent="0.2">
      <c r="B1524" s="49"/>
    </row>
    <row r="1525" spans="2:2" x14ac:dyDescent="0.2">
      <c r="B1525" s="49"/>
    </row>
    <row r="1526" spans="2:2" x14ac:dyDescent="0.2">
      <c r="B1526" s="49"/>
    </row>
    <row r="1527" spans="2:2" x14ac:dyDescent="0.2">
      <c r="B1527" s="49"/>
    </row>
    <row r="1528" spans="2:2" x14ac:dyDescent="0.2">
      <c r="B1528" s="49"/>
    </row>
    <row r="1529" spans="2:2" x14ac:dyDescent="0.2">
      <c r="B1529" s="49"/>
    </row>
    <row r="1530" spans="2:2" x14ac:dyDescent="0.2">
      <c r="B1530" s="49"/>
    </row>
    <row r="1531" spans="2:2" x14ac:dyDescent="0.2">
      <c r="B1531" s="49"/>
    </row>
    <row r="1532" spans="2:2" x14ac:dyDescent="0.2">
      <c r="B1532" s="49"/>
    </row>
    <row r="1533" spans="2:2" x14ac:dyDescent="0.2">
      <c r="B1533" s="49"/>
    </row>
    <row r="1534" spans="2:2" x14ac:dyDescent="0.2">
      <c r="B1534" s="49"/>
    </row>
    <row r="1535" spans="2:2" x14ac:dyDescent="0.2">
      <c r="B1535" s="49"/>
    </row>
    <row r="1536" spans="2:2" x14ac:dyDescent="0.2">
      <c r="B1536" s="49"/>
    </row>
    <row r="1537" spans="2:2" x14ac:dyDescent="0.2">
      <c r="B1537" s="49"/>
    </row>
    <row r="1538" spans="2:2" x14ac:dyDescent="0.2">
      <c r="B1538" s="49"/>
    </row>
    <row r="1539" spans="2:2" x14ac:dyDescent="0.2">
      <c r="B1539" s="49"/>
    </row>
    <row r="1540" spans="2:2" x14ac:dyDescent="0.2">
      <c r="B1540" s="49"/>
    </row>
    <row r="1541" spans="2:2" x14ac:dyDescent="0.2">
      <c r="B1541" s="49"/>
    </row>
    <row r="1542" spans="2:2" x14ac:dyDescent="0.2">
      <c r="B1542" s="49"/>
    </row>
    <row r="1543" spans="2:2" x14ac:dyDescent="0.2">
      <c r="B1543" s="49"/>
    </row>
    <row r="1544" spans="2:2" x14ac:dyDescent="0.2">
      <c r="B1544" s="49"/>
    </row>
    <row r="1545" spans="2:2" x14ac:dyDescent="0.2">
      <c r="B1545" s="49"/>
    </row>
    <row r="1546" spans="2:2" x14ac:dyDescent="0.2">
      <c r="B1546" s="49"/>
    </row>
    <row r="1547" spans="2:2" x14ac:dyDescent="0.2">
      <c r="B1547" s="49"/>
    </row>
    <row r="1548" spans="2:2" x14ac:dyDescent="0.2">
      <c r="B1548" s="49"/>
    </row>
    <row r="1549" spans="2:2" x14ac:dyDescent="0.2">
      <c r="B1549" s="49"/>
    </row>
    <row r="1550" spans="2:2" x14ac:dyDescent="0.2">
      <c r="B1550" s="49"/>
    </row>
    <row r="1551" spans="2:2" x14ac:dyDescent="0.2">
      <c r="B1551" s="49"/>
    </row>
    <row r="1552" spans="2:2" x14ac:dyDescent="0.2">
      <c r="B1552" s="49"/>
    </row>
    <row r="1553" spans="2:2" x14ac:dyDescent="0.2">
      <c r="B1553" s="49"/>
    </row>
    <row r="1554" spans="2:2" x14ac:dyDescent="0.2">
      <c r="B1554" s="49"/>
    </row>
    <row r="1555" spans="2:2" x14ac:dyDescent="0.2">
      <c r="B1555" s="49"/>
    </row>
    <row r="1556" spans="2:2" x14ac:dyDescent="0.2">
      <c r="B1556" s="49"/>
    </row>
    <row r="1557" spans="2:2" x14ac:dyDescent="0.2">
      <c r="B1557" s="49"/>
    </row>
    <row r="1558" spans="2:2" x14ac:dyDescent="0.2">
      <c r="B1558" s="49"/>
    </row>
    <row r="1559" spans="2:2" x14ac:dyDescent="0.2">
      <c r="B1559" s="49"/>
    </row>
    <row r="1560" spans="2:2" x14ac:dyDescent="0.2">
      <c r="B1560" s="49"/>
    </row>
    <row r="1561" spans="2:2" x14ac:dyDescent="0.2">
      <c r="B1561" s="49"/>
    </row>
    <row r="1562" spans="2:2" x14ac:dyDescent="0.2">
      <c r="B1562" s="49"/>
    </row>
    <row r="1563" spans="2:2" x14ac:dyDescent="0.2">
      <c r="B1563" s="49"/>
    </row>
    <row r="1564" spans="2:2" x14ac:dyDescent="0.2">
      <c r="B1564" s="49"/>
    </row>
    <row r="1565" spans="2:2" x14ac:dyDescent="0.2">
      <c r="B1565" s="49"/>
    </row>
    <row r="1566" spans="2:2" x14ac:dyDescent="0.2">
      <c r="B1566" s="49"/>
    </row>
    <row r="1567" spans="2:2" x14ac:dyDescent="0.2">
      <c r="B1567" s="49"/>
    </row>
    <row r="1568" spans="2:2" x14ac:dyDescent="0.2">
      <c r="B1568" s="49"/>
    </row>
    <row r="1569" spans="2:2" x14ac:dyDescent="0.2">
      <c r="B1569" s="49"/>
    </row>
    <row r="1570" spans="2:2" x14ac:dyDescent="0.2">
      <c r="B1570" s="49"/>
    </row>
    <row r="1571" spans="2:2" x14ac:dyDescent="0.2">
      <c r="B1571" s="49"/>
    </row>
    <row r="1572" spans="2:2" x14ac:dyDescent="0.2">
      <c r="B1572" s="49"/>
    </row>
    <row r="1573" spans="2:2" x14ac:dyDescent="0.2">
      <c r="B1573" s="49"/>
    </row>
    <row r="1574" spans="2:2" x14ac:dyDescent="0.2">
      <c r="B1574" s="49"/>
    </row>
    <row r="1575" spans="2:2" x14ac:dyDescent="0.2">
      <c r="B1575" s="49"/>
    </row>
    <row r="1576" spans="2:2" x14ac:dyDescent="0.2">
      <c r="B1576" s="49"/>
    </row>
    <row r="1577" spans="2:2" x14ac:dyDescent="0.2">
      <c r="B1577" s="49"/>
    </row>
    <row r="1578" spans="2:2" x14ac:dyDescent="0.2">
      <c r="B1578" s="49"/>
    </row>
    <row r="1579" spans="2:2" x14ac:dyDescent="0.2">
      <c r="B1579" s="49"/>
    </row>
    <row r="1580" spans="2:2" x14ac:dyDescent="0.2">
      <c r="B1580" s="49"/>
    </row>
    <row r="1581" spans="2:2" x14ac:dyDescent="0.2">
      <c r="B1581" s="49"/>
    </row>
    <row r="1582" spans="2:2" x14ac:dyDescent="0.2">
      <c r="B1582" s="49"/>
    </row>
    <row r="1583" spans="2:2" x14ac:dyDescent="0.2">
      <c r="B1583" s="49"/>
    </row>
    <row r="1584" spans="2:2" x14ac:dyDescent="0.2">
      <c r="B1584" s="49"/>
    </row>
    <row r="1585" spans="2:2" x14ac:dyDescent="0.2">
      <c r="B1585" s="49"/>
    </row>
    <row r="1586" spans="2:2" x14ac:dyDescent="0.2">
      <c r="B1586" s="49"/>
    </row>
    <row r="1587" spans="2:2" x14ac:dyDescent="0.2">
      <c r="B1587" s="49"/>
    </row>
    <row r="1588" spans="2:2" x14ac:dyDescent="0.2">
      <c r="B1588" s="49"/>
    </row>
    <row r="1589" spans="2:2" x14ac:dyDescent="0.2">
      <c r="B1589" s="49"/>
    </row>
    <row r="1590" spans="2:2" x14ac:dyDescent="0.2">
      <c r="B1590" s="49"/>
    </row>
    <row r="1591" spans="2:2" x14ac:dyDescent="0.2">
      <c r="B1591" s="49"/>
    </row>
    <row r="1592" spans="2:2" x14ac:dyDescent="0.2">
      <c r="B1592" s="49"/>
    </row>
    <row r="1593" spans="2:2" x14ac:dyDescent="0.2">
      <c r="B1593" s="49"/>
    </row>
    <row r="1594" spans="2:2" x14ac:dyDescent="0.2">
      <c r="B1594" s="49"/>
    </row>
    <row r="1595" spans="2:2" x14ac:dyDescent="0.2">
      <c r="B1595" s="49"/>
    </row>
    <row r="1596" spans="2:2" x14ac:dyDescent="0.2">
      <c r="B1596" s="49"/>
    </row>
    <row r="1597" spans="2:2" x14ac:dyDescent="0.2">
      <c r="B1597" s="49"/>
    </row>
    <row r="1598" spans="2:2" x14ac:dyDescent="0.2">
      <c r="B1598" s="49"/>
    </row>
    <row r="1599" spans="2:2" x14ac:dyDescent="0.2">
      <c r="B1599" s="49"/>
    </row>
    <row r="1600" spans="2:2" x14ac:dyDescent="0.2">
      <c r="B1600" s="49"/>
    </row>
    <row r="1601" spans="2:2" x14ac:dyDescent="0.2">
      <c r="B1601" s="49"/>
    </row>
    <row r="1602" spans="2:2" x14ac:dyDescent="0.2">
      <c r="B1602" s="49"/>
    </row>
    <row r="1603" spans="2:2" x14ac:dyDescent="0.2">
      <c r="B1603" s="49"/>
    </row>
    <row r="1604" spans="2:2" x14ac:dyDescent="0.2">
      <c r="B1604" s="49"/>
    </row>
    <row r="1605" spans="2:2" x14ac:dyDescent="0.2">
      <c r="B1605" s="49"/>
    </row>
    <row r="1606" spans="2:2" x14ac:dyDescent="0.2">
      <c r="B1606" s="49"/>
    </row>
    <row r="1607" spans="2:2" x14ac:dyDescent="0.2">
      <c r="B1607" s="49"/>
    </row>
    <row r="1608" spans="2:2" x14ac:dyDescent="0.2">
      <c r="B1608" s="49"/>
    </row>
    <row r="1609" spans="2:2" x14ac:dyDescent="0.2">
      <c r="B1609" s="49"/>
    </row>
    <row r="1610" spans="2:2" x14ac:dyDescent="0.2">
      <c r="B1610" s="49"/>
    </row>
    <row r="1611" spans="2:2" x14ac:dyDescent="0.2">
      <c r="B1611" s="49"/>
    </row>
    <row r="1612" spans="2:2" x14ac:dyDescent="0.2">
      <c r="B1612" s="49"/>
    </row>
    <row r="1613" spans="2:2" x14ac:dyDescent="0.2">
      <c r="B1613" s="49"/>
    </row>
    <row r="1614" spans="2:2" x14ac:dyDescent="0.2">
      <c r="B1614" s="49"/>
    </row>
    <row r="1615" spans="2:2" x14ac:dyDescent="0.2">
      <c r="B1615" s="49"/>
    </row>
    <row r="1616" spans="2:2" x14ac:dyDescent="0.2">
      <c r="B1616" s="49"/>
    </row>
    <row r="1617" spans="2:2" x14ac:dyDescent="0.2">
      <c r="B1617" s="49"/>
    </row>
    <row r="1618" spans="2:2" x14ac:dyDescent="0.2">
      <c r="B1618" s="49"/>
    </row>
    <row r="1619" spans="2:2" x14ac:dyDescent="0.2">
      <c r="B1619" s="49"/>
    </row>
    <row r="1620" spans="2:2" x14ac:dyDescent="0.2">
      <c r="B1620" s="49"/>
    </row>
    <row r="1621" spans="2:2" x14ac:dyDescent="0.2">
      <c r="B1621" s="49"/>
    </row>
    <row r="1622" spans="2:2" x14ac:dyDescent="0.2">
      <c r="B1622" s="49"/>
    </row>
    <row r="1623" spans="2:2" x14ac:dyDescent="0.2">
      <c r="B1623" s="49"/>
    </row>
    <row r="1624" spans="2:2" x14ac:dyDescent="0.2">
      <c r="B1624" s="49"/>
    </row>
    <row r="1625" spans="2:2" x14ac:dyDescent="0.2">
      <c r="B1625" s="49"/>
    </row>
    <row r="1626" spans="2:2" x14ac:dyDescent="0.2">
      <c r="B1626" s="49"/>
    </row>
    <row r="1627" spans="2:2" x14ac:dyDescent="0.2">
      <c r="B1627" s="49"/>
    </row>
    <row r="1628" spans="2:2" x14ac:dyDescent="0.2">
      <c r="B1628" s="49"/>
    </row>
    <row r="1629" spans="2:2" x14ac:dyDescent="0.2">
      <c r="B1629" s="49"/>
    </row>
    <row r="1630" spans="2:2" x14ac:dyDescent="0.2">
      <c r="B1630" s="49"/>
    </row>
    <row r="1631" spans="2:2" x14ac:dyDescent="0.2">
      <c r="B1631" s="49"/>
    </row>
    <row r="1632" spans="2:2" x14ac:dyDescent="0.2">
      <c r="B1632" s="49"/>
    </row>
    <row r="1633" spans="2:2" x14ac:dyDescent="0.2">
      <c r="B1633" s="49"/>
    </row>
    <row r="1634" spans="2:2" x14ac:dyDescent="0.2">
      <c r="B1634" s="49"/>
    </row>
    <row r="1635" spans="2:2" x14ac:dyDescent="0.2">
      <c r="B1635" s="49"/>
    </row>
    <row r="1636" spans="2:2" x14ac:dyDescent="0.2">
      <c r="B1636" s="49"/>
    </row>
    <row r="1637" spans="2:2" x14ac:dyDescent="0.2">
      <c r="B1637" s="49"/>
    </row>
    <row r="1638" spans="2:2" x14ac:dyDescent="0.2">
      <c r="B1638" s="49"/>
    </row>
    <row r="1639" spans="2:2" x14ac:dyDescent="0.2">
      <c r="B1639" s="49"/>
    </row>
    <row r="1640" spans="2:2" x14ac:dyDescent="0.2">
      <c r="B1640" s="49"/>
    </row>
    <row r="1641" spans="2:2" x14ac:dyDescent="0.2">
      <c r="B1641" s="49"/>
    </row>
    <row r="1642" spans="2:2" x14ac:dyDescent="0.2">
      <c r="B1642" s="49"/>
    </row>
    <row r="1643" spans="2:2" x14ac:dyDescent="0.2">
      <c r="B1643" s="49"/>
    </row>
    <row r="1644" spans="2:2" x14ac:dyDescent="0.2">
      <c r="B1644" s="49"/>
    </row>
    <row r="1645" spans="2:2" x14ac:dyDescent="0.2">
      <c r="B1645" s="49"/>
    </row>
    <row r="1646" spans="2:2" x14ac:dyDescent="0.2">
      <c r="B1646" s="49"/>
    </row>
    <row r="1647" spans="2:2" x14ac:dyDescent="0.2">
      <c r="B1647" s="49"/>
    </row>
    <row r="1648" spans="2:2" x14ac:dyDescent="0.2">
      <c r="B1648" s="49"/>
    </row>
    <row r="1649" spans="2:2" x14ac:dyDescent="0.2">
      <c r="B1649" s="49"/>
    </row>
    <row r="1650" spans="2:2" x14ac:dyDescent="0.2">
      <c r="B1650" s="49"/>
    </row>
    <row r="1651" spans="2:2" x14ac:dyDescent="0.2">
      <c r="B1651" s="49"/>
    </row>
    <row r="1652" spans="2:2" x14ac:dyDescent="0.2">
      <c r="B1652" s="49"/>
    </row>
    <row r="1653" spans="2:2" x14ac:dyDescent="0.2">
      <c r="B1653" s="49"/>
    </row>
    <row r="1654" spans="2:2" x14ac:dyDescent="0.2">
      <c r="B1654" s="49"/>
    </row>
    <row r="1655" spans="2:2" x14ac:dyDescent="0.2">
      <c r="B1655" s="49"/>
    </row>
    <row r="1656" spans="2:2" x14ac:dyDescent="0.2">
      <c r="B1656" s="49"/>
    </row>
    <row r="1657" spans="2:2" x14ac:dyDescent="0.2">
      <c r="B1657" s="49"/>
    </row>
    <row r="1658" spans="2:2" x14ac:dyDescent="0.2">
      <c r="B1658" s="49"/>
    </row>
    <row r="1659" spans="2:2" x14ac:dyDescent="0.2">
      <c r="B1659" s="49"/>
    </row>
    <row r="1660" spans="2:2" x14ac:dyDescent="0.2">
      <c r="B1660" s="49"/>
    </row>
    <row r="1661" spans="2:2" x14ac:dyDescent="0.2">
      <c r="B1661" s="49"/>
    </row>
  </sheetData>
  <mergeCells count="6">
    <mergeCell ref="AF193:AI193"/>
    <mergeCell ref="A1:AC1"/>
    <mergeCell ref="AD1:AI1"/>
    <mergeCell ref="AO31:AS31"/>
    <mergeCell ref="AO124:AS124"/>
    <mergeCell ref="AN91:AR91"/>
  </mergeCells>
  <phoneticPr fontId="23" type="noConversion"/>
  <conditionalFormatting sqref="D3:J6 AC163:AI163 AC170:AI173 AC166:AI168 D168:J168 D128:G128 D125:J126 D119:G119 D117:J117 D8:J10 D60:J61 AC3:AI5 AF193 AC7:AI8 AG6:AI7 AC10:AI13 AG9:AI9 D11:G11 AG14:AI16 D13:J17 D19:G19 AC18:AI20 D21:J21 AC22:AI23 AG24:AI24 D23:J27 D30:G31 AC28:AI32 D33:J33 AC34:AI34 D35:J35 D34:G34 D40:J40 AG35:AI36 D37:G37 AC36:AI39 AC41:AI41 AG40:AI40 D42:J42 AC43:AI44 D45:J45 D41:G44 AC46:AI46 AG45:AI46 D47:J47 D49:J51 D64:J64 D79:J80 D97:J97 D108:G108 D199:J199 AC48:AI48 AC140:AI144 AC52:AI52 AG49:AI51 AC62:AI63 AG60:AI61 AC65:AI65 AG64:AI64 AC76:AI78 AG75:AI75 AC81:AI81 AG79:AI80 AC83:AI83 AG82:AI82 AC85:AI86 AG84:AI84 AC90:AI90 AG87:AI88 AC95:AI96 AG94:AI94 AC98:AI101 AG97:AI97 AG102:AI102 AC103:AI105 AC112:AI114 AG110:AI110 AC118:AI120 AG117:AI117 AC127:AI129 AG125:AI126 AG130:AI132 AG135:AI136 AC150:AI150 AG149:AI149 AC156:AI156 AC187:AI188 AG185:AI186 AC193 AG192:AI192 AG194:AI194 AC197:AI198 AG196:AI196 AG199:AI199 AC200:AI200 AC228:AC253 AG201:AI201 D53:J54 D66:J66 D69:J72 D75:J76 D82:J84 D91:J91 D93:J94 D102:J102 D110:J112 D121:J121 D130:J133 D135:J139 D157:J157 D162:J162 D174:J174 D180:J180 D183:J186 AC55:AI59 AC67:AI68 AC73:AI74 AC92:AI92 AC107:AI109 AC116:AI116 D115:J115 AC122:AI124 AG146:AI146 AC148:AI148 AC153:AI153 AC158:AI158 AC160:AI161 AD163:AI164 AD166:AI173 AC175:AI175 AC177:AI179 D56:J56 D55:G55 D63:G63 D77:G77 D86:J89 D85:G85 D99:J99 D98:G98 D105:J106 D103:G104 D114:G114 D124:G124 D141:J141 D140:G140 D143:J149 D142:G142 D151:J152 D150:G150 D154:J155 D153:G153 D159:J159 D158:G158 D164:J165 D163:G163 D167:G167 D169:G170 D172:G173 D176:J176 D175:G175 D177:G177 D179:G179 D182:G182 D189:J196 D187:G188 D198:G198 D201:J201 D200:G200 AC70:AI70 AG69:AI69 AG189:AI189 AD181:AI182 D101:W101 AG154:AI156">
    <cfRule type="cellIs" dxfId="1658" priority="3553" operator="equal">
      <formula>"R"</formula>
    </cfRule>
  </conditionalFormatting>
  <conditionalFormatting sqref="D198:G198 D187:D188 F195:F196 I196 E187:G187 D150:E150 D155:E155 D157:E158 D179:E179 D140:E142 D149:J149 F158:G158 F140:G140 F142:G142 I143:J144 I157:J157 D103:E104 D124:E124 D128:E128 D101:E101 D112:G112 D102:J102 D125:J126 F103:G103 G199:J199 AG189:AI189 AG146:AI146 AD158:AI158 AD150:AI150 AD172:AI173 AD179:AI179 AD160:AI160 AD164:AI164 AD101:AI101 AG117:AI117 AD112:AI112 AD108:AI108 AD98:AI99 AD103:AI104 AD124:AI124 AD128:AI128 AD114:AI114 D5:J6 H3:J3 AD68:AI68 AD81:AI81 AD19:AI19 AD76:AI77 AD3:AI5 AD34:AI34 AD23:AI23 AD41:AI41 D168:J168 D117:J117 D8:J10 D60:J61 AF193 AD7:AI8 AG6:AI7 AD10:AI11 AG9:AI9 D11:G11 AG14:AI16 D14:J17 D19:G19 D21:J21 AG24:AI24 D24:J27 AD28:AI31 D30:G31 D33:J33 D35:J35 D34:G34 AG35:AI35 D40:J40 D37:G37 AD36:AI38 D42:J42 AD43:AI44 D45:J45 D41:G44 AD46:AI46 AG45:AI45 D47:J47 D49:J51 D64:J64 D79:J80 D82:J82 D97:J97 D108:G108 AD140:AI142 AD48:AI48 AD52:AI52 AG49:AI51 AD62:AI63 AG60:AI61 AG64:AI64 AG75:AI75 AG79:AI80 AD83:AI83 AG82:AI82 AD85:AI86 AG84:AI84 AG87:AI88 AD95:AI95 AG94:AI94 AG97:AI97 AG110:AI110 AG125:AI126 AG130:AI132 AG135:AI136 AG149:AI149 AG154:AI155 AG185:AI186 AG192:AI192 AG194:AI194 AG196:AI196 D53:J54 D66:J66 D69:J72 D75:J76 D84:J84 D91:J91 D93:J94 D106:J106 D110:J111 D121:J121 D130:J133 D135:J139 D145:J147 D151:J152 D157:G157 D159:J159 D162:J162 D164:J165 D174:J174 D180:J180 D183:H184 AD55:AI59 D115:J115 AD153:AI153 AD166:AI170 AD175:AI175 AD177:AI177 D56:J56 D55:G55 D63:G63 D77:G77 D86:J89 D85:G85 D99:J99 D98:G98 D154:J154 D153:G153 D167:G167 D169:G170 D172:G173 D176:J176 D175:G175 D177:G177 AD70:AI70 AG69:AI69">
    <cfRule type="containsBlanks" dxfId="1657" priority="1639">
      <formula>LEN(TRIM(D3))=0</formula>
    </cfRule>
  </conditionalFormatting>
  <conditionalFormatting sqref="D198:G198 D102:J102 G199:J199 D168:J168 D128:G128 D125:J126 D119:G119 D117:J117 D108:G108 D110:J112 D121:J121 D130:J133 D135:J139 D157:J157 D162:J162 D174:J174 D180:J180 D183:J186 D115:J115 D105:J106 D103:G104 D114:G114 D124:G124 D141:J141 D140:G140 D143:J149 D142:G142 D151:J152 D150:G150 D154:J155 D153:G153 D159:J159 D158:G158 D164:J165 D163:G163 D167:G167 D169:G170 D172:G173 D176:J176 D175:G175 D177:G177 D179:G179 D182:G182 D189:J196 D187:G188 D101:W101">
    <cfRule type="cellIs" dxfId="1656" priority="1634" operator="equal">
      <formula>"R"</formula>
    </cfRule>
  </conditionalFormatting>
  <conditionalFormatting sqref="D198:G198 D187:D188 F195:F196 I196 E187:G187 D150:E150 D155:E155 D157:E158 D179:E179 D140:E142 D149:J149 F158:G158 F140:G140 F142:G142 I143:J144 I157:J157 D103:E104 D124:E124 D128:E128 D101:E101 D112:G112 D102:J102 D125:J126 F103:G103 D106:J106 G199:J199 D97:J97 D168:J168 D117:J117 D108:G108 D110:J111 D121:J121 D130:J133 D135:J139 D145:J147 D151:J152 D157:G157 D159:J159 D162:J162 D164:J165 D174:J174 D180:J180 D183:H184 D115:J115 D99:J99 D98:G98 D154:J154 D153:G153 D167:G167 D169:G170 D172:G173 D176:J176 D175:G175 D177:G177">
    <cfRule type="containsBlanks" dxfId="1655" priority="1633">
      <formula>LEN(TRIM(D97))=0</formula>
    </cfRule>
  </conditionalFormatting>
  <conditionalFormatting sqref="AE198:AI198 AG189:AI189 AF193 AG192:AI192 AG194:AI194 AG196:AI196">
    <cfRule type="cellIs" dxfId="1654" priority="1632" operator="equal">
      <formula>"R"</formula>
    </cfRule>
  </conditionalFormatting>
  <conditionalFormatting sqref="AG189:AI189 AG146:AI146 AD158:AI158 AD150:AI150 AD172:AI173 AD179:AI179 AD160:AI160 AD164:AI164 AG117:AI117 AD112:AI112 AD108:AI108 AD98:AI99 AD103:AI104 AD124:AI124 AD128:AI128 AD114:AI114 AD101:AI101 AF193 AD140:AI142 AD95:AI95 AG94:AI94 AG97:AI97 AG110:AI110 AG125:AI126 AG130:AI132 AG135:AI136 AG149:AI149 AG154:AI155 AG185:AI186 AG192:AI192 AG194:AI194 AG196:AI196 AD153:AI153 AD166:AI170 AD175:AI175 AD177:AI177">
    <cfRule type="containsBlanks" dxfId="1653" priority="1631">
      <formula>LEN(TRIM(AD94))=0</formula>
    </cfRule>
  </conditionalFormatting>
  <conditionalFormatting sqref="AD197:AI197">
    <cfRule type="containsBlanks" dxfId="1652" priority="1630">
      <formula>LEN(TRIM(AD197))=0</formula>
    </cfRule>
  </conditionalFormatting>
  <conditionalFormatting sqref="AD197:AI197">
    <cfRule type="cellIs" dxfId="1651" priority="1629" operator="equal">
      <formula>"R"</formula>
    </cfRule>
  </conditionalFormatting>
  <conditionalFormatting sqref="AD197:AI197">
    <cfRule type="containsBlanks" dxfId="1650" priority="1628">
      <formula>LEN(TRIM(AD197))=0</formula>
    </cfRule>
  </conditionalFormatting>
  <conditionalFormatting sqref="AD198">
    <cfRule type="containsBlanks" dxfId="1649" priority="1627">
      <formula>LEN(TRIM(AD198))=0</formula>
    </cfRule>
  </conditionalFormatting>
  <conditionalFormatting sqref="AD198">
    <cfRule type="cellIs" dxfId="1648" priority="1626" operator="equal">
      <formula>"R"</formula>
    </cfRule>
  </conditionalFormatting>
  <conditionalFormatting sqref="AD198">
    <cfRule type="containsBlanks" dxfId="1647" priority="1625">
      <formula>LEN(TRIM(AD198))=0</formula>
    </cfRule>
  </conditionalFormatting>
  <conditionalFormatting sqref="AD193">
    <cfRule type="cellIs" dxfId="1646" priority="1624" operator="equal">
      <formula>"R"</formula>
    </cfRule>
  </conditionalFormatting>
  <conditionalFormatting sqref="AD193">
    <cfRule type="containsBlanks" dxfId="1645" priority="1623">
      <formula>LEN(TRIM(AD193))=0</formula>
    </cfRule>
  </conditionalFormatting>
  <conditionalFormatting sqref="AD193">
    <cfRule type="cellIs" dxfId="1644" priority="1622" operator="equal">
      <formula>"R"</formula>
    </cfRule>
  </conditionalFormatting>
  <conditionalFormatting sqref="AD193">
    <cfRule type="containsBlanks" dxfId="1643" priority="1621">
      <formula>LEN(TRIM(AD193))=0</formula>
    </cfRule>
  </conditionalFormatting>
  <conditionalFormatting sqref="AE193">
    <cfRule type="cellIs" dxfId="1642" priority="1620" operator="equal">
      <formula>"R"</formula>
    </cfRule>
  </conditionalFormatting>
  <conditionalFormatting sqref="AE193">
    <cfRule type="cellIs" dxfId="1641" priority="1619" operator="equal">
      <formula>"R"</formula>
    </cfRule>
  </conditionalFormatting>
  <conditionalFormatting sqref="AC131:AF131">
    <cfRule type="cellIs" dxfId="1640" priority="511" operator="equal">
      <formula>"R"</formula>
    </cfRule>
  </conditionalFormatting>
  <conditionalFormatting sqref="D198:G198 D3:J6 D168:J168 D128:G128 D125:J126 D119:G119 D117:J117 D8:J10 D60:J61 D11:G11 D13:J17 D19:G19 D21:J21 D23:J27 D30:G31 D33:J33 D35:J35 D34:G34 D40:J40 D37:G37 D42:J42 D45:J45 D41:G44 D47:J47 D49:J51 D64:J64 D79:J80 D97:J97 D108:G108 D53:J54 D66:J66 D69:J72 D75:J76 D82:J84 D91:J91 D93:J94 D102:J102 D110:J112 D121:J121 D130:J133 D135:J139 D157:J157 D162:J162 D174:J174 D180:J180 D183:J186 D115:J115 D56:J56 D55:G55 D63:G63 D77:G77 D86:J89 D85:G85 D99:J99 D98:G98 D105:J106 D103:G104 D114:G114 D124:G124 D141:J141 D140:G140 D143:J149 D142:G142 D151:J152 D150:G150 D154:J155 D153:G153 D159:J159 D158:G158 D164:J165 D163:G163 D167:G167 D169:G170 D172:G173 D176:J176 D175:G175 D177:G177 D179:G179 D182:G182 D189:J196 D187:G188 D101:W101">
    <cfRule type="cellIs" dxfId="1639" priority="1617" operator="equal">
      <formula>"R"</formula>
    </cfRule>
  </conditionalFormatting>
  <conditionalFormatting sqref="D198:G198 F195:F196 I196 D150:E150 D157:E158 I143:J144 D149:J149 D140:E142 I157:J157 D155:H155 F158:G158 F141:H141 D172:G173 F142:G142 D112:G112 D108:G108 D128:G128 D56:J56 H3:J3 D55:G55 D5:J6 D168:J168 D125:J126 D117:J117 D8:J10 D60:J61 D11:G11 D14:J17 D19:G19 D21:J21 D24:J27 D30:G31 D33:J33 D35:J35 D34:G34 D40:J40 D37:G37 D42:J42 D45:J45 D41:G44 D47:J47 D49:J51 D64:J64 D79:J80 D82:J82 D97:J97 D102:J102 D53:J54 D66:J66 D69:J72 D75:J76 D84:J84 D91:J91 D93:J94 D106:J106 D110:J111 D121:J121 D130:J133 D135:J139 D145:J147 D151:J152 D157:G157 D159:J159 D162:J162 D164:J165 D174:J174 D180:J180 D183:H184 D115:J115 D63:G63 D77:G77 D86:J89 D85:G85 D99:J99 D98:G98 D103:G104 D124:G124 F140:G140 D154:J154 D153:G153 D167:G167 D169:G170 D176:J176 D175:G175 D177:G177 D179:G179 D187:G188 D101:W101">
    <cfRule type="containsBlanks" dxfId="1638" priority="1616">
      <formula>LEN(TRIM(D3))=0</formula>
    </cfRule>
  </conditionalFormatting>
  <conditionalFormatting sqref="D199:H199">
    <cfRule type="cellIs" dxfId="1637" priority="1615" operator="equal">
      <formula>"R"</formula>
    </cfRule>
  </conditionalFormatting>
  <conditionalFormatting sqref="D201:J201">
    <cfRule type="cellIs" dxfId="1636" priority="1614" operator="equal">
      <formula>"R"</formula>
    </cfRule>
  </conditionalFormatting>
  <conditionalFormatting sqref="D200:G200">
    <cfRule type="cellIs" dxfId="1635" priority="1613" operator="equal">
      <formula>"R"</formula>
    </cfRule>
  </conditionalFormatting>
  <conditionalFormatting sqref="D200:G200">
    <cfRule type="containsBlanks" dxfId="1634" priority="1612">
      <formula>LEN(TRIM(D200))=0</formula>
    </cfRule>
  </conditionalFormatting>
  <conditionalFormatting sqref="AD198:AI198 AD3:AI5 AD193:AF193 AD7:AI8 AG6:AI7 AG9:AI9 AD10:AI13 AG14:AI16 AD18:AI20 AD22:AI23 AG24:AI24 AD28:AI32 AD34:AI34 AG35:AI36 AD36:AI39 AD41:AI41 AG40:AI40 AD43:AI44 AD46:AI46 AG45:AI46 AD48:AI48 AD140:AI144 AD52:AI52 AG49:AI51 AD62:AI63 AG60:AI61 AD65:AI65 AG64:AI64 AD76:AI78 AG75:AI75 AD81:AI81 AG79:AI80 AD83:AI83 AG82:AI82 AD85:AI86 AG84:AI84 AD90:AI90 AG87:AI88 AD95:AI96 AG94:AI94 AD98:AI101 AG97:AI97 AD103:AI105 AG102:AI102 AD112:AI114 AG110:AI110 AD118:AI120 AG117:AI117 AD127:AI129 AG125:AI126 AG130:AI132 AG135:AI136 AD150:AI150 AG149:AI149 AD156:AI156 AD187:AI188 AG185:AI186 AG192:AI192 AG194:AI194 AG196:AI196 AD55:AI59 AD67:AI68 AD73:AI74 AD92:AI92 AD107:AI109 AD116:AI116 AD122:AI124 AG146:AI146 AD148:AI148 AD153:AI153 AD158:AI158 AD160:AI161 AD163:AI164 AD166:AI173 AD175:AI175 AD177:AI179 AD70:AI70 AG69:AI69 AG189:AI189 AD181:AI182 AG154:AI156">
    <cfRule type="cellIs" dxfId="1633" priority="1611" operator="equal">
      <formula>"R"</formula>
    </cfRule>
  </conditionalFormatting>
  <conditionalFormatting sqref="AD198:AI198 AD164:AI164 AG146:AI146 AD158:AI158 AD150:AI150 AD179:AI179 AD167:AI170 AD172:AI173 AD112:AI112 AD124:AI124 AD108:AI108 AD101:AI101 AD98:AI99 AD103:AI104 AD128:AI128 AD114:AI114 AG117:AI117 AD68:AI68 AD81:AI81 AD55:AI56 AD76:AI77 AD3:AI5 AD34:AI34 AD41:AI41 AD23:AI23 AD19:AI19 AG189:AI189 AD193:AF193 AD7:AI8 AG6:AI7 AD10:AI11 AG9:AI9 AG14:AI16 AG24:AI24 AD28:AI31 AG35:AI35 AD36:AI38 AD43:AI44 AD46:AI46 AG45:AI45 AD140:AI142 AD48:AI48 AD58:AI59 AG49:AI51 AD62:AI63 AG60:AI61 AG64:AI64 AG75:AI75 AG79:AI80 AD83:AI83 AG82:AI82 AD85:AI86 AG84:AI84 AG87:AI88 AD95:AI95 AG94:AI94 AG97:AI97 AG110:AI110 AG125:AI126 AG131:AI132 AG135:AI136 AG149:AI149 AG154:AI155 AD187:AI187 AG185:AI186 AG192:AI192 AG194:AI194 AG196:AI196 AD153:AI153 AD175:AI175 AD177:AI177 AD70:AI70 AG69:AI69">
    <cfRule type="containsBlanks" dxfId="1632" priority="1610">
      <formula>LEN(TRIM(AD3))=0</formula>
    </cfRule>
  </conditionalFormatting>
  <conditionalFormatting sqref="AD200:AI200">
    <cfRule type="cellIs" dxfId="1631" priority="1609" operator="equal">
      <formula>"R"</formula>
    </cfRule>
  </conditionalFormatting>
  <conditionalFormatting sqref="AD200:AI200">
    <cfRule type="containsBlanks" dxfId="1630" priority="1608">
      <formula>LEN(TRIM(AD200))=0</formula>
    </cfRule>
  </conditionalFormatting>
  <conditionalFormatting sqref="AD198:AI198">
    <cfRule type="cellIs" dxfId="1629" priority="1607" operator="equal">
      <formula>"R"</formula>
    </cfRule>
  </conditionalFormatting>
  <conditionalFormatting sqref="AD198:AI198">
    <cfRule type="containsBlanks" dxfId="1628" priority="1606">
      <formula>LEN(TRIM(AD198))=0</formula>
    </cfRule>
  </conditionalFormatting>
  <conditionalFormatting sqref="AD197:AI197">
    <cfRule type="cellIs" dxfId="1627" priority="1605" operator="equal">
      <formula>"R"</formula>
    </cfRule>
  </conditionalFormatting>
  <conditionalFormatting sqref="AD197:AI197">
    <cfRule type="cellIs" dxfId="1626" priority="1604" operator="equal">
      <formula>"R"</formula>
    </cfRule>
  </conditionalFormatting>
  <conditionalFormatting sqref="AD197:AI197">
    <cfRule type="containsBlanks" dxfId="1625" priority="1603">
      <formula>LEN(TRIM(AD197))=0</formula>
    </cfRule>
  </conditionalFormatting>
  <conditionalFormatting sqref="AD197:AI197">
    <cfRule type="cellIs" dxfId="1624" priority="1602" operator="equal">
      <formula>"R"</formula>
    </cfRule>
  </conditionalFormatting>
  <conditionalFormatting sqref="AD197:AI197">
    <cfRule type="containsBlanks" dxfId="1623" priority="1601">
      <formula>LEN(TRIM(AD197))=0</formula>
    </cfRule>
  </conditionalFormatting>
  <conditionalFormatting sqref="V198:X198">
    <cfRule type="containsBlanks" dxfId="1622" priority="1570">
      <formula>LEN(TRIM(V198))=0</formula>
    </cfRule>
  </conditionalFormatting>
  <conditionalFormatting sqref="O197:AB197 K189:N189 Y198:AB198 R171:AB171 K168:AB168 R166:AB166 K164:AB164 R160:AB161 V158:AB158 R156:AB156 R127:AB127 V128:AB128 K133:U133 R129:AB129 V124:AB124 R122:AB123 K121:U121 R120:AB120 V119:AB119 R118:AB118 K117:N117 R116:AB116 V114:AB114 S113:AB113 K3:AB5 R7:AB7 K8:AB8 R58:AB59 K6:N6 K10:AB10 K9:N9 K13:AB13 V11:AB11 O12:AB12 K23:AB23 K14:N16 K17:U17 O18:AB18 V19:AB19 O20:AB20 K21:U21 O22:AB22 K24:N24 K25:U27 O28:AB29 V30:AB31 O32:AB32 K33:U33 V34:AB34 K35:N35 O36:AB36 V37:AB37 O38:AB39 K40:N40 V41:AB41 K42:U42 V43:AB44 K45:N45 O46:AB46 K47:U47 O48:AB48 K56:AB56 O52:AB52 O57:AB57 V63:AB63 O62:AB62 K66:U66 O65:AB65 K70:AB70 O67:AB68 K76:AB76 O73:AB74 O78:AB78 K83:AB83 O81:AB81 K91:U91 O90:AB90 K93:U93 O92:AB92 K99:AB99 O95:AB96 X101:AB101 O100:AB100 V108:AB108 O107:AB107 K112:AB112 O109:AB109 V179:AB179 O178:AB178 O181:AB181 K141:AB141 K49:N51 K60:N61 K64:N64 K75:N75 K79:N80 K82:N82 K86:AB86 K84:N84 K89:U89 K87:N88 K94:N94 K97:N97 K105:AB105 K102:N102 K110:N110 K125:N126 K130:N132 K135:N136 V150:AB150 K149:N149 K154:N155 K185:N186 K193:AB193 K192:N192 K195:U195 K194:N194 K196:N196 K53:U54 K71:U72 K106:U106 K111:U111 K115:U115 K137:U139 K146:N146 K145:U145 K148:AB148 K147:U147 V153:AB153 K151:U152 K157:U157 K159:U159 K162:U162 K165:U165 V175:AB175 K174:U174 V177:AB177 K176:U176 K180:U180 K183:U184 K190:U191 V55:AB55 V77:AB77 V85:AB85 V98:AB98 V103:AB104 V140:AB140 K143:AB144 V142:AB142 V163:AB163 V167:AB167 V169:AB170 V172:AB173 V182:AB182 V187:AB188 K69:N69">
    <cfRule type="cellIs" dxfId="1621" priority="1600" operator="equal">
      <formula>"R"</formula>
    </cfRule>
  </conditionalFormatting>
  <conditionalFormatting sqref="Q183:Q184 V188 AB166:AB168 K149:L149 V150:AB150 V158:AB158 V175:AB175 K168:AA168 K99:L99 V108:AB108 Q111 O109:AB109 K106:U106 K110:N111 V98:Z98 AA119:AB120 K75:L75 O81:R81 K86:U86 AA70:AB70 M87:N87 AB55:AB59 V55:AA55 M80:N80 M60:N60 M69:N69 K56:AA56 K66:U66 P42:U42 K3:AB3 K79:L80 K82:N82 K69:L70 V63:AB63 V85:AB85 V77 AB18:AB20 K16:L17 K60:L61 O65:AB65 V153:AB153 K42:L42 K87:L89 W86:AB86 K143:AB144 P183 R183:U183 K76:AB76 V23:AB23 K164:AB164 K35:M35 AA127:AB129 V41:AB41 O78:AB78 X101:AB101 Y198:AB198 R171:AB171 V167:AA167 R166:AA166 V163:X163 K162:U162 R160:AB161 R156:AB156 L141:AB141 K121:U121 R127:Z127 V128:Z128 R129:Z129 V124:Z124 R122:Z123 R120:Z120 V119:Z119 R118:AB118 K117:N117 R116:AB116 V114:AB114 S113:AB113 K5:AB5 K8:AB8 R7:AB7 M16:N16 R58:AA59 K6:N6 K10:AB10 K9:N9 O12:AB12 V11:AB11 K14:N15 M17:U17 O18:AA18 V19:AA19 O20:AA20 K21:U21 O22:AB22 K24:N24 V34:AB34 K25:U27 O28:AB29 V30:AB31 O32:AB32 K33:U33 O36:AB36 V37:AB37 O38:AB39 K40:N40 V43:AB44 K45:N45 O46:AB46 K47:U47 O48:AB48 O52:AB52 O57:AA57 K64:L64 O62:AB62 O67:AB68 O73:AB74 O96:Z96 O100:AB100 O107:AB107 V179:AB179 O178:AB178 V182:AB182 O181:AB181 K49:N51 K84:N84 O90:AB90 AA95:AB96 K94:N94 P95:Z95 AA98:AB99 K97:N97 K102:N102 AA112:AB112 K125:N126 K133:U133 K130:N132 K135:N136 K154:N154 K53:U54 K71:U72 M89:U89 O92:AB92 K91:U91 K93:U93 K115:U115 AA122:AB124 K137:U139 K146:N146 K145:U145 K147:U147 K151:U152 K157:U157 K159:U159 K165:U165 K174:U174 V177:AB177 K176:U176 K180:U180 V103:AB104 V140:AB140 V142:AB142 V169:AB170 V172:AB173 V187:AB187">
    <cfRule type="containsBlanks" dxfId="1620" priority="1599">
      <formula>LEN(TRIM(K3))=0</formula>
    </cfRule>
  </conditionalFormatting>
  <conditionalFormatting sqref="W197:AB197">
    <cfRule type="containsBlanks" dxfId="1619" priority="1598">
      <formula>LEN(TRIM(W197))=0</formula>
    </cfRule>
  </conditionalFormatting>
  <conditionalFormatting sqref="K201:M201">
    <cfRule type="cellIs" dxfId="1618" priority="1597" operator="equal">
      <formula>"R"</formula>
    </cfRule>
  </conditionalFormatting>
  <conditionalFormatting sqref="Y200">
    <cfRule type="cellIs" dxfId="1617" priority="1596" operator="equal">
      <formula>"R"</formula>
    </cfRule>
  </conditionalFormatting>
  <conditionalFormatting sqref="K199">
    <cfRule type="cellIs" dxfId="1616" priority="1595" operator="equal">
      <formula>"R"</formula>
    </cfRule>
  </conditionalFormatting>
  <conditionalFormatting sqref="K199">
    <cfRule type="containsBlanks" dxfId="1615" priority="1594">
      <formula>LEN(TRIM(K199))=0</formula>
    </cfRule>
  </conditionalFormatting>
  <conditionalFormatting sqref="L199">
    <cfRule type="cellIs" dxfId="1614" priority="1593" operator="equal">
      <formula>"R"</formula>
    </cfRule>
  </conditionalFormatting>
  <conditionalFormatting sqref="L199">
    <cfRule type="containsBlanks" dxfId="1613" priority="1592">
      <formula>LEN(TRIM(L199))=0</formula>
    </cfRule>
  </conditionalFormatting>
  <conditionalFormatting sqref="M199">
    <cfRule type="cellIs" dxfId="1612" priority="1591" operator="equal">
      <formula>"R"</formula>
    </cfRule>
  </conditionalFormatting>
  <conditionalFormatting sqref="M199">
    <cfRule type="containsBlanks" dxfId="1611" priority="1590">
      <formula>LEN(TRIM(M199))=0</formula>
    </cfRule>
  </conditionalFormatting>
  <conditionalFormatting sqref="N35">
    <cfRule type="containsBlanks" dxfId="1610" priority="1589">
      <formula>LEN(TRIM(N35))=0</formula>
    </cfRule>
  </conditionalFormatting>
  <conditionalFormatting sqref="N199">
    <cfRule type="cellIs" dxfId="1609" priority="1588" operator="equal">
      <formula>"R"</formula>
    </cfRule>
  </conditionalFormatting>
  <conditionalFormatting sqref="N201">
    <cfRule type="cellIs" dxfId="1607" priority="1586" operator="equal">
      <formula>"R"</formula>
    </cfRule>
  </conditionalFormatting>
  <conditionalFormatting sqref="K129:N129">
    <cfRule type="cellIs" dxfId="1605" priority="1151" operator="equal">
      <formula>"R"</formula>
    </cfRule>
  </conditionalFormatting>
  <conditionalFormatting sqref="D160:J160">
    <cfRule type="cellIs" dxfId="1603" priority="1143" operator="equal">
      <formula>"R"</formula>
    </cfRule>
  </conditionalFormatting>
  <conditionalFormatting sqref="Z200">
    <cfRule type="cellIs" dxfId="1601" priority="1580" operator="equal">
      <formula>"R"</formula>
    </cfRule>
  </conditionalFormatting>
  <conditionalFormatting sqref="AA200">
    <cfRule type="cellIs" dxfId="1600" priority="1579" operator="equal">
      <formula>"R"</formula>
    </cfRule>
  </conditionalFormatting>
  <conditionalFormatting sqref="AB200">
    <cfRule type="cellIs" dxfId="1599" priority="1578" operator="equal">
      <formula>"R"</formula>
    </cfRule>
  </conditionalFormatting>
  <conditionalFormatting sqref="D7:J7">
    <cfRule type="cellIs" dxfId="1598" priority="1525" operator="equal">
      <formula>"R"</formula>
    </cfRule>
  </conditionalFormatting>
  <conditionalFormatting sqref="H7:J7">
    <cfRule type="containsBlanks" dxfId="1597" priority="1524">
      <formula>LEN(TRIM(H7))=0</formula>
    </cfRule>
  </conditionalFormatting>
  <conditionalFormatting sqref="V200:X200">
    <cfRule type="cellIs" dxfId="1596" priority="1575" operator="equal">
      <formula>"R"</formula>
    </cfRule>
  </conditionalFormatting>
  <conditionalFormatting sqref="V200:X200">
    <cfRule type="containsBlanks" dxfId="1595" priority="1574">
      <formula>LEN(TRIM(V200))=0</formula>
    </cfRule>
  </conditionalFormatting>
  <conditionalFormatting sqref="V198:X198">
    <cfRule type="cellIs" dxfId="1592" priority="1571" operator="equal">
      <formula>"R"</formula>
    </cfRule>
  </conditionalFormatting>
  <conditionalFormatting sqref="O171:Q171">
    <cfRule type="cellIs" dxfId="1591" priority="1569" operator="equal">
      <formula>"R"</formula>
    </cfRule>
  </conditionalFormatting>
  <conditionalFormatting sqref="O171:Q171">
    <cfRule type="containsBlanks" dxfId="1590" priority="1568">
      <formula>LEN(TRIM(O171))=0</formula>
    </cfRule>
  </conditionalFormatting>
  <conditionalFormatting sqref="O166:Q166">
    <cfRule type="cellIs" dxfId="1589" priority="1567" operator="equal">
      <formula>"R"</formula>
    </cfRule>
  </conditionalFormatting>
  <conditionalFormatting sqref="O166:Q166">
    <cfRule type="containsBlanks" dxfId="1588" priority="1566">
      <formula>LEN(TRIM(O166))=0</formula>
    </cfRule>
  </conditionalFormatting>
  <conditionalFormatting sqref="O160:Q160">
    <cfRule type="cellIs" dxfId="1587" priority="1565" operator="equal">
      <formula>"R"</formula>
    </cfRule>
  </conditionalFormatting>
  <conditionalFormatting sqref="O160:Q160">
    <cfRule type="containsBlanks" dxfId="1586" priority="1564">
      <formula>LEN(TRIM(O160))=0</formula>
    </cfRule>
  </conditionalFormatting>
  <conditionalFormatting sqref="O161:Q161">
    <cfRule type="cellIs" dxfId="1585" priority="1563" operator="equal">
      <formula>"R"</formula>
    </cfRule>
  </conditionalFormatting>
  <conditionalFormatting sqref="O161:Q161">
    <cfRule type="containsBlanks" dxfId="1584" priority="1562">
      <formula>LEN(TRIM(O161))=0</formula>
    </cfRule>
  </conditionalFormatting>
  <conditionalFormatting sqref="O156:Q156">
    <cfRule type="cellIs" dxfId="1583" priority="1561" operator="equal">
      <formula>"R"</formula>
    </cfRule>
  </conditionalFormatting>
  <conditionalFormatting sqref="O156:Q156">
    <cfRule type="containsBlanks" dxfId="1582" priority="1560">
      <formula>LEN(TRIM(O156))=0</formula>
    </cfRule>
  </conditionalFormatting>
  <conditionalFormatting sqref="O127:Q127">
    <cfRule type="cellIs" dxfId="1581" priority="1559" operator="equal">
      <formula>"R"</formula>
    </cfRule>
  </conditionalFormatting>
  <conditionalFormatting sqref="O127:Q127">
    <cfRule type="containsBlanks" dxfId="1580" priority="1558">
      <formula>LEN(TRIM(O127))=0</formula>
    </cfRule>
  </conditionalFormatting>
  <conditionalFormatting sqref="O129:Q129">
    <cfRule type="cellIs" dxfId="1579" priority="1557" operator="equal">
      <formula>"R"</formula>
    </cfRule>
  </conditionalFormatting>
  <conditionalFormatting sqref="O129:Q129">
    <cfRule type="containsBlanks" dxfId="1578" priority="1556">
      <formula>LEN(TRIM(O129))=0</formula>
    </cfRule>
  </conditionalFormatting>
  <conditionalFormatting sqref="O122:Q122">
    <cfRule type="cellIs" dxfId="1577" priority="1555" operator="equal">
      <formula>"R"</formula>
    </cfRule>
  </conditionalFormatting>
  <conditionalFormatting sqref="O122:Q122">
    <cfRule type="containsBlanks" dxfId="1576" priority="1554">
      <formula>LEN(TRIM(O122))=0</formula>
    </cfRule>
  </conditionalFormatting>
  <conditionalFormatting sqref="O123:Q123">
    <cfRule type="cellIs" dxfId="1575" priority="1553" operator="equal">
      <formula>"R"</formula>
    </cfRule>
  </conditionalFormatting>
  <conditionalFormatting sqref="O123:Q123">
    <cfRule type="containsBlanks" dxfId="1574" priority="1552">
      <formula>LEN(TRIM(O123))=0</formula>
    </cfRule>
  </conditionalFormatting>
  <conditionalFormatting sqref="O120:Q120">
    <cfRule type="cellIs" dxfId="1573" priority="1551" operator="equal">
      <formula>"R"</formula>
    </cfRule>
  </conditionalFormatting>
  <conditionalFormatting sqref="O120:Q120">
    <cfRule type="containsBlanks" dxfId="1572" priority="1550">
      <formula>LEN(TRIM(O120))=0</formula>
    </cfRule>
  </conditionalFormatting>
  <conditionalFormatting sqref="O118:Q118">
    <cfRule type="cellIs" dxfId="1571" priority="1549" operator="equal">
      <formula>"R"</formula>
    </cfRule>
  </conditionalFormatting>
  <conditionalFormatting sqref="O118:Q118">
    <cfRule type="containsBlanks" dxfId="1570" priority="1548">
      <formula>LEN(TRIM(O118))=0</formula>
    </cfRule>
  </conditionalFormatting>
  <conditionalFormatting sqref="O116:Q116">
    <cfRule type="cellIs" dxfId="1569" priority="1547" operator="equal">
      <formula>"R"</formula>
    </cfRule>
  </conditionalFormatting>
  <conditionalFormatting sqref="O116:Q116">
    <cfRule type="containsBlanks" dxfId="1568" priority="1546">
      <formula>LEN(TRIM(O116))=0</formula>
    </cfRule>
  </conditionalFormatting>
  <conditionalFormatting sqref="O113:R113">
    <cfRule type="cellIs" dxfId="1567" priority="1545" operator="equal">
      <formula>"R"</formula>
    </cfRule>
  </conditionalFormatting>
  <conditionalFormatting sqref="O113:R113">
    <cfRule type="containsBlanks" dxfId="1566" priority="1544">
      <formula>LEN(TRIM(O113))=0</formula>
    </cfRule>
  </conditionalFormatting>
  <conditionalFormatting sqref="O7:Q7">
    <cfRule type="cellIs" dxfId="1565" priority="1539" operator="equal">
      <formula>"R"</formula>
    </cfRule>
  </conditionalFormatting>
  <conditionalFormatting sqref="O7:Q7">
    <cfRule type="containsBlanks" dxfId="1564" priority="1538">
      <formula>LEN(TRIM(O7))=0</formula>
    </cfRule>
  </conditionalFormatting>
  <conditionalFormatting sqref="AC190:AI190">
    <cfRule type="cellIs" dxfId="1563" priority="250" operator="equal">
      <formula>"R"</formula>
    </cfRule>
  </conditionalFormatting>
  <conditionalFormatting sqref="AD190:AI190">
    <cfRule type="containsBlanks" dxfId="1562" priority="249">
      <formula>LEN(TRIM(AD190))=0</formula>
    </cfRule>
  </conditionalFormatting>
  <conditionalFormatting sqref="AD190:AI190">
    <cfRule type="cellIs" dxfId="1561" priority="248" operator="equal">
      <formula>"R"</formula>
    </cfRule>
  </conditionalFormatting>
  <conditionalFormatting sqref="AD190:AI190">
    <cfRule type="containsBlanks" dxfId="1560" priority="247">
      <formula>LEN(TRIM(AD190))=0</formula>
    </cfRule>
  </conditionalFormatting>
  <conditionalFormatting sqref="O58:Q59">
    <cfRule type="cellIs" dxfId="1559" priority="1533" operator="equal">
      <formula>"R"</formula>
    </cfRule>
  </conditionalFormatting>
  <conditionalFormatting sqref="O58:Q59">
    <cfRule type="containsBlanks" dxfId="1558" priority="1532">
      <formula>LEN(TRIM(O58))=0</formula>
    </cfRule>
  </conditionalFormatting>
  <conditionalFormatting sqref="AC6:AF6">
    <cfRule type="cellIs" dxfId="1557" priority="1531" operator="equal">
      <formula>"R"</formula>
    </cfRule>
  </conditionalFormatting>
  <conditionalFormatting sqref="AD6:AF6">
    <cfRule type="containsBlanks" dxfId="1556" priority="1530">
      <formula>LEN(TRIM(AD6))=0</formula>
    </cfRule>
  </conditionalFormatting>
  <conditionalFormatting sqref="AD6:AF6">
    <cfRule type="cellIs" dxfId="1555" priority="1529" operator="equal">
      <formula>"R"</formula>
    </cfRule>
  </conditionalFormatting>
  <conditionalFormatting sqref="AD6:AF6">
    <cfRule type="containsBlanks" dxfId="1554" priority="1528">
      <formula>LEN(TRIM(AD6))=0</formula>
    </cfRule>
  </conditionalFormatting>
  <conditionalFormatting sqref="O6:AB6">
    <cfRule type="cellIs" dxfId="1553" priority="1527" operator="equal">
      <formula>"R"</formula>
    </cfRule>
  </conditionalFormatting>
  <conditionalFormatting sqref="O6:AB6">
    <cfRule type="containsBlanks" dxfId="1552" priority="1526">
      <formula>LEN(TRIM(O6))=0</formula>
    </cfRule>
  </conditionalFormatting>
  <conditionalFormatting sqref="D7:J7">
    <cfRule type="cellIs" dxfId="1549" priority="1523" operator="equal">
      <formula>"R"</formula>
    </cfRule>
  </conditionalFormatting>
  <conditionalFormatting sqref="H7:J7">
    <cfRule type="containsBlanks" dxfId="1548" priority="1522">
      <formula>LEN(TRIM(H7))=0</formula>
    </cfRule>
  </conditionalFormatting>
  <conditionalFormatting sqref="K7:N7">
    <cfRule type="cellIs" dxfId="1547" priority="1521" operator="equal">
      <formula>"R"</formula>
    </cfRule>
  </conditionalFormatting>
  <conditionalFormatting sqref="K7:N7">
    <cfRule type="containsBlanks" dxfId="1546" priority="1520">
      <formula>LEN(TRIM(K7))=0</formula>
    </cfRule>
  </conditionalFormatting>
  <conditionalFormatting sqref="AC9:AF9">
    <cfRule type="cellIs" dxfId="1545" priority="1519" operator="equal">
      <formula>"R"</formula>
    </cfRule>
  </conditionalFormatting>
  <conditionalFormatting sqref="AD9:AF9">
    <cfRule type="containsBlanks" dxfId="1544" priority="1518">
      <formula>LEN(TRIM(AD9))=0</formula>
    </cfRule>
  </conditionalFormatting>
  <conditionalFormatting sqref="AD9:AF9">
    <cfRule type="cellIs" dxfId="1543" priority="1517" operator="equal">
      <formula>"R"</formula>
    </cfRule>
  </conditionalFormatting>
  <conditionalFormatting sqref="AD9:AF9">
    <cfRule type="containsBlanks" dxfId="1542" priority="1516">
      <formula>LEN(TRIM(AD9))=0</formula>
    </cfRule>
  </conditionalFormatting>
  <conditionalFormatting sqref="O9:AB9">
    <cfRule type="cellIs" dxfId="1541" priority="1515" operator="equal">
      <formula>"R"</formula>
    </cfRule>
  </conditionalFormatting>
  <conditionalFormatting sqref="O9:AB9">
    <cfRule type="containsBlanks" dxfId="1540" priority="1514">
      <formula>LEN(TRIM(O9))=0</formula>
    </cfRule>
  </conditionalFormatting>
  <conditionalFormatting sqref="H11:J11">
    <cfRule type="cellIs" dxfId="1539" priority="1513" operator="equal">
      <formula>"R"</formula>
    </cfRule>
  </conditionalFormatting>
  <conditionalFormatting sqref="H11:J11">
    <cfRule type="containsBlanks" dxfId="1538" priority="1512">
      <formula>LEN(TRIM(H11))=0</formula>
    </cfRule>
  </conditionalFormatting>
  <conditionalFormatting sqref="H11:J11">
    <cfRule type="cellIs" dxfId="1537" priority="1511" operator="equal">
      <formula>"R"</formula>
    </cfRule>
  </conditionalFormatting>
  <conditionalFormatting sqref="H11:J11">
    <cfRule type="containsBlanks" dxfId="1536" priority="1510">
      <formula>LEN(TRIM(H11))=0</formula>
    </cfRule>
  </conditionalFormatting>
  <conditionalFormatting sqref="K11:U11">
    <cfRule type="cellIs" dxfId="1535" priority="1509" operator="equal">
      <formula>"R"</formula>
    </cfRule>
  </conditionalFormatting>
  <conditionalFormatting sqref="K11:U11">
    <cfRule type="containsBlanks" dxfId="1534" priority="1508">
      <formula>LEN(TRIM(K11))=0</formula>
    </cfRule>
  </conditionalFormatting>
  <conditionalFormatting sqref="D12:J12">
    <cfRule type="cellIs" dxfId="1533" priority="1507" operator="equal">
      <formula>"R"</formula>
    </cfRule>
  </conditionalFormatting>
  <conditionalFormatting sqref="H12:J12">
    <cfRule type="containsBlanks" dxfId="1532" priority="1506">
      <formula>LEN(TRIM(H12))=0</formula>
    </cfRule>
  </conditionalFormatting>
  <conditionalFormatting sqref="D12:J12">
    <cfRule type="cellIs" dxfId="1531" priority="1505" operator="equal">
      <formula>"R"</formula>
    </cfRule>
  </conditionalFormatting>
  <conditionalFormatting sqref="H12:J12">
    <cfRule type="containsBlanks" dxfId="1530" priority="1504">
      <formula>LEN(TRIM(H12))=0</formula>
    </cfRule>
  </conditionalFormatting>
  <conditionalFormatting sqref="K12:N12">
    <cfRule type="cellIs" dxfId="1529" priority="1503" operator="equal">
      <formula>"R"</formula>
    </cfRule>
  </conditionalFormatting>
  <conditionalFormatting sqref="K12:N12">
    <cfRule type="containsBlanks" dxfId="1528" priority="1502">
      <formula>LEN(TRIM(K12))=0</formula>
    </cfRule>
  </conditionalFormatting>
  <conditionalFormatting sqref="AG12:AI12">
    <cfRule type="containsBlanks" dxfId="1527" priority="1501">
      <formula>LEN(TRIM(AG12))=0</formula>
    </cfRule>
  </conditionalFormatting>
  <conditionalFormatting sqref="AG12:AI12">
    <cfRule type="containsBlanks" dxfId="1526" priority="1500">
      <formula>LEN(TRIM(AG12))=0</formula>
    </cfRule>
  </conditionalFormatting>
  <conditionalFormatting sqref="AC14:AF16">
    <cfRule type="cellIs" dxfId="1525" priority="1499" operator="equal">
      <formula>"R"</formula>
    </cfRule>
  </conditionalFormatting>
  <conditionalFormatting sqref="AD14:AF16">
    <cfRule type="containsBlanks" dxfId="1524" priority="1498">
      <formula>LEN(TRIM(AD14))=0</formula>
    </cfRule>
  </conditionalFormatting>
  <conditionalFormatting sqref="AD14:AF16">
    <cfRule type="cellIs" dxfId="1523" priority="1497" operator="equal">
      <formula>"R"</formula>
    </cfRule>
  </conditionalFormatting>
  <conditionalFormatting sqref="AD14:AF16">
    <cfRule type="containsBlanks" dxfId="1522" priority="1496">
      <formula>LEN(TRIM(AD14))=0</formula>
    </cfRule>
  </conditionalFormatting>
  <conditionalFormatting sqref="O14:AB16">
    <cfRule type="cellIs" dxfId="1521" priority="1495" operator="equal">
      <formula>"R"</formula>
    </cfRule>
  </conditionalFormatting>
  <conditionalFormatting sqref="O14:AB16">
    <cfRule type="containsBlanks" dxfId="1520" priority="1494">
      <formula>LEN(TRIM(O14))=0</formula>
    </cfRule>
  </conditionalFormatting>
  <conditionalFormatting sqref="AC17:AI17">
    <cfRule type="cellIs" dxfId="1519" priority="1493" operator="equal">
      <formula>"R"</formula>
    </cfRule>
  </conditionalFormatting>
  <conditionalFormatting sqref="AD17:AI17">
    <cfRule type="containsBlanks" dxfId="1518" priority="1492">
      <formula>LEN(TRIM(AD17))=0</formula>
    </cfRule>
  </conditionalFormatting>
  <conditionalFormatting sqref="AD17:AI17">
    <cfRule type="cellIs" dxfId="1517" priority="1491" operator="equal">
      <formula>"R"</formula>
    </cfRule>
  </conditionalFormatting>
  <conditionalFormatting sqref="AD17:AI17">
    <cfRule type="containsBlanks" dxfId="1516" priority="1490">
      <formula>LEN(TRIM(AD17))=0</formula>
    </cfRule>
  </conditionalFormatting>
  <conditionalFormatting sqref="V17:AB17">
    <cfRule type="cellIs" dxfId="1515" priority="1489" operator="equal">
      <formula>"R"</formula>
    </cfRule>
  </conditionalFormatting>
  <conditionalFormatting sqref="V17:AB17">
    <cfRule type="containsBlanks" dxfId="1514" priority="1488">
      <formula>LEN(TRIM(V17))=0</formula>
    </cfRule>
  </conditionalFormatting>
  <conditionalFormatting sqref="D18:J18">
    <cfRule type="cellIs" dxfId="1513" priority="1487" operator="equal">
      <formula>"R"</formula>
    </cfRule>
  </conditionalFormatting>
  <conditionalFormatting sqref="H18:J18">
    <cfRule type="containsBlanks" dxfId="1512" priority="1486">
      <formula>LEN(TRIM(H18))=0</formula>
    </cfRule>
  </conditionalFormatting>
  <conditionalFormatting sqref="D18:J18">
    <cfRule type="cellIs" dxfId="1511" priority="1485" operator="equal">
      <formula>"R"</formula>
    </cfRule>
  </conditionalFormatting>
  <conditionalFormatting sqref="H18:J18">
    <cfRule type="containsBlanks" dxfId="1510" priority="1484">
      <formula>LEN(TRIM(H18))=0</formula>
    </cfRule>
  </conditionalFormatting>
  <conditionalFormatting sqref="K18:N18">
    <cfRule type="cellIs" dxfId="1509" priority="1483" operator="equal">
      <formula>"R"</formula>
    </cfRule>
  </conditionalFormatting>
  <conditionalFormatting sqref="K18:N18">
    <cfRule type="containsBlanks" dxfId="1508" priority="1482">
      <formula>LEN(TRIM(K18))=0</formula>
    </cfRule>
  </conditionalFormatting>
  <conditionalFormatting sqref="AG18:AI18">
    <cfRule type="containsBlanks" dxfId="1507" priority="1481">
      <formula>LEN(TRIM(AG18))=0</formula>
    </cfRule>
  </conditionalFormatting>
  <conditionalFormatting sqref="AG18:AI18">
    <cfRule type="containsBlanks" dxfId="1506" priority="1480">
      <formula>LEN(TRIM(AG18))=0</formula>
    </cfRule>
  </conditionalFormatting>
  <conditionalFormatting sqref="H19:J19">
    <cfRule type="cellIs" dxfId="1505" priority="1479" operator="equal">
      <formula>"R"</formula>
    </cfRule>
  </conditionalFormatting>
  <conditionalFormatting sqref="H19:J19">
    <cfRule type="containsBlanks" dxfId="1504" priority="1478">
      <formula>LEN(TRIM(H19))=0</formula>
    </cfRule>
  </conditionalFormatting>
  <conditionalFormatting sqref="H19:J19">
    <cfRule type="cellIs" dxfId="1503" priority="1477" operator="equal">
      <formula>"R"</formula>
    </cfRule>
  </conditionalFormatting>
  <conditionalFormatting sqref="H19:J19">
    <cfRule type="containsBlanks" dxfId="1502" priority="1476">
      <formula>LEN(TRIM(H19))=0</formula>
    </cfRule>
  </conditionalFormatting>
  <conditionalFormatting sqref="K19:U19">
    <cfRule type="cellIs" dxfId="1501" priority="1475" operator="equal">
      <formula>"R"</formula>
    </cfRule>
  </conditionalFormatting>
  <conditionalFormatting sqref="K19:U19">
    <cfRule type="containsBlanks" dxfId="1500" priority="1474">
      <formula>LEN(TRIM(K19))=0</formula>
    </cfRule>
  </conditionalFormatting>
  <conditionalFormatting sqref="D20:J20">
    <cfRule type="cellIs" dxfId="1499" priority="1473" operator="equal">
      <formula>"R"</formula>
    </cfRule>
  </conditionalFormatting>
  <conditionalFormatting sqref="H20:J20">
    <cfRule type="containsBlanks" dxfId="1498" priority="1472">
      <formula>LEN(TRIM(H20))=0</formula>
    </cfRule>
  </conditionalFormatting>
  <conditionalFormatting sqref="D20:J20">
    <cfRule type="cellIs" dxfId="1497" priority="1471" operator="equal">
      <formula>"R"</formula>
    </cfRule>
  </conditionalFormatting>
  <conditionalFormatting sqref="H20:J20">
    <cfRule type="containsBlanks" dxfId="1496" priority="1470">
      <formula>LEN(TRIM(H20))=0</formula>
    </cfRule>
  </conditionalFormatting>
  <conditionalFormatting sqref="K20:N20">
    <cfRule type="cellIs" dxfId="1495" priority="1469" operator="equal">
      <formula>"R"</formula>
    </cfRule>
  </conditionalFormatting>
  <conditionalFormatting sqref="K20:N20">
    <cfRule type="containsBlanks" dxfId="1494" priority="1468">
      <formula>LEN(TRIM(K20))=0</formula>
    </cfRule>
  </conditionalFormatting>
  <conditionalFormatting sqref="AG20:AI20">
    <cfRule type="containsBlanks" dxfId="1493" priority="1467">
      <formula>LEN(TRIM(AG20))=0</formula>
    </cfRule>
  </conditionalFormatting>
  <conditionalFormatting sqref="AG20:AI20">
    <cfRule type="containsBlanks" dxfId="1492" priority="1466">
      <formula>LEN(TRIM(AG20))=0</formula>
    </cfRule>
  </conditionalFormatting>
  <conditionalFormatting sqref="AC21:AI21">
    <cfRule type="cellIs" dxfId="1491" priority="1465" operator="equal">
      <formula>"R"</formula>
    </cfRule>
  </conditionalFormatting>
  <conditionalFormatting sqref="AD21:AI21">
    <cfRule type="containsBlanks" dxfId="1490" priority="1464">
      <formula>LEN(TRIM(AD21))=0</formula>
    </cfRule>
  </conditionalFormatting>
  <conditionalFormatting sqref="AD21:AI21">
    <cfRule type="cellIs" dxfId="1489" priority="1463" operator="equal">
      <formula>"R"</formula>
    </cfRule>
  </conditionalFormatting>
  <conditionalFormatting sqref="AD21:AI21">
    <cfRule type="containsBlanks" dxfId="1488" priority="1462">
      <formula>LEN(TRIM(AD21))=0</formula>
    </cfRule>
  </conditionalFormatting>
  <conditionalFormatting sqref="V21:AB21">
    <cfRule type="cellIs" dxfId="1487" priority="1461" operator="equal">
      <formula>"R"</formula>
    </cfRule>
  </conditionalFormatting>
  <conditionalFormatting sqref="V21:AB21">
    <cfRule type="containsBlanks" dxfId="1486" priority="1460">
      <formula>LEN(TRIM(V21))=0</formula>
    </cfRule>
  </conditionalFormatting>
  <conditionalFormatting sqref="D22:J22">
    <cfRule type="cellIs" dxfId="1485" priority="1459" operator="equal">
      <formula>"R"</formula>
    </cfRule>
  </conditionalFormatting>
  <conditionalFormatting sqref="H22:J22">
    <cfRule type="containsBlanks" dxfId="1484" priority="1458">
      <formula>LEN(TRIM(H22))=0</formula>
    </cfRule>
  </conditionalFormatting>
  <conditionalFormatting sqref="D22:J22">
    <cfRule type="cellIs" dxfId="1483" priority="1457" operator="equal">
      <formula>"R"</formula>
    </cfRule>
  </conditionalFormatting>
  <conditionalFormatting sqref="H22:J22">
    <cfRule type="containsBlanks" dxfId="1482" priority="1456">
      <formula>LEN(TRIM(H22))=0</formula>
    </cfRule>
  </conditionalFormatting>
  <conditionalFormatting sqref="K22:N22">
    <cfRule type="cellIs" dxfId="1481" priority="1455" operator="equal">
      <formula>"R"</formula>
    </cfRule>
  </conditionalFormatting>
  <conditionalFormatting sqref="K22:N22">
    <cfRule type="containsBlanks" dxfId="1480" priority="1454">
      <formula>LEN(TRIM(K22))=0</formula>
    </cfRule>
  </conditionalFormatting>
  <conditionalFormatting sqref="AG22:AI22">
    <cfRule type="containsBlanks" dxfId="1479" priority="1453">
      <formula>LEN(TRIM(AG22))=0</formula>
    </cfRule>
  </conditionalFormatting>
  <conditionalFormatting sqref="AG22:AI22">
    <cfRule type="containsBlanks" dxfId="1478" priority="1452">
      <formula>LEN(TRIM(AG22))=0</formula>
    </cfRule>
  </conditionalFormatting>
  <conditionalFormatting sqref="AC24:AF24">
    <cfRule type="cellIs" dxfId="1477" priority="1451" operator="equal">
      <formula>"R"</formula>
    </cfRule>
  </conditionalFormatting>
  <conditionalFormatting sqref="AD24:AF24">
    <cfRule type="containsBlanks" dxfId="1476" priority="1450">
      <formula>LEN(TRIM(AD24))=0</formula>
    </cfRule>
  </conditionalFormatting>
  <conditionalFormatting sqref="AD24:AF24">
    <cfRule type="cellIs" dxfId="1475" priority="1449" operator="equal">
      <formula>"R"</formula>
    </cfRule>
  </conditionalFormatting>
  <conditionalFormatting sqref="AD24:AF24">
    <cfRule type="containsBlanks" dxfId="1474" priority="1448">
      <formula>LEN(TRIM(AD24))=0</formula>
    </cfRule>
  </conditionalFormatting>
  <conditionalFormatting sqref="O24:AB24">
    <cfRule type="cellIs" dxfId="1473" priority="1447" operator="equal">
      <formula>"R"</formula>
    </cfRule>
  </conditionalFormatting>
  <conditionalFormatting sqref="O24:AB24">
    <cfRule type="containsBlanks" dxfId="1472" priority="1446">
      <formula>LEN(TRIM(O24))=0</formula>
    </cfRule>
  </conditionalFormatting>
  <conditionalFormatting sqref="AC25:AI27">
    <cfRule type="cellIs" dxfId="1471" priority="1445" operator="equal">
      <formula>"R"</formula>
    </cfRule>
  </conditionalFormatting>
  <conditionalFormatting sqref="AD25:AI27">
    <cfRule type="containsBlanks" dxfId="1470" priority="1444">
      <formula>LEN(TRIM(AD25))=0</formula>
    </cfRule>
  </conditionalFormatting>
  <conditionalFormatting sqref="AD25:AI27">
    <cfRule type="cellIs" dxfId="1469" priority="1443" operator="equal">
      <formula>"R"</formula>
    </cfRule>
  </conditionalFormatting>
  <conditionalFormatting sqref="AD25:AI27">
    <cfRule type="containsBlanks" dxfId="1468" priority="1442">
      <formula>LEN(TRIM(AD25))=0</formula>
    </cfRule>
  </conditionalFormatting>
  <conditionalFormatting sqref="V25:AB27">
    <cfRule type="cellIs" dxfId="1467" priority="1441" operator="equal">
      <formula>"R"</formula>
    </cfRule>
  </conditionalFormatting>
  <conditionalFormatting sqref="V25:AB27">
    <cfRule type="containsBlanks" dxfId="1466" priority="1440">
      <formula>LEN(TRIM(V25))=0</formula>
    </cfRule>
  </conditionalFormatting>
  <conditionalFormatting sqref="D28:J29">
    <cfRule type="cellIs" dxfId="1465" priority="1439" operator="equal">
      <formula>"R"</formula>
    </cfRule>
  </conditionalFormatting>
  <conditionalFormatting sqref="H28:J29">
    <cfRule type="containsBlanks" dxfId="1464" priority="1438">
      <formula>LEN(TRIM(H28))=0</formula>
    </cfRule>
  </conditionalFormatting>
  <conditionalFormatting sqref="D28:J29">
    <cfRule type="cellIs" dxfId="1463" priority="1437" operator="equal">
      <formula>"R"</formula>
    </cfRule>
  </conditionalFormatting>
  <conditionalFormatting sqref="H28:J29">
    <cfRule type="containsBlanks" dxfId="1462" priority="1436">
      <formula>LEN(TRIM(H28))=0</formula>
    </cfRule>
  </conditionalFormatting>
  <conditionalFormatting sqref="K28:N29">
    <cfRule type="cellIs" dxfId="1461" priority="1435" operator="equal">
      <formula>"R"</formula>
    </cfRule>
  </conditionalFormatting>
  <conditionalFormatting sqref="K28:N29">
    <cfRule type="containsBlanks" dxfId="1460" priority="1434">
      <formula>LEN(TRIM(K28))=0</formula>
    </cfRule>
  </conditionalFormatting>
  <conditionalFormatting sqref="AG28:AI29">
    <cfRule type="containsBlanks" dxfId="1459" priority="1433">
      <formula>LEN(TRIM(AG28))=0</formula>
    </cfRule>
  </conditionalFormatting>
  <conditionalFormatting sqref="AG28:AI29">
    <cfRule type="containsBlanks" dxfId="1458" priority="1432">
      <formula>LEN(TRIM(AG28))=0</formula>
    </cfRule>
  </conditionalFormatting>
  <conditionalFormatting sqref="H30:J31">
    <cfRule type="cellIs" dxfId="1457" priority="1431" operator="equal">
      <formula>"R"</formula>
    </cfRule>
  </conditionalFormatting>
  <conditionalFormatting sqref="H30:J31">
    <cfRule type="containsBlanks" dxfId="1456" priority="1430">
      <formula>LEN(TRIM(H30))=0</formula>
    </cfRule>
  </conditionalFormatting>
  <conditionalFormatting sqref="H30:J31">
    <cfRule type="cellIs" dxfId="1455" priority="1429" operator="equal">
      <formula>"R"</formula>
    </cfRule>
  </conditionalFormatting>
  <conditionalFormatting sqref="H30:J31">
    <cfRule type="containsBlanks" dxfId="1454" priority="1428">
      <formula>LEN(TRIM(H30))=0</formula>
    </cfRule>
  </conditionalFormatting>
  <conditionalFormatting sqref="K30:U31">
    <cfRule type="cellIs" dxfId="1453" priority="1427" operator="equal">
      <formula>"R"</formula>
    </cfRule>
  </conditionalFormatting>
  <conditionalFormatting sqref="K30:U31">
    <cfRule type="containsBlanks" dxfId="1452" priority="1426">
      <formula>LEN(TRIM(K30))=0</formula>
    </cfRule>
  </conditionalFormatting>
  <conditionalFormatting sqref="D32:J32">
    <cfRule type="cellIs" dxfId="1451" priority="1425" operator="equal">
      <formula>"R"</formula>
    </cfRule>
  </conditionalFormatting>
  <conditionalFormatting sqref="H32:J32">
    <cfRule type="containsBlanks" dxfId="1450" priority="1424">
      <formula>LEN(TRIM(H32))=0</formula>
    </cfRule>
  </conditionalFormatting>
  <conditionalFormatting sqref="D32:J32">
    <cfRule type="cellIs" dxfId="1449" priority="1423" operator="equal">
      <formula>"R"</formula>
    </cfRule>
  </conditionalFormatting>
  <conditionalFormatting sqref="H32:J32">
    <cfRule type="containsBlanks" dxfId="1448" priority="1422">
      <formula>LEN(TRIM(H32))=0</formula>
    </cfRule>
  </conditionalFormatting>
  <conditionalFormatting sqref="K32:N32">
    <cfRule type="cellIs" dxfId="1447" priority="1421" operator="equal">
      <formula>"R"</formula>
    </cfRule>
  </conditionalFormatting>
  <conditionalFormatting sqref="K32:N32">
    <cfRule type="containsBlanks" dxfId="1446" priority="1420">
      <formula>LEN(TRIM(K32))=0</formula>
    </cfRule>
  </conditionalFormatting>
  <conditionalFormatting sqref="AG32:AI32">
    <cfRule type="containsBlanks" dxfId="1445" priority="1419">
      <formula>LEN(TRIM(AG32))=0</formula>
    </cfRule>
  </conditionalFormatting>
  <conditionalFormatting sqref="AG32:AI32">
    <cfRule type="containsBlanks" dxfId="1444" priority="1418">
      <formula>LEN(TRIM(AG32))=0</formula>
    </cfRule>
  </conditionalFormatting>
  <conditionalFormatting sqref="AG32:AI32">
    <cfRule type="containsBlanks" dxfId="1443" priority="1417">
      <formula>LEN(TRIM(AG32))=0</formula>
    </cfRule>
  </conditionalFormatting>
  <conditionalFormatting sqref="AG32:AI32">
    <cfRule type="containsBlanks" dxfId="1442" priority="1416">
      <formula>LEN(TRIM(AG32))=0</formula>
    </cfRule>
  </conditionalFormatting>
  <conditionalFormatting sqref="AC33:AI33">
    <cfRule type="cellIs" dxfId="1441" priority="1415" operator="equal">
      <formula>"R"</formula>
    </cfRule>
  </conditionalFormatting>
  <conditionalFormatting sqref="AD33:AI33">
    <cfRule type="containsBlanks" dxfId="1440" priority="1414">
      <formula>LEN(TRIM(AD33))=0</formula>
    </cfRule>
  </conditionalFormatting>
  <conditionalFormatting sqref="AD33:AI33">
    <cfRule type="cellIs" dxfId="1439" priority="1413" operator="equal">
      <formula>"R"</formula>
    </cfRule>
  </conditionalFormatting>
  <conditionalFormatting sqref="AD33:AI33">
    <cfRule type="containsBlanks" dxfId="1438" priority="1412">
      <formula>LEN(TRIM(AD33))=0</formula>
    </cfRule>
  </conditionalFormatting>
  <conditionalFormatting sqref="V33:AB33">
    <cfRule type="cellIs" dxfId="1437" priority="1411" operator="equal">
      <formula>"R"</formula>
    </cfRule>
  </conditionalFormatting>
  <conditionalFormatting sqref="V33:AB33">
    <cfRule type="containsBlanks" dxfId="1436" priority="1410">
      <formula>LEN(TRIM(V33))=0</formula>
    </cfRule>
  </conditionalFormatting>
  <conditionalFormatting sqref="H34:J34">
    <cfRule type="cellIs" dxfId="1435" priority="1409" operator="equal">
      <formula>"R"</formula>
    </cfRule>
  </conditionalFormatting>
  <conditionalFormatting sqref="H34:J34">
    <cfRule type="containsBlanks" dxfId="1434" priority="1408">
      <formula>LEN(TRIM(H34))=0</formula>
    </cfRule>
  </conditionalFormatting>
  <conditionalFormatting sqref="H34:J34">
    <cfRule type="cellIs" dxfId="1433" priority="1407" operator="equal">
      <formula>"R"</formula>
    </cfRule>
  </conditionalFormatting>
  <conditionalFormatting sqref="H34:J34">
    <cfRule type="containsBlanks" dxfId="1432" priority="1406">
      <formula>LEN(TRIM(H34))=0</formula>
    </cfRule>
  </conditionalFormatting>
  <conditionalFormatting sqref="K34:U34">
    <cfRule type="cellIs" dxfId="1431" priority="1405" operator="equal">
      <formula>"R"</formula>
    </cfRule>
  </conditionalFormatting>
  <conditionalFormatting sqref="K34:U34">
    <cfRule type="containsBlanks" dxfId="1430" priority="1404">
      <formula>LEN(TRIM(K34))=0</formula>
    </cfRule>
  </conditionalFormatting>
  <conditionalFormatting sqref="AC35:AF35">
    <cfRule type="cellIs" dxfId="1429" priority="1403" operator="equal">
      <formula>"R"</formula>
    </cfRule>
  </conditionalFormatting>
  <conditionalFormatting sqref="AD35:AF35">
    <cfRule type="containsBlanks" dxfId="1428" priority="1402">
      <formula>LEN(TRIM(AD35))=0</formula>
    </cfRule>
  </conditionalFormatting>
  <conditionalFormatting sqref="AD35:AF35">
    <cfRule type="cellIs" dxfId="1427" priority="1401" operator="equal">
      <formula>"R"</formula>
    </cfRule>
  </conditionalFormatting>
  <conditionalFormatting sqref="AD35:AF35">
    <cfRule type="containsBlanks" dxfId="1426" priority="1400">
      <formula>LEN(TRIM(AD35))=0</formula>
    </cfRule>
  </conditionalFormatting>
  <conditionalFormatting sqref="O35:AB35">
    <cfRule type="cellIs" dxfId="1425" priority="1399" operator="equal">
      <formula>"R"</formula>
    </cfRule>
  </conditionalFormatting>
  <conditionalFormatting sqref="O35:AB35">
    <cfRule type="containsBlanks" dxfId="1424" priority="1398">
      <formula>LEN(TRIM(O35))=0</formula>
    </cfRule>
  </conditionalFormatting>
  <conditionalFormatting sqref="D36:J36">
    <cfRule type="cellIs" dxfId="1423" priority="1397" operator="equal">
      <formula>"R"</formula>
    </cfRule>
  </conditionalFormatting>
  <conditionalFormatting sqref="H36:J36">
    <cfRule type="containsBlanks" dxfId="1422" priority="1396">
      <formula>LEN(TRIM(H36))=0</formula>
    </cfRule>
  </conditionalFormatting>
  <conditionalFormatting sqref="D36:J36">
    <cfRule type="cellIs" dxfId="1421" priority="1395" operator="equal">
      <formula>"R"</formula>
    </cfRule>
  </conditionalFormatting>
  <conditionalFormatting sqref="H36:J36">
    <cfRule type="containsBlanks" dxfId="1420" priority="1394">
      <formula>LEN(TRIM(H36))=0</formula>
    </cfRule>
  </conditionalFormatting>
  <conditionalFormatting sqref="K36:N36">
    <cfRule type="cellIs" dxfId="1419" priority="1393" operator="equal">
      <formula>"R"</formula>
    </cfRule>
  </conditionalFormatting>
  <conditionalFormatting sqref="K36:N36">
    <cfRule type="containsBlanks" dxfId="1418" priority="1392">
      <formula>LEN(TRIM(K36))=0</formula>
    </cfRule>
  </conditionalFormatting>
  <conditionalFormatting sqref="AG36:AI36">
    <cfRule type="containsBlanks" dxfId="1417" priority="1391">
      <formula>LEN(TRIM(AG36))=0</formula>
    </cfRule>
  </conditionalFormatting>
  <conditionalFormatting sqref="AG36:AI36">
    <cfRule type="containsBlanks" dxfId="1416" priority="1390">
      <formula>LEN(TRIM(AG36))=0</formula>
    </cfRule>
  </conditionalFormatting>
  <conditionalFormatting sqref="AG36:AI36">
    <cfRule type="containsBlanks" dxfId="1415" priority="1389">
      <formula>LEN(TRIM(AG36))=0</formula>
    </cfRule>
  </conditionalFormatting>
  <conditionalFormatting sqref="AG36:AI36">
    <cfRule type="containsBlanks" dxfId="1414" priority="1388">
      <formula>LEN(TRIM(AG36))=0</formula>
    </cfRule>
  </conditionalFormatting>
  <conditionalFormatting sqref="H37:J37">
    <cfRule type="cellIs" dxfId="1413" priority="1387" operator="equal">
      <formula>"R"</formula>
    </cfRule>
  </conditionalFormatting>
  <conditionalFormatting sqref="H37:J37">
    <cfRule type="containsBlanks" dxfId="1412" priority="1386">
      <formula>LEN(TRIM(H37))=0</formula>
    </cfRule>
  </conditionalFormatting>
  <conditionalFormatting sqref="H37:J37">
    <cfRule type="cellIs" dxfId="1411" priority="1385" operator="equal">
      <formula>"R"</formula>
    </cfRule>
  </conditionalFormatting>
  <conditionalFormatting sqref="H37:J37">
    <cfRule type="containsBlanks" dxfId="1410" priority="1384">
      <formula>LEN(TRIM(H37))=0</formula>
    </cfRule>
  </conditionalFormatting>
  <conditionalFormatting sqref="K37:U37">
    <cfRule type="cellIs" dxfId="1409" priority="1383" operator="equal">
      <formula>"R"</formula>
    </cfRule>
  </conditionalFormatting>
  <conditionalFormatting sqref="K37:U37">
    <cfRule type="containsBlanks" dxfId="1408" priority="1382">
      <formula>LEN(TRIM(K37))=0</formula>
    </cfRule>
  </conditionalFormatting>
  <conditionalFormatting sqref="D38:J38">
    <cfRule type="cellIs" dxfId="1407" priority="1381" operator="equal">
      <formula>"R"</formula>
    </cfRule>
  </conditionalFormatting>
  <conditionalFormatting sqref="H38:J38">
    <cfRule type="containsBlanks" dxfId="1406" priority="1380">
      <formula>LEN(TRIM(H38))=0</formula>
    </cfRule>
  </conditionalFormatting>
  <conditionalFormatting sqref="D38:J38">
    <cfRule type="cellIs" dxfId="1405" priority="1379" operator="equal">
      <formula>"R"</formula>
    </cfRule>
  </conditionalFormatting>
  <conditionalFormatting sqref="H38:J38">
    <cfRule type="containsBlanks" dxfId="1404" priority="1378">
      <formula>LEN(TRIM(H38))=0</formula>
    </cfRule>
  </conditionalFormatting>
  <conditionalFormatting sqref="K38:N38">
    <cfRule type="cellIs" dxfId="1403" priority="1377" operator="equal">
      <formula>"R"</formula>
    </cfRule>
  </conditionalFormatting>
  <conditionalFormatting sqref="K38:N38">
    <cfRule type="containsBlanks" dxfId="1402" priority="1376">
      <formula>LEN(TRIM(K38))=0</formula>
    </cfRule>
  </conditionalFormatting>
  <conditionalFormatting sqref="D39:J39">
    <cfRule type="cellIs" dxfId="1401" priority="1375" operator="equal">
      <formula>"R"</formula>
    </cfRule>
  </conditionalFormatting>
  <conditionalFormatting sqref="H39:J39">
    <cfRule type="containsBlanks" dxfId="1400" priority="1374">
      <formula>LEN(TRIM(H39))=0</formula>
    </cfRule>
  </conditionalFormatting>
  <conditionalFormatting sqref="D39:J39">
    <cfRule type="cellIs" dxfId="1399" priority="1373" operator="equal">
      <formula>"R"</formula>
    </cfRule>
  </conditionalFormatting>
  <conditionalFormatting sqref="H39:J39">
    <cfRule type="containsBlanks" dxfId="1398" priority="1372">
      <formula>LEN(TRIM(H39))=0</formula>
    </cfRule>
  </conditionalFormatting>
  <conditionalFormatting sqref="K39:N39">
    <cfRule type="cellIs" dxfId="1397" priority="1371" operator="equal">
      <formula>"R"</formula>
    </cfRule>
  </conditionalFormatting>
  <conditionalFormatting sqref="K39:N39">
    <cfRule type="containsBlanks" dxfId="1396" priority="1370">
      <formula>LEN(TRIM(K39))=0</formula>
    </cfRule>
  </conditionalFormatting>
  <conditionalFormatting sqref="AG38:AI38">
    <cfRule type="containsBlanks" dxfId="1395" priority="1369">
      <formula>LEN(TRIM(AG38))=0</formula>
    </cfRule>
  </conditionalFormatting>
  <conditionalFormatting sqref="AG38:AI38">
    <cfRule type="containsBlanks" dxfId="1394" priority="1368">
      <formula>LEN(TRIM(AG38))=0</formula>
    </cfRule>
  </conditionalFormatting>
  <conditionalFormatting sqref="AG38:AI38">
    <cfRule type="containsBlanks" dxfId="1393" priority="1367">
      <formula>LEN(TRIM(AG38))=0</formula>
    </cfRule>
  </conditionalFormatting>
  <conditionalFormatting sqref="AG38:AI38">
    <cfRule type="containsBlanks" dxfId="1392" priority="1366">
      <formula>LEN(TRIM(AG38))=0</formula>
    </cfRule>
  </conditionalFormatting>
  <conditionalFormatting sqref="AG39:AI39">
    <cfRule type="containsBlanks" dxfId="1391" priority="1365">
      <formula>LEN(TRIM(AG39))=0</formula>
    </cfRule>
  </conditionalFormatting>
  <conditionalFormatting sqref="AG39:AI39">
    <cfRule type="containsBlanks" dxfId="1390" priority="1364">
      <formula>LEN(TRIM(AG39))=0</formula>
    </cfRule>
  </conditionalFormatting>
  <conditionalFormatting sqref="AG39:AI39">
    <cfRule type="containsBlanks" dxfId="1389" priority="1363">
      <formula>LEN(TRIM(AG39))=0</formula>
    </cfRule>
  </conditionalFormatting>
  <conditionalFormatting sqref="AG39:AI39">
    <cfRule type="containsBlanks" dxfId="1388" priority="1362">
      <formula>LEN(TRIM(AG39))=0</formula>
    </cfRule>
  </conditionalFormatting>
  <conditionalFormatting sqref="AG39:AI39">
    <cfRule type="containsBlanks" dxfId="1387" priority="1361">
      <formula>LEN(TRIM(AG39))=0</formula>
    </cfRule>
  </conditionalFormatting>
  <conditionalFormatting sqref="AG39:AI39">
    <cfRule type="containsBlanks" dxfId="1386" priority="1360">
      <formula>LEN(TRIM(AG39))=0</formula>
    </cfRule>
  </conditionalFormatting>
  <conditionalFormatting sqref="AC40:AF40">
    <cfRule type="cellIs" dxfId="1385" priority="1359" operator="equal">
      <formula>"R"</formula>
    </cfRule>
  </conditionalFormatting>
  <conditionalFormatting sqref="AD40:AF40">
    <cfRule type="containsBlanks" dxfId="1384" priority="1358">
      <formula>LEN(TRIM(AD40))=0</formula>
    </cfRule>
  </conditionalFormatting>
  <conditionalFormatting sqref="AD40:AF40">
    <cfRule type="cellIs" dxfId="1383" priority="1357" operator="equal">
      <formula>"R"</formula>
    </cfRule>
  </conditionalFormatting>
  <conditionalFormatting sqref="AD40:AF40">
    <cfRule type="containsBlanks" dxfId="1382" priority="1356">
      <formula>LEN(TRIM(AD40))=0</formula>
    </cfRule>
  </conditionalFormatting>
  <conditionalFormatting sqref="O40:AB40">
    <cfRule type="cellIs" dxfId="1381" priority="1355" operator="equal">
      <formula>"R"</formula>
    </cfRule>
  </conditionalFormatting>
  <conditionalFormatting sqref="O40:AB40">
    <cfRule type="containsBlanks" dxfId="1380" priority="1354">
      <formula>LEN(TRIM(O40))=0</formula>
    </cfRule>
  </conditionalFormatting>
  <conditionalFormatting sqref="H41:J41">
    <cfRule type="cellIs" dxfId="1379" priority="1353" operator="equal">
      <formula>"R"</formula>
    </cfRule>
  </conditionalFormatting>
  <conditionalFormatting sqref="H41:J41">
    <cfRule type="containsBlanks" dxfId="1378" priority="1352">
      <formula>LEN(TRIM(H41))=0</formula>
    </cfRule>
  </conditionalFormatting>
  <conditionalFormatting sqref="H41:J41">
    <cfRule type="cellIs" dxfId="1377" priority="1351" operator="equal">
      <formula>"R"</formula>
    </cfRule>
  </conditionalFormatting>
  <conditionalFormatting sqref="H41:J41">
    <cfRule type="containsBlanks" dxfId="1376" priority="1350">
      <formula>LEN(TRIM(H41))=0</formula>
    </cfRule>
  </conditionalFormatting>
  <conditionalFormatting sqref="K41:U41">
    <cfRule type="cellIs" dxfId="1375" priority="1349" operator="equal">
      <formula>"R"</formula>
    </cfRule>
  </conditionalFormatting>
  <conditionalFormatting sqref="K41:U41">
    <cfRule type="containsBlanks" dxfId="1374" priority="1348">
      <formula>LEN(TRIM(K41))=0</formula>
    </cfRule>
  </conditionalFormatting>
  <conditionalFormatting sqref="AC42:AI42">
    <cfRule type="cellIs" dxfId="1373" priority="1347" operator="equal">
      <formula>"R"</formula>
    </cfRule>
  </conditionalFormatting>
  <conditionalFormatting sqref="AD42:AI42">
    <cfRule type="containsBlanks" dxfId="1372" priority="1346">
      <formula>LEN(TRIM(AD42))=0</formula>
    </cfRule>
  </conditionalFormatting>
  <conditionalFormatting sqref="AD42:AI42">
    <cfRule type="cellIs" dxfId="1371" priority="1345" operator="equal">
      <formula>"R"</formula>
    </cfRule>
  </conditionalFormatting>
  <conditionalFormatting sqref="AD42:AI42">
    <cfRule type="containsBlanks" dxfId="1370" priority="1344">
      <formula>LEN(TRIM(AD42))=0</formula>
    </cfRule>
  </conditionalFormatting>
  <conditionalFormatting sqref="V42:AB42">
    <cfRule type="cellIs" dxfId="1369" priority="1343" operator="equal">
      <formula>"R"</formula>
    </cfRule>
  </conditionalFormatting>
  <conditionalFormatting sqref="V42:AB42">
    <cfRule type="containsBlanks" dxfId="1368" priority="1342">
      <formula>LEN(TRIM(V42))=0</formula>
    </cfRule>
  </conditionalFormatting>
  <conditionalFormatting sqref="H43:J43">
    <cfRule type="cellIs" dxfId="1367" priority="1341" operator="equal">
      <formula>"R"</formula>
    </cfRule>
  </conditionalFormatting>
  <conditionalFormatting sqref="H43:J43">
    <cfRule type="containsBlanks" dxfId="1366" priority="1340">
      <formula>LEN(TRIM(H43))=0</formula>
    </cfRule>
  </conditionalFormatting>
  <conditionalFormatting sqref="H43:J43">
    <cfRule type="cellIs" dxfId="1365" priority="1339" operator="equal">
      <formula>"R"</formula>
    </cfRule>
  </conditionalFormatting>
  <conditionalFormatting sqref="H43:J43">
    <cfRule type="containsBlanks" dxfId="1364" priority="1338">
      <formula>LEN(TRIM(H43))=0</formula>
    </cfRule>
  </conditionalFormatting>
  <conditionalFormatting sqref="K43:U43">
    <cfRule type="cellIs" dxfId="1363" priority="1337" operator="equal">
      <formula>"R"</formula>
    </cfRule>
  </conditionalFormatting>
  <conditionalFormatting sqref="K43:U43">
    <cfRule type="containsBlanks" dxfId="1362" priority="1336">
      <formula>LEN(TRIM(K43))=0</formula>
    </cfRule>
  </conditionalFormatting>
  <conditionalFormatting sqref="H44:J44">
    <cfRule type="cellIs" dxfId="1361" priority="1335" operator="equal">
      <formula>"R"</formula>
    </cfRule>
  </conditionalFormatting>
  <conditionalFormatting sqref="H44:J44">
    <cfRule type="containsBlanks" dxfId="1360" priority="1334">
      <formula>LEN(TRIM(H44))=0</formula>
    </cfRule>
  </conditionalFormatting>
  <conditionalFormatting sqref="H44:J44">
    <cfRule type="cellIs" dxfId="1359" priority="1333" operator="equal">
      <formula>"R"</formula>
    </cfRule>
  </conditionalFormatting>
  <conditionalFormatting sqref="H44:J44">
    <cfRule type="containsBlanks" dxfId="1358" priority="1332">
      <formula>LEN(TRIM(H44))=0</formula>
    </cfRule>
  </conditionalFormatting>
  <conditionalFormatting sqref="K44:U44">
    <cfRule type="cellIs" dxfId="1357" priority="1331" operator="equal">
      <formula>"R"</formula>
    </cfRule>
  </conditionalFormatting>
  <conditionalFormatting sqref="K44:U44">
    <cfRule type="containsBlanks" dxfId="1356" priority="1330">
      <formula>LEN(TRIM(K44))=0</formula>
    </cfRule>
  </conditionalFormatting>
  <conditionalFormatting sqref="AC45:AF45">
    <cfRule type="cellIs" dxfId="1355" priority="1329" operator="equal">
      <formula>"R"</formula>
    </cfRule>
  </conditionalFormatting>
  <conditionalFormatting sqref="AD45:AF45">
    <cfRule type="containsBlanks" dxfId="1354" priority="1328">
      <formula>LEN(TRIM(AD45))=0</formula>
    </cfRule>
  </conditionalFormatting>
  <conditionalFormatting sqref="AD45:AF45">
    <cfRule type="cellIs" dxfId="1353" priority="1327" operator="equal">
      <formula>"R"</formula>
    </cfRule>
  </conditionalFormatting>
  <conditionalFormatting sqref="AD45:AF45">
    <cfRule type="containsBlanks" dxfId="1352" priority="1326">
      <formula>LEN(TRIM(AD45))=0</formula>
    </cfRule>
  </conditionalFormatting>
  <conditionalFormatting sqref="O45:AB45">
    <cfRule type="cellIs" dxfId="1351" priority="1325" operator="equal">
      <formula>"R"</formula>
    </cfRule>
  </conditionalFormatting>
  <conditionalFormatting sqref="O45:AB45">
    <cfRule type="containsBlanks" dxfId="1350" priority="1324">
      <formula>LEN(TRIM(O45))=0</formula>
    </cfRule>
  </conditionalFormatting>
  <conditionalFormatting sqref="D46:J46">
    <cfRule type="cellIs" dxfId="1349" priority="1323" operator="equal">
      <formula>"R"</formula>
    </cfRule>
  </conditionalFormatting>
  <conditionalFormatting sqref="H46:J46">
    <cfRule type="containsBlanks" dxfId="1348" priority="1322">
      <formula>LEN(TRIM(H46))=0</formula>
    </cfRule>
  </conditionalFormatting>
  <conditionalFormatting sqref="D46:J46">
    <cfRule type="cellIs" dxfId="1347" priority="1321" operator="equal">
      <formula>"R"</formula>
    </cfRule>
  </conditionalFormatting>
  <conditionalFormatting sqref="H46:J46">
    <cfRule type="containsBlanks" dxfId="1346" priority="1320">
      <formula>LEN(TRIM(H46))=0</formula>
    </cfRule>
  </conditionalFormatting>
  <conditionalFormatting sqref="K46:N46">
    <cfRule type="cellIs" dxfId="1345" priority="1319" operator="equal">
      <formula>"R"</formula>
    </cfRule>
  </conditionalFormatting>
  <conditionalFormatting sqref="K46:N46">
    <cfRule type="containsBlanks" dxfId="1344" priority="1318">
      <formula>LEN(TRIM(K46))=0</formula>
    </cfRule>
  </conditionalFormatting>
  <conditionalFormatting sqref="AG46:AI46">
    <cfRule type="containsBlanks" dxfId="1343" priority="1317">
      <formula>LEN(TRIM(AG46))=0</formula>
    </cfRule>
  </conditionalFormatting>
  <conditionalFormatting sqref="AG46:AI46">
    <cfRule type="containsBlanks" dxfId="1342" priority="1316">
      <formula>LEN(TRIM(AG46))=0</formula>
    </cfRule>
  </conditionalFormatting>
  <conditionalFormatting sqref="AG46:AI46">
    <cfRule type="containsBlanks" dxfId="1341" priority="1315">
      <formula>LEN(TRIM(AG46))=0</formula>
    </cfRule>
  </conditionalFormatting>
  <conditionalFormatting sqref="AG46:AI46">
    <cfRule type="containsBlanks" dxfId="1340" priority="1314">
      <formula>LEN(TRIM(AG46))=0</formula>
    </cfRule>
  </conditionalFormatting>
  <conditionalFormatting sqref="AG46:AI46">
    <cfRule type="containsBlanks" dxfId="1339" priority="1313">
      <formula>LEN(TRIM(AG46))=0</formula>
    </cfRule>
  </conditionalFormatting>
  <conditionalFormatting sqref="AG46:AI46">
    <cfRule type="containsBlanks" dxfId="1338" priority="1312">
      <formula>LEN(TRIM(AG46))=0</formula>
    </cfRule>
  </conditionalFormatting>
  <conditionalFormatting sqref="AC47:AI47">
    <cfRule type="cellIs" dxfId="1337" priority="1311" operator="equal">
      <formula>"R"</formula>
    </cfRule>
  </conditionalFormatting>
  <conditionalFormatting sqref="AD47:AI47">
    <cfRule type="containsBlanks" dxfId="1336" priority="1310">
      <formula>LEN(TRIM(AD47))=0</formula>
    </cfRule>
  </conditionalFormatting>
  <conditionalFormatting sqref="AD47:AI47">
    <cfRule type="cellIs" dxfId="1335" priority="1309" operator="equal">
      <formula>"R"</formula>
    </cfRule>
  </conditionalFormatting>
  <conditionalFormatting sqref="AD47:AI47">
    <cfRule type="containsBlanks" dxfId="1334" priority="1308">
      <formula>LEN(TRIM(AD47))=0</formula>
    </cfRule>
  </conditionalFormatting>
  <conditionalFormatting sqref="V47:AB47">
    <cfRule type="cellIs" dxfId="1333" priority="1307" operator="equal">
      <formula>"R"</formula>
    </cfRule>
  </conditionalFormatting>
  <conditionalFormatting sqref="V47:AB47">
    <cfRule type="containsBlanks" dxfId="1332" priority="1306">
      <formula>LEN(TRIM(V47))=0</formula>
    </cfRule>
  </conditionalFormatting>
  <conditionalFormatting sqref="D48:J48">
    <cfRule type="cellIs" dxfId="1331" priority="1305" operator="equal">
      <formula>"R"</formula>
    </cfRule>
  </conditionalFormatting>
  <conditionalFormatting sqref="H48:J48">
    <cfRule type="containsBlanks" dxfId="1330" priority="1304">
      <formula>LEN(TRIM(H48))=0</formula>
    </cfRule>
  </conditionalFormatting>
  <conditionalFormatting sqref="D48:J48">
    <cfRule type="cellIs" dxfId="1329" priority="1303" operator="equal">
      <formula>"R"</formula>
    </cfRule>
  </conditionalFormatting>
  <conditionalFormatting sqref="H48:J48">
    <cfRule type="containsBlanks" dxfId="1328" priority="1302">
      <formula>LEN(TRIM(H48))=0</formula>
    </cfRule>
  </conditionalFormatting>
  <conditionalFormatting sqref="K48:N48">
    <cfRule type="cellIs" dxfId="1327" priority="1301" operator="equal">
      <formula>"R"</formula>
    </cfRule>
  </conditionalFormatting>
  <conditionalFormatting sqref="K48:N48">
    <cfRule type="containsBlanks" dxfId="1326" priority="1300">
      <formula>LEN(TRIM(K48))=0</formula>
    </cfRule>
  </conditionalFormatting>
  <conditionalFormatting sqref="D52:J52">
    <cfRule type="cellIs" dxfId="1325" priority="1299" operator="equal">
      <formula>"R"</formula>
    </cfRule>
  </conditionalFormatting>
  <conditionalFormatting sqref="H52:J52">
    <cfRule type="containsBlanks" dxfId="1324" priority="1298">
      <formula>LEN(TRIM(H52))=0</formula>
    </cfRule>
  </conditionalFormatting>
  <conditionalFormatting sqref="D52:J52">
    <cfRule type="cellIs" dxfId="1323" priority="1297" operator="equal">
      <formula>"R"</formula>
    </cfRule>
  </conditionalFormatting>
  <conditionalFormatting sqref="H52:J52">
    <cfRule type="containsBlanks" dxfId="1322" priority="1296">
      <formula>LEN(TRIM(H52))=0</formula>
    </cfRule>
  </conditionalFormatting>
  <conditionalFormatting sqref="K52:N52">
    <cfRule type="cellIs" dxfId="1321" priority="1295" operator="equal">
      <formula>"R"</formula>
    </cfRule>
  </conditionalFormatting>
  <conditionalFormatting sqref="K52:N52">
    <cfRule type="containsBlanks" dxfId="1320" priority="1294">
      <formula>LEN(TRIM(K52))=0</formula>
    </cfRule>
  </conditionalFormatting>
  <conditionalFormatting sqref="D57:J59">
    <cfRule type="cellIs" dxfId="1319" priority="1293" operator="equal">
      <formula>"R"</formula>
    </cfRule>
  </conditionalFormatting>
  <conditionalFormatting sqref="H57:J59">
    <cfRule type="containsBlanks" dxfId="1318" priority="1292">
      <formula>LEN(TRIM(H57))=0</formula>
    </cfRule>
  </conditionalFormatting>
  <conditionalFormatting sqref="D57:J59">
    <cfRule type="cellIs" dxfId="1317" priority="1291" operator="equal">
      <formula>"R"</formula>
    </cfRule>
  </conditionalFormatting>
  <conditionalFormatting sqref="H57:J59">
    <cfRule type="containsBlanks" dxfId="1316" priority="1290">
      <formula>LEN(TRIM(H57))=0</formula>
    </cfRule>
  </conditionalFormatting>
  <conditionalFormatting sqref="K57:N59">
    <cfRule type="cellIs" dxfId="1315" priority="1289" operator="equal">
      <formula>"R"</formula>
    </cfRule>
  </conditionalFormatting>
  <conditionalFormatting sqref="K57:N59">
    <cfRule type="containsBlanks" dxfId="1314" priority="1288">
      <formula>LEN(TRIM(K57))=0</formula>
    </cfRule>
  </conditionalFormatting>
  <conditionalFormatting sqref="D62:J62">
    <cfRule type="cellIs" dxfId="1313" priority="1287" operator="equal">
      <formula>"R"</formula>
    </cfRule>
  </conditionalFormatting>
  <conditionalFormatting sqref="H62:J62">
    <cfRule type="containsBlanks" dxfId="1312" priority="1286">
      <formula>LEN(TRIM(H62))=0</formula>
    </cfRule>
  </conditionalFormatting>
  <conditionalFormatting sqref="D62:J62">
    <cfRule type="cellIs" dxfId="1311" priority="1285" operator="equal">
      <formula>"R"</formula>
    </cfRule>
  </conditionalFormatting>
  <conditionalFormatting sqref="H62:J62">
    <cfRule type="containsBlanks" dxfId="1310" priority="1284">
      <formula>LEN(TRIM(H62))=0</formula>
    </cfRule>
  </conditionalFormatting>
  <conditionalFormatting sqref="K62:N62">
    <cfRule type="cellIs" dxfId="1309" priority="1283" operator="equal">
      <formula>"R"</formula>
    </cfRule>
  </conditionalFormatting>
  <conditionalFormatting sqref="K62:N62">
    <cfRule type="containsBlanks" dxfId="1308" priority="1282">
      <formula>LEN(TRIM(K62))=0</formula>
    </cfRule>
  </conditionalFormatting>
  <conditionalFormatting sqref="D65:J65">
    <cfRule type="cellIs" dxfId="1307" priority="1281" operator="equal">
      <formula>"R"</formula>
    </cfRule>
  </conditionalFormatting>
  <conditionalFormatting sqref="H65:J65">
    <cfRule type="containsBlanks" dxfId="1306" priority="1280">
      <formula>LEN(TRIM(H65))=0</formula>
    </cfRule>
  </conditionalFormatting>
  <conditionalFormatting sqref="D65:J65">
    <cfRule type="cellIs" dxfId="1305" priority="1279" operator="equal">
      <formula>"R"</formula>
    </cfRule>
  </conditionalFormatting>
  <conditionalFormatting sqref="H65:J65">
    <cfRule type="containsBlanks" dxfId="1304" priority="1278">
      <formula>LEN(TRIM(H65))=0</formula>
    </cfRule>
  </conditionalFormatting>
  <conditionalFormatting sqref="K65:N65">
    <cfRule type="cellIs" dxfId="1303" priority="1277" operator="equal">
      <formula>"R"</formula>
    </cfRule>
  </conditionalFormatting>
  <conditionalFormatting sqref="K65:N65">
    <cfRule type="containsBlanks" dxfId="1302" priority="1276">
      <formula>LEN(TRIM(K65))=0</formula>
    </cfRule>
  </conditionalFormatting>
  <conditionalFormatting sqref="D67:J67">
    <cfRule type="cellIs" dxfId="1301" priority="1275" operator="equal">
      <formula>"R"</formula>
    </cfRule>
  </conditionalFormatting>
  <conditionalFormatting sqref="H67:J67">
    <cfRule type="containsBlanks" dxfId="1300" priority="1274">
      <formula>LEN(TRIM(H67))=0</formula>
    </cfRule>
  </conditionalFormatting>
  <conditionalFormatting sqref="D67:J67">
    <cfRule type="cellIs" dxfId="1299" priority="1273" operator="equal">
      <formula>"R"</formula>
    </cfRule>
  </conditionalFormatting>
  <conditionalFormatting sqref="H67:J67">
    <cfRule type="containsBlanks" dxfId="1298" priority="1272">
      <formula>LEN(TRIM(H67))=0</formula>
    </cfRule>
  </conditionalFormatting>
  <conditionalFormatting sqref="K67:N67">
    <cfRule type="cellIs" dxfId="1297" priority="1271" operator="equal">
      <formula>"R"</formula>
    </cfRule>
  </conditionalFormatting>
  <conditionalFormatting sqref="K67:N67">
    <cfRule type="containsBlanks" dxfId="1296" priority="1270">
      <formula>LEN(TRIM(K67))=0</formula>
    </cfRule>
  </conditionalFormatting>
  <conditionalFormatting sqref="D68:J68">
    <cfRule type="cellIs" dxfId="1295" priority="1269" operator="equal">
      <formula>"R"</formula>
    </cfRule>
  </conditionalFormatting>
  <conditionalFormatting sqref="H68:J68">
    <cfRule type="containsBlanks" dxfId="1294" priority="1268">
      <formula>LEN(TRIM(H68))=0</formula>
    </cfRule>
  </conditionalFormatting>
  <conditionalFormatting sqref="D68:J68">
    <cfRule type="cellIs" dxfId="1293" priority="1267" operator="equal">
      <formula>"R"</formula>
    </cfRule>
  </conditionalFormatting>
  <conditionalFormatting sqref="H68:J68">
    <cfRule type="containsBlanks" dxfId="1292" priority="1266">
      <formula>LEN(TRIM(H68))=0</formula>
    </cfRule>
  </conditionalFormatting>
  <conditionalFormatting sqref="K68:N68">
    <cfRule type="cellIs" dxfId="1291" priority="1265" operator="equal">
      <formula>"R"</formula>
    </cfRule>
  </conditionalFormatting>
  <conditionalFormatting sqref="K68:N68">
    <cfRule type="containsBlanks" dxfId="1290" priority="1264">
      <formula>LEN(TRIM(K68))=0</formula>
    </cfRule>
  </conditionalFormatting>
  <conditionalFormatting sqref="D73:J73">
    <cfRule type="cellIs" dxfId="1289" priority="1263" operator="equal">
      <formula>"R"</formula>
    </cfRule>
  </conditionalFormatting>
  <conditionalFormatting sqref="H73:J73">
    <cfRule type="containsBlanks" dxfId="1288" priority="1262">
      <formula>LEN(TRIM(H73))=0</formula>
    </cfRule>
  </conditionalFormatting>
  <conditionalFormatting sqref="D73:J73">
    <cfRule type="cellIs" dxfId="1287" priority="1261" operator="equal">
      <formula>"R"</formula>
    </cfRule>
  </conditionalFormatting>
  <conditionalFormatting sqref="H73:J73">
    <cfRule type="containsBlanks" dxfId="1286" priority="1260">
      <formula>LEN(TRIM(H73))=0</formula>
    </cfRule>
  </conditionalFormatting>
  <conditionalFormatting sqref="K73:N73">
    <cfRule type="cellIs" dxfId="1285" priority="1259" operator="equal">
      <formula>"R"</formula>
    </cfRule>
  </conditionalFormatting>
  <conditionalFormatting sqref="K73:N73">
    <cfRule type="containsBlanks" dxfId="1284" priority="1258">
      <formula>LEN(TRIM(K73))=0</formula>
    </cfRule>
  </conditionalFormatting>
  <conditionalFormatting sqref="D74:J74">
    <cfRule type="cellIs" dxfId="1283" priority="1257" operator="equal">
      <formula>"R"</formula>
    </cfRule>
  </conditionalFormatting>
  <conditionalFormatting sqref="H74:J74">
    <cfRule type="containsBlanks" dxfId="1282" priority="1256">
      <formula>LEN(TRIM(H74))=0</formula>
    </cfRule>
  </conditionalFormatting>
  <conditionalFormatting sqref="D74:J74">
    <cfRule type="cellIs" dxfId="1281" priority="1255" operator="equal">
      <formula>"R"</formula>
    </cfRule>
  </conditionalFormatting>
  <conditionalFormatting sqref="H74:J74">
    <cfRule type="containsBlanks" dxfId="1280" priority="1254">
      <formula>LEN(TRIM(H74))=0</formula>
    </cfRule>
  </conditionalFormatting>
  <conditionalFormatting sqref="K74:N74">
    <cfRule type="cellIs" dxfId="1279" priority="1253" operator="equal">
      <formula>"R"</formula>
    </cfRule>
  </conditionalFormatting>
  <conditionalFormatting sqref="K74:N74">
    <cfRule type="containsBlanks" dxfId="1278" priority="1252">
      <formula>LEN(TRIM(K74))=0</formula>
    </cfRule>
  </conditionalFormatting>
  <conditionalFormatting sqref="D78:J78">
    <cfRule type="cellIs" dxfId="1277" priority="1251" operator="equal">
      <formula>"R"</formula>
    </cfRule>
  </conditionalFormatting>
  <conditionalFormatting sqref="H78:J78">
    <cfRule type="containsBlanks" dxfId="1276" priority="1250">
      <formula>LEN(TRIM(H78))=0</formula>
    </cfRule>
  </conditionalFormatting>
  <conditionalFormatting sqref="D78:J78">
    <cfRule type="cellIs" dxfId="1275" priority="1249" operator="equal">
      <formula>"R"</formula>
    </cfRule>
  </conditionalFormatting>
  <conditionalFormatting sqref="H78:J78">
    <cfRule type="containsBlanks" dxfId="1274" priority="1248">
      <formula>LEN(TRIM(H78))=0</formula>
    </cfRule>
  </conditionalFormatting>
  <conditionalFormatting sqref="K78:N78">
    <cfRule type="cellIs" dxfId="1273" priority="1247" operator="equal">
      <formula>"R"</formula>
    </cfRule>
  </conditionalFormatting>
  <conditionalFormatting sqref="K78:N78">
    <cfRule type="containsBlanks" dxfId="1272" priority="1246">
      <formula>LEN(TRIM(K78))=0</formula>
    </cfRule>
  </conditionalFormatting>
  <conditionalFormatting sqref="D81:J81">
    <cfRule type="cellIs" dxfId="1271" priority="1245" operator="equal">
      <formula>"R"</formula>
    </cfRule>
  </conditionalFormatting>
  <conditionalFormatting sqref="H81:J81">
    <cfRule type="containsBlanks" dxfId="1270" priority="1244">
      <formula>LEN(TRIM(H81))=0</formula>
    </cfRule>
  </conditionalFormatting>
  <conditionalFormatting sqref="D81:J81">
    <cfRule type="cellIs" dxfId="1269" priority="1243" operator="equal">
      <formula>"R"</formula>
    </cfRule>
  </conditionalFormatting>
  <conditionalFormatting sqref="H81:J81">
    <cfRule type="containsBlanks" dxfId="1268" priority="1242">
      <formula>LEN(TRIM(H81))=0</formula>
    </cfRule>
  </conditionalFormatting>
  <conditionalFormatting sqref="K81:N81">
    <cfRule type="cellIs" dxfId="1267" priority="1241" operator="equal">
      <formula>"R"</formula>
    </cfRule>
  </conditionalFormatting>
  <conditionalFormatting sqref="K81:N81">
    <cfRule type="containsBlanks" dxfId="1266" priority="1240">
      <formula>LEN(TRIM(K81))=0</formula>
    </cfRule>
  </conditionalFormatting>
  <conditionalFormatting sqref="D90:J90">
    <cfRule type="cellIs" dxfId="1265" priority="1239" operator="equal">
      <formula>"R"</formula>
    </cfRule>
  </conditionalFormatting>
  <conditionalFormatting sqref="H90:J90">
    <cfRule type="containsBlanks" dxfId="1264" priority="1238">
      <formula>LEN(TRIM(H90))=0</formula>
    </cfRule>
  </conditionalFormatting>
  <conditionalFormatting sqref="D90:J90">
    <cfRule type="cellIs" dxfId="1263" priority="1237" operator="equal">
      <formula>"R"</formula>
    </cfRule>
  </conditionalFormatting>
  <conditionalFormatting sqref="H90:J90">
    <cfRule type="containsBlanks" dxfId="1262" priority="1236">
      <formula>LEN(TRIM(H90))=0</formula>
    </cfRule>
  </conditionalFormatting>
  <conditionalFormatting sqref="K90:N90">
    <cfRule type="cellIs" dxfId="1261" priority="1235" operator="equal">
      <formula>"R"</formula>
    </cfRule>
  </conditionalFormatting>
  <conditionalFormatting sqref="K90:N90">
    <cfRule type="containsBlanks" dxfId="1260" priority="1234">
      <formula>LEN(TRIM(K90))=0</formula>
    </cfRule>
  </conditionalFormatting>
  <conditionalFormatting sqref="D92:J92">
    <cfRule type="cellIs" dxfId="1259" priority="1233" operator="equal">
      <formula>"R"</formula>
    </cfRule>
  </conditionalFormatting>
  <conditionalFormatting sqref="H92:J92">
    <cfRule type="containsBlanks" dxfId="1258" priority="1232">
      <formula>LEN(TRIM(H92))=0</formula>
    </cfRule>
  </conditionalFormatting>
  <conditionalFormatting sqref="D92:J92">
    <cfRule type="cellIs" dxfId="1257" priority="1231" operator="equal">
      <formula>"R"</formula>
    </cfRule>
  </conditionalFormatting>
  <conditionalFormatting sqref="H92:J92">
    <cfRule type="containsBlanks" dxfId="1256" priority="1230">
      <formula>LEN(TRIM(H92))=0</formula>
    </cfRule>
  </conditionalFormatting>
  <conditionalFormatting sqref="K92:N92">
    <cfRule type="cellIs" dxfId="1255" priority="1229" operator="equal">
      <formula>"R"</formula>
    </cfRule>
  </conditionalFormatting>
  <conditionalFormatting sqref="K92:N92">
    <cfRule type="containsBlanks" dxfId="1254" priority="1228">
      <formula>LEN(TRIM(K92))=0</formula>
    </cfRule>
  </conditionalFormatting>
  <conditionalFormatting sqref="D95:J95">
    <cfRule type="cellIs" dxfId="1253" priority="1227" operator="equal">
      <formula>"R"</formula>
    </cfRule>
  </conditionalFormatting>
  <conditionalFormatting sqref="H95:J95">
    <cfRule type="containsBlanks" dxfId="1252" priority="1226">
      <formula>LEN(TRIM(H95))=0</formula>
    </cfRule>
  </conditionalFormatting>
  <conditionalFormatting sqref="D95:J95">
    <cfRule type="cellIs" dxfId="1251" priority="1225" operator="equal">
      <formula>"R"</formula>
    </cfRule>
  </conditionalFormatting>
  <conditionalFormatting sqref="H95:J95">
    <cfRule type="containsBlanks" dxfId="1250" priority="1224">
      <formula>LEN(TRIM(H95))=0</formula>
    </cfRule>
  </conditionalFormatting>
  <conditionalFormatting sqref="K95:N95">
    <cfRule type="cellIs" dxfId="1249" priority="1223" operator="equal">
      <formula>"R"</formula>
    </cfRule>
  </conditionalFormatting>
  <conditionalFormatting sqref="K95:N95">
    <cfRule type="containsBlanks" dxfId="1248" priority="1222">
      <formula>LEN(TRIM(K95))=0</formula>
    </cfRule>
  </conditionalFormatting>
  <conditionalFormatting sqref="D96:J96">
    <cfRule type="cellIs" dxfId="1247" priority="1221" operator="equal">
      <formula>"R"</formula>
    </cfRule>
  </conditionalFormatting>
  <conditionalFormatting sqref="H96:J96">
    <cfRule type="containsBlanks" dxfId="1246" priority="1220">
      <formula>LEN(TRIM(H96))=0</formula>
    </cfRule>
  </conditionalFormatting>
  <conditionalFormatting sqref="D96:J96">
    <cfRule type="cellIs" dxfId="1245" priority="1219" operator="equal">
      <formula>"R"</formula>
    </cfRule>
  </conditionalFormatting>
  <conditionalFormatting sqref="H96:J96">
    <cfRule type="containsBlanks" dxfId="1244" priority="1218">
      <formula>LEN(TRIM(H96))=0</formula>
    </cfRule>
  </conditionalFormatting>
  <conditionalFormatting sqref="K96:N96">
    <cfRule type="cellIs" dxfId="1243" priority="1217" operator="equal">
      <formula>"R"</formula>
    </cfRule>
  </conditionalFormatting>
  <conditionalFormatting sqref="K96:N96">
    <cfRule type="containsBlanks" dxfId="1242" priority="1216">
      <formula>LEN(TRIM(K96))=0</formula>
    </cfRule>
  </conditionalFormatting>
  <conditionalFormatting sqref="D100:J100">
    <cfRule type="cellIs" dxfId="1241" priority="1215" operator="equal">
      <formula>"R"</formula>
    </cfRule>
  </conditionalFormatting>
  <conditionalFormatting sqref="H100:J100">
    <cfRule type="containsBlanks" dxfId="1240" priority="1214">
      <formula>LEN(TRIM(H100))=0</formula>
    </cfRule>
  </conditionalFormatting>
  <conditionalFormatting sqref="D100:J100">
    <cfRule type="cellIs" dxfId="1239" priority="1213" operator="equal">
      <formula>"R"</formula>
    </cfRule>
  </conditionalFormatting>
  <conditionalFormatting sqref="H100:J100">
    <cfRule type="containsBlanks" dxfId="1238" priority="1212">
      <formula>LEN(TRIM(H100))=0</formula>
    </cfRule>
  </conditionalFormatting>
  <conditionalFormatting sqref="K100:N100">
    <cfRule type="cellIs" dxfId="1237" priority="1211" operator="equal">
      <formula>"R"</formula>
    </cfRule>
  </conditionalFormatting>
  <conditionalFormatting sqref="K100:N100">
    <cfRule type="containsBlanks" dxfId="1236" priority="1210">
      <formula>LEN(TRIM(K100))=0</formula>
    </cfRule>
  </conditionalFormatting>
  <conditionalFormatting sqref="D107:J107">
    <cfRule type="cellIs" dxfId="1235" priority="1209" operator="equal">
      <formula>"R"</formula>
    </cfRule>
  </conditionalFormatting>
  <conditionalFormatting sqref="H107:J107">
    <cfRule type="containsBlanks" dxfId="1234" priority="1208">
      <formula>LEN(TRIM(H107))=0</formula>
    </cfRule>
  </conditionalFormatting>
  <conditionalFormatting sqref="D107:J107">
    <cfRule type="cellIs" dxfId="1233" priority="1207" operator="equal">
      <formula>"R"</formula>
    </cfRule>
  </conditionalFormatting>
  <conditionalFormatting sqref="H107:J107">
    <cfRule type="containsBlanks" dxfId="1232" priority="1206">
      <formula>LEN(TRIM(H107))=0</formula>
    </cfRule>
  </conditionalFormatting>
  <conditionalFormatting sqref="K107:N107">
    <cfRule type="cellIs" dxfId="1231" priority="1205" operator="equal">
      <formula>"R"</formula>
    </cfRule>
  </conditionalFormatting>
  <conditionalFormatting sqref="K107:N107">
    <cfRule type="containsBlanks" dxfId="1230" priority="1204">
      <formula>LEN(TRIM(K107))=0</formula>
    </cfRule>
  </conditionalFormatting>
  <conditionalFormatting sqref="D109:J109">
    <cfRule type="cellIs" dxfId="1229" priority="1203" operator="equal">
      <formula>"R"</formula>
    </cfRule>
  </conditionalFormatting>
  <conditionalFormatting sqref="H109:J109">
    <cfRule type="containsBlanks" dxfId="1228" priority="1202">
      <formula>LEN(TRIM(H109))=0</formula>
    </cfRule>
  </conditionalFormatting>
  <conditionalFormatting sqref="D109:J109">
    <cfRule type="cellIs" dxfId="1227" priority="1201" operator="equal">
      <formula>"R"</formula>
    </cfRule>
  </conditionalFormatting>
  <conditionalFormatting sqref="H109:J109">
    <cfRule type="containsBlanks" dxfId="1226" priority="1200">
      <formula>LEN(TRIM(H109))=0</formula>
    </cfRule>
  </conditionalFormatting>
  <conditionalFormatting sqref="K109:N109">
    <cfRule type="cellIs" dxfId="1225" priority="1199" operator="equal">
      <formula>"R"</formula>
    </cfRule>
  </conditionalFormatting>
  <conditionalFormatting sqref="K109:N109">
    <cfRule type="containsBlanks" dxfId="1224" priority="1198">
      <formula>LEN(TRIM(K109))=0</formula>
    </cfRule>
  </conditionalFormatting>
  <conditionalFormatting sqref="D113:J113">
    <cfRule type="cellIs" dxfId="1223" priority="1197" operator="equal">
      <formula>"R"</formula>
    </cfRule>
  </conditionalFormatting>
  <conditionalFormatting sqref="H113:J113">
    <cfRule type="containsBlanks" dxfId="1222" priority="1196">
      <formula>LEN(TRIM(H113))=0</formula>
    </cfRule>
  </conditionalFormatting>
  <conditionalFormatting sqref="D113:J113">
    <cfRule type="cellIs" dxfId="1221" priority="1195" operator="equal">
      <formula>"R"</formula>
    </cfRule>
  </conditionalFormatting>
  <conditionalFormatting sqref="H113:J113">
    <cfRule type="containsBlanks" dxfId="1220" priority="1194">
      <formula>LEN(TRIM(H113))=0</formula>
    </cfRule>
  </conditionalFormatting>
  <conditionalFormatting sqref="K113:N113">
    <cfRule type="cellIs" dxfId="1219" priority="1193" operator="equal">
      <formula>"R"</formula>
    </cfRule>
  </conditionalFormatting>
  <conditionalFormatting sqref="K113:N113">
    <cfRule type="containsBlanks" dxfId="1218" priority="1192">
      <formula>LEN(TRIM(K113))=0</formula>
    </cfRule>
  </conditionalFormatting>
  <conditionalFormatting sqref="D116:J116">
    <cfRule type="cellIs" dxfId="1217" priority="1191" operator="equal">
      <formula>"R"</formula>
    </cfRule>
  </conditionalFormatting>
  <conditionalFormatting sqref="H116:J116">
    <cfRule type="containsBlanks" dxfId="1216" priority="1190">
      <formula>LEN(TRIM(H116))=0</formula>
    </cfRule>
  </conditionalFormatting>
  <conditionalFormatting sqref="D116:J116">
    <cfRule type="cellIs" dxfId="1215" priority="1189" operator="equal">
      <formula>"R"</formula>
    </cfRule>
  </conditionalFormatting>
  <conditionalFormatting sqref="H116:J116">
    <cfRule type="containsBlanks" dxfId="1214" priority="1188">
      <formula>LEN(TRIM(H116))=0</formula>
    </cfRule>
  </conditionalFormatting>
  <conditionalFormatting sqref="K116:N116">
    <cfRule type="cellIs" dxfId="1213" priority="1187" operator="equal">
      <formula>"R"</formula>
    </cfRule>
  </conditionalFormatting>
  <conditionalFormatting sqref="K116:N116">
    <cfRule type="containsBlanks" dxfId="1212" priority="1186">
      <formula>LEN(TRIM(K116))=0</formula>
    </cfRule>
  </conditionalFormatting>
  <conditionalFormatting sqref="D118:J118">
    <cfRule type="cellIs" dxfId="1211" priority="1185" operator="equal">
      <formula>"R"</formula>
    </cfRule>
  </conditionalFormatting>
  <conditionalFormatting sqref="H118:J118">
    <cfRule type="containsBlanks" dxfId="1210" priority="1184">
      <formula>LEN(TRIM(H118))=0</formula>
    </cfRule>
  </conditionalFormatting>
  <conditionalFormatting sqref="D118:J118">
    <cfRule type="cellIs" dxfId="1209" priority="1183" operator="equal">
      <formula>"R"</formula>
    </cfRule>
  </conditionalFormatting>
  <conditionalFormatting sqref="H118:J118">
    <cfRule type="containsBlanks" dxfId="1208" priority="1182">
      <formula>LEN(TRIM(H118))=0</formula>
    </cfRule>
  </conditionalFormatting>
  <conditionalFormatting sqref="K118:N118">
    <cfRule type="cellIs" dxfId="1207" priority="1181" operator="equal">
      <formula>"R"</formula>
    </cfRule>
  </conditionalFormatting>
  <conditionalFormatting sqref="K118:N118">
    <cfRule type="containsBlanks" dxfId="1206" priority="1180">
      <formula>LEN(TRIM(K118))=0</formula>
    </cfRule>
  </conditionalFormatting>
  <conditionalFormatting sqref="D120:J120">
    <cfRule type="cellIs" dxfId="1205" priority="1179" operator="equal">
      <formula>"R"</formula>
    </cfRule>
  </conditionalFormatting>
  <conditionalFormatting sqref="H120:J120">
    <cfRule type="containsBlanks" dxfId="1204" priority="1178">
      <formula>LEN(TRIM(H120))=0</formula>
    </cfRule>
  </conditionalFormatting>
  <conditionalFormatting sqref="D120:J120">
    <cfRule type="cellIs" dxfId="1203" priority="1177" operator="equal">
      <formula>"R"</formula>
    </cfRule>
  </conditionalFormatting>
  <conditionalFormatting sqref="H120:J120">
    <cfRule type="containsBlanks" dxfId="1202" priority="1176">
      <formula>LEN(TRIM(H120))=0</formula>
    </cfRule>
  </conditionalFormatting>
  <conditionalFormatting sqref="K120:N120">
    <cfRule type="cellIs" dxfId="1201" priority="1175" operator="equal">
      <formula>"R"</formula>
    </cfRule>
  </conditionalFormatting>
  <conditionalFormatting sqref="K120:N120">
    <cfRule type="containsBlanks" dxfId="1200" priority="1174">
      <formula>LEN(TRIM(K120))=0</formula>
    </cfRule>
  </conditionalFormatting>
  <conditionalFormatting sqref="D122:J122">
    <cfRule type="cellIs" dxfId="1199" priority="1173" operator="equal">
      <formula>"R"</formula>
    </cfRule>
  </conditionalFormatting>
  <conditionalFormatting sqref="H122:J122">
    <cfRule type="containsBlanks" dxfId="1198" priority="1172">
      <formula>LEN(TRIM(H122))=0</formula>
    </cfRule>
  </conditionalFormatting>
  <conditionalFormatting sqref="D122:J122">
    <cfRule type="cellIs" dxfId="1197" priority="1171" operator="equal">
      <formula>"R"</formula>
    </cfRule>
  </conditionalFormatting>
  <conditionalFormatting sqref="H122:J122">
    <cfRule type="containsBlanks" dxfId="1196" priority="1170">
      <formula>LEN(TRIM(H122))=0</formula>
    </cfRule>
  </conditionalFormatting>
  <conditionalFormatting sqref="K122:N122">
    <cfRule type="cellIs" dxfId="1195" priority="1169" operator="equal">
      <formula>"R"</formula>
    </cfRule>
  </conditionalFormatting>
  <conditionalFormatting sqref="K122:N122">
    <cfRule type="containsBlanks" dxfId="1194" priority="1168">
      <formula>LEN(TRIM(K122))=0</formula>
    </cfRule>
  </conditionalFormatting>
  <conditionalFormatting sqref="D123:J123">
    <cfRule type="cellIs" dxfId="1193" priority="1167" operator="equal">
      <formula>"R"</formula>
    </cfRule>
  </conditionalFormatting>
  <conditionalFormatting sqref="H123:J123">
    <cfRule type="containsBlanks" dxfId="1192" priority="1166">
      <formula>LEN(TRIM(H123))=0</formula>
    </cfRule>
  </conditionalFormatting>
  <conditionalFormatting sqref="D123:J123">
    <cfRule type="cellIs" dxfId="1191" priority="1165" operator="equal">
      <formula>"R"</formula>
    </cfRule>
  </conditionalFormatting>
  <conditionalFormatting sqref="H123:J123">
    <cfRule type="containsBlanks" dxfId="1190" priority="1164">
      <formula>LEN(TRIM(H123))=0</formula>
    </cfRule>
  </conditionalFormatting>
  <conditionalFormatting sqref="K123:N123">
    <cfRule type="cellIs" dxfId="1189" priority="1163" operator="equal">
      <formula>"R"</formula>
    </cfRule>
  </conditionalFormatting>
  <conditionalFormatting sqref="K123:N123">
    <cfRule type="containsBlanks" dxfId="1188" priority="1162">
      <formula>LEN(TRIM(K123))=0</formula>
    </cfRule>
  </conditionalFormatting>
  <conditionalFormatting sqref="D127:J127">
    <cfRule type="cellIs" dxfId="1187" priority="1161" operator="equal">
      <formula>"R"</formula>
    </cfRule>
  </conditionalFormatting>
  <conditionalFormatting sqref="H127:J127">
    <cfRule type="containsBlanks" dxfId="1186" priority="1160">
      <formula>LEN(TRIM(H127))=0</formula>
    </cfRule>
  </conditionalFormatting>
  <conditionalFormatting sqref="D127:J127">
    <cfRule type="cellIs" dxfId="1185" priority="1159" operator="equal">
      <formula>"R"</formula>
    </cfRule>
  </conditionalFormatting>
  <conditionalFormatting sqref="H127:J127">
    <cfRule type="containsBlanks" dxfId="1184" priority="1158">
      <formula>LEN(TRIM(H127))=0</formula>
    </cfRule>
  </conditionalFormatting>
  <conditionalFormatting sqref="K127:N127">
    <cfRule type="cellIs" dxfId="1183" priority="1157" operator="equal">
      <formula>"R"</formula>
    </cfRule>
  </conditionalFormatting>
  <conditionalFormatting sqref="K127:N127">
    <cfRule type="containsBlanks" dxfId="1182" priority="1156">
      <formula>LEN(TRIM(K127))=0</formula>
    </cfRule>
  </conditionalFormatting>
  <conditionalFormatting sqref="D129:J129">
    <cfRule type="cellIs" dxfId="1181" priority="1155" operator="equal">
      <formula>"R"</formula>
    </cfRule>
  </conditionalFormatting>
  <conditionalFormatting sqref="H129:J129">
    <cfRule type="containsBlanks" dxfId="1180" priority="1154">
      <formula>LEN(TRIM(H129))=0</formula>
    </cfRule>
  </conditionalFormatting>
  <conditionalFormatting sqref="D129:J129">
    <cfRule type="cellIs" dxfId="1179" priority="1153" operator="equal">
      <formula>"R"</formula>
    </cfRule>
  </conditionalFormatting>
  <conditionalFormatting sqref="H129:J129">
    <cfRule type="containsBlanks" dxfId="1178" priority="1152">
      <formula>LEN(TRIM(H129))=0</formula>
    </cfRule>
  </conditionalFormatting>
  <conditionalFormatting sqref="K129:N129">
    <cfRule type="containsBlanks" dxfId="1176" priority="1150">
      <formula>LEN(TRIM(K129))=0</formula>
    </cfRule>
  </conditionalFormatting>
  <conditionalFormatting sqref="D156:J156">
    <cfRule type="cellIs" dxfId="1175" priority="1149" operator="equal">
      <formula>"R"</formula>
    </cfRule>
  </conditionalFormatting>
  <conditionalFormatting sqref="H156:J156">
    <cfRule type="containsBlanks" dxfId="1174" priority="1148">
      <formula>LEN(TRIM(H156))=0</formula>
    </cfRule>
  </conditionalFormatting>
  <conditionalFormatting sqref="D156:J156">
    <cfRule type="cellIs" dxfId="1173" priority="1147" operator="equal">
      <formula>"R"</formula>
    </cfRule>
  </conditionalFormatting>
  <conditionalFormatting sqref="H156:J156">
    <cfRule type="containsBlanks" dxfId="1172" priority="1146">
      <formula>LEN(TRIM(H156))=0</formula>
    </cfRule>
  </conditionalFormatting>
  <conditionalFormatting sqref="K156:N156">
    <cfRule type="cellIs" dxfId="1171" priority="1145" operator="equal">
      <formula>"R"</formula>
    </cfRule>
  </conditionalFormatting>
  <conditionalFormatting sqref="K156:N156">
    <cfRule type="containsBlanks" dxfId="1170" priority="1144">
      <formula>LEN(TRIM(K156))=0</formula>
    </cfRule>
  </conditionalFormatting>
  <conditionalFormatting sqref="H160:J160">
    <cfRule type="containsBlanks" dxfId="1168" priority="1142">
      <formula>LEN(TRIM(H160))=0</formula>
    </cfRule>
  </conditionalFormatting>
  <conditionalFormatting sqref="D160:J160">
    <cfRule type="cellIs" dxfId="1167" priority="1141" operator="equal">
      <formula>"R"</formula>
    </cfRule>
  </conditionalFormatting>
  <conditionalFormatting sqref="H160:J160">
    <cfRule type="containsBlanks" dxfId="1166" priority="1140">
      <formula>LEN(TRIM(H160))=0</formula>
    </cfRule>
  </conditionalFormatting>
  <conditionalFormatting sqref="K160:N160">
    <cfRule type="cellIs" dxfId="1165" priority="1139" operator="equal">
      <formula>"R"</formula>
    </cfRule>
  </conditionalFormatting>
  <conditionalFormatting sqref="K160:N160">
    <cfRule type="containsBlanks" dxfId="1164" priority="1138">
      <formula>LEN(TRIM(K160))=0</formula>
    </cfRule>
  </conditionalFormatting>
  <conditionalFormatting sqref="D161:J161">
    <cfRule type="cellIs" dxfId="1163" priority="1137" operator="equal">
      <formula>"R"</formula>
    </cfRule>
  </conditionalFormatting>
  <conditionalFormatting sqref="H161:J161">
    <cfRule type="containsBlanks" dxfId="1162" priority="1136">
      <formula>LEN(TRIM(H161))=0</formula>
    </cfRule>
  </conditionalFormatting>
  <conditionalFormatting sqref="D161:J161">
    <cfRule type="cellIs" dxfId="1161" priority="1135" operator="equal">
      <formula>"R"</formula>
    </cfRule>
  </conditionalFormatting>
  <conditionalFormatting sqref="H161:J161">
    <cfRule type="containsBlanks" dxfId="1160" priority="1134">
      <formula>LEN(TRIM(H161))=0</formula>
    </cfRule>
  </conditionalFormatting>
  <conditionalFormatting sqref="K161:N161">
    <cfRule type="cellIs" dxfId="1159" priority="1133" operator="equal">
      <formula>"R"</formula>
    </cfRule>
  </conditionalFormatting>
  <conditionalFormatting sqref="K161:N161">
    <cfRule type="containsBlanks" dxfId="1158" priority="1132">
      <formula>LEN(TRIM(K161))=0</formula>
    </cfRule>
  </conditionalFormatting>
  <conditionalFormatting sqref="D166:J166">
    <cfRule type="cellIs" dxfId="1157" priority="1131" operator="equal">
      <formula>"R"</formula>
    </cfRule>
  </conditionalFormatting>
  <conditionalFormatting sqref="H166:J166">
    <cfRule type="containsBlanks" dxfId="1156" priority="1130">
      <formula>LEN(TRIM(H166))=0</formula>
    </cfRule>
  </conditionalFormatting>
  <conditionalFormatting sqref="D166:J166">
    <cfRule type="cellIs" dxfId="1155" priority="1129" operator="equal">
      <formula>"R"</formula>
    </cfRule>
  </conditionalFormatting>
  <conditionalFormatting sqref="H166:J166">
    <cfRule type="containsBlanks" dxfId="1154" priority="1128">
      <formula>LEN(TRIM(H166))=0</formula>
    </cfRule>
  </conditionalFormatting>
  <conditionalFormatting sqref="K166:N166">
    <cfRule type="cellIs" dxfId="1153" priority="1127" operator="equal">
      <formula>"R"</formula>
    </cfRule>
  </conditionalFormatting>
  <conditionalFormatting sqref="K166:N166">
    <cfRule type="containsBlanks" dxfId="1152" priority="1126">
      <formula>LEN(TRIM(K166))=0</formula>
    </cfRule>
  </conditionalFormatting>
  <conditionalFormatting sqref="D171:J171">
    <cfRule type="cellIs" dxfId="1151" priority="1125" operator="equal">
      <formula>"R"</formula>
    </cfRule>
  </conditionalFormatting>
  <conditionalFormatting sqref="H171:J171">
    <cfRule type="containsBlanks" dxfId="1150" priority="1124">
      <formula>LEN(TRIM(H171))=0</formula>
    </cfRule>
  </conditionalFormatting>
  <conditionalFormatting sqref="D171:J171">
    <cfRule type="cellIs" dxfId="1149" priority="1123" operator="equal">
      <formula>"R"</formula>
    </cfRule>
  </conditionalFormatting>
  <conditionalFormatting sqref="H171:J171">
    <cfRule type="containsBlanks" dxfId="1148" priority="1122">
      <formula>LEN(TRIM(H171))=0</formula>
    </cfRule>
  </conditionalFormatting>
  <conditionalFormatting sqref="K171:N171">
    <cfRule type="cellIs" dxfId="1147" priority="1121" operator="equal">
      <formula>"R"</formula>
    </cfRule>
  </conditionalFormatting>
  <conditionalFormatting sqref="K171:N171">
    <cfRule type="containsBlanks" dxfId="1146" priority="1120">
      <formula>LEN(TRIM(K171))=0</formula>
    </cfRule>
  </conditionalFormatting>
  <conditionalFormatting sqref="D178:J178">
    <cfRule type="cellIs" dxfId="1145" priority="1119" operator="equal">
      <formula>"R"</formula>
    </cfRule>
  </conditionalFormatting>
  <conditionalFormatting sqref="H178:J178">
    <cfRule type="containsBlanks" dxfId="1144" priority="1118">
      <formula>LEN(TRIM(H178))=0</formula>
    </cfRule>
  </conditionalFormatting>
  <conditionalFormatting sqref="D178:J178">
    <cfRule type="cellIs" dxfId="1143" priority="1117" operator="equal">
      <formula>"R"</formula>
    </cfRule>
  </conditionalFormatting>
  <conditionalFormatting sqref="H178:J178">
    <cfRule type="containsBlanks" dxfId="1142" priority="1116">
      <formula>LEN(TRIM(H178))=0</formula>
    </cfRule>
  </conditionalFormatting>
  <conditionalFormatting sqref="K178:N178">
    <cfRule type="cellIs" dxfId="1141" priority="1115" operator="equal">
      <formula>"R"</formula>
    </cfRule>
  </conditionalFormatting>
  <conditionalFormatting sqref="K178:N178">
    <cfRule type="containsBlanks" dxfId="1140" priority="1114">
      <formula>LEN(TRIM(K178))=0</formula>
    </cfRule>
  </conditionalFormatting>
  <conditionalFormatting sqref="D181:J181">
    <cfRule type="cellIs" dxfId="1139" priority="1113" operator="equal">
      <formula>"R"</formula>
    </cfRule>
  </conditionalFormatting>
  <conditionalFormatting sqref="H181:J181">
    <cfRule type="containsBlanks" dxfId="1138" priority="1112">
      <formula>LEN(TRIM(H181))=0</formula>
    </cfRule>
  </conditionalFormatting>
  <conditionalFormatting sqref="D181:J181">
    <cfRule type="cellIs" dxfId="1137" priority="1111" operator="equal">
      <formula>"R"</formula>
    </cfRule>
  </conditionalFormatting>
  <conditionalFormatting sqref="H181:J181">
    <cfRule type="containsBlanks" dxfId="1136" priority="1110">
      <formula>LEN(TRIM(H181))=0</formula>
    </cfRule>
  </conditionalFormatting>
  <conditionalFormatting sqref="K181:N181">
    <cfRule type="cellIs" dxfId="1135" priority="1109" operator="equal">
      <formula>"R"</formula>
    </cfRule>
  </conditionalFormatting>
  <conditionalFormatting sqref="K181:N181">
    <cfRule type="containsBlanks" dxfId="1134" priority="1108">
      <formula>LEN(TRIM(K181))=0</formula>
    </cfRule>
  </conditionalFormatting>
  <conditionalFormatting sqref="D197:J197">
    <cfRule type="cellIs" dxfId="1133" priority="1107" operator="equal">
      <formula>"R"</formula>
    </cfRule>
  </conditionalFormatting>
  <conditionalFormatting sqref="H197:J197">
    <cfRule type="containsBlanks" dxfId="1132" priority="1106">
      <formula>LEN(TRIM(H197))=0</formula>
    </cfRule>
  </conditionalFormatting>
  <conditionalFormatting sqref="D197:J197">
    <cfRule type="cellIs" dxfId="1131" priority="1105" operator="equal">
      <formula>"R"</formula>
    </cfRule>
  </conditionalFormatting>
  <conditionalFormatting sqref="H197:J197">
    <cfRule type="containsBlanks" dxfId="1130" priority="1104">
      <formula>LEN(TRIM(H197))=0</formula>
    </cfRule>
  </conditionalFormatting>
  <conditionalFormatting sqref="K197:N197">
    <cfRule type="cellIs" dxfId="1129" priority="1103" operator="equal">
      <formula>"R"</formula>
    </cfRule>
  </conditionalFormatting>
  <conditionalFormatting sqref="K197:N197">
    <cfRule type="containsBlanks" dxfId="1128" priority="1102">
      <formula>LEN(TRIM(K197))=0</formula>
    </cfRule>
  </conditionalFormatting>
  <conditionalFormatting sqref="AC134:AI134 D134:J134">
    <cfRule type="cellIs" dxfId="1127" priority="1101" operator="equal">
      <formula>"R"</formula>
    </cfRule>
  </conditionalFormatting>
  <conditionalFormatting sqref="AD134:AI134 D134:J134">
    <cfRule type="containsBlanks" dxfId="1126" priority="1100">
      <formula>LEN(TRIM(D134))=0</formula>
    </cfRule>
  </conditionalFormatting>
  <conditionalFormatting sqref="D134:J134">
    <cfRule type="cellIs" dxfId="1125" priority="1099" operator="equal">
      <formula>"R"</formula>
    </cfRule>
  </conditionalFormatting>
  <conditionalFormatting sqref="D134:J134">
    <cfRule type="containsBlanks" dxfId="1124" priority="1098">
      <formula>LEN(TRIM(D134))=0</formula>
    </cfRule>
  </conditionalFormatting>
  <conditionalFormatting sqref="AD134:AI134">
    <cfRule type="cellIs" dxfId="1123" priority="1097" operator="equal">
      <formula>"R"</formula>
    </cfRule>
  </conditionalFormatting>
  <conditionalFormatting sqref="AD134:AI134">
    <cfRule type="containsBlanks" dxfId="1122" priority="1096">
      <formula>LEN(TRIM(AD134))=0</formula>
    </cfRule>
  </conditionalFormatting>
  <conditionalFormatting sqref="K134:AB134">
    <cfRule type="cellIs" dxfId="1121" priority="1095" operator="equal">
      <formula>"R"</formula>
    </cfRule>
  </conditionalFormatting>
  <conditionalFormatting sqref="AA134:AB134 K134:L134">
    <cfRule type="containsBlanks" dxfId="1120" priority="1094">
      <formula>LEN(TRIM(K134))=0</formula>
    </cfRule>
  </conditionalFormatting>
  <conditionalFormatting sqref="AG48:AI48">
    <cfRule type="containsBlanks" dxfId="1119" priority="1093">
      <formula>LEN(TRIM(AG48))=0</formula>
    </cfRule>
  </conditionalFormatting>
  <conditionalFormatting sqref="AG48:AI48">
    <cfRule type="containsBlanks" dxfId="1118" priority="1092">
      <formula>LEN(TRIM(AG48))=0</formula>
    </cfRule>
  </conditionalFormatting>
  <conditionalFormatting sqref="AG48:AI48">
    <cfRule type="containsBlanks" dxfId="1117" priority="1091">
      <formula>LEN(TRIM(AG48))=0</formula>
    </cfRule>
  </conditionalFormatting>
  <conditionalFormatting sqref="AG48:AI48">
    <cfRule type="containsBlanks" dxfId="1116" priority="1090">
      <formula>LEN(TRIM(AG48))=0</formula>
    </cfRule>
  </conditionalFormatting>
  <conditionalFormatting sqref="AG48:AI48">
    <cfRule type="containsBlanks" dxfId="1115" priority="1089">
      <formula>LEN(TRIM(AG48))=0</formula>
    </cfRule>
  </conditionalFormatting>
  <conditionalFormatting sqref="AG48:AI48">
    <cfRule type="containsBlanks" dxfId="1114" priority="1088">
      <formula>LEN(TRIM(AG48))=0</formula>
    </cfRule>
  </conditionalFormatting>
  <conditionalFormatting sqref="AG52:AI52">
    <cfRule type="containsBlanks" dxfId="1113" priority="1087">
      <formula>LEN(TRIM(AG52))=0</formula>
    </cfRule>
  </conditionalFormatting>
  <conditionalFormatting sqref="AG52:AI52">
    <cfRule type="containsBlanks" dxfId="1112" priority="1086">
      <formula>LEN(TRIM(AG52))=0</formula>
    </cfRule>
  </conditionalFormatting>
  <conditionalFormatting sqref="AG52:AI52">
    <cfRule type="containsBlanks" dxfId="1111" priority="1085">
      <formula>LEN(TRIM(AG52))=0</formula>
    </cfRule>
  </conditionalFormatting>
  <conditionalFormatting sqref="AG52:AI52">
    <cfRule type="containsBlanks" dxfId="1110" priority="1084">
      <formula>LEN(TRIM(AG52))=0</formula>
    </cfRule>
  </conditionalFormatting>
  <conditionalFormatting sqref="AG52:AI52">
    <cfRule type="containsBlanks" dxfId="1109" priority="1083">
      <formula>LEN(TRIM(AG52))=0</formula>
    </cfRule>
  </conditionalFormatting>
  <conditionalFormatting sqref="AG52:AI52">
    <cfRule type="containsBlanks" dxfId="1108" priority="1082">
      <formula>LEN(TRIM(AG52))=0</formula>
    </cfRule>
  </conditionalFormatting>
  <conditionalFormatting sqref="AG52:AI52">
    <cfRule type="containsBlanks" dxfId="1107" priority="1081">
      <formula>LEN(TRIM(AG52))=0</formula>
    </cfRule>
  </conditionalFormatting>
  <conditionalFormatting sqref="AG57:AI57">
    <cfRule type="containsBlanks" dxfId="1106" priority="1080">
      <formula>LEN(TRIM(AG57))=0</formula>
    </cfRule>
  </conditionalFormatting>
  <conditionalFormatting sqref="AG57:AI57">
    <cfRule type="containsBlanks" dxfId="1105" priority="1079">
      <formula>LEN(TRIM(AG57))=0</formula>
    </cfRule>
  </conditionalFormatting>
  <conditionalFormatting sqref="AG57:AI57">
    <cfRule type="containsBlanks" dxfId="1104" priority="1078">
      <formula>LEN(TRIM(AG57))=0</formula>
    </cfRule>
  </conditionalFormatting>
  <conditionalFormatting sqref="AG57:AI57">
    <cfRule type="containsBlanks" dxfId="1103" priority="1077">
      <formula>LEN(TRIM(AG57))=0</formula>
    </cfRule>
  </conditionalFormatting>
  <conditionalFormatting sqref="AG57:AI57">
    <cfRule type="containsBlanks" dxfId="1102" priority="1076">
      <formula>LEN(TRIM(AG57))=0</formula>
    </cfRule>
  </conditionalFormatting>
  <conditionalFormatting sqref="AG57:AI57">
    <cfRule type="containsBlanks" dxfId="1101" priority="1075">
      <formula>LEN(TRIM(AG57))=0</formula>
    </cfRule>
  </conditionalFormatting>
  <conditionalFormatting sqref="AG57:AI57">
    <cfRule type="containsBlanks" dxfId="1100" priority="1074">
      <formula>LEN(TRIM(AG57))=0</formula>
    </cfRule>
  </conditionalFormatting>
  <conditionalFormatting sqref="AG58:AI58">
    <cfRule type="containsBlanks" dxfId="1099" priority="1073">
      <formula>LEN(TRIM(AG58))=0</formula>
    </cfRule>
  </conditionalFormatting>
  <conditionalFormatting sqref="AG58:AI58">
    <cfRule type="containsBlanks" dxfId="1098" priority="1072">
      <formula>LEN(TRIM(AG58))=0</formula>
    </cfRule>
  </conditionalFormatting>
  <conditionalFormatting sqref="AG58:AI58">
    <cfRule type="containsBlanks" dxfId="1097" priority="1071">
      <formula>LEN(TRIM(AG58))=0</formula>
    </cfRule>
  </conditionalFormatting>
  <conditionalFormatting sqref="AG58:AI58">
    <cfRule type="containsBlanks" dxfId="1096" priority="1070">
      <formula>LEN(TRIM(AG58))=0</formula>
    </cfRule>
  </conditionalFormatting>
  <conditionalFormatting sqref="AG58:AI58">
    <cfRule type="containsBlanks" dxfId="1095" priority="1069">
      <formula>LEN(TRIM(AG58))=0</formula>
    </cfRule>
  </conditionalFormatting>
  <conditionalFormatting sqref="AG58:AI58">
    <cfRule type="containsBlanks" dxfId="1094" priority="1068">
      <formula>LEN(TRIM(AG58))=0</formula>
    </cfRule>
  </conditionalFormatting>
  <conditionalFormatting sqref="AG58:AI58">
    <cfRule type="containsBlanks" dxfId="1093" priority="1067">
      <formula>LEN(TRIM(AG58))=0</formula>
    </cfRule>
  </conditionalFormatting>
  <conditionalFormatting sqref="AG59:AI59">
    <cfRule type="containsBlanks" dxfId="1092" priority="1066">
      <formula>LEN(TRIM(AG59))=0</formula>
    </cfRule>
  </conditionalFormatting>
  <conditionalFormatting sqref="AG59:AI59">
    <cfRule type="containsBlanks" dxfId="1091" priority="1065">
      <formula>LEN(TRIM(AG59))=0</formula>
    </cfRule>
  </conditionalFormatting>
  <conditionalFormatting sqref="AG59:AI59">
    <cfRule type="containsBlanks" dxfId="1090" priority="1064">
      <formula>LEN(TRIM(AG59))=0</formula>
    </cfRule>
  </conditionalFormatting>
  <conditionalFormatting sqref="AG59:AI59">
    <cfRule type="containsBlanks" dxfId="1089" priority="1063">
      <formula>LEN(TRIM(AG59))=0</formula>
    </cfRule>
  </conditionalFormatting>
  <conditionalFormatting sqref="AG59:AI59">
    <cfRule type="containsBlanks" dxfId="1088" priority="1062">
      <formula>LEN(TRIM(AG59))=0</formula>
    </cfRule>
  </conditionalFormatting>
  <conditionalFormatting sqref="AG59:AI59">
    <cfRule type="containsBlanks" dxfId="1087" priority="1061">
      <formula>LEN(TRIM(AG59))=0</formula>
    </cfRule>
  </conditionalFormatting>
  <conditionalFormatting sqref="AG59:AI59">
    <cfRule type="containsBlanks" dxfId="1086" priority="1060">
      <formula>LEN(TRIM(AG59))=0</formula>
    </cfRule>
  </conditionalFormatting>
  <conditionalFormatting sqref="AG62:AI62">
    <cfRule type="containsBlanks" dxfId="1085" priority="1059">
      <formula>LEN(TRIM(AG62))=0</formula>
    </cfRule>
  </conditionalFormatting>
  <conditionalFormatting sqref="AG62:AI62">
    <cfRule type="containsBlanks" dxfId="1084" priority="1058">
      <formula>LEN(TRIM(AG62))=0</formula>
    </cfRule>
  </conditionalFormatting>
  <conditionalFormatting sqref="AG62:AI62">
    <cfRule type="containsBlanks" dxfId="1083" priority="1057">
      <formula>LEN(TRIM(AG62))=0</formula>
    </cfRule>
  </conditionalFormatting>
  <conditionalFormatting sqref="AG62:AI62">
    <cfRule type="containsBlanks" dxfId="1082" priority="1056">
      <formula>LEN(TRIM(AG62))=0</formula>
    </cfRule>
  </conditionalFormatting>
  <conditionalFormatting sqref="AG62:AI62">
    <cfRule type="containsBlanks" dxfId="1081" priority="1055">
      <formula>LEN(TRIM(AG62))=0</formula>
    </cfRule>
  </conditionalFormatting>
  <conditionalFormatting sqref="AG62:AI62">
    <cfRule type="containsBlanks" dxfId="1080" priority="1054">
      <formula>LEN(TRIM(AG62))=0</formula>
    </cfRule>
  </conditionalFormatting>
  <conditionalFormatting sqref="AG62:AI62">
    <cfRule type="containsBlanks" dxfId="1079" priority="1053">
      <formula>LEN(TRIM(AG62))=0</formula>
    </cfRule>
  </conditionalFormatting>
  <conditionalFormatting sqref="AG65:AI65">
    <cfRule type="containsBlanks" dxfId="1078" priority="1052">
      <formula>LEN(TRIM(AG65))=0</formula>
    </cfRule>
  </conditionalFormatting>
  <conditionalFormatting sqref="AG65:AI65">
    <cfRule type="containsBlanks" dxfId="1077" priority="1051">
      <formula>LEN(TRIM(AG65))=0</formula>
    </cfRule>
  </conditionalFormatting>
  <conditionalFormatting sqref="AG65:AI65">
    <cfRule type="containsBlanks" dxfId="1076" priority="1050">
      <formula>LEN(TRIM(AG65))=0</formula>
    </cfRule>
  </conditionalFormatting>
  <conditionalFormatting sqref="AG65:AI65">
    <cfRule type="containsBlanks" dxfId="1075" priority="1049">
      <formula>LEN(TRIM(AG65))=0</formula>
    </cfRule>
  </conditionalFormatting>
  <conditionalFormatting sqref="AG65:AI65">
    <cfRule type="containsBlanks" dxfId="1074" priority="1048">
      <formula>LEN(TRIM(AG65))=0</formula>
    </cfRule>
  </conditionalFormatting>
  <conditionalFormatting sqref="AG65:AI65">
    <cfRule type="containsBlanks" dxfId="1073" priority="1047">
      <formula>LEN(TRIM(AG65))=0</formula>
    </cfRule>
  </conditionalFormatting>
  <conditionalFormatting sqref="AG65:AI65">
    <cfRule type="containsBlanks" dxfId="1072" priority="1046">
      <formula>LEN(TRIM(AG65))=0</formula>
    </cfRule>
  </conditionalFormatting>
  <conditionalFormatting sqref="AG65:AI65">
    <cfRule type="containsBlanks" dxfId="1071" priority="1045">
      <formula>LEN(TRIM(AG65))=0</formula>
    </cfRule>
  </conditionalFormatting>
  <conditionalFormatting sqref="AG65:AI65">
    <cfRule type="containsBlanks" dxfId="1070" priority="1044">
      <formula>LEN(TRIM(AG65))=0</formula>
    </cfRule>
  </conditionalFormatting>
  <conditionalFormatting sqref="AG67:AI67">
    <cfRule type="containsBlanks" dxfId="1069" priority="1043">
      <formula>LEN(TRIM(AG67))=0</formula>
    </cfRule>
  </conditionalFormatting>
  <conditionalFormatting sqref="AG67:AI67">
    <cfRule type="containsBlanks" dxfId="1068" priority="1042">
      <formula>LEN(TRIM(AG67))=0</formula>
    </cfRule>
  </conditionalFormatting>
  <conditionalFormatting sqref="AG67:AI67">
    <cfRule type="containsBlanks" dxfId="1067" priority="1041">
      <formula>LEN(TRIM(AG67))=0</formula>
    </cfRule>
  </conditionalFormatting>
  <conditionalFormatting sqref="AG67:AI67">
    <cfRule type="containsBlanks" dxfId="1066" priority="1040">
      <formula>LEN(TRIM(AG67))=0</formula>
    </cfRule>
  </conditionalFormatting>
  <conditionalFormatting sqref="AG67:AI67">
    <cfRule type="containsBlanks" dxfId="1065" priority="1039">
      <formula>LEN(TRIM(AG67))=0</formula>
    </cfRule>
  </conditionalFormatting>
  <conditionalFormatting sqref="AG67:AI67">
    <cfRule type="containsBlanks" dxfId="1064" priority="1038">
      <formula>LEN(TRIM(AG67))=0</formula>
    </cfRule>
  </conditionalFormatting>
  <conditionalFormatting sqref="AG67:AI67">
    <cfRule type="containsBlanks" dxfId="1063" priority="1037">
      <formula>LEN(TRIM(AG67))=0</formula>
    </cfRule>
  </conditionalFormatting>
  <conditionalFormatting sqref="AG67:AI67">
    <cfRule type="containsBlanks" dxfId="1062" priority="1036">
      <formula>LEN(TRIM(AG67))=0</formula>
    </cfRule>
  </conditionalFormatting>
  <conditionalFormatting sqref="AG67:AI67">
    <cfRule type="containsBlanks" dxfId="1061" priority="1035">
      <formula>LEN(TRIM(AG67))=0</formula>
    </cfRule>
  </conditionalFormatting>
  <conditionalFormatting sqref="AG68:AI68">
    <cfRule type="containsBlanks" dxfId="1060" priority="1034">
      <formula>LEN(TRIM(AG68))=0</formula>
    </cfRule>
  </conditionalFormatting>
  <conditionalFormatting sqref="AG68:AI68">
    <cfRule type="containsBlanks" dxfId="1059" priority="1033">
      <formula>LEN(TRIM(AG68))=0</formula>
    </cfRule>
  </conditionalFormatting>
  <conditionalFormatting sqref="AG68:AI68">
    <cfRule type="containsBlanks" dxfId="1058" priority="1032">
      <formula>LEN(TRIM(AG68))=0</formula>
    </cfRule>
  </conditionalFormatting>
  <conditionalFormatting sqref="AG68:AI68">
    <cfRule type="containsBlanks" dxfId="1057" priority="1031">
      <formula>LEN(TRIM(AG68))=0</formula>
    </cfRule>
  </conditionalFormatting>
  <conditionalFormatting sqref="AG68:AI68">
    <cfRule type="containsBlanks" dxfId="1056" priority="1030">
      <formula>LEN(TRIM(AG68))=0</formula>
    </cfRule>
  </conditionalFormatting>
  <conditionalFormatting sqref="AG68:AI68">
    <cfRule type="containsBlanks" dxfId="1055" priority="1029">
      <formula>LEN(TRIM(AG68))=0</formula>
    </cfRule>
  </conditionalFormatting>
  <conditionalFormatting sqref="AG68:AI68">
    <cfRule type="containsBlanks" dxfId="1054" priority="1028">
      <formula>LEN(TRIM(AG68))=0</formula>
    </cfRule>
  </conditionalFormatting>
  <conditionalFormatting sqref="AG68:AI68">
    <cfRule type="containsBlanks" dxfId="1053" priority="1027">
      <formula>LEN(TRIM(AG68))=0</formula>
    </cfRule>
  </conditionalFormatting>
  <conditionalFormatting sqref="AG68:AI68">
    <cfRule type="containsBlanks" dxfId="1052" priority="1026">
      <formula>LEN(TRIM(AG68))=0</formula>
    </cfRule>
  </conditionalFormatting>
  <conditionalFormatting sqref="AG73:AI73">
    <cfRule type="containsBlanks" dxfId="1051" priority="1025">
      <formula>LEN(TRIM(AG73))=0</formula>
    </cfRule>
  </conditionalFormatting>
  <conditionalFormatting sqref="AG73:AI73">
    <cfRule type="containsBlanks" dxfId="1050" priority="1024">
      <formula>LEN(TRIM(AG73))=0</formula>
    </cfRule>
  </conditionalFormatting>
  <conditionalFormatting sqref="AG73:AI73">
    <cfRule type="containsBlanks" dxfId="1049" priority="1023">
      <formula>LEN(TRIM(AG73))=0</formula>
    </cfRule>
  </conditionalFormatting>
  <conditionalFormatting sqref="AG73:AI73">
    <cfRule type="containsBlanks" dxfId="1048" priority="1022">
      <formula>LEN(TRIM(AG73))=0</formula>
    </cfRule>
  </conditionalFormatting>
  <conditionalFormatting sqref="AG73:AI73">
    <cfRule type="containsBlanks" dxfId="1047" priority="1021">
      <formula>LEN(TRIM(AG73))=0</formula>
    </cfRule>
  </conditionalFormatting>
  <conditionalFormatting sqref="AG73:AI73">
    <cfRule type="containsBlanks" dxfId="1046" priority="1020">
      <formula>LEN(TRIM(AG73))=0</formula>
    </cfRule>
  </conditionalFormatting>
  <conditionalFormatting sqref="AG73:AI73">
    <cfRule type="containsBlanks" dxfId="1045" priority="1019">
      <formula>LEN(TRIM(AG73))=0</formula>
    </cfRule>
  </conditionalFormatting>
  <conditionalFormatting sqref="AG73:AI73">
    <cfRule type="containsBlanks" dxfId="1044" priority="1018">
      <formula>LEN(TRIM(AG73))=0</formula>
    </cfRule>
  </conditionalFormatting>
  <conditionalFormatting sqref="AG73:AI73">
    <cfRule type="containsBlanks" dxfId="1043" priority="1017">
      <formula>LEN(TRIM(AG73))=0</formula>
    </cfRule>
  </conditionalFormatting>
  <conditionalFormatting sqref="AG73:AI73">
    <cfRule type="containsBlanks" dxfId="1042" priority="1016">
      <formula>LEN(TRIM(AG73))=0</formula>
    </cfRule>
  </conditionalFormatting>
  <conditionalFormatting sqref="AG73:AI73">
    <cfRule type="containsBlanks" dxfId="1041" priority="1015">
      <formula>LEN(TRIM(AG73))=0</formula>
    </cfRule>
  </conditionalFormatting>
  <conditionalFormatting sqref="AG74:AI74">
    <cfRule type="containsBlanks" dxfId="1040" priority="1014">
      <formula>LEN(TRIM(AG74))=0</formula>
    </cfRule>
  </conditionalFormatting>
  <conditionalFormatting sqref="AG74:AI74">
    <cfRule type="containsBlanks" dxfId="1039" priority="1013">
      <formula>LEN(TRIM(AG74))=0</formula>
    </cfRule>
  </conditionalFormatting>
  <conditionalFormatting sqref="AG74:AI74">
    <cfRule type="containsBlanks" dxfId="1038" priority="1012">
      <formula>LEN(TRIM(AG74))=0</formula>
    </cfRule>
  </conditionalFormatting>
  <conditionalFormatting sqref="AG74:AI74">
    <cfRule type="containsBlanks" dxfId="1037" priority="1011">
      <formula>LEN(TRIM(AG74))=0</formula>
    </cfRule>
  </conditionalFormatting>
  <conditionalFormatting sqref="AG74:AI74">
    <cfRule type="containsBlanks" dxfId="1036" priority="1010">
      <formula>LEN(TRIM(AG74))=0</formula>
    </cfRule>
  </conditionalFormatting>
  <conditionalFormatting sqref="AG74:AI74">
    <cfRule type="containsBlanks" dxfId="1035" priority="1009">
      <formula>LEN(TRIM(AG74))=0</formula>
    </cfRule>
  </conditionalFormatting>
  <conditionalFormatting sqref="AG74:AI74">
    <cfRule type="containsBlanks" dxfId="1034" priority="1008">
      <formula>LEN(TRIM(AG74))=0</formula>
    </cfRule>
  </conditionalFormatting>
  <conditionalFormatting sqref="AG74:AI74">
    <cfRule type="containsBlanks" dxfId="1033" priority="1007">
      <formula>LEN(TRIM(AG74))=0</formula>
    </cfRule>
  </conditionalFormatting>
  <conditionalFormatting sqref="AG74:AI74">
    <cfRule type="containsBlanks" dxfId="1032" priority="1006">
      <formula>LEN(TRIM(AG74))=0</formula>
    </cfRule>
  </conditionalFormatting>
  <conditionalFormatting sqref="AG74:AI74">
    <cfRule type="containsBlanks" dxfId="1031" priority="1005">
      <formula>LEN(TRIM(AG74))=0</formula>
    </cfRule>
  </conditionalFormatting>
  <conditionalFormatting sqref="AG74:AI74">
    <cfRule type="containsBlanks" dxfId="1030" priority="1004">
      <formula>LEN(TRIM(AG74))=0</formula>
    </cfRule>
  </conditionalFormatting>
  <conditionalFormatting sqref="AG78:AI78">
    <cfRule type="containsBlanks" dxfId="1029" priority="1003">
      <formula>LEN(TRIM(AG78))=0</formula>
    </cfRule>
  </conditionalFormatting>
  <conditionalFormatting sqref="AG78:AI78">
    <cfRule type="containsBlanks" dxfId="1028" priority="1002">
      <formula>LEN(TRIM(AG78))=0</formula>
    </cfRule>
  </conditionalFormatting>
  <conditionalFormatting sqref="AG78:AI78">
    <cfRule type="containsBlanks" dxfId="1027" priority="1001">
      <formula>LEN(TRIM(AG78))=0</formula>
    </cfRule>
  </conditionalFormatting>
  <conditionalFormatting sqref="AG78:AI78">
    <cfRule type="containsBlanks" dxfId="1026" priority="1000">
      <formula>LEN(TRIM(AG78))=0</formula>
    </cfRule>
  </conditionalFormatting>
  <conditionalFormatting sqref="AG78:AI78">
    <cfRule type="containsBlanks" dxfId="1025" priority="999">
      <formula>LEN(TRIM(AG78))=0</formula>
    </cfRule>
  </conditionalFormatting>
  <conditionalFormatting sqref="AG78:AI78">
    <cfRule type="containsBlanks" dxfId="1024" priority="998">
      <formula>LEN(TRIM(AG78))=0</formula>
    </cfRule>
  </conditionalFormatting>
  <conditionalFormatting sqref="AG78:AI78">
    <cfRule type="containsBlanks" dxfId="1023" priority="997">
      <formula>LEN(TRIM(AG78))=0</formula>
    </cfRule>
  </conditionalFormatting>
  <conditionalFormatting sqref="AG78:AI78">
    <cfRule type="containsBlanks" dxfId="1022" priority="996">
      <formula>LEN(TRIM(AG78))=0</formula>
    </cfRule>
  </conditionalFormatting>
  <conditionalFormatting sqref="AG78:AI78">
    <cfRule type="containsBlanks" dxfId="1021" priority="995">
      <formula>LEN(TRIM(AG78))=0</formula>
    </cfRule>
  </conditionalFormatting>
  <conditionalFormatting sqref="AG78:AI78">
    <cfRule type="containsBlanks" dxfId="1020" priority="994">
      <formula>LEN(TRIM(AG78))=0</formula>
    </cfRule>
  </conditionalFormatting>
  <conditionalFormatting sqref="AG78:AI78">
    <cfRule type="containsBlanks" dxfId="1019" priority="993">
      <formula>LEN(TRIM(AG78))=0</formula>
    </cfRule>
  </conditionalFormatting>
  <conditionalFormatting sqref="AG81:AI81">
    <cfRule type="containsBlanks" dxfId="1018" priority="992">
      <formula>LEN(TRIM(AG81))=0</formula>
    </cfRule>
  </conditionalFormatting>
  <conditionalFormatting sqref="AG81:AI81">
    <cfRule type="containsBlanks" dxfId="1017" priority="991">
      <formula>LEN(TRIM(AG81))=0</formula>
    </cfRule>
  </conditionalFormatting>
  <conditionalFormatting sqref="AG81:AI81">
    <cfRule type="containsBlanks" dxfId="1016" priority="990">
      <formula>LEN(TRIM(AG81))=0</formula>
    </cfRule>
  </conditionalFormatting>
  <conditionalFormatting sqref="AG81:AI81">
    <cfRule type="containsBlanks" dxfId="1015" priority="989">
      <formula>LEN(TRIM(AG81))=0</formula>
    </cfRule>
  </conditionalFormatting>
  <conditionalFormatting sqref="AG81:AI81">
    <cfRule type="containsBlanks" dxfId="1014" priority="988">
      <formula>LEN(TRIM(AG81))=0</formula>
    </cfRule>
  </conditionalFormatting>
  <conditionalFormatting sqref="AG81:AI81">
    <cfRule type="containsBlanks" dxfId="1013" priority="987">
      <formula>LEN(TRIM(AG81))=0</formula>
    </cfRule>
  </conditionalFormatting>
  <conditionalFormatting sqref="AG81:AI81">
    <cfRule type="containsBlanks" dxfId="1012" priority="986">
      <formula>LEN(TRIM(AG81))=0</formula>
    </cfRule>
  </conditionalFormatting>
  <conditionalFormatting sqref="AG81:AI81">
    <cfRule type="containsBlanks" dxfId="1011" priority="985">
      <formula>LEN(TRIM(AG81))=0</formula>
    </cfRule>
  </conditionalFormatting>
  <conditionalFormatting sqref="AG81:AI81">
    <cfRule type="containsBlanks" dxfId="1010" priority="984">
      <formula>LEN(TRIM(AG81))=0</formula>
    </cfRule>
  </conditionalFormatting>
  <conditionalFormatting sqref="AG81:AI81">
    <cfRule type="containsBlanks" dxfId="1009" priority="983">
      <formula>LEN(TRIM(AG81))=0</formula>
    </cfRule>
  </conditionalFormatting>
  <conditionalFormatting sqref="AG81:AI81">
    <cfRule type="containsBlanks" dxfId="1008" priority="982">
      <formula>LEN(TRIM(AG81))=0</formula>
    </cfRule>
  </conditionalFormatting>
  <conditionalFormatting sqref="AG90:AI90">
    <cfRule type="containsBlanks" dxfId="1007" priority="981">
      <formula>LEN(TRIM(AG90))=0</formula>
    </cfRule>
  </conditionalFormatting>
  <conditionalFormatting sqref="AG90:AI90">
    <cfRule type="containsBlanks" dxfId="1006" priority="980">
      <formula>LEN(TRIM(AG90))=0</formula>
    </cfRule>
  </conditionalFormatting>
  <conditionalFormatting sqref="AG90:AI90">
    <cfRule type="containsBlanks" dxfId="1005" priority="979">
      <formula>LEN(TRIM(AG90))=0</formula>
    </cfRule>
  </conditionalFormatting>
  <conditionalFormatting sqref="AG90:AI90">
    <cfRule type="containsBlanks" dxfId="1004" priority="978">
      <formula>LEN(TRIM(AG90))=0</formula>
    </cfRule>
  </conditionalFormatting>
  <conditionalFormatting sqref="AG90:AI90">
    <cfRule type="containsBlanks" dxfId="1003" priority="977">
      <formula>LEN(TRIM(AG90))=0</formula>
    </cfRule>
  </conditionalFormatting>
  <conditionalFormatting sqref="AG90:AI90">
    <cfRule type="containsBlanks" dxfId="1002" priority="976">
      <formula>LEN(TRIM(AG90))=0</formula>
    </cfRule>
  </conditionalFormatting>
  <conditionalFormatting sqref="AG90:AI90">
    <cfRule type="containsBlanks" dxfId="1001" priority="975">
      <formula>LEN(TRIM(AG90))=0</formula>
    </cfRule>
  </conditionalFormatting>
  <conditionalFormatting sqref="AG90:AI90">
    <cfRule type="containsBlanks" dxfId="1000" priority="974">
      <formula>LEN(TRIM(AG90))=0</formula>
    </cfRule>
  </conditionalFormatting>
  <conditionalFormatting sqref="AG90:AI90">
    <cfRule type="containsBlanks" dxfId="999" priority="973">
      <formula>LEN(TRIM(AG90))=0</formula>
    </cfRule>
  </conditionalFormatting>
  <conditionalFormatting sqref="AG90:AI90">
    <cfRule type="containsBlanks" dxfId="998" priority="972">
      <formula>LEN(TRIM(AG90))=0</formula>
    </cfRule>
  </conditionalFormatting>
  <conditionalFormatting sqref="AG90:AI90">
    <cfRule type="containsBlanks" dxfId="997" priority="971">
      <formula>LEN(TRIM(AG90))=0</formula>
    </cfRule>
  </conditionalFormatting>
  <conditionalFormatting sqref="AG90:AI90">
    <cfRule type="containsBlanks" dxfId="996" priority="970">
      <formula>LEN(TRIM(AG90))=0</formula>
    </cfRule>
  </conditionalFormatting>
  <conditionalFormatting sqref="AG90:AI90">
    <cfRule type="containsBlanks" dxfId="995" priority="969">
      <formula>LEN(TRIM(AG90))=0</formula>
    </cfRule>
  </conditionalFormatting>
  <conditionalFormatting sqref="AG92:AI92">
    <cfRule type="containsBlanks" dxfId="994" priority="968">
      <formula>LEN(TRIM(AG92))=0</formula>
    </cfRule>
  </conditionalFormatting>
  <conditionalFormatting sqref="AG92:AI92">
    <cfRule type="containsBlanks" dxfId="993" priority="967">
      <formula>LEN(TRIM(AG92))=0</formula>
    </cfRule>
  </conditionalFormatting>
  <conditionalFormatting sqref="AG92:AI92">
    <cfRule type="containsBlanks" dxfId="992" priority="966">
      <formula>LEN(TRIM(AG92))=0</formula>
    </cfRule>
  </conditionalFormatting>
  <conditionalFormatting sqref="AG92:AI92">
    <cfRule type="containsBlanks" dxfId="991" priority="965">
      <formula>LEN(TRIM(AG92))=0</formula>
    </cfRule>
  </conditionalFormatting>
  <conditionalFormatting sqref="AG92:AI92">
    <cfRule type="containsBlanks" dxfId="990" priority="964">
      <formula>LEN(TRIM(AG92))=0</formula>
    </cfRule>
  </conditionalFormatting>
  <conditionalFormatting sqref="AG92:AI92">
    <cfRule type="containsBlanks" dxfId="989" priority="963">
      <formula>LEN(TRIM(AG92))=0</formula>
    </cfRule>
  </conditionalFormatting>
  <conditionalFormatting sqref="AG92:AI92">
    <cfRule type="containsBlanks" dxfId="988" priority="962">
      <formula>LEN(TRIM(AG92))=0</formula>
    </cfRule>
  </conditionalFormatting>
  <conditionalFormatting sqref="AG92:AI92">
    <cfRule type="containsBlanks" dxfId="987" priority="961">
      <formula>LEN(TRIM(AG92))=0</formula>
    </cfRule>
  </conditionalFormatting>
  <conditionalFormatting sqref="AG92:AI92">
    <cfRule type="containsBlanks" dxfId="986" priority="960">
      <formula>LEN(TRIM(AG92))=0</formula>
    </cfRule>
  </conditionalFormatting>
  <conditionalFormatting sqref="AG92:AI92">
    <cfRule type="containsBlanks" dxfId="985" priority="959">
      <formula>LEN(TRIM(AG92))=0</formula>
    </cfRule>
  </conditionalFormatting>
  <conditionalFormatting sqref="AG92:AI92">
    <cfRule type="containsBlanks" dxfId="984" priority="958">
      <formula>LEN(TRIM(AG92))=0</formula>
    </cfRule>
  </conditionalFormatting>
  <conditionalFormatting sqref="AG92:AI92">
    <cfRule type="containsBlanks" dxfId="983" priority="957">
      <formula>LEN(TRIM(AG92))=0</formula>
    </cfRule>
  </conditionalFormatting>
  <conditionalFormatting sqref="AG92:AI92">
    <cfRule type="containsBlanks" dxfId="982" priority="956">
      <formula>LEN(TRIM(AG92))=0</formula>
    </cfRule>
  </conditionalFormatting>
  <conditionalFormatting sqref="AG95:AI95">
    <cfRule type="containsBlanks" dxfId="981" priority="955">
      <formula>LEN(TRIM(AG95))=0</formula>
    </cfRule>
  </conditionalFormatting>
  <conditionalFormatting sqref="AG95:AI95">
    <cfRule type="containsBlanks" dxfId="980" priority="954">
      <formula>LEN(TRIM(AG95))=0</formula>
    </cfRule>
  </conditionalFormatting>
  <conditionalFormatting sqref="AG95:AI95">
    <cfRule type="containsBlanks" dxfId="979" priority="953">
      <formula>LEN(TRIM(AG95))=0</formula>
    </cfRule>
  </conditionalFormatting>
  <conditionalFormatting sqref="AG95:AI95">
    <cfRule type="containsBlanks" dxfId="978" priority="952">
      <formula>LEN(TRIM(AG95))=0</formula>
    </cfRule>
  </conditionalFormatting>
  <conditionalFormatting sqref="AG95:AI95">
    <cfRule type="containsBlanks" dxfId="977" priority="951">
      <formula>LEN(TRIM(AG95))=0</formula>
    </cfRule>
  </conditionalFormatting>
  <conditionalFormatting sqref="AG95:AI95">
    <cfRule type="containsBlanks" dxfId="976" priority="950">
      <formula>LEN(TRIM(AG95))=0</formula>
    </cfRule>
  </conditionalFormatting>
  <conditionalFormatting sqref="AG95:AI95">
    <cfRule type="containsBlanks" dxfId="975" priority="949">
      <formula>LEN(TRIM(AG95))=0</formula>
    </cfRule>
  </conditionalFormatting>
  <conditionalFormatting sqref="AG95:AI95">
    <cfRule type="containsBlanks" dxfId="974" priority="948">
      <formula>LEN(TRIM(AG95))=0</formula>
    </cfRule>
  </conditionalFormatting>
  <conditionalFormatting sqref="AG95:AI95">
    <cfRule type="containsBlanks" dxfId="973" priority="947">
      <formula>LEN(TRIM(AG95))=0</formula>
    </cfRule>
  </conditionalFormatting>
  <conditionalFormatting sqref="AG95:AI95">
    <cfRule type="containsBlanks" dxfId="972" priority="946">
      <formula>LEN(TRIM(AG95))=0</formula>
    </cfRule>
  </conditionalFormatting>
  <conditionalFormatting sqref="AG95:AI95">
    <cfRule type="containsBlanks" dxfId="971" priority="945">
      <formula>LEN(TRIM(AG95))=0</formula>
    </cfRule>
  </conditionalFormatting>
  <conditionalFormatting sqref="AG95:AI95">
    <cfRule type="containsBlanks" dxfId="970" priority="944">
      <formula>LEN(TRIM(AG95))=0</formula>
    </cfRule>
  </conditionalFormatting>
  <conditionalFormatting sqref="AG95:AI95">
    <cfRule type="containsBlanks" dxfId="969" priority="943">
      <formula>LEN(TRIM(AG95))=0</formula>
    </cfRule>
  </conditionalFormatting>
  <conditionalFormatting sqref="AG96:AI96">
    <cfRule type="containsBlanks" dxfId="968" priority="942">
      <formula>LEN(TRIM(AG96))=0</formula>
    </cfRule>
  </conditionalFormatting>
  <conditionalFormatting sqref="AG96:AI96">
    <cfRule type="containsBlanks" dxfId="967" priority="941">
      <formula>LEN(TRIM(AG96))=0</formula>
    </cfRule>
  </conditionalFormatting>
  <conditionalFormatting sqref="AG96:AI96">
    <cfRule type="containsBlanks" dxfId="966" priority="940">
      <formula>LEN(TRIM(AG96))=0</formula>
    </cfRule>
  </conditionalFormatting>
  <conditionalFormatting sqref="AG96:AI96">
    <cfRule type="containsBlanks" dxfId="965" priority="939">
      <formula>LEN(TRIM(AG96))=0</formula>
    </cfRule>
  </conditionalFormatting>
  <conditionalFormatting sqref="AG96:AI96">
    <cfRule type="containsBlanks" dxfId="964" priority="938">
      <formula>LEN(TRIM(AG96))=0</formula>
    </cfRule>
  </conditionalFormatting>
  <conditionalFormatting sqref="AG96:AI96">
    <cfRule type="containsBlanks" dxfId="963" priority="937">
      <formula>LEN(TRIM(AG96))=0</formula>
    </cfRule>
  </conditionalFormatting>
  <conditionalFormatting sqref="AG96:AI96">
    <cfRule type="containsBlanks" dxfId="962" priority="936">
      <formula>LEN(TRIM(AG96))=0</formula>
    </cfRule>
  </conditionalFormatting>
  <conditionalFormatting sqref="AG96:AI96">
    <cfRule type="containsBlanks" dxfId="961" priority="935">
      <formula>LEN(TRIM(AG96))=0</formula>
    </cfRule>
  </conditionalFormatting>
  <conditionalFormatting sqref="AG96:AI96">
    <cfRule type="containsBlanks" dxfId="960" priority="934">
      <formula>LEN(TRIM(AG96))=0</formula>
    </cfRule>
  </conditionalFormatting>
  <conditionalFormatting sqref="AG96:AI96">
    <cfRule type="containsBlanks" dxfId="959" priority="933">
      <formula>LEN(TRIM(AG96))=0</formula>
    </cfRule>
  </conditionalFormatting>
  <conditionalFormatting sqref="AG96:AI96">
    <cfRule type="containsBlanks" dxfId="958" priority="932">
      <formula>LEN(TRIM(AG96))=0</formula>
    </cfRule>
  </conditionalFormatting>
  <conditionalFormatting sqref="AG96:AI96">
    <cfRule type="containsBlanks" dxfId="957" priority="931">
      <formula>LEN(TRIM(AG96))=0</formula>
    </cfRule>
  </conditionalFormatting>
  <conditionalFormatting sqref="AG96:AI96">
    <cfRule type="containsBlanks" dxfId="956" priority="930">
      <formula>LEN(TRIM(AG96))=0</formula>
    </cfRule>
  </conditionalFormatting>
  <conditionalFormatting sqref="AG96:AI96">
    <cfRule type="containsBlanks" dxfId="955" priority="929">
      <formula>LEN(TRIM(AG96))=0</formula>
    </cfRule>
  </conditionalFormatting>
  <conditionalFormatting sqref="AG96:AI96">
    <cfRule type="containsBlanks" dxfId="954" priority="928">
      <formula>LEN(TRIM(AG96))=0</formula>
    </cfRule>
  </conditionalFormatting>
  <conditionalFormatting sqref="AG96:AI96">
    <cfRule type="containsBlanks" dxfId="953" priority="927">
      <formula>LEN(TRIM(AG96))=0</formula>
    </cfRule>
  </conditionalFormatting>
  <conditionalFormatting sqref="AG100:AI100">
    <cfRule type="containsBlanks" dxfId="952" priority="926">
      <formula>LEN(TRIM(AG100))=0</formula>
    </cfRule>
  </conditionalFormatting>
  <conditionalFormatting sqref="AG100:AI100">
    <cfRule type="containsBlanks" dxfId="951" priority="925">
      <formula>LEN(TRIM(AG100))=0</formula>
    </cfRule>
  </conditionalFormatting>
  <conditionalFormatting sqref="AG100:AI100">
    <cfRule type="containsBlanks" dxfId="950" priority="924">
      <formula>LEN(TRIM(AG100))=0</formula>
    </cfRule>
  </conditionalFormatting>
  <conditionalFormatting sqref="AG100:AI100">
    <cfRule type="containsBlanks" dxfId="949" priority="923">
      <formula>LEN(TRIM(AG100))=0</formula>
    </cfRule>
  </conditionalFormatting>
  <conditionalFormatting sqref="AG100:AI100">
    <cfRule type="containsBlanks" dxfId="948" priority="922">
      <formula>LEN(TRIM(AG100))=0</formula>
    </cfRule>
  </conditionalFormatting>
  <conditionalFormatting sqref="AG100:AI100">
    <cfRule type="containsBlanks" dxfId="947" priority="921">
      <formula>LEN(TRIM(AG100))=0</formula>
    </cfRule>
  </conditionalFormatting>
  <conditionalFormatting sqref="AG100:AI100">
    <cfRule type="containsBlanks" dxfId="946" priority="920">
      <formula>LEN(TRIM(AG100))=0</formula>
    </cfRule>
  </conditionalFormatting>
  <conditionalFormatting sqref="AG100:AI100">
    <cfRule type="containsBlanks" dxfId="945" priority="919">
      <formula>LEN(TRIM(AG100))=0</formula>
    </cfRule>
  </conditionalFormatting>
  <conditionalFormatting sqref="AG100:AI100">
    <cfRule type="containsBlanks" dxfId="944" priority="918">
      <formula>LEN(TRIM(AG100))=0</formula>
    </cfRule>
  </conditionalFormatting>
  <conditionalFormatting sqref="AG100:AI100">
    <cfRule type="containsBlanks" dxfId="943" priority="917">
      <formula>LEN(TRIM(AG100))=0</formula>
    </cfRule>
  </conditionalFormatting>
  <conditionalFormatting sqref="AG100:AI100">
    <cfRule type="containsBlanks" dxfId="942" priority="916">
      <formula>LEN(TRIM(AG100))=0</formula>
    </cfRule>
  </conditionalFormatting>
  <conditionalFormatting sqref="AG100:AI100">
    <cfRule type="containsBlanks" dxfId="941" priority="915">
      <formula>LEN(TRIM(AG100))=0</formula>
    </cfRule>
  </conditionalFormatting>
  <conditionalFormatting sqref="AG100:AI100">
    <cfRule type="containsBlanks" dxfId="940" priority="914">
      <formula>LEN(TRIM(AG100))=0</formula>
    </cfRule>
  </conditionalFormatting>
  <conditionalFormatting sqref="AG100:AI100">
    <cfRule type="containsBlanks" dxfId="939" priority="913">
      <formula>LEN(TRIM(AG100))=0</formula>
    </cfRule>
  </conditionalFormatting>
  <conditionalFormatting sqref="AG100:AI100">
    <cfRule type="containsBlanks" dxfId="938" priority="912">
      <formula>LEN(TRIM(AG100))=0</formula>
    </cfRule>
  </conditionalFormatting>
  <conditionalFormatting sqref="AG100:AI100">
    <cfRule type="containsBlanks" dxfId="937" priority="911">
      <formula>LEN(TRIM(AG100))=0</formula>
    </cfRule>
  </conditionalFormatting>
  <conditionalFormatting sqref="AG107:AI107">
    <cfRule type="containsBlanks" dxfId="936" priority="910">
      <formula>LEN(TRIM(AG107))=0</formula>
    </cfRule>
  </conditionalFormatting>
  <conditionalFormatting sqref="AG107:AI107">
    <cfRule type="containsBlanks" dxfId="935" priority="909">
      <formula>LEN(TRIM(AG107))=0</formula>
    </cfRule>
  </conditionalFormatting>
  <conditionalFormatting sqref="AG107:AI107">
    <cfRule type="containsBlanks" dxfId="934" priority="908">
      <formula>LEN(TRIM(AG107))=0</formula>
    </cfRule>
  </conditionalFormatting>
  <conditionalFormatting sqref="AG107:AI107">
    <cfRule type="containsBlanks" dxfId="933" priority="907">
      <formula>LEN(TRIM(AG107))=0</formula>
    </cfRule>
  </conditionalFormatting>
  <conditionalFormatting sqref="AG107:AI107">
    <cfRule type="containsBlanks" dxfId="932" priority="906">
      <formula>LEN(TRIM(AG107))=0</formula>
    </cfRule>
  </conditionalFormatting>
  <conditionalFormatting sqref="AG107:AI107">
    <cfRule type="containsBlanks" dxfId="931" priority="905">
      <formula>LEN(TRIM(AG107))=0</formula>
    </cfRule>
  </conditionalFormatting>
  <conditionalFormatting sqref="AG107:AI107">
    <cfRule type="containsBlanks" dxfId="930" priority="904">
      <formula>LEN(TRIM(AG107))=0</formula>
    </cfRule>
  </conditionalFormatting>
  <conditionalFormatting sqref="AG107:AI107">
    <cfRule type="containsBlanks" dxfId="929" priority="903">
      <formula>LEN(TRIM(AG107))=0</formula>
    </cfRule>
  </conditionalFormatting>
  <conditionalFormatting sqref="AG107:AI107">
    <cfRule type="containsBlanks" dxfId="928" priority="902">
      <formula>LEN(TRIM(AG107))=0</formula>
    </cfRule>
  </conditionalFormatting>
  <conditionalFormatting sqref="AG107:AI107">
    <cfRule type="containsBlanks" dxfId="927" priority="901">
      <formula>LEN(TRIM(AG107))=0</formula>
    </cfRule>
  </conditionalFormatting>
  <conditionalFormatting sqref="AG107:AI107">
    <cfRule type="containsBlanks" dxfId="926" priority="900">
      <formula>LEN(TRIM(AG107))=0</formula>
    </cfRule>
  </conditionalFormatting>
  <conditionalFormatting sqref="AG107:AI107">
    <cfRule type="containsBlanks" dxfId="925" priority="899">
      <formula>LEN(TRIM(AG107))=0</formula>
    </cfRule>
  </conditionalFormatting>
  <conditionalFormatting sqref="AG107:AI107">
    <cfRule type="containsBlanks" dxfId="924" priority="898">
      <formula>LEN(TRIM(AG107))=0</formula>
    </cfRule>
  </conditionalFormatting>
  <conditionalFormatting sqref="AG107:AI107">
    <cfRule type="containsBlanks" dxfId="923" priority="897">
      <formula>LEN(TRIM(AG107))=0</formula>
    </cfRule>
  </conditionalFormatting>
  <conditionalFormatting sqref="AG107:AI107">
    <cfRule type="containsBlanks" dxfId="922" priority="896">
      <formula>LEN(TRIM(AG107))=0</formula>
    </cfRule>
  </conditionalFormatting>
  <conditionalFormatting sqref="AG107:AI107">
    <cfRule type="containsBlanks" dxfId="921" priority="895">
      <formula>LEN(TRIM(AG107))=0</formula>
    </cfRule>
  </conditionalFormatting>
  <conditionalFormatting sqref="AG109:AI109">
    <cfRule type="containsBlanks" dxfId="920" priority="894">
      <formula>LEN(TRIM(AG109))=0</formula>
    </cfRule>
  </conditionalFormatting>
  <conditionalFormatting sqref="AG109:AI109">
    <cfRule type="containsBlanks" dxfId="919" priority="893">
      <formula>LEN(TRIM(AG109))=0</formula>
    </cfRule>
  </conditionalFormatting>
  <conditionalFormatting sqref="AG109:AI109">
    <cfRule type="containsBlanks" dxfId="918" priority="892">
      <formula>LEN(TRIM(AG109))=0</formula>
    </cfRule>
  </conditionalFormatting>
  <conditionalFormatting sqref="AG109:AI109">
    <cfRule type="containsBlanks" dxfId="917" priority="891">
      <formula>LEN(TRIM(AG109))=0</formula>
    </cfRule>
  </conditionalFormatting>
  <conditionalFormatting sqref="AG109:AI109">
    <cfRule type="containsBlanks" dxfId="916" priority="890">
      <formula>LEN(TRIM(AG109))=0</formula>
    </cfRule>
  </conditionalFormatting>
  <conditionalFormatting sqref="AG109:AI109">
    <cfRule type="containsBlanks" dxfId="915" priority="889">
      <formula>LEN(TRIM(AG109))=0</formula>
    </cfRule>
  </conditionalFormatting>
  <conditionalFormatting sqref="AG109:AI109">
    <cfRule type="containsBlanks" dxfId="914" priority="888">
      <formula>LEN(TRIM(AG109))=0</formula>
    </cfRule>
  </conditionalFormatting>
  <conditionalFormatting sqref="AG109:AI109">
    <cfRule type="containsBlanks" dxfId="913" priority="887">
      <formula>LEN(TRIM(AG109))=0</formula>
    </cfRule>
  </conditionalFormatting>
  <conditionalFormatting sqref="AG109:AI109">
    <cfRule type="containsBlanks" dxfId="912" priority="886">
      <formula>LEN(TRIM(AG109))=0</formula>
    </cfRule>
  </conditionalFormatting>
  <conditionalFormatting sqref="AG109:AI109">
    <cfRule type="containsBlanks" dxfId="911" priority="885">
      <formula>LEN(TRIM(AG109))=0</formula>
    </cfRule>
  </conditionalFormatting>
  <conditionalFormatting sqref="AG109:AI109">
    <cfRule type="containsBlanks" dxfId="910" priority="884">
      <formula>LEN(TRIM(AG109))=0</formula>
    </cfRule>
  </conditionalFormatting>
  <conditionalFormatting sqref="AG109:AI109">
    <cfRule type="containsBlanks" dxfId="909" priority="883">
      <formula>LEN(TRIM(AG109))=0</formula>
    </cfRule>
  </conditionalFormatting>
  <conditionalFormatting sqref="AG109:AI109">
    <cfRule type="containsBlanks" dxfId="908" priority="882">
      <formula>LEN(TRIM(AG109))=0</formula>
    </cfRule>
  </conditionalFormatting>
  <conditionalFormatting sqref="AG109:AI109">
    <cfRule type="containsBlanks" dxfId="907" priority="881">
      <formula>LEN(TRIM(AG109))=0</formula>
    </cfRule>
  </conditionalFormatting>
  <conditionalFormatting sqref="AG109:AI109">
    <cfRule type="containsBlanks" dxfId="906" priority="880">
      <formula>LEN(TRIM(AG109))=0</formula>
    </cfRule>
  </conditionalFormatting>
  <conditionalFormatting sqref="AG109:AI109">
    <cfRule type="containsBlanks" dxfId="905" priority="879">
      <formula>LEN(TRIM(AG109))=0</formula>
    </cfRule>
  </conditionalFormatting>
  <conditionalFormatting sqref="AG116:AI116">
    <cfRule type="containsBlanks" dxfId="904" priority="878">
      <formula>LEN(TRIM(AG116))=0</formula>
    </cfRule>
  </conditionalFormatting>
  <conditionalFormatting sqref="AG116:AI116">
    <cfRule type="containsBlanks" dxfId="903" priority="877">
      <formula>LEN(TRIM(AG116))=0</formula>
    </cfRule>
  </conditionalFormatting>
  <conditionalFormatting sqref="AG116:AI116">
    <cfRule type="containsBlanks" dxfId="902" priority="876">
      <formula>LEN(TRIM(AG116))=0</formula>
    </cfRule>
  </conditionalFormatting>
  <conditionalFormatting sqref="AG116:AI116">
    <cfRule type="containsBlanks" dxfId="901" priority="875">
      <formula>LEN(TRIM(AG116))=0</formula>
    </cfRule>
  </conditionalFormatting>
  <conditionalFormatting sqref="AG116:AI116">
    <cfRule type="containsBlanks" dxfId="900" priority="874">
      <formula>LEN(TRIM(AG116))=0</formula>
    </cfRule>
  </conditionalFormatting>
  <conditionalFormatting sqref="AG116:AI116">
    <cfRule type="containsBlanks" dxfId="899" priority="873">
      <formula>LEN(TRIM(AG116))=0</formula>
    </cfRule>
  </conditionalFormatting>
  <conditionalFormatting sqref="AG116:AI116">
    <cfRule type="containsBlanks" dxfId="898" priority="872">
      <formula>LEN(TRIM(AG116))=0</formula>
    </cfRule>
  </conditionalFormatting>
  <conditionalFormatting sqref="AG116:AI116">
    <cfRule type="containsBlanks" dxfId="897" priority="871">
      <formula>LEN(TRIM(AG116))=0</formula>
    </cfRule>
  </conditionalFormatting>
  <conditionalFormatting sqref="AG116:AI116">
    <cfRule type="containsBlanks" dxfId="896" priority="870">
      <formula>LEN(TRIM(AG116))=0</formula>
    </cfRule>
  </conditionalFormatting>
  <conditionalFormatting sqref="AG116:AI116">
    <cfRule type="containsBlanks" dxfId="895" priority="869">
      <formula>LEN(TRIM(AG116))=0</formula>
    </cfRule>
  </conditionalFormatting>
  <conditionalFormatting sqref="AG116:AI116">
    <cfRule type="containsBlanks" dxfId="894" priority="868">
      <formula>LEN(TRIM(AG116))=0</formula>
    </cfRule>
  </conditionalFormatting>
  <conditionalFormatting sqref="AG116:AI116">
    <cfRule type="containsBlanks" dxfId="893" priority="867">
      <formula>LEN(TRIM(AG116))=0</formula>
    </cfRule>
  </conditionalFormatting>
  <conditionalFormatting sqref="AG116:AI116">
    <cfRule type="containsBlanks" dxfId="892" priority="866">
      <formula>LEN(TRIM(AG116))=0</formula>
    </cfRule>
  </conditionalFormatting>
  <conditionalFormatting sqref="AG116:AI116">
    <cfRule type="containsBlanks" dxfId="891" priority="865">
      <formula>LEN(TRIM(AG116))=0</formula>
    </cfRule>
  </conditionalFormatting>
  <conditionalFormatting sqref="AG116:AI116">
    <cfRule type="containsBlanks" dxfId="890" priority="864">
      <formula>LEN(TRIM(AG116))=0</formula>
    </cfRule>
  </conditionalFormatting>
  <conditionalFormatting sqref="AG116:AI116">
    <cfRule type="containsBlanks" dxfId="889" priority="863">
      <formula>LEN(TRIM(AG116))=0</formula>
    </cfRule>
  </conditionalFormatting>
  <conditionalFormatting sqref="AH113:AI113">
    <cfRule type="containsBlanks" dxfId="888" priority="862">
      <formula>LEN(TRIM(AH113))=0</formula>
    </cfRule>
  </conditionalFormatting>
  <conditionalFormatting sqref="AH113:AI113">
    <cfRule type="containsBlanks" dxfId="887" priority="861">
      <formula>LEN(TRIM(AH113))=0</formula>
    </cfRule>
  </conditionalFormatting>
  <conditionalFormatting sqref="AH113:AI113">
    <cfRule type="containsBlanks" dxfId="886" priority="860">
      <formula>LEN(TRIM(AH113))=0</formula>
    </cfRule>
  </conditionalFormatting>
  <conditionalFormatting sqref="AH113:AI113">
    <cfRule type="containsBlanks" dxfId="885" priority="859">
      <formula>LEN(TRIM(AH113))=0</formula>
    </cfRule>
  </conditionalFormatting>
  <conditionalFormatting sqref="AH113:AI113">
    <cfRule type="containsBlanks" dxfId="884" priority="858">
      <formula>LEN(TRIM(AH113))=0</formula>
    </cfRule>
  </conditionalFormatting>
  <conditionalFormatting sqref="AH113:AI113">
    <cfRule type="containsBlanks" dxfId="883" priority="857">
      <formula>LEN(TRIM(AH113))=0</formula>
    </cfRule>
  </conditionalFormatting>
  <conditionalFormatting sqref="AH113:AI113">
    <cfRule type="containsBlanks" dxfId="882" priority="856">
      <formula>LEN(TRIM(AH113))=0</formula>
    </cfRule>
  </conditionalFormatting>
  <conditionalFormatting sqref="AH113:AI113">
    <cfRule type="containsBlanks" dxfId="881" priority="855">
      <formula>LEN(TRIM(AH113))=0</formula>
    </cfRule>
  </conditionalFormatting>
  <conditionalFormatting sqref="AH113:AI113">
    <cfRule type="containsBlanks" dxfId="880" priority="854">
      <formula>LEN(TRIM(AH113))=0</formula>
    </cfRule>
  </conditionalFormatting>
  <conditionalFormatting sqref="AH113:AI113">
    <cfRule type="containsBlanks" dxfId="879" priority="853">
      <formula>LEN(TRIM(AH113))=0</formula>
    </cfRule>
  </conditionalFormatting>
  <conditionalFormatting sqref="AH113:AI113">
    <cfRule type="containsBlanks" dxfId="878" priority="852">
      <formula>LEN(TRIM(AH113))=0</formula>
    </cfRule>
  </conditionalFormatting>
  <conditionalFormatting sqref="AH113:AI113">
    <cfRule type="containsBlanks" dxfId="877" priority="851">
      <formula>LEN(TRIM(AH113))=0</formula>
    </cfRule>
  </conditionalFormatting>
  <conditionalFormatting sqref="AH113:AI113">
    <cfRule type="containsBlanks" dxfId="876" priority="850">
      <formula>LEN(TRIM(AH113))=0</formula>
    </cfRule>
  </conditionalFormatting>
  <conditionalFormatting sqref="AH113:AI113">
    <cfRule type="containsBlanks" dxfId="875" priority="849">
      <formula>LEN(TRIM(AH113))=0</formula>
    </cfRule>
  </conditionalFormatting>
  <conditionalFormatting sqref="AH113:AI113">
    <cfRule type="containsBlanks" dxfId="874" priority="848">
      <formula>LEN(TRIM(AH113))=0</formula>
    </cfRule>
  </conditionalFormatting>
  <conditionalFormatting sqref="AH113:AI113">
    <cfRule type="containsBlanks" dxfId="873" priority="847">
      <formula>LEN(TRIM(AH113))=0</formula>
    </cfRule>
  </conditionalFormatting>
  <conditionalFormatting sqref="AG118:AI118">
    <cfRule type="containsBlanks" dxfId="872" priority="846">
      <formula>LEN(TRIM(AG118))=0</formula>
    </cfRule>
  </conditionalFormatting>
  <conditionalFormatting sqref="AG118:AI118">
    <cfRule type="containsBlanks" dxfId="871" priority="845">
      <formula>LEN(TRIM(AG118))=0</formula>
    </cfRule>
  </conditionalFormatting>
  <conditionalFormatting sqref="AG118:AI118">
    <cfRule type="containsBlanks" dxfId="870" priority="844">
      <formula>LEN(TRIM(AG118))=0</formula>
    </cfRule>
  </conditionalFormatting>
  <conditionalFormatting sqref="AG118:AI118">
    <cfRule type="containsBlanks" dxfId="869" priority="843">
      <formula>LEN(TRIM(AG118))=0</formula>
    </cfRule>
  </conditionalFormatting>
  <conditionalFormatting sqref="AG118:AI118">
    <cfRule type="containsBlanks" dxfId="868" priority="842">
      <formula>LEN(TRIM(AG118))=0</formula>
    </cfRule>
  </conditionalFormatting>
  <conditionalFormatting sqref="AG118:AI118">
    <cfRule type="containsBlanks" dxfId="867" priority="841">
      <formula>LEN(TRIM(AG118))=0</formula>
    </cfRule>
  </conditionalFormatting>
  <conditionalFormatting sqref="AG118:AI118">
    <cfRule type="containsBlanks" dxfId="866" priority="840">
      <formula>LEN(TRIM(AG118))=0</formula>
    </cfRule>
  </conditionalFormatting>
  <conditionalFormatting sqref="AG118:AI118">
    <cfRule type="containsBlanks" dxfId="865" priority="839">
      <formula>LEN(TRIM(AG118))=0</formula>
    </cfRule>
  </conditionalFormatting>
  <conditionalFormatting sqref="AG118:AI118">
    <cfRule type="containsBlanks" dxfId="864" priority="838">
      <formula>LEN(TRIM(AG118))=0</formula>
    </cfRule>
  </conditionalFormatting>
  <conditionalFormatting sqref="AG118:AI118">
    <cfRule type="containsBlanks" dxfId="863" priority="837">
      <formula>LEN(TRIM(AG118))=0</formula>
    </cfRule>
  </conditionalFormatting>
  <conditionalFormatting sqref="AG118:AI118">
    <cfRule type="containsBlanks" dxfId="862" priority="836">
      <formula>LEN(TRIM(AG118))=0</formula>
    </cfRule>
  </conditionalFormatting>
  <conditionalFormatting sqref="AG118:AI118">
    <cfRule type="containsBlanks" dxfId="861" priority="835">
      <formula>LEN(TRIM(AG118))=0</formula>
    </cfRule>
  </conditionalFormatting>
  <conditionalFormatting sqref="AG118:AI118">
    <cfRule type="containsBlanks" dxfId="860" priority="834">
      <formula>LEN(TRIM(AG118))=0</formula>
    </cfRule>
  </conditionalFormatting>
  <conditionalFormatting sqref="AG118:AI118">
    <cfRule type="containsBlanks" dxfId="859" priority="833">
      <formula>LEN(TRIM(AG118))=0</formula>
    </cfRule>
  </conditionalFormatting>
  <conditionalFormatting sqref="AG118:AI118">
    <cfRule type="containsBlanks" dxfId="858" priority="832">
      <formula>LEN(TRIM(AG118))=0</formula>
    </cfRule>
  </conditionalFormatting>
  <conditionalFormatting sqref="AG118:AI118">
    <cfRule type="containsBlanks" dxfId="857" priority="831">
      <formula>LEN(TRIM(AG118))=0</formula>
    </cfRule>
  </conditionalFormatting>
  <conditionalFormatting sqref="AG120:AI120">
    <cfRule type="containsBlanks" dxfId="856" priority="830">
      <formula>LEN(TRIM(AG120))=0</formula>
    </cfRule>
  </conditionalFormatting>
  <conditionalFormatting sqref="AG120:AI120">
    <cfRule type="containsBlanks" dxfId="855" priority="829">
      <formula>LEN(TRIM(AG120))=0</formula>
    </cfRule>
  </conditionalFormatting>
  <conditionalFormatting sqref="AG120:AI120">
    <cfRule type="containsBlanks" dxfId="854" priority="828">
      <formula>LEN(TRIM(AG120))=0</formula>
    </cfRule>
  </conditionalFormatting>
  <conditionalFormatting sqref="AG120:AI120">
    <cfRule type="containsBlanks" dxfId="853" priority="827">
      <formula>LEN(TRIM(AG120))=0</formula>
    </cfRule>
  </conditionalFormatting>
  <conditionalFormatting sqref="AG120:AI120">
    <cfRule type="containsBlanks" dxfId="852" priority="826">
      <formula>LEN(TRIM(AG120))=0</formula>
    </cfRule>
  </conditionalFormatting>
  <conditionalFormatting sqref="AG120:AI120">
    <cfRule type="containsBlanks" dxfId="851" priority="825">
      <formula>LEN(TRIM(AG120))=0</formula>
    </cfRule>
  </conditionalFormatting>
  <conditionalFormatting sqref="AG120:AI120">
    <cfRule type="containsBlanks" dxfId="850" priority="824">
      <formula>LEN(TRIM(AG120))=0</formula>
    </cfRule>
  </conditionalFormatting>
  <conditionalFormatting sqref="AG120:AI120">
    <cfRule type="containsBlanks" dxfId="849" priority="823">
      <formula>LEN(TRIM(AG120))=0</formula>
    </cfRule>
  </conditionalFormatting>
  <conditionalFormatting sqref="AG120:AI120">
    <cfRule type="containsBlanks" dxfId="848" priority="822">
      <formula>LEN(TRIM(AG120))=0</formula>
    </cfRule>
  </conditionalFormatting>
  <conditionalFormatting sqref="AG120:AI120">
    <cfRule type="containsBlanks" dxfId="847" priority="821">
      <formula>LEN(TRIM(AG120))=0</formula>
    </cfRule>
  </conditionalFormatting>
  <conditionalFormatting sqref="AG120:AI120">
    <cfRule type="containsBlanks" dxfId="846" priority="820">
      <formula>LEN(TRIM(AG120))=0</formula>
    </cfRule>
  </conditionalFormatting>
  <conditionalFormatting sqref="AG120:AI120">
    <cfRule type="containsBlanks" dxfId="845" priority="819">
      <formula>LEN(TRIM(AG120))=0</formula>
    </cfRule>
  </conditionalFormatting>
  <conditionalFormatting sqref="AG120:AI120">
    <cfRule type="containsBlanks" dxfId="844" priority="818">
      <formula>LEN(TRIM(AG120))=0</formula>
    </cfRule>
  </conditionalFormatting>
  <conditionalFormatting sqref="AG120:AI120">
    <cfRule type="containsBlanks" dxfId="843" priority="817">
      <formula>LEN(TRIM(AG120))=0</formula>
    </cfRule>
  </conditionalFormatting>
  <conditionalFormatting sqref="AG120:AI120">
    <cfRule type="containsBlanks" dxfId="842" priority="816">
      <formula>LEN(TRIM(AG120))=0</formula>
    </cfRule>
  </conditionalFormatting>
  <conditionalFormatting sqref="AG120:AI120">
    <cfRule type="containsBlanks" dxfId="841" priority="815">
      <formula>LEN(TRIM(AG120))=0</formula>
    </cfRule>
  </conditionalFormatting>
  <conditionalFormatting sqref="AG122:AI122">
    <cfRule type="containsBlanks" dxfId="840" priority="814">
      <formula>LEN(TRIM(AG122))=0</formula>
    </cfRule>
  </conditionalFormatting>
  <conditionalFormatting sqref="AG122:AI122">
    <cfRule type="containsBlanks" dxfId="839" priority="813">
      <formula>LEN(TRIM(AG122))=0</formula>
    </cfRule>
  </conditionalFormatting>
  <conditionalFormatting sqref="AG122:AI122">
    <cfRule type="containsBlanks" dxfId="838" priority="812">
      <formula>LEN(TRIM(AG122))=0</formula>
    </cfRule>
  </conditionalFormatting>
  <conditionalFormatting sqref="AG122:AI122">
    <cfRule type="containsBlanks" dxfId="837" priority="811">
      <formula>LEN(TRIM(AG122))=0</formula>
    </cfRule>
  </conditionalFormatting>
  <conditionalFormatting sqref="AG122:AI122">
    <cfRule type="containsBlanks" dxfId="836" priority="810">
      <formula>LEN(TRIM(AG122))=0</formula>
    </cfRule>
  </conditionalFormatting>
  <conditionalFormatting sqref="AG122:AI122">
    <cfRule type="containsBlanks" dxfId="835" priority="809">
      <formula>LEN(TRIM(AG122))=0</formula>
    </cfRule>
  </conditionalFormatting>
  <conditionalFormatting sqref="AG122:AI122">
    <cfRule type="containsBlanks" dxfId="834" priority="808">
      <formula>LEN(TRIM(AG122))=0</formula>
    </cfRule>
  </conditionalFormatting>
  <conditionalFormatting sqref="AG122:AI122">
    <cfRule type="containsBlanks" dxfId="833" priority="807">
      <formula>LEN(TRIM(AG122))=0</formula>
    </cfRule>
  </conditionalFormatting>
  <conditionalFormatting sqref="AG122:AI122">
    <cfRule type="containsBlanks" dxfId="832" priority="806">
      <formula>LEN(TRIM(AG122))=0</formula>
    </cfRule>
  </conditionalFormatting>
  <conditionalFormatting sqref="AG122:AI122">
    <cfRule type="containsBlanks" dxfId="831" priority="805">
      <formula>LEN(TRIM(AG122))=0</formula>
    </cfRule>
  </conditionalFormatting>
  <conditionalFormatting sqref="AG122:AI122">
    <cfRule type="containsBlanks" dxfId="830" priority="804">
      <formula>LEN(TRIM(AG122))=0</formula>
    </cfRule>
  </conditionalFormatting>
  <conditionalFormatting sqref="AG122:AI122">
    <cfRule type="containsBlanks" dxfId="829" priority="803">
      <formula>LEN(TRIM(AG122))=0</formula>
    </cfRule>
  </conditionalFormatting>
  <conditionalFormatting sqref="AG122:AI122">
    <cfRule type="containsBlanks" dxfId="828" priority="802">
      <formula>LEN(TRIM(AG122))=0</formula>
    </cfRule>
  </conditionalFormatting>
  <conditionalFormatting sqref="AG122:AI122">
    <cfRule type="containsBlanks" dxfId="827" priority="801">
      <formula>LEN(TRIM(AG122))=0</formula>
    </cfRule>
  </conditionalFormatting>
  <conditionalFormatting sqref="AG122:AI122">
    <cfRule type="containsBlanks" dxfId="826" priority="800">
      <formula>LEN(TRIM(AG122))=0</formula>
    </cfRule>
  </conditionalFormatting>
  <conditionalFormatting sqref="AG122:AI122">
    <cfRule type="containsBlanks" dxfId="825" priority="799">
      <formula>LEN(TRIM(AG122))=0</formula>
    </cfRule>
  </conditionalFormatting>
  <conditionalFormatting sqref="AG123:AI123">
    <cfRule type="containsBlanks" dxfId="824" priority="798">
      <formula>LEN(TRIM(AG123))=0</formula>
    </cfRule>
  </conditionalFormatting>
  <conditionalFormatting sqref="AG123:AI123">
    <cfRule type="containsBlanks" dxfId="823" priority="797">
      <formula>LEN(TRIM(AG123))=0</formula>
    </cfRule>
  </conditionalFormatting>
  <conditionalFormatting sqref="AG123:AI123">
    <cfRule type="containsBlanks" dxfId="822" priority="796">
      <formula>LEN(TRIM(AG123))=0</formula>
    </cfRule>
  </conditionalFormatting>
  <conditionalFormatting sqref="AG123:AI123">
    <cfRule type="containsBlanks" dxfId="821" priority="795">
      <formula>LEN(TRIM(AG123))=0</formula>
    </cfRule>
  </conditionalFormatting>
  <conditionalFormatting sqref="AG123:AI123">
    <cfRule type="containsBlanks" dxfId="820" priority="794">
      <formula>LEN(TRIM(AG123))=0</formula>
    </cfRule>
  </conditionalFormatting>
  <conditionalFormatting sqref="AG123:AI123">
    <cfRule type="containsBlanks" dxfId="819" priority="793">
      <formula>LEN(TRIM(AG123))=0</formula>
    </cfRule>
  </conditionalFormatting>
  <conditionalFormatting sqref="AG123:AI123">
    <cfRule type="containsBlanks" dxfId="818" priority="792">
      <formula>LEN(TRIM(AG123))=0</formula>
    </cfRule>
  </conditionalFormatting>
  <conditionalFormatting sqref="AG123:AI123">
    <cfRule type="containsBlanks" dxfId="817" priority="791">
      <formula>LEN(TRIM(AG123))=0</formula>
    </cfRule>
  </conditionalFormatting>
  <conditionalFormatting sqref="AG123:AI123">
    <cfRule type="containsBlanks" dxfId="816" priority="790">
      <formula>LEN(TRIM(AG123))=0</formula>
    </cfRule>
  </conditionalFormatting>
  <conditionalFormatting sqref="AG123:AI123">
    <cfRule type="containsBlanks" dxfId="815" priority="789">
      <formula>LEN(TRIM(AG123))=0</formula>
    </cfRule>
  </conditionalFormatting>
  <conditionalFormatting sqref="AG123:AI123">
    <cfRule type="containsBlanks" dxfId="814" priority="788">
      <formula>LEN(TRIM(AG123))=0</formula>
    </cfRule>
  </conditionalFormatting>
  <conditionalFormatting sqref="AG123:AI123">
    <cfRule type="containsBlanks" dxfId="813" priority="787">
      <formula>LEN(TRIM(AG123))=0</formula>
    </cfRule>
  </conditionalFormatting>
  <conditionalFormatting sqref="AG123:AI123">
    <cfRule type="containsBlanks" dxfId="812" priority="786">
      <formula>LEN(TRIM(AG123))=0</formula>
    </cfRule>
  </conditionalFormatting>
  <conditionalFormatting sqref="AG123:AI123">
    <cfRule type="containsBlanks" dxfId="811" priority="785">
      <formula>LEN(TRIM(AG123))=0</formula>
    </cfRule>
  </conditionalFormatting>
  <conditionalFormatting sqref="AG123:AI123">
    <cfRule type="containsBlanks" dxfId="810" priority="784">
      <formula>LEN(TRIM(AG123))=0</formula>
    </cfRule>
  </conditionalFormatting>
  <conditionalFormatting sqref="AG123:AI123">
    <cfRule type="containsBlanks" dxfId="809" priority="783">
      <formula>LEN(TRIM(AG123))=0</formula>
    </cfRule>
  </conditionalFormatting>
  <conditionalFormatting sqref="AG127:AI127">
    <cfRule type="containsBlanks" dxfId="808" priority="782">
      <formula>LEN(TRIM(AG127))=0</formula>
    </cfRule>
  </conditionalFormatting>
  <conditionalFormatting sqref="AG127:AI127">
    <cfRule type="containsBlanks" dxfId="807" priority="781">
      <formula>LEN(TRIM(AG127))=0</formula>
    </cfRule>
  </conditionalFormatting>
  <conditionalFormatting sqref="AG127:AI127">
    <cfRule type="containsBlanks" dxfId="806" priority="780">
      <formula>LEN(TRIM(AG127))=0</formula>
    </cfRule>
  </conditionalFormatting>
  <conditionalFormatting sqref="AG127:AI127">
    <cfRule type="containsBlanks" dxfId="805" priority="779">
      <formula>LEN(TRIM(AG127))=0</formula>
    </cfRule>
  </conditionalFormatting>
  <conditionalFormatting sqref="AG127:AI127">
    <cfRule type="containsBlanks" dxfId="804" priority="778">
      <formula>LEN(TRIM(AG127))=0</formula>
    </cfRule>
  </conditionalFormatting>
  <conditionalFormatting sqref="AG127:AI127">
    <cfRule type="containsBlanks" dxfId="803" priority="777">
      <formula>LEN(TRIM(AG127))=0</formula>
    </cfRule>
  </conditionalFormatting>
  <conditionalFormatting sqref="AG127:AI127">
    <cfRule type="containsBlanks" dxfId="802" priority="776">
      <formula>LEN(TRIM(AG127))=0</formula>
    </cfRule>
  </conditionalFormatting>
  <conditionalFormatting sqref="AG127:AI127">
    <cfRule type="containsBlanks" dxfId="801" priority="775">
      <formula>LEN(TRIM(AG127))=0</formula>
    </cfRule>
  </conditionalFormatting>
  <conditionalFormatting sqref="AG127:AI127">
    <cfRule type="containsBlanks" dxfId="800" priority="774">
      <formula>LEN(TRIM(AG127))=0</formula>
    </cfRule>
  </conditionalFormatting>
  <conditionalFormatting sqref="AG127:AI127">
    <cfRule type="containsBlanks" dxfId="799" priority="773">
      <formula>LEN(TRIM(AG127))=0</formula>
    </cfRule>
  </conditionalFormatting>
  <conditionalFormatting sqref="AG127:AI127">
    <cfRule type="containsBlanks" dxfId="798" priority="772">
      <formula>LEN(TRIM(AG127))=0</formula>
    </cfRule>
  </conditionalFormatting>
  <conditionalFormatting sqref="AG127:AI127">
    <cfRule type="containsBlanks" dxfId="797" priority="771">
      <formula>LEN(TRIM(AG127))=0</formula>
    </cfRule>
  </conditionalFormatting>
  <conditionalFormatting sqref="AG127:AI127">
    <cfRule type="containsBlanks" dxfId="796" priority="770">
      <formula>LEN(TRIM(AG127))=0</formula>
    </cfRule>
  </conditionalFormatting>
  <conditionalFormatting sqref="AG127:AI127">
    <cfRule type="containsBlanks" dxfId="795" priority="769">
      <formula>LEN(TRIM(AG127))=0</formula>
    </cfRule>
  </conditionalFormatting>
  <conditionalFormatting sqref="AG127:AI127">
    <cfRule type="containsBlanks" dxfId="794" priority="768">
      <formula>LEN(TRIM(AG127))=0</formula>
    </cfRule>
  </conditionalFormatting>
  <conditionalFormatting sqref="AG127:AI127">
    <cfRule type="containsBlanks" dxfId="793" priority="767">
      <formula>LEN(TRIM(AG127))=0</formula>
    </cfRule>
  </conditionalFormatting>
  <conditionalFormatting sqref="AG129:AI129">
    <cfRule type="containsBlanks" dxfId="792" priority="766">
      <formula>LEN(TRIM(AG129))=0</formula>
    </cfRule>
  </conditionalFormatting>
  <conditionalFormatting sqref="AG129:AI129">
    <cfRule type="containsBlanks" dxfId="791" priority="765">
      <formula>LEN(TRIM(AG129))=0</formula>
    </cfRule>
  </conditionalFormatting>
  <conditionalFormatting sqref="AG129:AI129">
    <cfRule type="containsBlanks" dxfId="790" priority="764">
      <formula>LEN(TRIM(AG129))=0</formula>
    </cfRule>
  </conditionalFormatting>
  <conditionalFormatting sqref="AG129:AI129">
    <cfRule type="containsBlanks" dxfId="789" priority="763">
      <formula>LEN(TRIM(AG129))=0</formula>
    </cfRule>
  </conditionalFormatting>
  <conditionalFormatting sqref="AG129:AI129">
    <cfRule type="containsBlanks" dxfId="788" priority="762">
      <formula>LEN(TRIM(AG129))=0</formula>
    </cfRule>
  </conditionalFormatting>
  <conditionalFormatting sqref="AG129:AI129">
    <cfRule type="containsBlanks" dxfId="787" priority="761">
      <formula>LEN(TRIM(AG129))=0</formula>
    </cfRule>
  </conditionalFormatting>
  <conditionalFormatting sqref="AG129:AI129">
    <cfRule type="containsBlanks" dxfId="786" priority="760">
      <formula>LEN(TRIM(AG129))=0</formula>
    </cfRule>
  </conditionalFormatting>
  <conditionalFormatting sqref="AG129:AI129">
    <cfRule type="containsBlanks" dxfId="785" priority="759">
      <formula>LEN(TRIM(AG129))=0</formula>
    </cfRule>
  </conditionalFormatting>
  <conditionalFormatting sqref="AG129:AI129">
    <cfRule type="containsBlanks" dxfId="784" priority="758">
      <formula>LEN(TRIM(AG129))=0</formula>
    </cfRule>
  </conditionalFormatting>
  <conditionalFormatting sqref="AG129:AI129">
    <cfRule type="containsBlanks" dxfId="783" priority="757">
      <formula>LEN(TRIM(AG129))=0</formula>
    </cfRule>
  </conditionalFormatting>
  <conditionalFormatting sqref="AG129:AI129">
    <cfRule type="containsBlanks" dxfId="782" priority="756">
      <formula>LEN(TRIM(AG129))=0</formula>
    </cfRule>
  </conditionalFormatting>
  <conditionalFormatting sqref="AG129:AI129">
    <cfRule type="containsBlanks" dxfId="781" priority="755">
      <formula>LEN(TRIM(AG129))=0</formula>
    </cfRule>
  </conditionalFormatting>
  <conditionalFormatting sqref="AG129:AI129">
    <cfRule type="containsBlanks" dxfId="780" priority="754">
      <formula>LEN(TRIM(AG129))=0</formula>
    </cfRule>
  </conditionalFormatting>
  <conditionalFormatting sqref="AG129:AI129">
    <cfRule type="containsBlanks" dxfId="779" priority="753">
      <formula>LEN(TRIM(AG129))=0</formula>
    </cfRule>
  </conditionalFormatting>
  <conditionalFormatting sqref="AG129:AI129">
    <cfRule type="containsBlanks" dxfId="778" priority="752">
      <formula>LEN(TRIM(AG129))=0</formula>
    </cfRule>
  </conditionalFormatting>
  <conditionalFormatting sqref="AG129:AI129">
    <cfRule type="containsBlanks" dxfId="777" priority="751">
      <formula>LEN(TRIM(AG129))=0</formula>
    </cfRule>
  </conditionalFormatting>
  <conditionalFormatting sqref="AG160:AI160">
    <cfRule type="containsBlanks" dxfId="776" priority="750">
      <formula>LEN(TRIM(AG160))=0</formula>
    </cfRule>
  </conditionalFormatting>
  <conditionalFormatting sqref="AG160:AI160">
    <cfRule type="containsBlanks" dxfId="775" priority="749">
      <formula>LEN(TRIM(AG160))=0</formula>
    </cfRule>
  </conditionalFormatting>
  <conditionalFormatting sqref="AG160:AI160">
    <cfRule type="containsBlanks" dxfId="774" priority="748">
      <formula>LEN(TRIM(AG160))=0</formula>
    </cfRule>
  </conditionalFormatting>
  <conditionalFormatting sqref="AG160:AI160">
    <cfRule type="containsBlanks" dxfId="773" priority="747">
      <formula>LEN(TRIM(AG160))=0</formula>
    </cfRule>
  </conditionalFormatting>
  <conditionalFormatting sqref="AG160:AI160">
    <cfRule type="containsBlanks" dxfId="772" priority="746">
      <formula>LEN(TRIM(AG160))=0</formula>
    </cfRule>
  </conditionalFormatting>
  <conditionalFormatting sqref="AG160:AI160">
    <cfRule type="containsBlanks" dxfId="771" priority="745">
      <formula>LEN(TRIM(AG160))=0</formula>
    </cfRule>
  </conditionalFormatting>
  <conditionalFormatting sqref="AG160:AI160">
    <cfRule type="containsBlanks" dxfId="770" priority="744">
      <formula>LEN(TRIM(AG160))=0</formula>
    </cfRule>
  </conditionalFormatting>
  <conditionalFormatting sqref="AG160:AI160">
    <cfRule type="containsBlanks" dxfId="769" priority="743">
      <formula>LEN(TRIM(AG160))=0</formula>
    </cfRule>
  </conditionalFormatting>
  <conditionalFormatting sqref="AG160:AI160">
    <cfRule type="containsBlanks" dxfId="768" priority="742">
      <formula>LEN(TRIM(AG160))=0</formula>
    </cfRule>
  </conditionalFormatting>
  <conditionalFormatting sqref="AG160:AI160">
    <cfRule type="containsBlanks" dxfId="767" priority="741">
      <formula>LEN(TRIM(AG160))=0</formula>
    </cfRule>
  </conditionalFormatting>
  <conditionalFormatting sqref="AG160:AI160">
    <cfRule type="containsBlanks" dxfId="766" priority="740">
      <formula>LEN(TRIM(AG160))=0</formula>
    </cfRule>
  </conditionalFormatting>
  <conditionalFormatting sqref="AG160:AI160">
    <cfRule type="containsBlanks" dxfId="765" priority="739">
      <formula>LEN(TRIM(AG160))=0</formula>
    </cfRule>
  </conditionalFormatting>
  <conditionalFormatting sqref="AG160:AI160">
    <cfRule type="containsBlanks" dxfId="764" priority="738">
      <formula>LEN(TRIM(AG160))=0</formula>
    </cfRule>
  </conditionalFormatting>
  <conditionalFormatting sqref="AG160:AI160">
    <cfRule type="containsBlanks" dxfId="763" priority="737">
      <formula>LEN(TRIM(AG160))=0</formula>
    </cfRule>
  </conditionalFormatting>
  <conditionalFormatting sqref="AG160:AI160">
    <cfRule type="containsBlanks" dxfId="762" priority="736">
      <formula>LEN(TRIM(AG160))=0</formula>
    </cfRule>
  </conditionalFormatting>
  <conditionalFormatting sqref="AG160:AI160">
    <cfRule type="containsBlanks" dxfId="761" priority="735">
      <formula>LEN(TRIM(AG160))=0</formula>
    </cfRule>
  </conditionalFormatting>
  <conditionalFormatting sqref="AG161:AI161">
    <cfRule type="containsBlanks" dxfId="760" priority="734">
      <formula>LEN(TRIM(AG161))=0</formula>
    </cfRule>
  </conditionalFormatting>
  <conditionalFormatting sqref="AG161:AI161">
    <cfRule type="containsBlanks" dxfId="759" priority="733">
      <formula>LEN(TRIM(AG161))=0</formula>
    </cfRule>
  </conditionalFormatting>
  <conditionalFormatting sqref="AG161:AI161">
    <cfRule type="containsBlanks" dxfId="758" priority="732">
      <formula>LEN(TRIM(AG161))=0</formula>
    </cfRule>
  </conditionalFormatting>
  <conditionalFormatting sqref="AG161:AI161">
    <cfRule type="containsBlanks" dxfId="757" priority="731">
      <formula>LEN(TRIM(AG161))=0</formula>
    </cfRule>
  </conditionalFormatting>
  <conditionalFormatting sqref="AG161:AI161">
    <cfRule type="containsBlanks" dxfId="756" priority="730">
      <formula>LEN(TRIM(AG161))=0</formula>
    </cfRule>
  </conditionalFormatting>
  <conditionalFormatting sqref="AG161:AI161">
    <cfRule type="containsBlanks" dxfId="755" priority="729">
      <formula>LEN(TRIM(AG161))=0</formula>
    </cfRule>
  </conditionalFormatting>
  <conditionalFormatting sqref="AG161:AI161">
    <cfRule type="containsBlanks" dxfId="754" priority="728">
      <formula>LEN(TRIM(AG161))=0</formula>
    </cfRule>
  </conditionalFormatting>
  <conditionalFormatting sqref="AG161:AI161">
    <cfRule type="containsBlanks" dxfId="753" priority="727">
      <formula>LEN(TRIM(AG161))=0</formula>
    </cfRule>
  </conditionalFormatting>
  <conditionalFormatting sqref="AG161:AI161">
    <cfRule type="containsBlanks" dxfId="752" priority="726">
      <formula>LEN(TRIM(AG161))=0</formula>
    </cfRule>
  </conditionalFormatting>
  <conditionalFormatting sqref="AG161:AI161">
    <cfRule type="containsBlanks" dxfId="751" priority="725">
      <formula>LEN(TRIM(AG161))=0</formula>
    </cfRule>
  </conditionalFormatting>
  <conditionalFormatting sqref="AG161:AI161">
    <cfRule type="containsBlanks" dxfId="750" priority="724">
      <formula>LEN(TRIM(AG161))=0</formula>
    </cfRule>
  </conditionalFormatting>
  <conditionalFormatting sqref="AG161:AI161">
    <cfRule type="containsBlanks" dxfId="749" priority="723">
      <formula>LEN(TRIM(AG161))=0</formula>
    </cfRule>
  </conditionalFormatting>
  <conditionalFormatting sqref="AG161:AI161">
    <cfRule type="containsBlanks" dxfId="748" priority="722">
      <formula>LEN(TRIM(AG161))=0</formula>
    </cfRule>
  </conditionalFormatting>
  <conditionalFormatting sqref="AG161:AI161">
    <cfRule type="containsBlanks" dxfId="747" priority="721">
      <formula>LEN(TRIM(AG161))=0</formula>
    </cfRule>
  </conditionalFormatting>
  <conditionalFormatting sqref="AG161:AI161">
    <cfRule type="containsBlanks" dxfId="746" priority="720">
      <formula>LEN(TRIM(AG161))=0</formula>
    </cfRule>
  </conditionalFormatting>
  <conditionalFormatting sqref="AG161:AI161">
    <cfRule type="containsBlanks" dxfId="745" priority="719">
      <formula>LEN(TRIM(AG161))=0</formula>
    </cfRule>
  </conditionalFormatting>
  <conditionalFormatting sqref="AG161:AI161">
    <cfRule type="containsBlanks" dxfId="744" priority="718">
      <formula>LEN(TRIM(AG161))=0</formula>
    </cfRule>
  </conditionalFormatting>
  <conditionalFormatting sqref="AG161:AI161">
    <cfRule type="containsBlanks" dxfId="743" priority="717">
      <formula>LEN(TRIM(AG161))=0</formula>
    </cfRule>
  </conditionalFormatting>
  <conditionalFormatting sqref="AG166:AI166">
    <cfRule type="containsBlanks" dxfId="742" priority="716">
      <formula>LEN(TRIM(AG166))=0</formula>
    </cfRule>
  </conditionalFormatting>
  <conditionalFormatting sqref="AG166:AI166">
    <cfRule type="containsBlanks" dxfId="741" priority="715">
      <formula>LEN(TRIM(AG166))=0</formula>
    </cfRule>
  </conditionalFormatting>
  <conditionalFormatting sqref="AG166:AI166">
    <cfRule type="containsBlanks" dxfId="740" priority="714">
      <formula>LEN(TRIM(AG166))=0</formula>
    </cfRule>
  </conditionalFormatting>
  <conditionalFormatting sqref="AG166:AI166">
    <cfRule type="containsBlanks" dxfId="739" priority="713">
      <formula>LEN(TRIM(AG166))=0</formula>
    </cfRule>
  </conditionalFormatting>
  <conditionalFormatting sqref="AG166:AI166">
    <cfRule type="containsBlanks" dxfId="738" priority="712">
      <formula>LEN(TRIM(AG166))=0</formula>
    </cfRule>
  </conditionalFormatting>
  <conditionalFormatting sqref="AG166:AI166">
    <cfRule type="containsBlanks" dxfId="737" priority="711">
      <formula>LEN(TRIM(AG166))=0</formula>
    </cfRule>
  </conditionalFormatting>
  <conditionalFormatting sqref="AG166:AI166">
    <cfRule type="containsBlanks" dxfId="736" priority="710">
      <formula>LEN(TRIM(AG166))=0</formula>
    </cfRule>
  </conditionalFormatting>
  <conditionalFormatting sqref="AG166:AI166">
    <cfRule type="containsBlanks" dxfId="735" priority="709">
      <formula>LEN(TRIM(AG166))=0</formula>
    </cfRule>
  </conditionalFormatting>
  <conditionalFormatting sqref="AG166:AI166">
    <cfRule type="containsBlanks" dxfId="734" priority="708">
      <formula>LEN(TRIM(AG166))=0</formula>
    </cfRule>
  </conditionalFormatting>
  <conditionalFormatting sqref="AG166:AI166">
    <cfRule type="containsBlanks" dxfId="733" priority="707">
      <formula>LEN(TRIM(AG166))=0</formula>
    </cfRule>
  </conditionalFormatting>
  <conditionalFormatting sqref="AG166:AI166">
    <cfRule type="containsBlanks" dxfId="732" priority="706">
      <formula>LEN(TRIM(AG166))=0</formula>
    </cfRule>
  </conditionalFormatting>
  <conditionalFormatting sqref="AG166:AI166">
    <cfRule type="containsBlanks" dxfId="731" priority="705">
      <formula>LEN(TRIM(AG166))=0</formula>
    </cfRule>
  </conditionalFormatting>
  <conditionalFormatting sqref="AG166:AI166">
    <cfRule type="containsBlanks" dxfId="730" priority="704">
      <formula>LEN(TRIM(AG166))=0</formula>
    </cfRule>
  </conditionalFormatting>
  <conditionalFormatting sqref="AG166:AI166">
    <cfRule type="containsBlanks" dxfId="729" priority="703">
      <formula>LEN(TRIM(AG166))=0</formula>
    </cfRule>
  </conditionalFormatting>
  <conditionalFormatting sqref="AG166:AI166">
    <cfRule type="containsBlanks" dxfId="728" priority="702">
      <formula>LEN(TRIM(AG166))=0</formula>
    </cfRule>
  </conditionalFormatting>
  <conditionalFormatting sqref="AG166:AI166">
    <cfRule type="containsBlanks" dxfId="727" priority="701">
      <formula>LEN(TRIM(AG166))=0</formula>
    </cfRule>
  </conditionalFormatting>
  <conditionalFormatting sqref="AG166:AI166">
    <cfRule type="containsBlanks" dxfId="726" priority="700">
      <formula>LEN(TRIM(AG166))=0</formula>
    </cfRule>
  </conditionalFormatting>
  <conditionalFormatting sqref="AG166:AI166">
    <cfRule type="containsBlanks" dxfId="725" priority="699">
      <formula>LEN(TRIM(AG166))=0</formula>
    </cfRule>
  </conditionalFormatting>
  <conditionalFormatting sqref="AG171:AI171">
    <cfRule type="containsBlanks" dxfId="724" priority="698">
      <formula>LEN(TRIM(AG171))=0</formula>
    </cfRule>
  </conditionalFormatting>
  <conditionalFormatting sqref="AG171:AI171">
    <cfRule type="containsBlanks" dxfId="723" priority="697">
      <formula>LEN(TRIM(AG171))=0</formula>
    </cfRule>
  </conditionalFormatting>
  <conditionalFormatting sqref="AG171:AI171">
    <cfRule type="containsBlanks" dxfId="722" priority="696">
      <formula>LEN(TRIM(AG171))=0</formula>
    </cfRule>
  </conditionalFormatting>
  <conditionalFormatting sqref="AG171:AI171">
    <cfRule type="containsBlanks" dxfId="721" priority="695">
      <formula>LEN(TRIM(AG171))=0</formula>
    </cfRule>
  </conditionalFormatting>
  <conditionalFormatting sqref="AG171:AI171">
    <cfRule type="containsBlanks" dxfId="720" priority="694">
      <formula>LEN(TRIM(AG171))=0</formula>
    </cfRule>
  </conditionalFormatting>
  <conditionalFormatting sqref="AG171:AI171">
    <cfRule type="containsBlanks" dxfId="719" priority="693">
      <formula>LEN(TRIM(AG171))=0</formula>
    </cfRule>
  </conditionalFormatting>
  <conditionalFormatting sqref="AG171:AI171">
    <cfRule type="containsBlanks" dxfId="718" priority="692">
      <formula>LEN(TRIM(AG171))=0</formula>
    </cfRule>
  </conditionalFormatting>
  <conditionalFormatting sqref="AG171:AI171">
    <cfRule type="containsBlanks" dxfId="717" priority="691">
      <formula>LEN(TRIM(AG171))=0</formula>
    </cfRule>
  </conditionalFormatting>
  <conditionalFormatting sqref="AG171:AI171">
    <cfRule type="containsBlanks" dxfId="716" priority="690">
      <formula>LEN(TRIM(AG171))=0</formula>
    </cfRule>
  </conditionalFormatting>
  <conditionalFormatting sqref="AG171:AI171">
    <cfRule type="containsBlanks" dxfId="715" priority="689">
      <formula>LEN(TRIM(AG171))=0</formula>
    </cfRule>
  </conditionalFormatting>
  <conditionalFormatting sqref="AG171:AI171">
    <cfRule type="containsBlanks" dxfId="714" priority="688">
      <formula>LEN(TRIM(AG171))=0</formula>
    </cfRule>
  </conditionalFormatting>
  <conditionalFormatting sqref="AG171:AI171">
    <cfRule type="containsBlanks" dxfId="713" priority="687">
      <formula>LEN(TRIM(AG171))=0</formula>
    </cfRule>
  </conditionalFormatting>
  <conditionalFormatting sqref="AG171:AI171">
    <cfRule type="containsBlanks" dxfId="712" priority="686">
      <formula>LEN(TRIM(AG171))=0</formula>
    </cfRule>
  </conditionalFormatting>
  <conditionalFormatting sqref="AG171:AI171">
    <cfRule type="containsBlanks" dxfId="711" priority="685">
      <formula>LEN(TRIM(AG171))=0</formula>
    </cfRule>
  </conditionalFormatting>
  <conditionalFormatting sqref="AG171:AI171">
    <cfRule type="containsBlanks" dxfId="710" priority="684">
      <formula>LEN(TRIM(AG171))=0</formula>
    </cfRule>
  </conditionalFormatting>
  <conditionalFormatting sqref="AG171:AI171">
    <cfRule type="containsBlanks" dxfId="709" priority="683">
      <formula>LEN(TRIM(AG171))=0</formula>
    </cfRule>
  </conditionalFormatting>
  <conditionalFormatting sqref="AG171:AI171">
    <cfRule type="containsBlanks" dxfId="708" priority="682">
      <formula>LEN(TRIM(AG171))=0</formula>
    </cfRule>
  </conditionalFormatting>
  <conditionalFormatting sqref="AG171:AI171">
    <cfRule type="containsBlanks" dxfId="707" priority="681">
      <formula>LEN(TRIM(AG171))=0</formula>
    </cfRule>
  </conditionalFormatting>
  <conditionalFormatting sqref="AG171:AI171">
    <cfRule type="containsBlanks" dxfId="706" priority="680">
      <formula>LEN(TRIM(AG171))=0</formula>
    </cfRule>
  </conditionalFormatting>
  <conditionalFormatting sqref="AG171:AI171">
    <cfRule type="containsBlanks" dxfId="705" priority="679">
      <formula>LEN(TRIM(AG171))=0</formula>
    </cfRule>
  </conditionalFormatting>
  <conditionalFormatting sqref="AG178:AI178">
    <cfRule type="containsBlanks" dxfId="704" priority="678">
      <formula>LEN(TRIM(AG178))=0</formula>
    </cfRule>
  </conditionalFormatting>
  <conditionalFormatting sqref="AG178:AI178">
    <cfRule type="containsBlanks" dxfId="703" priority="677">
      <formula>LEN(TRIM(AG178))=0</formula>
    </cfRule>
  </conditionalFormatting>
  <conditionalFormatting sqref="AG178:AI178">
    <cfRule type="containsBlanks" dxfId="702" priority="676">
      <formula>LEN(TRIM(AG178))=0</formula>
    </cfRule>
  </conditionalFormatting>
  <conditionalFormatting sqref="AG178:AI178">
    <cfRule type="containsBlanks" dxfId="701" priority="675">
      <formula>LEN(TRIM(AG178))=0</formula>
    </cfRule>
  </conditionalFormatting>
  <conditionalFormatting sqref="AG178:AI178">
    <cfRule type="containsBlanks" dxfId="700" priority="674">
      <formula>LEN(TRIM(AG178))=0</formula>
    </cfRule>
  </conditionalFormatting>
  <conditionalFormatting sqref="AG178:AI178">
    <cfRule type="containsBlanks" dxfId="699" priority="673">
      <formula>LEN(TRIM(AG178))=0</formula>
    </cfRule>
  </conditionalFormatting>
  <conditionalFormatting sqref="AG178:AI178">
    <cfRule type="containsBlanks" dxfId="698" priority="672">
      <formula>LEN(TRIM(AG178))=0</formula>
    </cfRule>
  </conditionalFormatting>
  <conditionalFormatting sqref="AG178:AI178">
    <cfRule type="containsBlanks" dxfId="697" priority="671">
      <formula>LEN(TRIM(AG178))=0</formula>
    </cfRule>
  </conditionalFormatting>
  <conditionalFormatting sqref="AG178:AI178">
    <cfRule type="containsBlanks" dxfId="696" priority="670">
      <formula>LEN(TRIM(AG178))=0</formula>
    </cfRule>
  </conditionalFormatting>
  <conditionalFormatting sqref="AG178:AI178">
    <cfRule type="containsBlanks" dxfId="695" priority="669">
      <formula>LEN(TRIM(AG178))=0</formula>
    </cfRule>
  </conditionalFormatting>
  <conditionalFormatting sqref="AG178:AI178">
    <cfRule type="containsBlanks" dxfId="694" priority="668">
      <formula>LEN(TRIM(AG178))=0</formula>
    </cfRule>
  </conditionalFormatting>
  <conditionalFormatting sqref="AG178:AI178">
    <cfRule type="containsBlanks" dxfId="693" priority="667">
      <formula>LEN(TRIM(AG178))=0</formula>
    </cfRule>
  </conditionalFormatting>
  <conditionalFormatting sqref="AG178:AI178">
    <cfRule type="containsBlanks" dxfId="692" priority="666">
      <formula>LEN(TRIM(AG178))=0</formula>
    </cfRule>
  </conditionalFormatting>
  <conditionalFormatting sqref="AG178:AI178">
    <cfRule type="containsBlanks" dxfId="691" priority="665">
      <formula>LEN(TRIM(AG178))=0</formula>
    </cfRule>
  </conditionalFormatting>
  <conditionalFormatting sqref="AG178:AI178">
    <cfRule type="containsBlanks" dxfId="690" priority="664">
      <formula>LEN(TRIM(AG178))=0</formula>
    </cfRule>
  </conditionalFormatting>
  <conditionalFormatting sqref="AG178:AI178">
    <cfRule type="containsBlanks" dxfId="689" priority="663">
      <formula>LEN(TRIM(AG178))=0</formula>
    </cfRule>
  </conditionalFormatting>
  <conditionalFormatting sqref="AG178:AI178">
    <cfRule type="containsBlanks" dxfId="688" priority="662">
      <formula>LEN(TRIM(AG178))=0</formula>
    </cfRule>
  </conditionalFormatting>
  <conditionalFormatting sqref="AG178:AI178">
    <cfRule type="containsBlanks" dxfId="687" priority="661">
      <formula>LEN(TRIM(AG178))=0</formula>
    </cfRule>
  </conditionalFormatting>
  <conditionalFormatting sqref="AG178:AI178">
    <cfRule type="containsBlanks" dxfId="686" priority="660">
      <formula>LEN(TRIM(AG178))=0</formula>
    </cfRule>
  </conditionalFormatting>
  <conditionalFormatting sqref="AG178:AI178">
    <cfRule type="containsBlanks" dxfId="685" priority="659">
      <formula>LEN(TRIM(AG178))=0</formula>
    </cfRule>
  </conditionalFormatting>
  <conditionalFormatting sqref="AG197:AI197">
    <cfRule type="cellIs" dxfId="684" priority="658" operator="equal">
      <formula>"R"</formula>
    </cfRule>
  </conditionalFormatting>
  <conditionalFormatting sqref="AG197:AI197">
    <cfRule type="containsBlanks" dxfId="683" priority="657">
      <formula>LEN(TRIM(AG197))=0</formula>
    </cfRule>
  </conditionalFormatting>
  <conditionalFormatting sqref="AG197:AI197">
    <cfRule type="containsBlanks" dxfId="682" priority="656">
      <formula>LEN(TRIM(AG197))=0</formula>
    </cfRule>
  </conditionalFormatting>
  <conditionalFormatting sqref="AG197:AI197">
    <cfRule type="containsBlanks" dxfId="681" priority="655">
      <formula>LEN(TRIM(AG197))=0</formula>
    </cfRule>
  </conditionalFormatting>
  <conditionalFormatting sqref="AG197:AI197">
    <cfRule type="containsBlanks" dxfId="680" priority="654">
      <formula>LEN(TRIM(AG197))=0</formula>
    </cfRule>
  </conditionalFormatting>
  <conditionalFormatting sqref="AG197:AI197">
    <cfRule type="containsBlanks" dxfId="679" priority="653">
      <formula>LEN(TRIM(AG197))=0</formula>
    </cfRule>
  </conditionalFormatting>
  <conditionalFormatting sqref="AG197:AI197">
    <cfRule type="containsBlanks" dxfId="678" priority="652">
      <formula>LEN(TRIM(AG197))=0</formula>
    </cfRule>
  </conditionalFormatting>
  <conditionalFormatting sqref="AG197:AI197">
    <cfRule type="containsBlanks" dxfId="677" priority="651">
      <formula>LEN(TRIM(AG197))=0</formula>
    </cfRule>
  </conditionalFormatting>
  <conditionalFormatting sqref="AG197:AI197">
    <cfRule type="containsBlanks" dxfId="676" priority="650">
      <formula>LEN(TRIM(AG197))=0</formula>
    </cfRule>
  </conditionalFormatting>
  <conditionalFormatting sqref="AG197:AI197">
    <cfRule type="containsBlanks" dxfId="675" priority="649">
      <formula>LEN(TRIM(AG197))=0</formula>
    </cfRule>
  </conditionalFormatting>
  <conditionalFormatting sqref="AG197:AI197">
    <cfRule type="containsBlanks" dxfId="674" priority="648">
      <formula>LEN(TRIM(AG197))=0</formula>
    </cfRule>
  </conditionalFormatting>
  <conditionalFormatting sqref="AG197:AI197">
    <cfRule type="containsBlanks" dxfId="673" priority="647">
      <formula>LEN(TRIM(AG197))=0</formula>
    </cfRule>
  </conditionalFormatting>
  <conditionalFormatting sqref="AG197:AI197">
    <cfRule type="containsBlanks" dxfId="672" priority="646">
      <formula>LEN(TRIM(AG197))=0</formula>
    </cfRule>
  </conditionalFormatting>
  <conditionalFormatting sqref="AG197:AI197">
    <cfRule type="containsBlanks" dxfId="671" priority="645">
      <formula>LEN(TRIM(AG197))=0</formula>
    </cfRule>
  </conditionalFormatting>
  <conditionalFormatting sqref="AG197:AI197">
    <cfRule type="containsBlanks" dxfId="670" priority="644">
      <formula>LEN(TRIM(AG197))=0</formula>
    </cfRule>
  </conditionalFormatting>
  <conditionalFormatting sqref="AG197:AI197">
    <cfRule type="containsBlanks" dxfId="669" priority="643">
      <formula>LEN(TRIM(AG197))=0</formula>
    </cfRule>
  </conditionalFormatting>
  <conditionalFormatting sqref="AG197:AI197">
    <cfRule type="containsBlanks" dxfId="668" priority="642">
      <formula>LEN(TRIM(AG197))=0</formula>
    </cfRule>
  </conditionalFormatting>
  <conditionalFormatting sqref="AG197:AI197">
    <cfRule type="containsBlanks" dxfId="667" priority="641">
      <formula>LEN(TRIM(AG197))=0</formula>
    </cfRule>
  </conditionalFormatting>
  <conditionalFormatting sqref="AG197:AI197">
    <cfRule type="containsBlanks" dxfId="666" priority="640">
      <formula>LEN(TRIM(AG197))=0</formula>
    </cfRule>
  </conditionalFormatting>
  <conditionalFormatting sqref="AG197:AI197">
    <cfRule type="containsBlanks" dxfId="665" priority="639">
      <formula>LEN(TRIM(AG197))=0</formula>
    </cfRule>
  </conditionalFormatting>
  <conditionalFormatting sqref="AG197:AI197">
    <cfRule type="containsBlanks" dxfId="664" priority="638">
      <formula>LEN(TRIM(AG197))=0</formula>
    </cfRule>
  </conditionalFormatting>
  <conditionalFormatting sqref="AC49:AF49">
    <cfRule type="cellIs" dxfId="663" priority="637" operator="equal">
      <formula>"R"</formula>
    </cfRule>
  </conditionalFormatting>
  <conditionalFormatting sqref="AD49:AF49">
    <cfRule type="containsBlanks" dxfId="662" priority="636">
      <formula>LEN(TRIM(AD49))=0</formula>
    </cfRule>
  </conditionalFormatting>
  <conditionalFormatting sqref="AD49:AF49">
    <cfRule type="cellIs" dxfId="661" priority="635" operator="equal">
      <formula>"R"</formula>
    </cfRule>
  </conditionalFormatting>
  <conditionalFormatting sqref="AD49:AF49">
    <cfRule type="containsBlanks" dxfId="660" priority="634">
      <formula>LEN(TRIM(AD49))=0</formula>
    </cfRule>
  </conditionalFormatting>
  <conditionalFormatting sqref="O49:AB49">
    <cfRule type="cellIs" dxfId="659" priority="633" operator="equal">
      <formula>"R"</formula>
    </cfRule>
  </conditionalFormatting>
  <conditionalFormatting sqref="O49:AB49">
    <cfRule type="containsBlanks" dxfId="658" priority="632">
      <formula>LEN(TRIM(O49))=0</formula>
    </cfRule>
  </conditionalFormatting>
  <conditionalFormatting sqref="AC50:AF50">
    <cfRule type="cellIs" dxfId="657" priority="631" operator="equal">
      <formula>"R"</formula>
    </cfRule>
  </conditionalFormatting>
  <conditionalFormatting sqref="AD50:AF50">
    <cfRule type="containsBlanks" dxfId="656" priority="630">
      <formula>LEN(TRIM(AD50))=0</formula>
    </cfRule>
  </conditionalFormatting>
  <conditionalFormatting sqref="AD50:AF50">
    <cfRule type="cellIs" dxfId="655" priority="629" operator="equal">
      <formula>"R"</formula>
    </cfRule>
  </conditionalFormatting>
  <conditionalFormatting sqref="AD50:AF50">
    <cfRule type="containsBlanks" dxfId="654" priority="628">
      <formula>LEN(TRIM(AD50))=0</formula>
    </cfRule>
  </conditionalFormatting>
  <conditionalFormatting sqref="O50:AB50">
    <cfRule type="cellIs" dxfId="653" priority="627" operator="equal">
      <formula>"R"</formula>
    </cfRule>
  </conditionalFormatting>
  <conditionalFormatting sqref="O50:AB50">
    <cfRule type="containsBlanks" dxfId="652" priority="626">
      <formula>LEN(TRIM(O50))=0</formula>
    </cfRule>
  </conditionalFormatting>
  <conditionalFormatting sqref="AC51:AF51">
    <cfRule type="cellIs" dxfId="651" priority="625" operator="equal">
      <formula>"R"</formula>
    </cfRule>
  </conditionalFormatting>
  <conditionalFormatting sqref="AD51:AF51">
    <cfRule type="containsBlanks" dxfId="650" priority="624">
      <formula>LEN(TRIM(AD51))=0</formula>
    </cfRule>
  </conditionalFormatting>
  <conditionalFormatting sqref="AD51:AF51">
    <cfRule type="cellIs" dxfId="649" priority="623" operator="equal">
      <formula>"R"</formula>
    </cfRule>
  </conditionalFormatting>
  <conditionalFormatting sqref="AD51:AF51">
    <cfRule type="containsBlanks" dxfId="648" priority="622">
      <formula>LEN(TRIM(AD51))=0</formula>
    </cfRule>
  </conditionalFormatting>
  <conditionalFormatting sqref="O51:AB51">
    <cfRule type="cellIs" dxfId="647" priority="621" operator="equal">
      <formula>"R"</formula>
    </cfRule>
  </conditionalFormatting>
  <conditionalFormatting sqref="O51:AB51">
    <cfRule type="containsBlanks" dxfId="646" priority="620">
      <formula>LEN(TRIM(O51))=0</formula>
    </cfRule>
  </conditionalFormatting>
  <conditionalFormatting sqref="AC60:AF60">
    <cfRule type="cellIs" dxfId="645" priority="619" operator="equal">
      <formula>"R"</formula>
    </cfRule>
  </conditionalFormatting>
  <conditionalFormatting sqref="AD60:AF60">
    <cfRule type="containsBlanks" dxfId="644" priority="618">
      <formula>LEN(TRIM(AD60))=0</formula>
    </cfRule>
  </conditionalFormatting>
  <conditionalFormatting sqref="AD60:AF60">
    <cfRule type="cellIs" dxfId="643" priority="617" operator="equal">
      <formula>"R"</formula>
    </cfRule>
  </conditionalFormatting>
  <conditionalFormatting sqref="AD60:AF60">
    <cfRule type="containsBlanks" dxfId="642" priority="616">
      <formula>LEN(TRIM(AD60))=0</formula>
    </cfRule>
  </conditionalFormatting>
  <conditionalFormatting sqref="O60:AB60">
    <cfRule type="cellIs" dxfId="641" priority="615" operator="equal">
      <formula>"R"</formula>
    </cfRule>
  </conditionalFormatting>
  <conditionalFormatting sqref="O60:AB60">
    <cfRule type="containsBlanks" dxfId="640" priority="614">
      <formula>LEN(TRIM(O60))=0</formula>
    </cfRule>
  </conditionalFormatting>
  <conditionalFormatting sqref="AC61:AF61">
    <cfRule type="cellIs" dxfId="639" priority="613" operator="equal">
      <formula>"R"</formula>
    </cfRule>
  </conditionalFormatting>
  <conditionalFormatting sqref="AD61:AF61">
    <cfRule type="containsBlanks" dxfId="638" priority="612">
      <formula>LEN(TRIM(AD61))=0</formula>
    </cfRule>
  </conditionalFormatting>
  <conditionalFormatting sqref="AD61:AF61">
    <cfRule type="cellIs" dxfId="637" priority="611" operator="equal">
      <formula>"R"</formula>
    </cfRule>
  </conditionalFormatting>
  <conditionalFormatting sqref="AD61:AF61">
    <cfRule type="containsBlanks" dxfId="636" priority="610">
      <formula>LEN(TRIM(AD61))=0</formula>
    </cfRule>
  </conditionalFormatting>
  <conditionalFormatting sqref="O61:AB61">
    <cfRule type="cellIs" dxfId="635" priority="609" operator="equal">
      <formula>"R"</formula>
    </cfRule>
  </conditionalFormatting>
  <conditionalFormatting sqref="O61:AB61">
    <cfRule type="containsBlanks" dxfId="634" priority="608">
      <formula>LEN(TRIM(O61))=0</formula>
    </cfRule>
  </conditionalFormatting>
  <conditionalFormatting sqref="AC64:AF64">
    <cfRule type="cellIs" dxfId="633" priority="607" operator="equal">
      <formula>"R"</formula>
    </cfRule>
  </conditionalFormatting>
  <conditionalFormatting sqref="AD64:AF64">
    <cfRule type="containsBlanks" dxfId="632" priority="606">
      <formula>LEN(TRIM(AD64))=0</formula>
    </cfRule>
  </conditionalFormatting>
  <conditionalFormatting sqref="AD64:AF64">
    <cfRule type="cellIs" dxfId="631" priority="605" operator="equal">
      <formula>"R"</formula>
    </cfRule>
  </conditionalFormatting>
  <conditionalFormatting sqref="AD64:AF64">
    <cfRule type="containsBlanks" dxfId="630" priority="604">
      <formula>LEN(TRIM(AD64))=0</formula>
    </cfRule>
  </conditionalFormatting>
  <conditionalFormatting sqref="O64:AB64">
    <cfRule type="cellIs" dxfId="629" priority="603" operator="equal">
      <formula>"R"</formula>
    </cfRule>
  </conditionalFormatting>
  <conditionalFormatting sqref="O64:AB64">
    <cfRule type="containsBlanks" dxfId="628" priority="602">
      <formula>LEN(TRIM(O64))=0</formula>
    </cfRule>
  </conditionalFormatting>
  <conditionalFormatting sqref="AC75:AF75">
    <cfRule type="cellIs" dxfId="627" priority="601" operator="equal">
      <formula>"R"</formula>
    </cfRule>
  </conditionalFormatting>
  <conditionalFormatting sqref="AD75:AF75">
    <cfRule type="containsBlanks" dxfId="626" priority="600">
      <formula>LEN(TRIM(AD75))=0</formula>
    </cfRule>
  </conditionalFormatting>
  <conditionalFormatting sqref="AD75:AF75">
    <cfRule type="cellIs" dxfId="625" priority="599" operator="equal">
      <formula>"R"</formula>
    </cfRule>
  </conditionalFormatting>
  <conditionalFormatting sqref="AD75:AF75">
    <cfRule type="containsBlanks" dxfId="624" priority="598">
      <formula>LEN(TRIM(AD75))=0</formula>
    </cfRule>
  </conditionalFormatting>
  <conditionalFormatting sqref="O75:AB75">
    <cfRule type="cellIs" dxfId="623" priority="597" operator="equal">
      <formula>"R"</formula>
    </cfRule>
  </conditionalFormatting>
  <conditionalFormatting sqref="O75:AB75">
    <cfRule type="containsBlanks" dxfId="622" priority="596">
      <formula>LEN(TRIM(O75))=0</formula>
    </cfRule>
  </conditionalFormatting>
  <conditionalFormatting sqref="AC79:AF79">
    <cfRule type="cellIs" dxfId="621" priority="595" operator="equal">
      <formula>"R"</formula>
    </cfRule>
  </conditionalFormatting>
  <conditionalFormatting sqref="AD79:AF79">
    <cfRule type="containsBlanks" dxfId="620" priority="594">
      <formula>LEN(TRIM(AD79))=0</formula>
    </cfRule>
  </conditionalFormatting>
  <conditionalFormatting sqref="AD79:AF79">
    <cfRule type="cellIs" dxfId="619" priority="593" operator="equal">
      <formula>"R"</formula>
    </cfRule>
  </conditionalFormatting>
  <conditionalFormatting sqref="AD79:AF79">
    <cfRule type="containsBlanks" dxfId="618" priority="592">
      <formula>LEN(TRIM(AD79))=0</formula>
    </cfRule>
  </conditionalFormatting>
  <conditionalFormatting sqref="O79:AB79">
    <cfRule type="cellIs" dxfId="617" priority="591" operator="equal">
      <formula>"R"</formula>
    </cfRule>
  </conditionalFormatting>
  <conditionalFormatting sqref="O79:AB79">
    <cfRule type="containsBlanks" dxfId="616" priority="590">
      <formula>LEN(TRIM(O79))=0</formula>
    </cfRule>
  </conditionalFormatting>
  <conditionalFormatting sqref="AC80:AF80">
    <cfRule type="cellIs" dxfId="615" priority="589" operator="equal">
      <formula>"R"</formula>
    </cfRule>
  </conditionalFormatting>
  <conditionalFormatting sqref="AD80:AF80">
    <cfRule type="containsBlanks" dxfId="614" priority="588">
      <formula>LEN(TRIM(AD80))=0</formula>
    </cfRule>
  </conditionalFormatting>
  <conditionalFormatting sqref="AD80:AF80">
    <cfRule type="cellIs" dxfId="613" priority="587" operator="equal">
      <formula>"R"</formula>
    </cfRule>
  </conditionalFormatting>
  <conditionalFormatting sqref="AD80:AF80">
    <cfRule type="containsBlanks" dxfId="612" priority="586">
      <formula>LEN(TRIM(AD80))=0</formula>
    </cfRule>
  </conditionalFormatting>
  <conditionalFormatting sqref="O80:AB80">
    <cfRule type="cellIs" dxfId="611" priority="585" operator="equal">
      <formula>"R"</formula>
    </cfRule>
  </conditionalFormatting>
  <conditionalFormatting sqref="O80:AB80">
    <cfRule type="containsBlanks" dxfId="610" priority="584">
      <formula>LEN(TRIM(O80))=0</formula>
    </cfRule>
  </conditionalFormatting>
  <conditionalFormatting sqref="AC82:AF82">
    <cfRule type="cellIs" dxfId="609" priority="583" operator="equal">
      <formula>"R"</formula>
    </cfRule>
  </conditionalFormatting>
  <conditionalFormatting sqref="AD82:AF82">
    <cfRule type="containsBlanks" dxfId="608" priority="582">
      <formula>LEN(TRIM(AD82))=0</formula>
    </cfRule>
  </conditionalFormatting>
  <conditionalFormatting sqref="AD82:AF82">
    <cfRule type="cellIs" dxfId="607" priority="581" operator="equal">
      <formula>"R"</formula>
    </cfRule>
  </conditionalFormatting>
  <conditionalFormatting sqref="AD82:AF82">
    <cfRule type="containsBlanks" dxfId="606" priority="580">
      <formula>LEN(TRIM(AD82))=0</formula>
    </cfRule>
  </conditionalFormatting>
  <conditionalFormatting sqref="O82:AB82">
    <cfRule type="cellIs" dxfId="605" priority="579" operator="equal">
      <formula>"R"</formula>
    </cfRule>
  </conditionalFormatting>
  <conditionalFormatting sqref="O82:AB82">
    <cfRule type="containsBlanks" dxfId="604" priority="578">
      <formula>LEN(TRIM(O82))=0</formula>
    </cfRule>
  </conditionalFormatting>
  <conditionalFormatting sqref="AC84:AF84">
    <cfRule type="cellIs" dxfId="603" priority="577" operator="equal">
      <formula>"R"</formula>
    </cfRule>
  </conditionalFormatting>
  <conditionalFormatting sqref="AD84:AF84">
    <cfRule type="containsBlanks" dxfId="602" priority="576">
      <formula>LEN(TRIM(AD84))=0</formula>
    </cfRule>
  </conditionalFormatting>
  <conditionalFormatting sqref="AD84:AF84">
    <cfRule type="cellIs" dxfId="601" priority="575" operator="equal">
      <formula>"R"</formula>
    </cfRule>
  </conditionalFormatting>
  <conditionalFormatting sqref="AD84:AF84">
    <cfRule type="containsBlanks" dxfId="600" priority="574">
      <formula>LEN(TRIM(AD84))=0</formula>
    </cfRule>
  </conditionalFormatting>
  <conditionalFormatting sqref="O84:AB84">
    <cfRule type="cellIs" dxfId="599" priority="573" operator="equal">
      <formula>"R"</formula>
    </cfRule>
  </conditionalFormatting>
  <conditionalFormatting sqref="O84:AB84">
    <cfRule type="containsBlanks" dxfId="598" priority="572">
      <formula>LEN(TRIM(O84))=0</formula>
    </cfRule>
  </conditionalFormatting>
  <conditionalFormatting sqref="AC87:AF87">
    <cfRule type="cellIs" dxfId="597" priority="571" operator="equal">
      <formula>"R"</formula>
    </cfRule>
  </conditionalFormatting>
  <conditionalFormatting sqref="AD87:AF87">
    <cfRule type="containsBlanks" dxfId="596" priority="570">
      <formula>LEN(TRIM(AD87))=0</formula>
    </cfRule>
  </conditionalFormatting>
  <conditionalFormatting sqref="AD87:AF87">
    <cfRule type="cellIs" dxfId="595" priority="569" operator="equal">
      <formula>"R"</formula>
    </cfRule>
  </conditionalFormatting>
  <conditionalFormatting sqref="AD87:AF87">
    <cfRule type="containsBlanks" dxfId="594" priority="568">
      <formula>LEN(TRIM(AD87))=0</formula>
    </cfRule>
  </conditionalFormatting>
  <conditionalFormatting sqref="O87:AB87">
    <cfRule type="cellIs" dxfId="593" priority="567" operator="equal">
      <formula>"R"</formula>
    </cfRule>
  </conditionalFormatting>
  <conditionalFormatting sqref="O87:AB87">
    <cfRule type="containsBlanks" dxfId="592" priority="566">
      <formula>LEN(TRIM(O87))=0</formula>
    </cfRule>
  </conditionalFormatting>
  <conditionalFormatting sqref="AC88:AF88">
    <cfRule type="cellIs" dxfId="591" priority="565" operator="equal">
      <formula>"R"</formula>
    </cfRule>
  </conditionalFormatting>
  <conditionalFormatting sqref="AD88:AF88">
    <cfRule type="containsBlanks" dxfId="590" priority="564">
      <formula>LEN(TRIM(AD88))=0</formula>
    </cfRule>
  </conditionalFormatting>
  <conditionalFormatting sqref="AD88:AF88">
    <cfRule type="cellIs" dxfId="589" priority="563" operator="equal">
      <formula>"R"</formula>
    </cfRule>
  </conditionalFormatting>
  <conditionalFormatting sqref="AD88:AF88">
    <cfRule type="containsBlanks" dxfId="588" priority="562">
      <formula>LEN(TRIM(AD88))=0</formula>
    </cfRule>
  </conditionalFormatting>
  <conditionalFormatting sqref="O88:AB88">
    <cfRule type="cellIs" dxfId="587" priority="561" operator="equal">
      <formula>"R"</formula>
    </cfRule>
  </conditionalFormatting>
  <conditionalFormatting sqref="O88:AB88">
    <cfRule type="containsBlanks" dxfId="586" priority="560">
      <formula>LEN(TRIM(O88))=0</formula>
    </cfRule>
  </conditionalFormatting>
  <conditionalFormatting sqref="AC94:AF94">
    <cfRule type="cellIs" dxfId="585" priority="559" operator="equal">
      <formula>"R"</formula>
    </cfRule>
  </conditionalFormatting>
  <conditionalFormatting sqref="AD94:AF94">
    <cfRule type="containsBlanks" dxfId="584" priority="558">
      <formula>LEN(TRIM(AD94))=0</formula>
    </cfRule>
  </conditionalFormatting>
  <conditionalFormatting sqref="AD94:AF94">
    <cfRule type="cellIs" dxfId="583" priority="557" operator="equal">
      <formula>"R"</formula>
    </cfRule>
  </conditionalFormatting>
  <conditionalFormatting sqref="AD94:AF94">
    <cfRule type="containsBlanks" dxfId="582" priority="556">
      <formula>LEN(TRIM(AD94))=0</formula>
    </cfRule>
  </conditionalFormatting>
  <conditionalFormatting sqref="O94:AB94">
    <cfRule type="cellIs" dxfId="581" priority="555" operator="equal">
      <formula>"R"</formula>
    </cfRule>
  </conditionalFormatting>
  <conditionalFormatting sqref="O94:AB94">
    <cfRule type="containsBlanks" dxfId="580" priority="554">
      <formula>LEN(TRIM(O94))=0</formula>
    </cfRule>
  </conditionalFormatting>
  <conditionalFormatting sqref="AC97:AF97">
    <cfRule type="cellIs" dxfId="579" priority="553" operator="equal">
      <formula>"R"</formula>
    </cfRule>
  </conditionalFormatting>
  <conditionalFormatting sqref="AD97:AF97">
    <cfRule type="containsBlanks" dxfId="578" priority="552">
      <formula>LEN(TRIM(AD97))=0</formula>
    </cfRule>
  </conditionalFormatting>
  <conditionalFormatting sqref="AD97:AF97">
    <cfRule type="cellIs" dxfId="577" priority="551" operator="equal">
      <formula>"R"</formula>
    </cfRule>
  </conditionalFormatting>
  <conditionalFormatting sqref="AD97:AF97">
    <cfRule type="containsBlanks" dxfId="576" priority="550">
      <formula>LEN(TRIM(AD97))=0</formula>
    </cfRule>
  </conditionalFormatting>
  <conditionalFormatting sqref="O97:AB97">
    <cfRule type="cellIs" dxfId="575" priority="549" operator="equal">
      <formula>"R"</formula>
    </cfRule>
  </conditionalFormatting>
  <conditionalFormatting sqref="O97:AB97">
    <cfRule type="containsBlanks" dxfId="574" priority="548">
      <formula>LEN(TRIM(O97))=0</formula>
    </cfRule>
  </conditionalFormatting>
  <conditionalFormatting sqref="AC102:AF102">
    <cfRule type="cellIs" dxfId="573" priority="547" operator="equal">
      <formula>"R"</formula>
    </cfRule>
  </conditionalFormatting>
  <conditionalFormatting sqref="AD102:AF102">
    <cfRule type="containsBlanks" dxfId="572" priority="546">
      <formula>LEN(TRIM(AD102))=0</formula>
    </cfRule>
  </conditionalFormatting>
  <conditionalFormatting sqref="AD102:AF102">
    <cfRule type="cellIs" dxfId="571" priority="545" operator="equal">
      <formula>"R"</formula>
    </cfRule>
  </conditionalFormatting>
  <conditionalFormatting sqref="AD102:AF102">
    <cfRule type="containsBlanks" dxfId="570" priority="544">
      <formula>LEN(TRIM(AD102))=0</formula>
    </cfRule>
  </conditionalFormatting>
  <conditionalFormatting sqref="O102:AB102">
    <cfRule type="cellIs" dxfId="569" priority="543" operator="equal">
      <formula>"R"</formula>
    </cfRule>
  </conditionalFormatting>
  <conditionalFormatting sqref="O102:AB102">
    <cfRule type="containsBlanks" dxfId="568" priority="542">
      <formula>LEN(TRIM(O102))=0</formula>
    </cfRule>
  </conditionalFormatting>
  <conditionalFormatting sqref="AC110:AF110">
    <cfRule type="cellIs" dxfId="567" priority="541" operator="equal">
      <formula>"R"</formula>
    </cfRule>
  </conditionalFormatting>
  <conditionalFormatting sqref="AD110:AF110">
    <cfRule type="containsBlanks" dxfId="566" priority="540">
      <formula>LEN(TRIM(AD110))=0</formula>
    </cfRule>
  </conditionalFormatting>
  <conditionalFormatting sqref="AD110:AF110">
    <cfRule type="cellIs" dxfId="565" priority="539" operator="equal">
      <formula>"R"</formula>
    </cfRule>
  </conditionalFormatting>
  <conditionalFormatting sqref="AD110:AF110">
    <cfRule type="containsBlanks" dxfId="564" priority="538">
      <formula>LEN(TRIM(AD110))=0</formula>
    </cfRule>
  </conditionalFormatting>
  <conditionalFormatting sqref="O110:AB110">
    <cfRule type="cellIs" dxfId="563" priority="537" operator="equal">
      <formula>"R"</formula>
    </cfRule>
  </conditionalFormatting>
  <conditionalFormatting sqref="O110:AB110">
    <cfRule type="containsBlanks" dxfId="562" priority="536">
      <formula>LEN(TRIM(O110))=0</formula>
    </cfRule>
  </conditionalFormatting>
  <conditionalFormatting sqref="AC117:AF117">
    <cfRule type="cellIs" dxfId="561" priority="535" operator="equal">
      <formula>"R"</formula>
    </cfRule>
  </conditionalFormatting>
  <conditionalFormatting sqref="AD117:AF117">
    <cfRule type="containsBlanks" dxfId="560" priority="534">
      <formula>LEN(TRIM(AD117))=0</formula>
    </cfRule>
  </conditionalFormatting>
  <conditionalFormatting sqref="AD117:AF117">
    <cfRule type="cellIs" dxfId="559" priority="533" operator="equal">
      <formula>"R"</formula>
    </cfRule>
  </conditionalFormatting>
  <conditionalFormatting sqref="AD117:AF117">
    <cfRule type="containsBlanks" dxfId="558" priority="532">
      <formula>LEN(TRIM(AD117))=0</formula>
    </cfRule>
  </conditionalFormatting>
  <conditionalFormatting sqref="O117:AB117">
    <cfRule type="cellIs" dxfId="557" priority="531" operator="equal">
      <formula>"R"</formula>
    </cfRule>
  </conditionalFormatting>
  <conditionalFormatting sqref="O117:AB117">
    <cfRule type="containsBlanks" dxfId="556" priority="530">
      <formula>LEN(TRIM(O117))=0</formula>
    </cfRule>
  </conditionalFormatting>
  <conditionalFormatting sqref="AC125:AF125">
    <cfRule type="cellIs" dxfId="555" priority="529" operator="equal">
      <formula>"R"</formula>
    </cfRule>
  </conditionalFormatting>
  <conditionalFormatting sqref="AD125:AF125">
    <cfRule type="containsBlanks" dxfId="554" priority="528">
      <formula>LEN(TRIM(AD125))=0</formula>
    </cfRule>
  </conditionalFormatting>
  <conditionalFormatting sqref="AD125:AF125">
    <cfRule type="cellIs" dxfId="553" priority="527" operator="equal">
      <formula>"R"</formula>
    </cfRule>
  </conditionalFormatting>
  <conditionalFormatting sqref="AD125:AF125">
    <cfRule type="containsBlanks" dxfId="552" priority="526">
      <formula>LEN(TRIM(AD125))=0</formula>
    </cfRule>
  </conditionalFormatting>
  <conditionalFormatting sqref="O125:AB125">
    <cfRule type="cellIs" dxfId="551" priority="525" operator="equal">
      <formula>"R"</formula>
    </cfRule>
  </conditionalFormatting>
  <conditionalFormatting sqref="O125:AB125">
    <cfRule type="containsBlanks" dxfId="550" priority="524">
      <formula>LEN(TRIM(O125))=0</formula>
    </cfRule>
  </conditionalFormatting>
  <conditionalFormatting sqref="AC126:AF126">
    <cfRule type="cellIs" dxfId="549" priority="523" operator="equal">
      <formula>"R"</formula>
    </cfRule>
  </conditionalFormatting>
  <conditionalFormatting sqref="AD126:AF126">
    <cfRule type="containsBlanks" dxfId="548" priority="522">
      <formula>LEN(TRIM(AD126))=0</formula>
    </cfRule>
  </conditionalFormatting>
  <conditionalFormatting sqref="AD126:AF126">
    <cfRule type="cellIs" dxfId="547" priority="521" operator="equal">
      <formula>"R"</formula>
    </cfRule>
  </conditionalFormatting>
  <conditionalFormatting sqref="AD126:AF126">
    <cfRule type="containsBlanks" dxfId="546" priority="520">
      <formula>LEN(TRIM(AD126))=0</formula>
    </cfRule>
  </conditionalFormatting>
  <conditionalFormatting sqref="O126:AB126">
    <cfRule type="cellIs" dxfId="545" priority="519" operator="equal">
      <formula>"R"</formula>
    </cfRule>
  </conditionalFormatting>
  <conditionalFormatting sqref="O126:AB126">
    <cfRule type="containsBlanks" dxfId="544" priority="518">
      <formula>LEN(TRIM(O126))=0</formula>
    </cfRule>
  </conditionalFormatting>
  <conditionalFormatting sqref="AC130:AF130">
    <cfRule type="cellIs" dxfId="543" priority="517" operator="equal">
      <formula>"R"</formula>
    </cfRule>
  </conditionalFormatting>
  <conditionalFormatting sqref="AD130:AF130">
    <cfRule type="containsBlanks" dxfId="542" priority="516">
      <formula>LEN(TRIM(AD130))=0</formula>
    </cfRule>
  </conditionalFormatting>
  <conditionalFormatting sqref="AD130:AF130">
    <cfRule type="cellIs" dxfId="541" priority="515" operator="equal">
      <formula>"R"</formula>
    </cfRule>
  </conditionalFormatting>
  <conditionalFormatting sqref="AD130:AF130">
    <cfRule type="containsBlanks" dxfId="540" priority="514">
      <formula>LEN(TRIM(AD130))=0</formula>
    </cfRule>
  </conditionalFormatting>
  <conditionalFormatting sqref="O130:AB130">
    <cfRule type="cellIs" dxfId="539" priority="513" operator="equal">
      <formula>"R"</formula>
    </cfRule>
  </conditionalFormatting>
  <conditionalFormatting sqref="O130:AB130">
    <cfRule type="containsBlanks" dxfId="538" priority="512">
      <formula>LEN(TRIM(O130))=0</formula>
    </cfRule>
  </conditionalFormatting>
  <conditionalFormatting sqref="AD131:AF131">
    <cfRule type="containsBlanks" dxfId="536" priority="510">
      <formula>LEN(TRIM(AD131))=0</formula>
    </cfRule>
  </conditionalFormatting>
  <conditionalFormatting sqref="AD131:AF131">
    <cfRule type="cellIs" dxfId="535" priority="509" operator="equal">
      <formula>"R"</formula>
    </cfRule>
  </conditionalFormatting>
  <conditionalFormatting sqref="AD131:AF131">
    <cfRule type="containsBlanks" dxfId="534" priority="508">
      <formula>LEN(TRIM(AD131))=0</formula>
    </cfRule>
  </conditionalFormatting>
  <conditionalFormatting sqref="O131:AB131">
    <cfRule type="cellIs" dxfId="533" priority="507" operator="equal">
      <formula>"R"</formula>
    </cfRule>
  </conditionalFormatting>
  <conditionalFormatting sqref="O131:AB131">
    <cfRule type="containsBlanks" dxfId="532" priority="506">
      <formula>LEN(TRIM(O131))=0</formula>
    </cfRule>
  </conditionalFormatting>
  <conditionalFormatting sqref="AC132:AF132">
    <cfRule type="cellIs" dxfId="531" priority="505" operator="equal">
      <formula>"R"</formula>
    </cfRule>
  </conditionalFormatting>
  <conditionalFormatting sqref="AD132:AF132">
    <cfRule type="containsBlanks" dxfId="530" priority="504">
      <formula>LEN(TRIM(AD132))=0</formula>
    </cfRule>
  </conditionalFormatting>
  <conditionalFormatting sqref="AD132:AF132">
    <cfRule type="cellIs" dxfId="529" priority="503" operator="equal">
      <formula>"R"</formula>
    </cfRule>
  </conditionalFormatting>
  <conditionalFormatting sqref="AD132:AF132">
    <cfRule type="containsBlanks" dxfId="528" priority="502">
      <formula>LEN(TRIM(AD132))=0</formula>
    </cfRule>
  </conditionalFormatting>
  <conditionalFormatting sqref="O132:AB132">
    <cfRule type="cellIs" dxfId="527" priority="501" operator="equal">
      <formula>"R"</formula>
    </cfRule>
  </conditionalFormatting>
  <conditionalFormatting sqref="O132:AB132">
    <cfRule type="containsBlanks" dxfId="526" priority="500">
      <formula>LEN(TRIM(O132))=0</formula>
    </cfRule>
  </conditionalFormatting>
  <conditionalFormatting sqref="AC135:AF135">
    <cfRule type="cellIs" dxfId="525" priority="499" operator="equal">
      <formula>"R"</formula>
    </cfRule>
  </conditionalFormatting>
  <conditionalFormatting sqref="AD135:AF135">
    <cfRule type="containsBlanks" dxfId="524" priority="498">
      <formula>LEN(TRIM(AD135))=0</formula>
    </cfRule>
  </conditionalFormatting>
  <conditionalFormatting sqref="AD135:AF135">
    <cfRule type="cellIs" dxfId="523" priority="497" operator="equal">
      <formula>"R"</formula>
    </cfRule>
  </conditionalFormatting>
  <conditionalFormatting sqref="AD135:AF135">
    <cfRule type="containsBlanks" dxfId="522" priority="496">
      <formula>LEN(TRIM(AD135))=0</formula>
    </cfRule>
  </conditionalFormatting>
  <conditionalFormatting sqref="O135:AB135">
    <cfRule type="cellIs" dxfId="521" priority="495" operator="equal">
      <formula>"R"</formula>
    </cfRule>
  </conditionalFormatting>
  <conditionalFormatting sqref="O135:AB135">
    <cfRule type="containsBlanks" dxfId="520" priority="494">
      <formula>LEN(TRIM(O135))=0</formula>
    </cfRule>
  </conditionalFormatting>
  <conditionalFormatting sqref="AC136:AF136">
    <cfRule type="cellIs" dxfId="519" priority="493" operator="equal">
      <formula>"R"</formula>
    </cfRule>
  </conditionalFormatting>
  <conditionalFormatting sqref="AD136:AF136">
    <cfRule type="containsBlanks" dxfId="518" priority="492">
      <formula>LEN(TRIM(AD136))=0</formula>
    </cfRule>
  </conditionalFormatting>
  <conditionalFormatting sqref="AD136:AF136">
    <cfRule type="cellIs" dxfId="517" priority="491" operator="equal">
      <formula>"R"</formula>
    </cfRule>
  </conditionalFormatting>
  <conditionalFormatting sqref="AD136:AF136">
    <cfRule type="containsBlanks" dxfId="516" priority="490">
      <formula>LEN(TRIM(AD136))=0</formula>
    </cfRule>
  </conditionalFormatting>
  <conditionalFormatting sqref="O136:AB136">
    <cfRule type="cellIs" dxfId="515" priority="489" operator="equal">
      <formula>"R"</formula>
    </cfRule>
  </conditionalFormatting>
  <conditionalFormatting sqref="O136:AB136">
    <cfRule type="containsBlanks" dxfId="514" priority="488">
      <formula>LEN(TRIM(O136))=0</formula>
    </cfRule>
  </conditionalFormatting>
  <conditionalFormatting sqref="AC149:AF149">
    <cfRule type="cellIs" dxfId="513" priority="487" operator="equal">
      <formula>"R"</formula>
    </cfRule>
  </conditionalFormatting>
  <conditionalFormatting sqref="AD149:AF149">
    <cfRule type="containsBlanks" dxfId="512" priority="486">
      <formula>LEN(TRIM(AD149))=0</formula>
    </cfRule>
  </conditionalFormatting>
  <conditionalFormatting sqref="AD149:AF149">
    <cfRule type="cellIs" dxfId="511" priority="485" operator="equal">
      <formula>"R"</formula>
    </cfRule>
  </conditionalFormatting>
  <conditionalFormatting sqref="AD149:AF149">
    <cfRule type="containsBlanks" dxfId="510" priority="484">
      <formula>LEN(TRIM(AD149))=0</formula>
    </cfRule>
  </conditionalFormatting>
  <conditionalFormatting sqref="O149:AB149">
    <cfRule type="cellIs" dxfId="509" priority="483" operator="equal">
      <formula>"R"</formula>
    </cfRule>
  </conditionalFormatting>
  <conditionalFormatting sqref="O149:AB149">
    <cfRule type="containsBlanks" dxfId="508" priority="482">
      <formula>LEN(TRIM(O149))=0</formula>
    </cfRule>
  </conditionalFormatting>
  <conditionalFormatting sqref="AC154:AF154">
    <cfRule type="cellIs" dxfId="507" priority="481" operator="equal">
      <formula>"R"</formula>
    </cfRule>
  </conditionalFormatting>
  <conditionalFormatting sqref="AD154:AF154">
    <cfRule type="containsBlanks" dxfId="506" priority="480">
      <formula>LEN(TRIM(AD154))=0</formula>
    </cfRule>
  </conditionalFormatting>
  <conditionalFormatting sqref="AD154:AF154">
    <cfRule type="cellIs" dxfId="505" priority="479" operator="equal">
      <formula>"R"</formula>
    </cfRule>
  </conditionalFormatting>
  <conditionalFormatting sqref="AD154:AF154">
    <cfRule type="containsBlanks" dxfId="504" priority="478">
      <formula>LEN(TRIM(AD154))=0</formula>
    </cfRule>
  </conditionalFormatting>
  <conditionalFormatting sqref="O154:AB154">
    <cfRule type="cellIs" dxfId="503" priority="477" operator="equal">
      <formula>"R"</formula>
    </cfRule>
  </conditionalFormatting>
  <conditionalFormatting sqref="O154:AB154">
    <cfRule type="containsBlanks" dxfId="502" priority="476">
      <formula>LEN(TRIM(O154))=0</formula>
    </cfRule>
  </conditionalFormatting>
  <conditionalFormatting sqref="AC155:AF155">
    <cfRule type="cellIs" dxfId="501" priority="475" operator="equal">
      <formula>"R"</formula>
    </cfRule>
  </conditionalFormatting>
  <conditionalFormatting sqref="AD155:AF155">
    <cfRule type="containsBlanks" dxfId="500" priority="474">
      <formula>LEN(TRIM(AD155))=0</formula>
    </cfRule>
  </conditionalFormatting>
  <conditionalFormatting sqref="AD155:AF155">
    <cfRule type="cellIs" dxfId="499" priority="473" operator="equal">
      <formula>"R"</formula>
    </cfRule>
  </conditionalFormatting>
  <conditionalFormatting sqref="AD155:AF155">
    <cfRule type="containsBlanks" dxfId="498" priority="472">
      <formula>LEN(TRIM(AD155))=0</formula>
    </cfRule>
  </conditionalFormatting>
  <conditionalFormatting sqref="O155:AB155">
    <cfRule type="cellIs" dxfId="497" priority="471" operator="equal">
      <formula>"R"</formula>
    </cfRule>
  </conditionalFormatting>
  <conditionalFormatting sqref="O155:AB155">
    <cfRule type="containsBlanks" dxfId="496" priority="470">
      <formula>LEN(TRIM(O155))=0</formula>
    </cfRule>
  </conditionalFormatting>
  <conditionalFormatting sqref="AC185:AF185">
    <cfRule type="cellIs" dxfId="495" priority="469" operator="equal">
      <formula>"R"</formula>
    </cfRule>
  </conditionalFormatting>
  <conditionalFormatting sqref="AD185:AF185">
    <cfRule type="containsBlanks" dxfId="494" priority="468">
      <formula>LEN(TRIM(AD185))=0</formula>
    </cfRule>
  </conditionalFormatting>
  <conditionalFormatting sqref="AD185:AF185">
    <cfRule type="cellIs" dxfId="493" priority="467" operator="equal">
      <formula>"R"</formula>
    </cfRule>
  </conditionalFormatting>
  <conditionalFormatting sqref="AD185:AF185">
    <cfRule type="containsBlanks" dxfId="492" priority="466">
      <formula>LEN(TRIM(AD185))=0</formula>
    </cfRule>
  </conditionalFormatting>
  <conditionalFormatting sqref="O185:AB185">
    <cfRule type="cellIs" dxfId="491" priority="465" operator="equal">
      <formula>"R"</formula>
    </cfRule>
  </conditionalFormatting>
  <conditionalFormatting sqref="O185:AB185">
    <cfRule type="containsBlanks" dxfId="490" priority="464">
      <formula>LEN(TRIM(O185))=0</formula>
    </cfRule>
  </conditionalFormatting>
  <conditionalFormatting sqref="AC186:AF186">
    <cfRule type="cellIs" dxfId="489" priority="463" operator="equal">
      <formula>"R"</formula>
    </cfRule>
  </conditionalFormatting>
  <conditionalFormatting sqref="AD186:AF186">
    <cfRule type="containsBlanks" dxfId="488" priority="462">
      <formula>LEN(TRIM(AD186))=0</formula>
    </cfRule>
  </conditionalFormatting>
  <conditionalFormatting sqref="AD186:AF186">
    <cfRule type="cellIs" dxfId="487" priority="461" operator="equal">
      <formula>"R"</formula>
    </cfRule>
  </conditionalFormatting>
  <conditionalFormatting sqref="AD186:AF186">
    <cfRule type="containsBlanks" dxfId="486" priority="460">
      <formula>LEN(TRIM(AD186))=0</formula>
    </cfRule>
  </conditionalFormatting>
  <conditionalFormatting sqref="O186:AB186">
    <cfRule type="cellIs" dxfId="485" priority="459" operator="equal">
      <formula>"R"</formula>
    </cfRule>
  </conditionalFormatting>
  <conditionalFormatting sqref="O186:AB186">
    <cfRule type="containsBlanks" dxfId="484" priority="458">
      <formula>LEN(TRIM(O186))=0</formula>
    </cfRule>
  </conditionalFormatting>
  <conditionalFormatting sqref="AC192:AF192">
    <cfRule type="cellIs" dxfId="483" priority="457" operator="equal">
      <formula>"R"</formula>
    </cfRule>
  </conditionalFormatting>
  <conditionalFormatting sqref="AD192:AF192">
    <cfRule type="containsBlanks" dxfId="482" priority="456">
      <formula>LEN(TRIM(AD192))=0</formula>
    </cfRule>
  </conditionalFormatting>
  <conditionalFormatting sqref="AD192:AF192">
    <cfRule type="cellIs" dxfId="481" priority="455" operator="equal">
      <formula>"R"</formula>
    </cfRule>
  </conditionalFormatting>
  <conditionalFormatting sqref="AD192:AF192">
    <cfRule type="containsBlanks" dxfId="480" priority="454">
      <formula>LEN(TRIM(AD192))=0</formula>
    </cfRule>
  </conditionalFormatting>
  <conditionalFormatting sqref="O192:AB192">
    <cfRule type="cellIs" dxfId="479" priority="453" operator="equal">
      <formula>"R"</formula>
    </cfRule>
  </conditionalFormatting>
  <conditionalFormatting sqref="O192:AB192">
    <cfRule type="containsBlanks" dxfId="478" priority="452">
      <formula>LEN(TRIM(O192))=0</formula>
    </cfRule>
  </conditionalFormatting>
  <conditionalFormatting sqref="AC194:AF194">
    <cfRule type="cellIs" dxfId="477" priority="451" operator="equal">
      <formula>"R"</formula>
    </cfRule>
  </conditionalFormatting>
  <conditionalFormatting sqref="AD194:AF194">
    <cfRule type="containsBlanks" dxfId="476" priority="450">
      <formula>LEN(TRIM(AD194))=0</formula>
    </cfRule>
  </conditionalFormatting>
  <conditionalFormatting sqref="AD194:AF194">
    <cfRule type="cellIs" dxfId="475" priority="449" operator="equal">
      <formula>"R"</formula>
    </cfRule>
  </conditionalFormatting>
  <conditionalFormatting sqref="AD194:AF194">
    <cfRule type="containsBlanks" dxfId="474" priority="448">
      <formula>LEN(TRIM(AD194))=0</formula>
    </cfRule>
  </conditionalFormatting>
  <conditionalFormatting sqref="O194:AB194">
    <cfRule type="cellIs" dxfId="473" priority="447" operator="equal">
      <formula>"R"</formula>
    </cfRule>
  </conditionalFormatting>
  <conditionalFormatting sqref="O194:AB194">
    <cfRule type="containsBlanks" dxfId="472" priority="446">
      <formula>LEN(TRIM(O194))=0</formula>
    </cfRule>
  </conditionalFormatting>
  <conditionalFormatting sqref="AC196:AF196">
    <cfRule type="cellIs" dxfId="471" priority="445" operator="equal">
      <formula>"R"</formula>
    </cfRule>
  </conditionalFormatting>
  <conditionalFormatting sqref="AD196:AF196">
    <cfRule type="containsBlanks" dxfId="470" priority="444">
      <formula>LEN(TRIM(AD196))=0</formula>
    </cfRule>
  </conditionalFormatting>
  <conditionalFormatting sqref="AD196:AF196">
    <cfRule type="cellIs" dxfId="469" priority="443" operator="equal">
      <formula>"R"</formula>
    </cfRule>
  </conditionalFormatting>
  <conditionalFormatting sqref="AD196:AF196">
    <cfRule type="containsBlanks" dxfId="468" priority="442">
      <formula>LEN(TRIM(AD196))=0</formula>
    </cfRule>
  </conditionalFormatting>
  <conditionalFormatting sqref="O196:AB196">
    <cfRule type="cellIs" dxfId="467" priority="441" operator="equal">
      <formula>"R"</formula>
    </cfRule>
  </conditionalFormatting>
  <conditionalFormatting sqref="O196:AB196">
    <cfRule type="containsBlanks" dxfId="466" priority="440">
      <formula>LEN(TRIM(O196))=0</formula>
    </cfRule>
  </conditionalFormatting>
  <conditionalFormatting sqref="AC199:AF199">
    <cfRule type="cellIs" dxfId="465" priority="439" operator="equal">
      <formula>"R"</formula>
    </cfRule>
  </conditionalFormatting>
  <conditionalFormatting sqref="AD199:AF199">
    <cfRule type="containsBlanks" dxfId="464" priority="438">
      <formula>LEN(TRIM(AD199))=0</formula>
    </cfRule>
  </conditionalFormatting>
  <conditionalFormatting sqref="AD199:AF199">
    <cfRule type="cellIs" dxfId="463" priority="437" operator="equal">
      <formula>"R"</formula>
    </cfRule>
  </conditionalFormatting>
  <conditionalFormatting sqref="AD199:AF199">
    <cfRule type="containsBlanks" dxfId="462" priority="436">
      <formula>LEN(TRIM(AD199))=0</formula>
    </cfRule>
  </conditionalFormatting>
  <conditionalFormatting sqref="O199:AB199">
    <cfRule type="cellIs" dxfId="461" priority="435" operator="equal">
      <formula>"R"</formula>
    </cfRule>
  </conditionalFormatting>
  <conditionalFormatting sqref="O199:AB199">
    <cfRule type="containsBlanks" dxfId="460" priority="434">
      <formula>LEN(TRIM(O199))=0</formula>
    </cfRule>
  </conditionalFormatting>
  <conditionalFormatting sqref="AC201:AF201">
    <cfRule type="cellIs" dxfId="459" priority="433" operator="equal">
      <formula>"R"</formula>
    </cfRule>
  </conditionalFormatting>
  <conditionalFormatting sqref="AD201:AF201">
    <cfRule type="containsBlanks" dxfId="458" priority="432">
      <formula>LEN(TRIM(AD201))=0</formula>
    </cfRule>
  </conditionalFormatting>
  <conditionalFormatting sqref="AD201:AF201">
    <cfRule type="cellIs" dxfId="457" priority="431" operator="equal">
      <formula>"R"</formula>
    </cfRule>
  </conditionalFormatting>
  <conditionalFormatting sqref="AD201:AF201">
    <cfRule type="containsBlanks" dxfId="456" priority="430">
      <formula>LEN(TRIM(AD201))=0</formula>
    </cfRule>
  </conditionalFormatting>
  <conditionalFormatting sqref="O201:AB201">
    <cfRule type="cellIs" dxfId="455" priority="429" operator="equal">
      <formula>"R"</formula>
    </cfRule>
  </conditionalFormatting>
  <conditionalFormatting sqref="O201:AB201">
    <cfRule type="containsBlanks" dxfId="454" priority="428">
      <formula>LEN(TRIM(O201))=0</formula>
    </cfRule>
  </conditionalFormatting>
  <conditionalFormatting sqref="D190:G190">
    <cfRule type="containsBlanks" dxfId="453" priority="427">
      <formula>LEN(TRIM(D190))=0</formula>
    </cfRule>
  </conditionalFormatting>
  <conditionalFormatting sqref="D190:G190">
    <cfRule type="containsBlanks" dxfId="452" priority="426">
      <formula>LEN(TRIM(D190))=0</formula>
    </cfRule>
  </conditionalFormatting>
  <conditionalFormatting sqref="D190:G190">
    <cfRule type="containsBlanks" dxfId="451" priority="425">
      <formula>LEN(TRIM(D190))=0</formula>
    </cfRule>
  </conditionalFormatting>
  <conditionalFormatting sqref="D191:G191">
    <cfRule type="containsBlanks" dxfId="450" priority="424">
      <formula>LEN(TRIM(D191))=0</formula>
    </cfRule>
  </conditionalFormatting>
  <conditionalFormatting sqref="D191:G191">
    <cfRule type="containsBlanks" dxfId="449" priority="423">
      <formula>LEN(TRIM(D191))=0</formula>
    </cfRule>
  </conditionalFormatting>
  <conditionalFormatting sqref="D191:G191">
    <cfRule type="containsBlanks" dxfId="448" priority="422">
      <formula>LEN(TRIM(D191))=0</formula>
    </cfRule>
  </conditionalFormatting>
  <conditionalFormatting sqref="D195:G195">
    <cfRule type="containsBlanks" dxfId="447" priority="421">
      <formula>LEN(TRIM(D195))=0</formula>
    </cfRule>
  </conditionalFormatting>
  <conditionalFormatting sqref="D195:G195">
    <cfRule type="containsBlanks" dxfId="446" priority="420">
      <formula>LEN(TRIM(D195))=0</formula>
    </cfRule>
  </conditionalFormatting>
  <conditionalFormatting sqref="D195:G195">
    <cfRule type="containsBlanks" dxfId="445" priority="419">
      <formula>LEN(TRIM(D195))=0</formula>
    </cfRule>
  </conditionalFormatting>
  <conditionalFormatting sqref="AC53:AI53">
    <cfRule type="cellIs" dxfId="444" priority="418" operator="equal">
      <formula>"R"</formula>
    </cfRule>
  </conditionalFormatting>
  <conditionalFormatting sqref="AD53:AI53">
    <cfRule type="containsBlanks" dxfId="443" priority="417">
      <formula>LEN(TRIM(AD53))=0</formula>
    </cfRule>
  </conditionalFormatting>
  <conditionalFormatting sqref="AD53:AI53">
    <cfRule type="cellIs" dxfId="442" priority="416" operator="equal">
      <formula>"R"</formula>
    </cfRule>
  </conditionalFormatting>
  <conditionalFormatting sqref="AD53:AI53">
    <cfRule type="containsBlanks" dxfId="441" priority="415">
      <formula>LEN(TRIM(AD53))=0</formula>
    </cfRule>
  </conditionalFormatting>
  <conditionalFormatting sqref="V53:AB53">
    <cfRule type="cellIs" dxfId="440" priority="414" operator="equal">
      <formula>"R"</formula>
    </cfRule>
  </conditionalFormatting>
  <conditionalFormatting sqref="V53:AB53">
    <cfRule type="containsBlanks" dxfId="439" priority="413">
      <formula>LEN(TRIM(V53))=0</formula>
    </cfRule>
  </conditionalFormatting>
  <conditionalFormatting sqref="AC54:AI54">
    <cfRule type="cellIs" dxfId="438" priority="412" operator="equal">
      <formula>"R"</formula>
    </cfRule>
  </conditionalFormatting>
  <conditionalFormatting sqref="AD54:AI54">
    <cfRule type="containsBlanks" dxfId="437" priority="411">
      <formula>LEN(TRIM(AD54))=0</formula>
    </cfRule>
  </conditionalFormatting>
  <conditionalFormatting sqref="AD54:AI54">
    <cfRule type="cellIs" dxfId="436" priority="410" operator="equal">
      <formula>"R"</formula>
    </cfRule>
  </conditionalFormatting>
  <conditionalFormatting sqref="AD54:AI54">
    <cfRule type="containsBlanks" dxfId="435" priority="409">
      <formula>LEN(TRIM(AD54))=0</formula>
    </cfRule>
  </conditionalFormatting>
  <conditionalFormatting sqref="V54:AB54">
    <cfRule type="cellIs" dxfId="434" priority="408" operator="equal">
      <formula>"R"</formula>
    </cfRule>
  </conditionalFormatting>
  <conditionalFormatting sqref="V54:AB54">
    <cfRule type="containsBlanks" dxfId="433" priority="407">
      <formula>LEN(TRIM(V54))=0</formula>
    </cfRule>
  </conditionalFormatting>
  <conditionalFormatting sqref="AC66:AI66">
    <cfRule type="cellIs" dxfId="432" priority="406" operator="equal">
      <formula>"R"</formula>
    </cfRule>
  </conditionalFormatting>
  <conditionalFormatting sqref="AD66:AI66">
    <cfRule type="containsBlanks" dxfId="431" priority="405">
      <formula>LEN(TRIM(AD66))=0</formula>
    </cfRule>
  </conditionalFormatting>
  <conditionalFormatting sqref="AD66:AI66">
    <cfRule type="cellIs" dxfId="430" priority="404" operator="equal">
      <formula>"R"</formula>
    </cfRule>
  </conditionalFormatting>
  <conditionalFormatting sqref="AD66:AI66">
    <cfRule type="containsBlanks" dxfId="429" priority="403">
      <formula>LEN(TRIM(AD66))=0</formula>
    </cfRule>
  </conditionalFormatting>
  <conditionalFormatting sqref="V66:AB66">
    <cfRule type="cellIs" dxfId="428" priority="402" operator="equal">
      <formula>"R"</formula>
    </cfRule>
  </conditionalFormatting>
  <conditionalFormatting sqref="V66:AB66">
    <cfRule type="containsBlanks" dxfId="427" priority="401">
      <formula>LEN(TRIM(V66))=0</formula>
    </cfRule>
  </conditionalFormatting>
  <conditionalFormatting sqref="AC71:AI71">
    <cfRule type="cellIs" dxfId="426" priority="400" operator="equal">
      <formula>"R"</formula>
    </cfRule>
  </conditionalFormatting>
  <conditionalFormatting sqref="AD71:AI71">
    <cfRule type="containsBlanks" dxfId="425" priority="399">
      <formula>LEN(TRIM(AD71))=0</formula>
    </cfRule>
  </conditionalFormatting>
  <conditionalFormatting sqref="AD71:AI71">
    <cfRule type="cellIs" dxfId="424" priority="398" operator="equal">
      <formula>"R"</formula>
    </cfRule>
  </conditionalFormatting>
  <conditionalFormatting sqref="AD71:AI71">
    <cfRule type="containsBlanks" dxfId="423" priority="397">
      <formula>LEN(TRIM(AD71))=0</formula>
    </cfRule>
  </conditionalFormatting>
  <conditionalFormatting sqref="V71:AB71">
    <cfRule type="cellIs" dxfId="422" priority="396" operator="equal">
      <formula>"R"</formula>
    </cfRule>
  </conditionalFormatting>
  <conditionalFormatting sqref="V71:AB71">
    <cfRule type="containsBlanks" dxfId="421" priority="395">
      <formula>LEN(TRIM(V71))=0</formula>
    </cfRule>
  </conditionalFormatting>
  <conditionalFormatting sqref="AC72:AI72">
    <cfRule type="cellIs" dxfId="420" priority="394" operator="equal">
      <formula>"R"</formula>
    </cfRule>
  </conditionalFormatting>
  <conditionalFormatting sqref="AD72:AI72">
    <cfRule type="containsBlanks" dxfId="419" priority="393">
      <formula>LEN(TRIM(AD72))=0</formula>
    </cfRule>
  </conditionalFormatting>
  <conditionalFormatting sqref="AD72:AI72">
    <cfRule type="cellIs" dxfId="418" priority="392" operator="equal">
      <formula>"R"</formula>
    </cfRule>
  </conditionalFormatting>
  <conditionalFormatting sqref="AD72:AI72">
    <cfRule type="containsBlanks" dxfId="417" priority="391">
      <formula>LEN(TRIM(AD72))=0</formula>
    </cfRule>
  </conditionalFormatting>
  <conditionalFormatting sqref="V72:AB72">
    <cfRule type="cellIs" dxfId="416" priority="390" operator="equal">
      <formula>"R"</formula>
    </cfRule>
  </conditionalFormatting>
  <conditionalFormatting sqref="V72:AB72">
    <cfRule type="containsBlanks" dxfId="415" priority="389">
      <formula>LEN(TRIM(V72))=0</formula>
    </cfRule>
  </conditionalFormatting>
  <conditionalFormatting sqref="AC89:AI89">
    <cfRule type="cellIs" dxfId="414" priority="388" operator="equal">
      <formula>"R"</formula>
    </cfRule>
  </conditionalFormatting>
  <conditionalFormatting sqref="AD89:AI89">
    <cfRule type="containsBlanks" dxfId="413" priority="387">
      <formula>LEN(TRIM(AD89))=0</formula>
    </cfRule>
  </conditionalFormatting>
  <conditionalFormatting sqref="AD89:AI89">
    <cfRule type="cellIs" dxfId="412" priority="386" operator="equal">
      <formula>"R"</formula>
    </cfRule>
  </conditionalFormatting>
  <conditionalFormatting sqref="AD89:AI89">
    <cfRule type="containsBlanks" dxfId="411" priority="385">
      <formula>LEN(TRIM(AD89))=0</formula>
    </cfRule>
  </conditionalFormatting>
  <conditionalFormatting sqref="V89:AB89">
    <cfRule type="cellIs" dxfId="410" priority="384" operator="equal">
      <formula>"R"</formula>
    </cfRule>
  </conditionalFormatting>
  <conditionalFormatting sqref="V89:AB89">
    <cfRule type="containsBlanks" dxfId="409" priority="383">
      <formula>LEN(TRIM(V89))=0</formula>
    </cfRule>
  </conditionalFormatting>
  <conditionalFormatting sqref="AC91:AI91">
    <cfRule type="cellIs" dxfId="408" priority="382" operator="equal">
      <formula>"R"</formula>
    </cfRule>
  </conditionalFormatting>
  <conditionalFormatting sqref="AD91:AI91">
    <cfRule type="containsBlanks" dxfId="407" priority="381">
      <formula>LEN(TRIM(AD91))=0</formula>
    </cfRule>
  </conditionalFormatting>
  <conditionalFormatting sqref="AD91:AI91">
    <cfRule type="cellIs" dxfId="406" priority="380" operator="equal">
      <formula>"R"</formula>
    </cfRule>
  </conditionalFormatting>
  <conditionalFormatting sqref="AD91:AI91">
    <cfRule type="containsBlanks" dxfId="405" priority="379">
      <formula>LEN(TRIM(AD91))=0</formula>
    </cfRule>
  </conditionalFormatting>
  <conditionalFormatting sqref="V91:AB91">
    <cfRule type="cellIs" dxfId="404" priority="378" operator="equal">
      <formula>"R"</formula>
    </cfRule>
  </conditionalFormatting>
  <conditionalFormatting sqref="V91:AB91">
    <cfRule type="containsBlanks" dxfId="403" priority="377">
      <formula>LEN(TRIM(V91))=0</formula>
    </cfRule>
  </conditionalFormatting>
  <conditionalFormatting sqref="AC93:AI93">
    <cfRule type="cellIs" dxfId="402" priority="376" operator="equal">
      <formula>"R"</formula>
    </cfRule>
  </conditionalFormatting>
  <conditionalFormatting sqref="AD93:AI93">
    <cfRule type="containsBlanks" dxfId="401" priority="375">
      <formula>LEN(TRIM(AD93))=0</formula>
    </cfRule>
  </conditionalFormatting>
  <conditionalFormatting sqref="AD93:AI93">
    <cfRule type="cellIs" dxfId="400" priority="374" operator="equal">
      <formula>"R"</formula>
    </cfRule>
  </conditionalFormatting>
  <conditionalFormatting sqref="AD93:AI93">
    <cfRule type="containsBlanks" dxfId="399" priority="373">
      <formula>LEN(TRIM(AD93))=0</formula>
    </cfRule>
  </conditionalFormatting>
  <conditionalFormatting sqref="V93:AB93">
    <cfRule type="cellIs" dxfId="398" priority="372" operator="equal">
      <formula>"R"</formula>
    </cfRule>
  </conditionalFormatting>
  <conditionalFormatting sqref="V93:AB93">
    <cfRule type="containsBlanks" dxfId="397" priority="371">
      <formula>LEN(TRIM(V93))=0</formula>
    </cfRule>
  </conditionalFormatting>
  <conditionalFormatting sqref="AC106:AI106">
    <cfRule type="cellIs" dxfId="396" priority="370" operator="equal">
      <formula>"R"</formula>
    </cfRule>
  </conditionalFormatting>
  <conditionalFormatting sqref="AD106:AI106">
    <cfRule type="containsBlanks" dxfId="395" priority="369">
      <formula>LEN(TRIM(AD106))=0</formula>
    </cfRule>
  </conditionalFormatting>
  <conditionalFormatting sqref="AD106:AI106">
    <cfRule type="cellIs" dxfId="394" priority="368" operator="equal">
      <formula>"R"</formula>
    </cfRule>
  </conditionalFormatting>
  <conditionalFormatting sqref="AD106:AI106">
    <cfRule type="containsBlanks" dxfId="393" priority="367">
      <formula>LEN(TRIM(AD106))=0</formula>
    </cfRule>
  </conditionalFormatting>
  <conditionalFormatting sqref="V106:AB106">
    <cfRule type="cellIs" dxfId="392" priority="366" operator="equal">
      <formula>"R"</formula>
    </cfRule>
  </conditionalFormatting>
  <conditionalFormatting sqref="V106:AB106">
    <cfRule type="containsBlanks" dxfId="391" priority="365">
      <formula>LEN(TRIM(V106))=0</formula>
    </cfRule>
  </conditionalFormatting>
  <conditionalFormatting sqref="AC111:AI111">
    <cfRule type="cellIs" dxfId="390" priority="364" operator="equal">
      <formula>"R"</formula>
    </cfRule>
  </conditionalFormatting>
  <conditionalFormatting sqref="AD111:AI111">
    <cfRule type="containsBlanks" dxfId="389" priority="363">
      <formula>LEN(TRIM(AD111))=0</formula>
    </cfRule>
  </conditionalFormatting>
  <conditionalFormatting sqref="AD111:AI111">
    <cfRule type="cellIs" dxfId="388" priority="362" operator="equal">
      <formula>"R"</formula>
    </cfRule>
  </conditionalFormatting>
  <conditionalFormatting sqref="AD111:AI111">
    <cfRule type="containsBlanks" dxfId="387" priority="361">
      <formula>LEN(TRIM(AD111))=0</formula>
    </cfRule>
  </conditionalFormatting>
  <conditionalFormatting sqref="V111:AB111">
    <cfRule type="cellIs" dxfId="386" priority="360" operator="equal">
      <formula>"R"</formula>
    </cfRule>
  </conditionalFormatting>
  <conditionalFormatting sqref="V111:AB111">
    <cfRule type="containsBlanks" dxfId="385" priority="359">
      <formula>LEN(TRIM(V111))=0</formula>
    </cfRule>
  </conditionalFormatting>
  <conditionalFormatting sqref="AC115:AI115">
    <cfRule type="cellIs" dxfId="384" priority="358" operator="equal">
      <formula>"R"</formula>
    </cfRule>
  </conditionalFormatting>
  <conditionalFormatting sqref="AD115:AI115">
    <cfRule type="containsBlanks" dxfId="383" priority="357">
      <formula>LEN(TRIM(AD115))=0</formula>
    </cfRule>
  </conditionalFormatting>
  <conditionalFormatting sqref="AD115:AI115">
    <cfRule type="cellIs" dxfId="382" priority="356" operator="equal">
      <formula>"R"</formula>
    </cfRule>
  </conditionalFormatting>
  <conditionalFormatting sqref="AD115:AI115">
    <cfRule type="containsBlanks" dxfId="381" priority="355">
      <formula>LEN(TRIM(AD115))=0</formula>
    </cfRule>
  </conditionalFormatting>
  <conditionalFormatting sqref="V115:AB115">
    <cfRule type="cellIs" dxfId="380" priority="354" operator="equal">
      <formula>"R"</formula>
    </cfRule>
  </conditionalFormatting>
  <conditionalFormatting sqref="V115:AB115">
    <cfRule type="containsBlanks" dxfId="379" priority="353">
      <formula>LEN(TRIM(V115))=0</formula>
    </cfRule>
  </conditionalFormatting>
  <conditionalFormatting sqref="AC121:AI121">
    <cfRule type="cellIs" dxfId="378" priority="352" operator="equal">
      <formula>"R"</formula>
    </cfRule>
  </conditionalFormatting>
  <conditionalFormatting sqref="AD121:AI121">
    <cfRule type="containsBlanks" dxfId="377" priority="351">
      <formula>LEN(TRIM(AD121))=0</formula>
    </cfRule>
  </conditionalFormatting>
  <conditionalFormatting sqref="AD121:AI121">
    <cfRule type="cellIs" dxfId="376" priority="350" operator="equal">
      <formula>"R"</formula>
    </cfRule>
  </conditionalFormatting>
  <conditionalFormatting sqref="AD121:AI121">
    <cfRule type="containsBlanks" dxfId="375" priority="349">
      <formula>LEN(TRIM(AD121))=0</formula>
    </cfRule>
  </conditionalFormatting>
  <conditionalFormatting sqref="V121:AB121">
    <cfRule type="cellIs" dxfId="374" priority="348" operator="equal">
      <formula>"R"</formula>
    </cfRule>
  </conditionalFormatting>
  <conditionalFormatting sqref="V121:AB121">
    <cfRule type="containsBlanks" dxfId="373" priority="347">
      <formula>LEN(TRIM(V121))=0</formula>
    </cfRule>
  </conditionalFormatting>
  <conditionalFormatting sqref="AC133:AI133">
    <cfRule type="cellIs" dxfId="372" priority="346" operator="equal">
      <formula>"R"</formula>
    </cfRule>
  </conditionalFormatting>
  <conditionalFormatting sqref="AD133:AI133">
    <cfRule type="containsBlanks" dxfId="371" priority="345">
      <formula>LEN(TRIM(AD133))=0</formula>
    </cfRule>
  </conditionalFormatting>
  <conditionalFormatting sqref="AD133:AI133">
    <cfRule type="cellIs" dxfId="370" priority="344" operator="equal">
      <formula>"R"</formula>
    </cfRule>
  </conditionalFormatting>
  <conditionalFormatting sqref="AD133:AI133">
    <cfRule type="containsBlanks" dxfId="369" priority="343">
      <formula>LEN(TRIM(AD133))=0</formula>
    </cfRule>
  </conditionalFormatting>
  <conditionalFormatting sqref="V133:AB133">
    <cfRule type="cellIs" dxfId="368" priority="342" operator="equal">
      <formula>"R"</formula>
    </cfRule>
  </conditionalFormatting>
  <conditionalFormatting sqref="V133:AB133">
    <cfRule type="containsBlanks" dxfId="367" priority="341">
      <formula>LEN(TRIM(V133))=0</formula>
    </cfRule>
  </conditionalFormatting>
  <conditionalFormatting sqref="AC137:AI137">
    <cfRule type="cellIs" dxfId="366" priority="340" operator="equal">
      <formula>"R"</formula>
    </cfRule>
  </conditionalFormatting>
  <conditionalFormatting sqref="AD137:AI137">
    <cfRule type="containsBlanks" dxfId="365" priority="339">
      <formula>LEN(TRIM(AD137))=0</formula>
    </cfRule>
  </conditionalFormatting>
  <conditionalFormatting sqref="AD137:AI137">
    <cfRule type="cellIs" dxfId="364" priority="338" operator="equal">
      <formula>"R"</formula>
    </cfRule>
  </conditionalFormatting>
  <conditionalFormatting sqref="AD137:AI137">
    <cfRule type="containsBlanks" dxfId="363" priority="337">
      <formula>LEN(TRIM(AD137))=0</formula>
    </cfRule>
  </conditionalFormatting>
  <conditionalFormatting sqref="V137:AB137">
    <cfRule type="cellIs" dxfId="362" priority="336" operator="equal">
      <formula>"R"</formula>
    </cfRule>
  </conditionalFormatting>
  <conditionalFormatting sqref="V137:AB137">
    <cfRule type="containsBlanks" dxfId="361" priority="335">
      <formula>LEN(TRIM(V137))=0</formula>
    </cfRule>
  </conditionalFormatting>
  <conditionalFormatting sqref="AC138:AI138">
    <cfRule type="cellIs" dxfId="360" priority="334" operator="equal">
      <formula>"R"</formula>
    </cfRule>
  </conditionalFormatting>
  <conditionalFormatting sqref="AD138:AI138">
    <cfRule type="containsBlanks" dxfId="359" priority="333">
      <formula>LEN(TRIM(AD138))=0</formula>
    </cfRule>
  </conditionalFormatting>
  <conditionalFormatting sqref="AD138:AI138">
    <cfRule type="cellIs" dxfId="358" priority="332" operator="equal">
      <formula>"R"</formula>
    </cfRule>
  </conditionalFormatting>
  <conditionalFormatting sqref="AD138:AI138">
    <cfRule type="containsBlanks" dxfId="357" priority="331">
      <formula>LEN(TRIM(AD138))=0</formula>
    </cfRule>
  </conditionalFormatting>
  <conditionalFormatting sqref="V138:AB138">
    <cfRule type="cellIs" dxfId="356" priority="330" operator="equal">
      <formula>"R"</formula>
    </cfRule>
  </conditionalFormatting>
  <conditionalFormatting sqref="V138:AB138">
    <cfRule type="containsBlanks" dxfId="355" priority="329">
      <formula>LEN(TRIM(V138))=0</formula>
    </cfRule>
  </conditionalFormatting>
  <conditionalFormatting sqref="AC139:AI139">
    <cfRule type="cellIs" dxfId="354" priority="328" operator="equal">
      <formula>"R"</formula>
    </cfRule>
  </conditionalFormatting>
  <conditionalFormatting sqref="AD139:AI139">
    <cfRule type="containsBlanks" dxfId="353" priority="327">
      <formula>LEN(TRIM(AD139))=0</formula>
    </cfRule>
  </conditionalFormatting>
  <conditionalFormatting sqref="AD139:AI139">
    <cfRule type="cellIs" dxfId="352" priority="326" operator="equal">
      <formula>"R"</formula>
    </cfRule>
  </conditionalFormatting>
  <conditionalFormatting sqref="AD139:AI139">
    <cfRule type="containsBlanks" dxfId="351" priority="325">
      <formula>LEN(TRIM(AD139))=0</formula>
    </cfRule>
  </conditionalFormatting>
  <conditionalFormatting sqref="V139:AB139">
    <cfRule type="cellIs" dxfId="350" priority="324" operator="equal">
      <formula>"R"</formula>
    </cfRule>
  </conditionalFormatting>
  <conditionalFormatting sqref="V139:AB139">
    <cfRule type="containsBlanks" dxfId="349" priority="323">
      <formula>LEN(TRIM(V139))=0</formula>
    </cfRule>
  </conditionalFormatting>
  <conditionalFormatting sqref="AC145:AI145">
    <cfRule type="cellIs" dxfId="348" priority="322" operator="equal">
      <formula>"R"</formula>
    </cfRule>
  </conditionalFormatting>
  <conditionalFormatting sqref="AD145:AI145">
    <cfRule type="containsBlanks" dxfId="347" priority="321">
      <formula>LEN(TRIM(AD145))=0</formula>
    </cfRule>
  </conditionalFormatting>
  <conditionalFormatting sqref="AD145:AI145">
    <cfRule type="cellIs" dxfId="346" priority="320" operator="equal">
      <formula>"R"</formula>
    </cfRule>
  </conditionalFormatting>
  <conditionalFormatting sqref="AD145:AI145">
    <cfRule type="containsBlanks" dxfId="345" priority="319">
      <formula>LEN(TRIM(AD145))=0</formula>
    </cfRule>
  </conditionalFormatting>
  <conditionalFormatting sqref="V145:AB145">
    <cfRule type="cellIs" dxfId="344" priority="318" operator="equal">
      <formula>"R"</formula>
    </cfRule>
  </conditionalFormatting>
  <conditionalFormatting sqref="V145:AB145">
    <cfRule type="containsBlanks" dxfId="343" priority="317">
      <formula>LEN(TRIM(V145))=0</formula>
    </cfRule>
  </conditionalFormatting>
  <conditionalFormatting sqref="AC147:AI147">
    <cfRule type="cellIs" dxfId="342" priority="316" operator="equal">
      <formula>"R"</formula>
    </cfRule>
  </conditionalFormatting>
  <conditionalFormatting sqref="AD147:AI147">
    <cfRule type="containsBlanks" dxfId="341" priority="315">
      <formula>LEN(TRIM(AD147))=0</formula>
    </cfRule>
  </conditionalFormatting>
  <conditionalFormatting sqref="AD147:AI147">
    <cfRule type="cellIs" dxfId="340" priority="314" operator="equal">
      <formula>"R"</formula>
    </cfRule>
  </conditionalFormatting>
  <conditionalFormatting sqref="AD147:AI147">
    <cfRule type="containsBlanks" dxfId="339" priority="313">
      <formula>LEN(TRIM(AD147))=0</formula>
    </cfRule>
  </conditionalFormatting>
  <conditionalFormatting sqref="V147:AB147">
    <cfRule type="cellIs" dxfId="338" priority="312" operator="equal">
      <formula>"R"</formula>
    </cfRule>
  </conditionalFormatting>
  <conditionalFormatting sqref="V147:AB147">
    <cfRule type="containsBlanks" dxfId="337" priority="311">
      <formula>LEN(TRIM(V147))=0</formula>
    </cfRule>
  </conditionalFormatting>
  <conditionalFormatting sqref="AC151:AI151">
    <cfRule type="cellIs" dxfId="336" priority="310" operator="equal">
      <formula>"R"</formula>
    </cfRule>
  </conditionalFormatting>
  <conditionalFormatting sqref="AD151:AI151">
    <cfRule type="containsBlanks" dxfId="335" priority="309">
      <formula>LEN(TRIM(AD151))=0</formula>
    </cfRule>
  </conditionalFormatting>
  <conditionalFormatting sqref="AD151:AI151">
    <cfRule type="cellIs" dxfId="334" priority="308" operator="equal">
      <formula>"R"</formula>
    </cfRule>
  </conditionalFormatting>
  <conditionalFormatting sqref="AD151:AI151">
    <cfRule type="containsBlanks" dxfId="333" priority="307">
      <formula>LEN(TRIM(AD151))=0</formula>
    </cfRule>
  </conditionalFormatting>
  <conditionalFormatting sqref="V151:AB151">
    <cfRule type="cellIs" dxfId="332" priority="306" operator="equal">
      <formula>"R"</formula>
    </cfRule>
  </conditionalFormatting>
  <conditionalFormatting sqref="V151:AB151">
    <cfRule type="containsBlanks" dxfId="331" priority="305">
      <formula>LEN(TRIM(V151))=0</formula>
    </cfRule>
  </conditionalFormatting>
  <conditionalFormatting sqref="AC152:AI152">
    <cfRule type="cellIs" dxfId="330" priority="304" operator="equal">
      <formula>"R"</formula>
    </cfRule>
  </conditionalFormatting>
  <conditionalFormatting sqref="AD152:AI152">
    <cfRule type="containsBlanks" dxfId="329" priority="303">
      <formula>LEN(TRIM(AD152))=0</formula>
    </cfRule>
  </conditionalFormatting>
  <conditionalFormatting sqref="AD152:AI152">
    <cfRule type="cellIs" dxfId="328" priority="302" operator="equal">
      <formula>"R"</formula>
    </cfRule>
  </conditionalFormatting>
  <conditionalFormatting sqref="AD152:AI152">
    <cfRule type="containsBlanks" dxfId="327" priority="301">
      <formula>LEN(TRIM(AD152))=0</formula>
    </cfRule>
  </conditionalFormatting>
  <conditionalFormatting sqref="V152:AB152">
    <cfRule type="cellIs" dxfId="326" priority="300" operator="equal">
      <formula>"R"</formula>
    </cfRule>
  </conditionalFormatting>
  <conditionalFormatting sqref="V152:AB152">
    <cfRule type="containsBlanks" dxfId="325" priority="299">
      <formula>LEN(TRIM(V152))=0</formula>
    </cfRule>
  </conditionalFormatting>
  <conditionalFormatting sqref="AC157:AI157">
    <cfRule type="cellIs" dxfId="324" priority="298" operator="equal">
      <formula>"R"</formula>
    </cfRule>
  </conditionalFormatting>
  <conditionalFormatting sqref="AD157:AI157">
    <cfRule type="containsBlanks" dxfId="323" priority="297">
      <formula>LEN(TRIM(AD157))=0</formula>
    </cfRule>
  </conditionalFormatting>
  <conditionalFormatting sqref="AD157:AI157">
    <cfRule type="cellIs" dxfId="322" priority="296" operator="equal">
      <formula>"R"</formula>
    </cfRule>
  </conditionalFormatting>
  <conditionalFormatting sqref="AD157:AI157">
    <cfRule type="containsBlanks" dxfId="321" priority="295">
      <formula>LEN(TRIM(AD157))=0</formula>
    </cfRule>
  </conditionalFormatting>
  <conditionalFormatting sqref="V157:AB157">
    <cfRule type="cellIs" dxfId="320" priority="294" operator="equal">
      <formula>"R"</formula>
    </cfRule>
  </conditionalFormatting>
  <conditionalFormatting sqref="V157:AB157">
    <cfRule type="containsBlanks" dxfId="319" priority="293">
      <formula>LEN(TRIM(V157))=0</formula>
    </cfRule>
  </conditionalFormatting>
  <conditionalFormatting sqref="AC159:AI159">
    <cfRule type="cellIs" dxfId="318" priority="292" operator="equal">
      <formula>"R"</formula>
    </cfRule>
  </conditionalFormatting>
  <conditionalFormatting sqref="AD159:AI159">
    <cfRule type="containsBlanks" dxfId="317" priority="291">
      <formula>LEN(TRIM(AD159))=0</formula>
    </cfRule>
  </conditionalFormatting>
  <conditionalFormatting sqref="AD159:AI159">
    <cfRule type="cellIs" dxfId="316" priority="290" operator="equal">
      <formula>"R"</formula>
    </cfRule>
  </conditionalFormatting>
  <conditionalFormatting sqref="AD159:AI159">
    <cfRule type="containsBlanks" dxfId="315" priority="289">
      <formula>LEN(TRIM(AD159))=0</formula>
    </cfRule>
  </conditionalFormatting>
  <conditionalFormatting sqref="V159:AB159">
    <cfRule type="cellIs" dxfId="314" priority="288" operator="equal">
      <formula>"R"</formula>
    </cfRule>
  </conditionalFormatting>
  <conditionalFormatting sqref="V159:AB159">
    <cfRule type="containsBlanks" dxfId="313" priority="287">
      <formula>LEN(TRIM(V159))=0</formula>
    </cfRule>
  </conditionalFormatting>
  <conditionalFormatting sqref="AC162:AI162">
    <cfRule type="cellIs" dxfId="312" priority="286" operator="equal">
      <formula>"R"</formula>
    </cfRule>
  </conditionalFormatting>
  <conditionalFormatting sqref="AD162:AI162">
    <cfRule type="containsBlanks" dxfId="311" priority="285">
      <formula>LEN(TRIM(AD162))=0</formula>
    </cfRule>
  </conditionalFormatting>
  <conditionalFormatting sqref="AD162:AI162">
    <cfRule type="cellIs" dxfId="310" priority="284" operator="equal">
      <formula>"R"</formula>
    </cfRule>
  </conditionalFormatting>
  <conditionalFormatting sqref="AD162:AI162">
    <cfRule type="containsBlanks" dxfId="309" priority="283">
      <formula>LEN(TRIM(AD162))=0</formula>
    </cfRule>
  </conditionalFormatting>
  <conditionalFormatting sqref="V162:AB162">
    <cfRule type="cellIs" dxfId="308" priority="282" operator="equal">
      <formula>"R"</formula>
    </cfRule>
  </conditionalFormatting>
  <conditionalFormatting sqref="V162:AB162">
    <cfRule type="containsBlanks" dxfId="307" priority="281">
      <formula>LEN(TRIM(V162))=0</formula>
    </cfRule>
  </conditionalFormatting>
  <conditionalFormatting sqref="AC165:AI165">
    <cfRule type="cellIs" dxfId="306" priority="280" operator="equal">
      <formula>"R"</formula>
    </cfRule>
  </conditionalFormatting>
  <conditionalFormatting sqref="AD165:AI165">
    <cfRule type="containsBlanks" dxfId="305" priority="279">
      <formula>LEN(TRIM(AD165))=0</formula>
    </cfRule>
  </conditionalFormatting>
  <conditionalFormatting sqref="AD165:AI165">
    <cfRule type="cellIs" dxfId="304" priority="278" operator="equal">
      <formula>"R"</formula>
    </cfRule>
  </conditionalFormatting>
  <conditionalFormatting sqref="AD165:AI165">
    <cfRule type="containsBlanks" dxfId="303" priority="277">
      <formula>LEN(TRIM(AD165))=0</formula>
    </cfRule>
  </conditionalFormatting>
  <conditionalFormatting sqref="V165:AB165">
    <cfRule type="cellIs" dxfId="302" priority="276" operator="equal">
      <formula>"R"</formula>
    </cfRule>
  </conditionalFormatting>
  <conditionalFormatting sqref="V165:AB165">
    <cfRule type="containsBlanks" dxfId="301" priority="275">
      <formula>LEN(TRIM(V165))=0</formula>
    </cfRule>
  </conditionalFormatting>
  <conditionalFormatting sqref="AC174:AI174">
    <cfRule type="cellIs" dxfId="300" priority="274" operator="equal">
      <formula>"R"</formula>
    </cfRule>
  </conditionalFormatting>
  <conditionalFormatting sqref="AD174:AI174">
    <cfRule type="containsBlanks" dxfId="299" priority="273">
      <formula>LEN(TRIM(AD174))=0</formula>
    </cfRule>
  </conditionalFormatting>
  <conditionalFormatting sqref="AD174:AI174">
    <cfRule type="cellIs" dxfId="298" priority="272" operator="equal">
      <formula>"R"</formula>
    </cfRule>
  </conditionalFormatting>
  <conditionalFormatting sqref="AD174:AI174">
    <cfRule type="containsBlanks" dxfId="297" priority="271">
      <formula>LEN(TRIM(AD174))=0</formula>
    </cfRule>
  </conditionalFormatting>
  <conditionalFormatting sqref="V174:AB174">
    <cfRule type="cellIs" dxfId="296" priority="270" operator="equal">
      <formula>"R"</formula>
    </cfRule>
  </conditionalFormatting>
  <conditionalFormatting sqref="V174:AB174">
    <cfRule type="containsBlanks" dxfId="295" priority="269">
      <formula>LEN(TRIM(V174))=0</formula>
    </cfRule>
  </conditionalFormatting>
  <conditionalFormatting sqref="AC176:AI176">
    <cfRule type="cellIs" dxfId="294" priority="268" operator="equal">
      <formula>"R"</formula>
    </cfRule>
  </conditionalFormatting>
  <conditionalFormatting sqref="AD176:AI176">
    <cfRule type="containsBlanks" dxfId="293" priority="267">
      <formula>LEN(TRIM(AD176))=0</formula>
    </cfRule>
  </conditionalFormatting>
  <conditionalFormatting sqref="AD176:AI176">
    <cfRule type="cellIs" dxfId="292" priority="266" operator="equal">
      <formula>"R"</formula>
    </cfRule>
  </conditionalFormatting>
  <conditionalFormatting sqref="AD176:AI176">
    <cfRule type="containsBlanks" dxfId="291" priority="265">
      <formula>LEN(TRIM(AD176))=0</formula>
    </cfRule>
  </conditionalFormatting>
  <conditionalFormatting sqref="V176:AB176">
    <cfRule type="cellIs" dxfId="290" priority="264" operator="equal">
      <formula>"R"</formula>
    </cfRule>
  </conditionalFormatting>
  <conditionalFormatting sqref="V176:AB176">
    <cfRule type="containsBlanks" dxfId="289" priority="263">
      <formula>LEN(TRIM(V176))=0</formula>
    </cfRule>
  </conditionalFormatting>
  <conditionalFormatting sqref="AC180:AI180">
    <cfRule type="cellIs" dxfId="288" priority="262" operator="equal">
      <formula>"R"</formula>
    </cfRule>
  </conditionalFormatting>
  <conditionalFormatting sqref="AD180:AI180">
    <cfRule type="containsBlanks" dxfId="287" priority="261">
      <formula>LEN(TRIM(AD180))=0</formula>
    </cfRule>
  </conditionalFormatting>
  <conditionalFormatting sqref="AD180:AI180">
    <cfRule type="cellIs" dxfId="286" priority="260" operator="equal">
      <formula>"R"</formula>
    </cfRule>
  </conditionalFormatting>
  <conditionalFormatting sqref="AD180:AI180">
    <cfRule type="containsBlanks" dxfId="285" priority="259">
      <formula>LEN(TRIM(AD180))=0</formula>
    </cfRule>
  </conditionalFormatting>
  <conditionalFormatting sqref="V180:AB180">
    <cfRule type="cellIs" dxfId="284" priority="258" operator="equal">
      <formula>"R"</formula>
    </cfRule>
  </conditionalFormatting>
  <conditionalFormatting sqref="V180:AB180">
    <cfRule type="containsBlanks" dxfId="283" priority="257">
      <formula>LEN(TRIM(V180))=0</formula>
    </cfRule>
  </conditionalFormatting>
  <conditionalFormatting sqref="AC184:AI184">
    <cfRule type="cellIs" dxfId="282" priority="256" operator="equal">
      <formula>"R"</formula>
    </cfRule>
  </conditionalFormatting>
  <conditionalFormatting sqref="AD184:AI184">
    <cfRule type="containsBlanks" dxfId="281" priority="255">
      <formula>LEN(TRIM(AD184))=0</formula>
    </cfRule>
  </conditionalFormatting>
  <conditionalFormatting sqref="AD184:AI184">
    <cfRule type="cellIs" dxfId="280" priority="254" operator="equal">
      <formula>"R"</formula>
    </cfRule>
  </conditionalFormatting>
  <conditionalFormatting sqref="AD184:AI184">
    <cfRule type="containsBlanks" dxfId="279" priority="253">
      <formula>LEN(TRIM(AD184))=0</formula>
    </cfRule>
  </conditionalFormatting>
  <conditionalFormatting sqref="V184:AB184">
    <cfRule type="cellIs" dxfId="278" priority="252" operator="equal">
      <formula>"R"</formula>
    </cfRule>
  </conditionalFormatting>
  <conditionalFormatting sqref="V184:AB184">
    <cfRule type="containsBlanks" dxfId="277" priority="251">
      <formula>LEN(TRIM(V184))=0</formula>
    </cfRule>
  </conditionalFormatting>
  <conditionalFormatting sqref="V190:AB190">
    <cfRule type="cellIs" dxfId="272" priority="246" operator="equal">
      <formula>"R"</formula>
    </cfRule>
  </conditionalFormatting>
  <conditionalFormatting sqref="V190:AB190">
    <cfRule type="containsBlanks" dxfId="271" priority="245">
      <formula>LEN(TRIM(V190))=0</formula>
    </cfRule>
  </conditionalFormatting>
  <conditionalFormatting sqref="AC191:AI191">
    <cfRule type="cellIs" dxfId="270" priority="244" operator="equal">
      <formula>"R"</formula>
    </cfRule>
  </conditionalFormatting>
  <conditionalFormatting sqref="AD191:AI191">
    <cfRule type="containsBlanks" dxfId="269" priority="243">
      <formula>LEN(TRIM(AD191))=0</formula>
    </cfRule>
  </conditionalFormatting>
  <conditionalFormatting sqref="AD191:AI191">
    <cfRule type="cellIs" dxfId="268" priority="242" operator="equal">
      <formula>"R"</formula>
    </cfRule>
  </conditionalFormatting>
  <conditionalFormatting sqref="AD191:AI191">
    <cfRule type="containsBlanks" dxfId="267" priority="241">
      <formula>LEN(TRIM(AD191))=0</formula>
    </cfRule>
  </conditionalFormatting>
  <conditionalFormatting sqref="V191:AB191">
    <cfRule type="cellIs" dxfId="266" priority="240" operator="equal">
      <formula>"R"</formula>
    </cfRule>
  </conditionalFormatting>
  <conditionalFormatting sqref="V191:AB191">
    <cfRule type="containsBlanks" dxfId="265" priority="239">
      <formula>LEN(TRIM(V191))=0</formula>
    </cfRule>
  </conditionalFormatting>
  <conditionalFormatting sqref="AC195:AI195">
    <cfRule type="cellIs" dxfId="264" priority="238" operator="equal">
      <formula>"R"</formula>
    </cfRule>
  </conditionalFormatting>
  <conditionalFormatting sqref="AD195:AI195">
    <cfRule type="containsBlanks" dxfId="263" priority="237">
      <formula>LEN(TRIM(AD195))=0</formula>
    </cfRule>
  </conditionalFormatting>
  <conditionalFormatting sqref="AD195:AI195">
    <cfRule type="cellIs" dxfId="262" priority="236" operator="equal">
      <formula>"R"</formula>
    </cfRule>
  </conditionalFormatting>
  <conditionalFormatting sqref="AD195:AI195">
    <cfRule type="containsBlanks" dxfId="261" priority="235">
      <formula>LEN(TRIM(AD195))=0</formula>
    </cfRule>
  </conditionalFormatting>
  <conditionalFormatting sqref="V195:AB195">
    <cfRule type="cellIs" dxfId="260" priority="234" operator="equal">
      <formula>"R"</formula>
    </cfRule>
  </conditionalFormatting>
  <conditionalFormatting sqref="V195:AB195">
    <cfRule type="containsBlanks" dxfId="259" priority="233">
      <formula>LEN(TRIM(V195))=0</formula>
    </cfRule>
  </conditionalFormatting>
  <conditionalFormatting sqref="H55:J55">
    <cfRule type="cellIs" dxfId="258" priority="232" operator="equal">
      <formula>"R"</formula>
    </cfRule>
  </conditionalFormatting>
  <conditionalFormatting sqref="H55:J55">
    <cfRule type="containsBlanks" dxfId="257" priority="231">
      <formula>LEN(TRIM(H55))=0</formula>
    </cfRule>
  </conditionalFormatting>
  <conditionalFormatting sqref="H55:J55">
    <cfRule type="cellIs" dxfId="256" priority="230" operator="equal">
      <formula>"R"</formula>
    </cfRule>
  </conditionalFormatting>
  <conditionalFormatting sqref="H55:J55">
    <cfRule type="containsBlanks" dxfId="255" priority="229">
      <formula>LEN(TRIM(H55))=0</formula>
    </cfRule>
  </conditionalFormatting>
  <conditionalFormatting sqref="K55:U55">
    <cfRule type="cellIs" dxfId="254" priority="228" operator="equal">
      <formula>"R"</formula>
    </cfRule>
  </conditionalFormatting>
  <conditionalFormatting sqref="K55:U55">
    <cfRule type="containsBlanks" dxfId="253" priority="227">
      <formula>LEN(TRIM(K55))=0</formula>
    </cfRule>
  </conditionalFormatting>
  <conditionalFormatting sqref="H63:J63">
    <cfRule type="cellIs" dxfId="252" priority="226" operator="equal">
      <formula>"R"</formula>
    </cfRule>
  </conditionalFormatting>
  <conditionalFormatting sqref="H63:J63">
    <cfRule type="containsBlanks" dxfId="251" priority="225">
      <formula>LEN(TRIM(H63))=0</formula>
    </cfRule>
  </conditionalFormatting>
  <conditionalFormatting sqref="H63:J63">
    <cfRule type="cellIs" dxfId="250" priority="224" operator="equal">
      <formula>"R"</formula>
    </cfRule>
  </conditionalFormatting>
  <conditionalFormatting sqref="H63:J63">
    <cfRule type="containsBlanks" dxfId="249" priority="223">
      <formula>LEN(TRIM(H63))=0</formula>
    </cfRule>
  </conditionalFormatting>
  <conditionalFormatting sqref="K63:U63">
    <cfRule type="cellIs" dxfId="248" priority="222" operator="equal">
      <formula>"R"</formula>
    </cfRule>
  </conditionalFormatting>
  <conditionalFormatting sqref="K63:U63">
    <cfRule type="containsBlanks" dxfId="247" priority="221">
      <formula>LEN(TRIM(K63))=0</formula>
    </cfRule>
  </conditionalFormatting>
  <conditionalFormatting sqref="H77:J77">
    <cfRule type="cellIs" dxfId="246" priority="220" operator="equal">
      <formula>"R"</formula>
    </cfRule>
  </conditionalFormatting>
  <conditionalFormatting sqref="H77:J77">
    <cfRule type="containsBlanks" dxfId="245" priority="219">
      <formula>LEN(TRIM(H77))=0</formula>
    </cfRule>
  </conditionalFormatting>
  <conditionalFormatting sqref="H77:J77">
    <cfRule type="cellIs" dxfId="244" priority="218" operator="equal">
      <formula>"R"</formula>
    </cfRule>
  </conditionalFormatting>
  <conditionalFormatting sqref="H77:J77">
    <cfRule type="containsBlanks" dxfId="243" priority="217">
      <formula>LEN(TRIM(H77))=0</formula>
    </cfRule>
  </conditionalFormatting>
  <conditionalFormatting sqref="K77:U77">
    <cfRule type="cellIs" dxfId="242" priority="216" operator="equal">
      <formula>"R"</formula>
    </cfRule>
  </conditionalFormatting>
  <conditionalFormatting sqref="K77:U77">
    <cfRule type="containsBlanks" dxfId="241" priority="215">
      <formula>LEN(TRIM(K77))=0</formula>
    </cfRule>
  </conditionalFormatting>
  <conditionalFormatting sqref="H85:J85">
    <cfRule type="cellIs" dxfId="240" priority="214" operator="equal">
      <formula>"R"</formula>
    </cfRule>
  </conditionalFormatting>
  <conditionalFormatting sqref="H85:J85">
    <cfRule type="containsBlanks" dxfId="239" priority="213">
      <formula>LEN(TRIM(H85))=0</formula>
    </cfRule>
  </conditionalFormatting>
  <conditionalFormatting sqref="H85:J85">
    <cfRule type="cellIs" dxfId="238" priority="212" operator="equal">
      <formula>"R"</formula>
    </cfRule>
  </conditionalFormatting>
  <conditionalFormatting sqref="H85:J85">
    <cfRule type="containsBlanks" dxfId="237" priority="211">
      <formula>LEN(TRIM(H85))=0</formula>
    </cfRule>
  </conditionalFormatting>
  <conditionalFormatting sqref="K85:U85">
    <cfRule type="cellIs" dxfId="236" priority="210" operator="equal">
      <formula>"R"</formula>
    </cfRule>
  </conditionalFormatting>
  <conditionalFormatting sqref="K85:U85">
    <cfRule type="containsBlanks" dxfId="235" priority="209">
      <formula>LEN(TRIM(K85))=0</formula>
    </cfRule>
  </conditionalFormatting>
  <conditionalFormatting sqref="H98:J98">
    <cfRule type="cellIs" dxfId="234" priority="208" operator="equal">
      <formula>"R"</formula>
    </cfRule>
  </conditionalFormatting>
  <conditionalFormatting sqref="H98:J98">
    <cfRule type="containsBlanks" dxfId="233" priority="207">
      <formula>LEN(TRIM(H98))=0</formula>
    </cfRule>
  </conditionalFormatting>
  <conditionalFormatting sqref="H98:J98">
    <cfRule type="cellIs" dxfId="232" priority="206" operator="equal">
      <formula>"R"</formula>
    </cfRule>
  </conditionalFormatting>
  <conditionalFormatting sqref="H98:J98">
    <cfRule type="containsBlanks" dxfId="231" priority="205">
      <formula>LEN(TRIM(H98))=0</formula>
    </cfRule>
  </conditionalFormatting>
  <conditionalFormatting sqref="K98:U98">
    <cfRule type="cellIs" dxfId="230" priority="204" operator="equal">
      <formula>"R"</formula>
    </cfRule>
  </conditionalFormatting>
  <conditionalFormatting sqref="K98:U98">
    <cfRule type="containsBlanks" dxfId="229" priority="203">
      <formula>LEN(TRIM(K98))=0</formula>
    </cfRule>
  </conditionalFormatting>
  <conditionalFormatting sqref="H103:J103">
    <cfRule type="cellIs" dxfId="228" priority="202" operator="equal">
      <formula>"R"</formula>
    </cfRule>
  </conditionalFormatting>
  <conditionalFormatting sqref="H103:J103">
    <cfRule type="containsBlanks" dxfId="227" priority="201">
      <formula>LEN(TRIM(H103))=0</formula>
    </cfRule>
  </conditionalFormatting>
  <conditionalFormatting sqref="H103:J103">
    <cfRule type="cellIs" dxfId="226" priority="200" operator="equal">
      <formula>"R"</formula>
    </cfRule>
  </conditionalFormatting>
  <conditionalFormatting sqref="H103:J103">
    <cfRule type="containsBlanks" dxfId="225" priority="199">
      <formula>LEN(TRIM(H103))=0</formula>
    </cfRule>
  </conditionalFormatting>
  <conditionalFormatting sqref="K103:U103">
    <cfRule type="cellIs" dxfId="224" priority="198" operator="equal">
      <formula>"R"</formula>
    </cfRule>
  </conditionalFormatting>
  <conditionalFormatting sqref="K103:U103">
    <cfRule type="containsBlanks" dxfId="223" priority="197">
      <formula>LEN(TRIM(K103))=0</formula>
    </cfRule>
  </conditionalFormatting>
  <conditionalFormatting sqref="H104:J104">
    <cfRule type="cellIs" dxfId="222" priority="196" operator="equal">
      <formula>"R"</formula>
    </cfRule>
  </conditionalFormatting>
  <conditionalFormatting sqref="H104:J104">
    <cfRule type="containsBlanks" dxfId="221" priority="195">
      <formula>LEN(TRIM(H104))=0</formula>
    </cfRule>
  </conditionalFormatting>
  <conditionalFormatting sqref="H104:J104">
    <cfRule type="cellIs" dxfId="220" priority="194" operator="equal">
      <formula>"R"</formula>
    </cfRule>
  </conditionalFormatting>
  <conditionalFormatting sqref="H104:J104">
    <cfRule type="containsBlanks" dxfId="219" priority="193">
      <formula>LEN(TRIM(H104))=0</formula>
    </cfRule>
  </conditionalFormatting>
  <conditionalFormatting sqref="K104:U104">
    <cfRule type="cellIs" dxfId="218" priority="192" operator="equal">
      <formula>"R"</formula>
    </cfRule>
  </conditionalFormatting>
  <conditionalFormatting sqref="K104:U104">
    <cfRule type="containsBlanks" dxfId="217" priority="191">
      <formula>LEN(TRIM(K104))=0</formula>
    </cfRule>
  </conditionalFormatting>
  <conditionalFormatting sqref="H108:J108">
    <cfRule type="cellIs" dxfId="216" priority="190" operator="equal">
      <formula>"R"</formula>
    </cfRule>
  </conditionalFormatting>
  <conditionalFormatting sqref="H108:J108">
    <cfRule type="containsBlanks" dxfId="215" priority="189">
      <formula>LEN(TRIM(H108))=0</formula>
    </cfRule>
  </conditionalFormatting>
  <conditionalFormatting sqref="H108:J108">
    <cfRule type="cellIs" dxfId="214" priority="188" operator="equal">
      <formula>"R"</formula>
    </cfRule>
  </conditionalFormatting>
  <conditionalFormatting sqref="H108:J108">
    <cfRule type="containsBlanks" dxfId="213" priority="187">
      <formula>LEN(TRIM(H108))=0</formula>
    </cfRule>
  </conditionalFormatting>
  <conditionalFormatting sqref="K108:U108">
    <cfRule type="cellIs" dxfId="212" priority="186" operator="equal">
      <formula>"R"</formula>
    </cfRule>
  </conditionalFormatting>
  <conditionalFormatting sqref="K108:U108">
    <cfRule type="containsBlanks" dxfId="211" priority="185">
      <formula>LEN(TRIM(K108))=0</formula>
    </cfRule>
  </conditionalFormatting>
  <conditionalFormatting sqref="H114:J114">
    <cfRule type="cellIs" dxfId="210" priority="184" operator="equal">
      <formula>"R"</formula>
    </cfRule>
  </conditionalFormatting>
  <conditionalFormatting sqref="H114:J114">
    <cfRule type="containsBlanks" dxfId="209" priority="183">
      <formula>LEN(TRIM(H114))=0</formula>
    </cfRule>
  </conditionalFormatting>
  <conditionalFormatting sqref="H114:J114">
    <cfRule type="cellIs" dxfId="208" priority="182" operator="equal">
      <formula>"R"</formula>
    </cfRule>
  </conditionalFormatting>
  <conditionalFormatting sqref="H114:J114">
    <cfRule type="containsBlanks" dxfId="207" priority="181">
      <formula>LEN(TRIM(H114))=0</formula>
    </cfRule>
  </conditionalFormatting>
  <conditionalFormatting sqref="K114:U114">
    <cfRule type="cellIs" dxfId="206" priority="180" operator="equal">
      <formula>"R"</formula>
    </cfRule>
  </conditionalFormatting>
  <conditionalFormatting sqref="K114:U114">
    <cfRule type="containsBlanks" dxfId="205" priority="179">
      <formula>LEN(TRIM(K114))=0</formula>
    </cfRule>
  </conditionalFormatting>
  <conditionalFormatting sqref="H119:J119">
    <cfRule type="cellIs" dxfId="204" priority="178" operator="equal">
      <formula>"R"</formula>
    </cfRule>
  </conditionalFormatting>
  <conditionalFormatting sqref="H119:J119">
    <cfRule type="containsBlanks" dxfId="203" priority="177">
      <formula>LEN(TRIM(H119))=0</formula>
    </cfRule>
  </conditionalFormatting>
  <conditionalFormatting sqref="H119:J119">
    <cfRule type="cellIs" dxfId="202" priority="176" operator="equal">
      <formula>"R"</formula>
    </cfRule>
  </conditionalFormatting>
  <conditionalFormatting sqref="H119:J119">
    <cfRule type="containsBlanks" dxfId="201" priority="175">
      <formula>LEN(TRIM(H119))=0</formula>
    </cfRule>
  </conditionalFormatting>
  <conditionalFormatting sqref="K119:U119">
    <cfRule type="cellIs" dxfId="200" priority="174" operator="equal">
      <formula>"R"</formula>
    </cfRule>
  </conditionalFormatting>
  <conditionalFormatting sqref="K119:U119">
    <cfRule type="containsBlanks" dxfId="199" priority="173">
      <formula>LEN(TRIM(K119))=0</formula>
    </cfRule>
  </conditionalFormatting>
  <conditionalFormatting sqref="H124:J124">
    <cfRule type="cellIs" dxfId="198" priority="172" operator="equal">
      <formula>"R"</formula>
    </cfRule>
  </conditionalFormatting>
  <conditionalFormatting sqref="H124:J124">
    <cfRule type="containsBlanks" dxfId="197" priority="171">
      <formula>LEN(TRIM(H124))=0</formula>
    </cfRule>
  </conditionalFormatting>
  <conditionalFormatting sqref="H124:J124">
    <cfRule type="cellIs" dxfId="196" priority="170" operator="equal">
      <formula>"R"</formula>
    </cfRule>
  </conditionalFormatting>
  <conditionalFormatting sqref="H124:J124">
    <cfRule type="containsBlanks" dxfId="195" priority="169">
      <formula>LEN(TRIM(H124))=0</formula>
    </cfRule>
  </conditionalFormatting>
  <conditionalFormatting sqref="K124:U124">
    <cfRule type="cellIs" dxfId="194" priority="168" operator="equal">
      <formula>"R"</formula>
    </cfRule>
  </conditionalFormatting>
  <conditionalFormatting sqref="K124:U124">
    <cfRule type="containsBlanks" dxfId="193" priority="167">
      <formula>LEN(TRIM(K124))=0</formula>
    </cfRule>
  </conditionalFormatting>
  <conditionalFormatting sqref="H128:J128">
    <cfRule type="cellIs" dxfId="192" priority="166" operator="equal">
      <formula>"R"</formula>
    </cfRule>
  </conditionalFormatting>
  <conditionalFormatting sqref="H128:J128">
    <cfRule type="containsBlanks" dxfId="191" priority="165">
      <formula>LEN(TRIM(H128))=0</formula>
    </cfRule>
  </conditionalFormatting>
  <conditionalFormatting sqref="H128:J128">
    <cfRule type="cellIs" dxfId="190" priority="164" operator="equal">
      <formula>"R"</formula>
    </cfRule>
  </conditionalFormatting>
  <conditionalFormatting sqref="H128:J128">
    <cfRule type="containsBlanks" dxfId="189" priority="163">
      <formula>LEN(TRIM(H128))=0</formula>
    </cfRule>
  </conditionalFormatting>
  <conditionalFormatting sqref="K128:U128">
    <cfRule type="cellIs" dxfId="188" priority="162" operator="equal">
      <formula>"R"</formula>
    </cfRule>
  </conditionalFormatting>
  <conditionalFormatting sqref="K128:U128">
    <cfRule type="containsBlanks" dxfId="187" priority="161">
      <formula>LEN(TRIM(K128))=0</formula>
    </cfRule>
  </conditionalFormatting>
  <conditionalFormatting sqref="H140:J140">
    <cfRule type="cellIs" dxfId="186" priority="160" operator="equal">
      <formula>"R"</formula>
    </cfRule>
  </conditionalFormatting>
  <conditionalFormatting sqref="H140:J140">
    <cfRule type="containsBlanks" dxfId="185" priority="159">
      <formula>LEN(TRIM(H140))=0</formula>
    </cfRule>
  </conditionalFormatting>
  <conditionalFormatting sqref="H140:J140">
    <cfRule type="cellIs" dxfId="184" priority="158" operator="equal">
      <formula>"R"</formula>
    </cfRule>
  </conditionalFormatting>
  <conditionalFormatting sqref="H140:J140">
    <cfRule type="containsBlanks" dxfId="183" priority="157">
      <formula>LEN(TRIM(H140))=0</formula>
    </cfRule>
  </conditionalFormatting>
  <conditionalFormatting sqref="K140:U140">
    <cfRule type="cellIs" dxfId="182" priority="156" operator="equal">
      <formula>"R"</formula>
    </cfRule>
  </conditionalFormatting>
  <conditionalFormatting sqref="K140:U140">
    <cfRule type="containsBlanks" dxfId="181" priority="155">
      <formula>LEN(TRIM(K140))=0</formula>
    </cfRule>
  </conditionalFormatting>
  <conditionalFormatting sqref="H142:J142">
    <cfRule type="cellIs" dxfId="180" priority="154" operator="equal">
      <formula>"R"</formula>
    </cfRule>
  </conditionalFormatting>
  <conditionalFormatting sqref="H142:J142">
    <cfRule type="containsBlanks" dxfId="179" priority="153">
      <formula>LEN(TRIM(H142))=0</formula>
    </cfRule>
  </conditionalFormatting>
  <conditionalFormatting sqref="H142:J142">
    <cfRule type="cellIs" dxfId="178" priority="152" operator="equal">
      <formula>"R"</formula>
    </cfRule>
  </conditionalFormatting>
  <conditionalFormatting sqref="H142:J142">
    <cfRule type="containsBlanks" dxfId="177" priority="151">
      <formula>LEN(TRIM(H142))=0</formula>
    </cfRule>
  </conditionalFormatting>
  <conditionalFormatting sqref="K142:U142">
    <cfRule type="cellIs" dxfId="176" priority="150" operator="equal">
      <formula>"R"</formula>
    </cfRule>
  </conditionalFormatting>
  <conditionalFormatting sqref="K142:U142">
    <cfRule type="containsBlanks" dxfId="175" priority="149">
      <formula>LEN(TRIM(K142))=0</formula>
    </cfRule>
  </conditionalFormatting>
  <conditionalFormatting sqref="H150:J150">
    <cfRule type="cellIs" dxfId="174" priority="148" operator="equal">
      <formula>"R"</formula>
    </cfRule>
  </conditionalFormatting>
  <conditionalFormatting sqref="H150:J150">
    <cfRule type="containsBlanks" dxfId="173" priority="147">
      <formula>LEN(TRIM(H150))=0</formula>
    </cfRule>
  </conditionalFormatting>
  <conditionalFormatting sqref="H150:J150">
    <cfRule type="cellIs" dxfId="172" priority="146" operator="equal">
      <formula>"R"</formula>
    </cfRule>
  </conditionalFormatting>
  <conditionalFormatting sqref="H150:J150">
    <cfRule type="containsBlanks" dxfId="171" priority="145">
      <formula>LEN(TRIM(H150))=0</formula>
    </cfRule>
  </conditionalFormatting>
  <conditionalFormatting sqref="K150:U150">
    <cfRule type="cellIs" dxfId="170" priority="144" operator="equal">
      <formula>"R"</formula>
    </cfRule>
  </conditionalFormatting>
  <conditionalFormatting sqref="K150:U150">
    <cfRule type="containsBlanks" dxfId="169" priority="143">
      <formula>LEN(TRIM(K150))=0</formula>
    </cfRule>
  </conditionalFormatting>
  <conditionalFormatting sqref="H153:J153">
    <cfRule type="cellIs" dxfId="168" priority="142" operator="equal">
      <formula>"R"</formula>
    </cfRule>
  </conditionalFormatting>
  <conditionalFormatting sqref="H153:J153">
    <cfRule type="containsBlanks" dxfId="167" priority="141">
      <formula>LEN(TRIM(H153))=0</formula>
    </cfRule>
  </conditionalFormatting>
  <conditionalFormatting sqref="H153:J153">
    <cfRule type="cellIs" dxfId="166" priority="140" operator="equal">
      <formula>"R"</formula>
    </cfRule>
  </conditionalFormatting>
  <conditionalFormatting sqref="H153:J153">
    <cfRule type="containsBlanks" dxfId="165" priority="139">
      <formula>LEN(TRIM(H153))=0</formula>
    </cfRule>
  </conditionalFormatting>
  <conditionalFormatting sqref="K153:U153">
    <cfRule type="cellIs" dxfId="164" priority="138" operator="equal">
      <formula>"R"</formula>
    </cfRule>
  </conditionalFormatting>
  <conditionalFormatting sqref="K153:U153">
    <cfRule type="containsBlanks" dxfId="163" priority="137">
      <formula>LEN(TRIM(K153))=0</formula>
    </cfRule>
  </conditionalFormatting>
  <conditionalFormatting sqref="H158:J158">
    <cfRule type="cellIs" dxfId="162" priority="136" operator="equal">
      <formula>"R"</formula>
    </cfRule>
  </conditionalFormatting>
  <conditionalFormatting sqref="H158:J158">
    <cfRule type="containsBlanks" dxfId="161" priority="135">
      <formula>LEN(TRIM(H158))=0</formula>
    </cfRule>
  </conditionalFormatting>
  <conditionalFormatting sqref="H158:J158">
    <cfRule type="cellIs" dxfId="160" priority="134" operator="equal">
      <formula>"R"</formula>
    </cfRule>
  </conditionalFormatting>
  <conditionalFormatting sqref="H158:J158">
    <cfRule type="containsBlanks" dxfId="159" priority="133">
      <formula>LEN(TRIM(H158))=0</formula>
    </cfRule>
  </conditionalFormatting>
  <conditionalFormatting sqref="K158:U158">
    <cfRule type="cellIs" dxfId="158" priority="132" operator="equal">
      <formula>"R"</formula>
    </cfRule>
  </conditionalFormatting>
  <conditionalFormatting sqref="K158:U158">
    <cfRule type="containsBlanks" dxfId="157" priority="131">
      <formula>LEN(TRIM(K158))=0</formula>
    </cfRule>
  </conditionalFormatting>
  <conditionalFormatting sqref="H163:J163">
    <cfRule type="cellIs" dxfId="156" priority="130" operator="equal">
      <formula>"R"</formula>
    </cfRule>
  </conditionalFormatting>
  <conditionalFormatting sqref="H163:J163">
    <cfRule type="containsBlanks" dxfId="155" priority="129">
      <formula>LEN(TRIM(H163))=0</formula>
    </cfRule>
  </conditionalFormatting>
  <conditionalFormatting sqref="H163:J163">
    <cfRule type="cellIs" dxfId="154" priority="128" operator="equal">
      <formula>"R"</formula>
    </cfRule>
  </conditionalFormatting>
  <conditionalFormatting sqref="H163:J163">
    <cfRule type="containsBlanks" dxfId="153" priority="127">
      <formula>LEN(TRIM(H163))=0</formula>
    </cfRule>
  </conditionalFormatting>
  <conditionalFormatting sqref="K163:U163">
    <cfRule type="cellIs" dxfId="152" priority="126" operator="equal">
      <formula>"R"</formula>
    </cfRule>
  </conditionalFormatting>
  <conditionalFormatting sqref="K163:U163">
    <cfRule type="containsBlanks" dxfId="151" priority="125">
      <formula>LEN(TRIM(K163))=0</formula>
    </cfRule>
  </conditionalFormatting>
  <conditionalFormatting sqref="H167:J167">
    <cfRule type="cellIs" dxfId="150" priority="124" operator="equal">
      <formula>"R"</formula>
    </cfRule>
  </conditionalFormatting>
  <conditionalFormatting sqref="H167:J167">
    <cfRule type="containsBlanks" dxfId="149" priority="123">
      <formula>LEN(TRIM(H167))=0</formula>
    </cfRule>
  </conditionalFormatting>
  <conditionalFormatting sqref="H167:J167">
    <cfRule type="cellIs" dxfId="148" priority="122" operator="equal">
      <formula>"R"</formula>
    </cfRule>
  </conditionalFormatting>
  <conditionalFormatting sqref="H167:J167">
    <cfRule type="containsBlanks" dxfId="147" priority="121">
      <formula>LEN(TRIM(H167))=0</formula>
    </cfRule>
  </conditionalFormatting>
  <conditionalFormatting sqref="K167:U167">
    <cfRule type="cellIs" dxfId="146" priority="120" operator="equal">
      <formula>"R"</formula>
    </cfRule>
  </conditionalFormatting>
  <conditionalFormatting sqref="K167:U167">
    <cfRule type="containsBlanks" dxfId="145" priority="119">
      <formula>LEN(TRIM(K167))=0</formula>
    </cfRule>
  </conditionalFormatting>
  <conditionalFormatting sqref="H169:J169">
    <cfRule type="cellIs" dxfId="144" priority="118" operator="equal">
      <formula>"R"</formula>
    </cfRule>
  </conditionalFormatting>
  <conditionalFormatting sqref="H169:J169">
    <cfRule type="containsBlanks" dxfId="143" priority="117">
      <formula>LEN(TRIM(H169))=0</formula>
    </cfRule>
  </conditionalFormatting>
  <conditionalFormatting sqref="H169:J169">
    <cfRule type="cellIs" dxfId="142" priority="116" operator="equal">
      <formula>"R"</formula>
    </cfRule>
  </conditionalFormatting>
  <conditionalFormatting sqref="H169:J169">
    <cfRule type="containsBlanks" dxfId="141" priority="115">
      <formula>LEN(TRIM(H169))=0</formula>
    </cfRule>
  </conditionalFormatting>
  <conditionalFormatting sqref="K169:U169">
    <cfRule type="cellIs" dxfId="140" priority="114" operator="equal">
      <formula>"R"</formula>
    </cfRule>
  </conditionalFormatting>
  <conditionalFormatting sqref="K169:U169">
    <cfRule type="containsBlanks" dxfId="139" priority="113">
      <formula>LEN(TRIM(K169))=0</formula>
    </cfRule>
  </conditionalFormatting>
  <conditionalFormatting sqref="H170:J170">
    <cfRule type="cellIs" dxfId="138" priority="112" operator="equal">
      <formula>"R"</formula>
    </cfRule>
  </conditionalFormatting>
  <conditionalFormatting sqref="H170:J170">
    <cfRule type="containsBlanks" dxfId="137" priority="111">
      <formula>LEN(TRIM(H170))=0</formula>
    </cfRule>
  </conditionalFormatting>
  <conditionalFormatting sqref="H170:J170">
    <cfRule type="cellIs" dxfId="136" priority="110" operator="equal">
      <formula>"R"</formula>
    </cfRule>
  </conditionalFormatting>
  <conditionalFormatting sqref="H170:J170">
    <cfRule type="containsBlanks" dxfId="135" priority="109">
      <formula>LEN(TRIM(H170))=0</formula>
    </cfRule>
  </conditionalFormatting>
  <conditionalFormatting sqref="K170:U170">
    <cfRule type="cellIs" dxfId="134" priority="108" operator="equal">
      <formula>"R"</formula>
    </cfRule>
  </conditionalFormatting>
  <conditionalFormatting sqref="K170:U170">
    <cfRule type="containsBlanks" dxfId="133" priority="107">
      <formula>LEN(TRIM(K170))=0</formula>
    </cfRule>
  </conditionalFormatting>
  <conditionalFormatting sqref="H172:J172">
    <cfRule type="cellIs" dxfId="132" priority="106" operator="equal">
      <formula>"R"</formula>
    </cfRule>
  </conditionalFormatting>
  <conditionalFormatting sqref="H172:J172">
    <cfRule type="containsBlanks" dxfId="131" priority="105">
      <formula>LEN(TRIM(H172))=0</formula>
    </cfRule>
  </conditionalFormatting>
  <conditionalFormatting sqref="H172:J172">
    <cfRule type="cellIs" dxfId="130" priority="104" operator="equal">
      <formula>"R"</formula>
    </cfRule>
  </conditionalFormatting>
  <conditionalFormatting sqref="H172:J172">
    <cfRule type="containsBlanks" dxfId="129" priority="103">
      <formula>LEN(TRIM(H172))=0</formula>
    </cfRule>
  </conditionalFormatting>
  <conditionalFormatting sqref="K172:U172">
    <cfRule type="cellIs" dxfId="128" priority="102" operator="equal">
      <formula>"R"</formula>
    </cfRule>
  </conditionalFormatting>
  <conditionalFormatting sqref="K172:U172">
    <cfRule type="containsBlanks" dxfId="127" priority="101">
      <formula>LEN(TRIM(K172))=0</formula>
    </cfRule>
  </conditionalFormatting>
  <conditionalFormatting sqref="H173:J173">
    <cfRule type="cellIs" dxfId="126" priority="100" operator="equal">
      <formula>"R"</formula>
    </cfRule>
  </conditionalFormatting>
  <conditionalFormatting sqref="H173:J173">
    <cfRule type="containsBlanks" dxfId="125" priority="99">
      <formula>LEN(TRIM(H173))=0</formula>
    </cfRule>
  </conditionalFormatting>
  <conditionalFormatting sqref="H173:J173">
    <cfRule type="cellIs" dxfId="124" priority="98" operator="equal">
      <formula>"R"</formula>
    </cfRule>
  </conditionalFormatting>
  <conditionalFormatting sqref="H173:J173">
    <cfRule type="containsBlanks" dxfId="123" priority="97">
      <formula>LEN(TRIM(H173))=0</formula>
    </cfRule>
  </conditionalFormatting>
  <conditionalFormatting sqref="K173:U173">
    <cfRule type="cellIs" dxfId="122" priority="96" operator="equal">
      <formula>"R"</formula>
    </cfRule>
  </conditionalFormatting>
  <conditionalFormatting sqref="K173:U173">
    <cfRule type="containsBlanks" dxfId="121" priority="95">
      <formula>LEN(TRIM(K173))=0</formula>
    </cfRule>
  </conditionalFormatting>
  <conditionalFormatting sqref="H175:J175">
    <cfRule type="cellIs" dxfId="120" priority="94" operator="equal">
      <formula>"R"</formula>
    </cfRule>
  </conditionalFormatting>
  <conditionalFormatting sqref="H175:J175">
    <cfRule type="containsBlanks" dxfId="119" priority="93">
      <formula>LEN(TRIM(H175))=0</formula>
    </cfRule>
  </conditionalFormatting>
  <conditionalFormatting sqref="H175:J175">
    <cfRule type="cellIs" dxfId="118" priority="92" operator="equal">
      <formula>"R"</formula>
    </cfRule>
  </conditionalFormatting>
  <conditionalFormatting sqref="H175:J175">
    <cfRule type="containsBlanks" dxfId="117" priority="91">
      <formula>LEN(TRIM(H175))=0</formula>
    </cfRule>
  </conditionalFormatting>
  <conditionalFormatting sqref="K175:U175">
    <cfRule type="cellIs" dxfId="116" priority="90" operator="equal">
      <formula>"R"</formula>
    </cfRule>
  </conditionalFormatting>
  <conditionalFormatting sqref="K175:U175">
    <cfRule type="containsBlanks" dxfId="115" priority="89">
      <formula>LEN(TRIM(K175))=0</formula>
    </cfRule>
  </conditionalFormatting>
  <conditionalFormatting sqref="H177:J177">
    <cfRule type="cellIs" dxfId="114" priority="88" operator="equal">
      <formula>"R"</formula>
    </cfRule>
  </conditionalFormatting>
  <conditionalFormatting sqref="H177:J177">
    <cfRule type="containsBlanks" dxfId="113" priority="87">
      <formula>LEN(TRIM(H177))=0</formula>
    </cfRule>
  </conditionalFormatting>
  <conditionalFormatting sqref="H177:J177">
    <cfRule type="cellIs" dxfId="112" priority="86" operator="equal">
      <formula>"R"</formula>
    </cfRule>
  </conditionalFormatting>
  <conditionalFormatting sqref="H177:J177">
    <cfRule type="containsBlanks" dxfId="111" priority="85">
      <formula>LEN(TRIM(H177))=0</formula>
    </cfRule>
  </conditionalFormatting>
  <conditionalFormatting sqref="K177:U177">
    <cfRule type="cellIs" dxfId="110" priority="84" operator="equal">
      <formula>"R"</formula>
    </cfRule>
  </conditionalFormatting>
  <conditionalFormatting sqref="K177:U177">
    <cfRule type="containsBlanks" dxfId="109" priority="83">
      <formula>LEN(TRIM(K177))=0</formula>
    </cfRule>
  </conditionalFormatting>
  <conditionalFormatting sqref="H179:J179">
    <cfRule type="cellIs" dxfId="108" priority="82" operator="equal">
      <formula>"R"</formula>
    </cfRule>
  </conditionalFormatting>
  <conditionalFormatting sqref="H179:J179">
    <cfRule type="containsBlanks" dxfId="107" priority="81">
      <formula>LEN(TRIM(H179))=0</formula>
    </cfRule>
  </conditionalFormatting>
  <conditionalFormatting sqref="H179:J179">
    <cfRule type="cellIs" dxfId="106" priority="80" operator="equal">
      <formula>"R"</formula>
    </cfRule>
  </conditionalFormatting>
  <conditionalFormatting sqref="H179:J179">
    <cfRule type="containsBlanks" dxfId="105" priority="79">
      <formula>LEN(TRIM(H179))=0</formula>
    </cfRule>
  </conditionalFormatting>
  <conditionalFormatting sqref="K179:U179">
    <cfRule type="cellIs" dxfId="104" priority="78" operator="equal">
      <formula>"R"</formula>
    </cfRule>
  </conditionalFormatting>
  <conditionalFormatting sqref="K179:U179">
    <cfRule type="containsBlanks" dxfId="103" priority="77">
      <formula>LEN(TRIM(K179))=0</formula>
    </cfRule>
  </conditionalFormatting>
  <conditionalFormatting sqref="H182:J182">
    <cfRule type="cellIs" dxfId="102" priority="76" operator="equal">
      <formula>"R"</formula>
    </cfRule>
  </conditionalFormatting>
  <conditionalFormatting sqref="H182:J182">
    <cfRule type="containsBlanks" dxfId="101" priority="75">
      <formula>LEN(TRIM(H182))=0</formula>
    </cfRule>
  </conditionalFormatting>
  <conditionalFormatting sqref="H182:J182">
    <cfRule type="cellIs" dxfId="100" priority="74" operator="equal">
      <formula>"R"</formula>
    </cfRule>
  </conditionalFormatting>
  <conditionalFormatting sqref="H182:J182">
    <cfRule type="containsBlanks" dxfId="99" priority="73">
      <formula>LEN(TRIM(H182))=0</formula>
    </cfRule>
  </conditionalFormatting>
  <conditionalFormatting sqref="K182:U182">
    <cfRule type="cellIs" dxfId="98" priority="72" operator="equal">
      <formula>"R"</formula>
    </cfRule>
  </conditionalFormatting>
  <conditionalFormatting sqref="K182:U182">
    <cfRule type="containsBlanks" dxfId="97" priority="71">
      <formula>LEN(TRIM(K182))=0</formula>
    </cfRule>
  </conditionalFormatting>
  <conditionalFormatting sqref="H187:J187">
    <cfRule type="cellIs" dxfId="96" priority="70" operator="equal">
      <formula>"R"</formula>
    </cfRule>
  </conditionalFormatting>
  <conditionalFormatting sqref="H187:J187">
    <cfRule type="containsBlanks" dxfId="95" priority="69">
      <formula>LEN(TRIM(H187))=0</formula>
    </cfRule>
  </conditionalFormatting>
  <conditionalFormatting sqref="H187:J187">
    <cfRule type="cellIs" dxfId="94" priority="68" operator="equal">
      <formula>"R"</formula>
    </cfRule>
  </conditionalFormatting>
  <conditionalFormatting sqref="H187:J187">
    <cfRule type="containsBlanks" dxfId="93" priority="67">
      <formula>LEN(TRIM(H187))=0</formula>
    </cfRule>
  </conditionalFormatting>
  <conditionalFormatting sqref="K187:U187">
    <cfRule type="cellIs" dxfId="92" priority="66" operator="equal">
      <formula>"R"</formula>
    </cfRule>
  </conditionalFormatting>
  <conditionalFormatting sqref="K187:U187">
    <cfRule type="containsBlanks" dxfId="91" priority="65">
      <formula>LEN(TRIM(K187))=0</formula>
    </cfRule>
  </conditionalFormatting>
  <conditionalFormatting sqref="H188:J188">
    <cfRule type="cellIs" dxfId="90" priority="64" operator="equal">
      <formula>"R"</formula>
    </cfRule>
  </conditionalFormatting>
  <conditionalFormatting sqref="H188:J188">
    <cfRule type="containsBlanks" dxfId="89" priority="63">
      <formula>LEN(TRIM(H188))=0</formula>
    </cfRule>
  </conditionalFormatting>
  <conditionalFormatting sqref="H188:J188">
    <cfRule type="cellIs" dxfId="88" priority="62" operator="equal">
      <formula>"R"</formula>
    </cfRule>
  </conditionalFormatting>
  <conditionalFormatting sqref="H188:J188">
    <cfRule type="containsBlanks" dxfId="87" priority="61">
      <formula>LEN(TRIM(H188))=0</formula>
    </cfRule>
  </conditionalFormatting>
  <conditionalFormatting sqref="K188:U188">
    <cfRule type="cellIs" dxfId="86" priority="60" operator="equal">
      <formula>"R"</formula>
    </cfRule>
  </conditionalFormatting>
  <conditionalFormatting sqref="K188:U188">
    <cfRule type="containsBlanks" dxfId="85" priority="59">
      <formula>LEN(TRIM(K188))=0</formula>
    </cfRule>
  </conditionalFormatting>
  <conditionalFormatting sqref="H198:J198">
    <cfRule type="cellIs" dxfId="84" priority="58" operator="equal">
      <formula>"R"</formula>
    </cfRule>
  </conditionalFormatting>
  <conditionalFormatting sqref="H198:J198">
    <cfRule type="containsBlanks" dxfId="83" priority="57">
      <formula>LEN(TRIM(H198))=0</formula>
    </cfRule>
  </conditionalFormatting>
  <conditionalFormatting sqref="H198:J198">
    <cfRule type="cellIs" dxfId="82" priority="56" operator="equal">
      <formula>"R"</formula>
    </cfRule>
  </conditionalFormatting>
  <conditionalFormatting sqref="H198:J198">
    <cfRule type="containsBlanks" dxfId="81" priority="55">
      <formula>LEN(TRIM(H198))=0</formula>
    </cfRule>
  </conditionalFormatting>
  <conditionalFormatting sqref="K198:U198">
    <cfRule type="cellIs" dxfId="80" priority="54" operator="equal">
      <formula>"R"</formula>
    </cfRule>
  </conditionalFormatting>
  <conditionalFormatting sqref="K198:U198">
    <cfRule type="containsBlanks" dxfId="79" priority="53">
      <formula>LEN(TRIM(K198))=0</formula>
    </cfRule>
  </conditionalFormatting>
  <conditionalFormatting sqref="H200:J200">
    <cfRule type="cellIs" dxfId="78" priority="52" operator="equal">
      <formula>"R"</formula>
    </cfRule>
  </conditionalFormatting>
  <conditionalFormatting sqref="H200:J200">
    <cfRule type="containsBlanks" dxfId="77" priority="51">
      <formula>LEN(TRIM(H200))=0</formula>
    </cfRule>
  </conditionalFormatting>
  <conditionalFormatting sqref="H200:J200">
    <cfRule type="cellIs" dxfId="76" priority="50" operator="equal">
      <formula>"R"</formula>
    </cfRule>
  </conditionalFormatting>
  <conditionalFormatting sqref="H200:J200">
    <cfRule type="containsBlanks" dxfId="75" priority="49">
      <formula>LEN(TRIM(H200))=0</formula>
    </cfRule>
  </conditionalFormatting>
  <conditionalFormatting sqref="K200:U200">
    <cfRule type="cellIs" dxfId="74" priority="48" operator="equal">
      <formula>"R"</formula>
    </cfRule>
  </conditionalFormatting>
  <conditionalFormatting sqref="K200:U200">
    <cfRule type="containsBlanks" dxfId="73" priority="47">
      <formula>LEN(TRIM(K200))=0</formula>
    </cfRule>
  </conditionalFormatting>
  <conditionalFormatting sqref="AC69:AF69">
    <cfRule type="cellIs" dxfId="72" priority="46" operator="equal">
      <formula>"R"</formula>
    </cfRule>
  </conditionalFormatting>
  <conditionalFormatting sqref="AD69:AF69">
    <cfRule type="containsBlanks" dxfId="71" priority="45">
      <formula>LEN(TRIM(AD69))=0</formula>
    </cfRule>
  </conditionalFormatting>
  <conditionalFormatting sqref="AD69:AF69">
    <cfRule type="cellIs" dxfId="70" priority="44" operator="equal">
      <formula>"R"</formula>
    </cfRule>
  </conditionalFormatting>
  <conditionalFormatting sqref="AD69:AF69">
    <cfRule type="containsBlanks" dxfId="69" priority="43">
      <formula>LEN(TRIM(AD69))=0</formula>
    </cfRule>
  </conditionalFormatting>
  <conditionalFormatting sqref="O69:AB69">
    <cfRule type="cellIs" dxfId="68" priority="42" operator="equal">
      <formula>"R"</formula>
    </cfRule>
  </conditionalFormatting>
  <conditionalFormatting sqref="O69:AB69">
    <cfRule type="containsBlanks" dxfId="67" priority="41">
      <formula>LEN(TRIM(O69))=0</formula>
    </cfRule>
  </conditionalFormatting>
  <conditionalFormatting sqref="AC189:AF189">
    <cfRule type="cellIs" dxfId="66" priority="40" operator="equal">
      <formula>"R"</formula>
    </cfRule>
  </conditionalFormatting>
  <conditionalFormatting sqref="AD189:AF189">
    <cfRule type="containsBlanks" dxfId="65" priority="39">
      <formula>LEN(TRIM(AD189))=0</formula>
    </cfRule>
  </conditionalFormatting>
  <conditionalFormatting sqref="AD189:AF189">
    <cfRule type="cellIs" dxfId="64" priority="38" operator="equal">
      <formula>"R"</formula>
    </cfRule>
  </conditionalFormatting>
  <conditionalFormatting sqref="AD189:AF189">
    <cfRule type="containsBlanks" dxfId="63" priority="37">
      <formula>LEN(TRIM(AD189))=0</formula>
    </cfRule>
  </conditionalFormatting>
  <conditionalFormatting sqref="O189:AB189">
    <cfRule type="cellIs" dxfId="62" priority="36" operator="equal">
      <formula>"R"</formula>
    </cfRule>
  </conditionalFormatting>
  <conditionalFormatting sqref="O189:AB189">
    <cfRule type="containsBlanks" dxfId="61" priority="35">
      <formula>LEN(TRIM(O189))=0</formula>
    </cfRule>
  </conditionalFormatting>
  <conditionalFormatting sqref="AC183:AI183">
    <cfRule type="cellIs" dxfId="60" priority="34" operator="equal">
      <formula>"R"</formula>
    </cfRule>
  </conditionalFormatting>
  <conditionalFormatting sqref="AD183:AI183">
    <cfRule type="containsBlanks" dxfId="59" priority="33">
      <formula>LEN(TRIM(AD183))=0</formula>
    </cfRule>
  </conditionalFormatting>
  <conditionalFormatting sqref="AD183:AI183">
    <cfRule type="cellIs" dxfId="58" priority="32" operator="equal">
      <formula>"R"</formula>
    </cfRule>
  </conditionalFormatting>
  <conditionalFormatting sqref="AD183:AI183">
    <cfRule type="containsBlanks" dxfId="57" priority="31">
      <formula>LEN(TRIM(AD183))=0</formula>
    </cfRule>
  </conditionalFormatting>
  <conditionalFormatting sqref="V183:AB183">
    <cfRule type="cellIs" dxfId="56" priority="30" operator="equal">
      <formula>"R"</formula>
    </cfRule>
  </conditionalFormatting>
  <conditionalFormatting sqref="V183:AB183">
    <cfRule type="containsBlanks" dxfId="55" priority="29">
      <formula>LEN(TRIM(V183))=0</formula>
    </cfRule>
  </conditionalFormatting>
  <conditionalFormatting sqref="AG181:AI181">
    <cfRule type="containsBlanks" dxfId="54" priority="28">
      <formula>LEN(TRIM(AG181))=0</formula>
    </cfRule>
  </conditionalFormatting>
  <conditionalFormatting sqref="AG181:AI181">
    <cfRule type="containsBlanks" dxfId="53" priority="27">
      <formula>LEN(TRIM(AG181))=0</formula>
    </cfRule>
  </conditionalFormatting>
  <conditionalFormatting sqref="AG181:AI181">
    <cfRule type="containsBlanks" dxfId="52" priority="26">
      <formula>LEN(TRIM(AG181))=0</formula>
    </cfRule>
  </conditionalFormatting>
  <conditionalFormatting sqref="AG181:AI181">
    <cfRule type="containsBlanks" dxfId="51" priority="25">
      <formula>LEN(TRIM(AG181))=0</formula>
    </cfRule>
  </conditionalFormatting>
  <conditionalFormatting sqref="AG181:AI181">
    <cfRule type="containsBlanks" dxfId="50" priority="24">
      <formula>LEN(TRIM(AG181))=0</formula>
    </cfRule>
  </conditionalFormatting>
  <conditionalFormatting sqref="AG181:AI181">
    <cfRule type="containsBlanks" dxfId="49" priority="23">
      <formula>LEN(TRIM(AG181))=0</formula>
    </cfRule>
  </conditionalFormatting>
  <conditionalFormatting sqref="AG181:AI181">
    <cfRule type="containsBlanks" dxfId="48" priority="22">
      <formula>LEN(TRIM(AG181))=0</formula>
    </cfRule>
  </conditionalFormatting>
  <conditionalFormatting sqref="AG181:AI181">
    <cfRule type="containsBlanks" dxfId="47" priority="21">
      <formula>LEN(TRIM(AG181))=0</formula>
    </cfRule>
  </conditionalFormatting>
  <conditionalFormatting sqref="AG181:AI181">
    <cfRule type="containsBlanks" dxfId="46" priority="20">
      <formula>LEN(TRIM(AG181))=0</formula>
    </cfRule>
  </conditionalFormatting>
  <conditionalFormatting sqref="AG181:AI181">
    <cfRule type="containsBlanks" dxfId="45" priority="19">
      <formula>LEN(TRIM(AG181))=0</formula>
    </cfRule>
  </conditionalFormatting>
  <conditionalFormatting sqref="AG181:AI181">
    <cfRule type="containsBlanks" dxfId="44" priority="18">
      <formula>LEN(TRIM(AG181))=0</formula>
    </cfRule>
  </conditionalFormatting>
  <conditionalFormatting sqref="AG181:AI181">
    <cfRule type="containsBlanks" dxfId="43" priority="17">
      <formula>LEN(TRIM(AG181))=0</formula>
    </cfRule>
  </conditionalFormatting>
  <conditionalFormatting sqref="AG181:AI181">
    <cfRule type="containsBlanks" dxfId="42" priority="16">
      <formula>LEN(TRIM(AG181))=0</formula>
    </cfRule>
  </conditionalFormatting>
  <conditionalFormatting sqref="AG181:AI181">
    <cfRule type="containsBlanks" dxfId="41" priority="15">
      <formula>LEN(TRIM(AG181))=0</formula>
    </cfRule>
  </conditionalFormatting>
  <conditionalFormatting sqref="AG181:AI181">
    <cfRule type="containsBlanks" dxfId="40" priority="14">
      <formula>LEN(TRIM(AG181))=0</formula>
    </cfRule>
  </conditionalFormatting>
  <conditionalFormatting sqref="AG181:AI181">
    <cfRule type="containsBlanks" dxfId="39" priority="13">
      <formula>LEN(TRIM(AG181))=0</formula>
    </cfRule>
  </conditionalFormatting>
  <conditionalFormatting sqref="AG181:AI181">
    <cfRule type="containsBlanks" dxfId="38" priority="12">
      <formula>LEN(TRIM(AG181))=0</formula>
    </cfRule>
  </conditionalFormatting>
  <conditionalFormatting sqref="AG181:AI181">
    <cfRule type="containsBlanks" dxfId="37" priority="11">
      <formula>LEN(TRIM(AG181))=0</formula>
    </cfRule>
  </conditionalFormatting>
  <conditionalFormatting sqref="AG181:AI181">
    <cfRule type="containsBlanks" dxfId="36" priority="10">
      <formula>LEN(TRIM(AG181))=0</formula>
    </cfRule>
  </conditionalFormatting>
  <conditionalFormatting sqref="AG181:AI181">
    <cfRule type="containsBlanks" dxfId="35" priority="9">
      <formula>LEN(TRIM(AG181))=0</formula>
    </cfRule>
  </conditionalFormatting>
  <conditionalFormatting sqref="AC146:AF146">
    <cfRule type="cellIs" dxfId="34" priority="8" operator="equal">
      <formula>"R"</formula>
    </cfRule>
  </conditionalFormatting>
  <conditionalFormatting sqref="AD146:AF146">
    <cfRule type="containsBlanks" dxfId="33" priority="7">
      <formula>LEN(TRIM(AD146))=0</formula>
    </cfRule>
  </conditionalFormatting>
  <conditionalFormatting sqref="AD146:AF146">
    <cfRule type="cellIs" dxfId="32" priority="6" operator="equal">
      <formula>"R"</formula>
    </cfRule>
  </conditionalFormatting>
  <conditionalFormatting sqref="AD146:AF146">
    <cfRule type="containsBlanks" dxfId="31" priority="5">
      <formula>LEN(TRIM(AD146))=0</formula>
    </cfRule>
  </conditionalFormatting>
  <conditionalFormatting sqref="O146:AB146">
    <cfRule type="cellIs" dxfId="30" priority="4" operator="equal">
      <formula>"R"</formula>
    </cfRule>
  </conditionalFormatting>
  <conditionalFormatting sqref="O146:AB146">
    <cfRule type="containsBlanks" dxfId="29" priority="3">
      <formula>LEN(TRIM(O146))=0</formula>
    </cfRule>
  </conditionalFormatting>
  <conditionalFormatting sqref="AG156:AI156">
    <cfRule type="containsBlanks" dxfId="28" priority="2">
      <formula>LEN(TRIM(AG156))=0</formula>
    </cfRule>
  </conditionalFormatting>
  <conditionalFormatting sqref="AG156:AI156">
    <cfRule type="containsBlanks" dxfId="27" priority="1">
      <formula>LEN(TRIM(AG156))=0</formula>
    </cfRule>
  </conditionalFormatting>
  <pageMargins left="0.51181102362204722" right="0.23622047244094491" top="0.19685039370078741" bottom="0.39370078740157483" header="0.31496062992125984" footer="0.35433070866141736"/>
  <pageSetup paperSize="9" scale="8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Ac Dtls</vt:lpstr>
      <vt:lpstr>W.SLIP</vt:lpstr>
      <vt:lpstr>Total display</vt:lpstr>
      <vt:lpstr>Sheet1</vt:lpstr>
      <vt:lpstr>NBO</vt:lpstr>
      <vt:lpstr>BANK MCT AL AHLI</vt:lpstr>
      <vt:lpstr>exp.</vt:lpstr>
      <vt:lpstr>jan-02</vt:lpstr>
      <vt:lpstr>Sheet2</vt:lpstr>
      <vt:lpstr>OIB</vt:lpstr>
      <vt:lpstr>COM.BANK</vt:lpstr>
      <vt:lpstr>OMAN ARAB</vt:lpstr>
      <vt:lpstr>BANK DHOFAR</vt:lpstr>
      <vt:lpstr>TRIAL</vt:lpstr>
      <vt:lpstr>other</vt:lpstr>
      <vt:lpstr>'Ac Dtls'!Print_Area</vt:lpstr>
      <vt:lpstr>'BANK DHOFAR'!Print_Area</vt:lpstr>
      <vt:lpstr>'BANK MCT AL AHLI'!Print_Area</vt:lpstr>
      <vt:lpstr>'jan-02'!Print_Area</vt:lpstr>
      <vt:lpstr>OIB!Print_Area</vt:lpstr>
      <vt:lpstr>other!Print_Area</vt:lpstr>
      <vt:lpstr>Sheet2!Print_Area</vt:lpstr>
      <vt:lpstr>'Total display'!Print_Area</vt:lpstr>
      <vt:lpstr>TRIAL!Print_Area</vt:lpstr>
      <vt:lpstr>W.SLIP!Print_Area</vt:lpstr>
      <vt:lpstr>'BANK MCT AL AHLI'!Print_Titles</vt:lpstr>
      <vt:lpstr>OIB!Print_Titles</vt:lpstr>
      <vt:lpstr>'Total display'!Print_Titles</vt:lpstr>
    </vt:vector>
  </TitlesOfParts>
  <Company>Al Lamki Computers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Universal Computers</dc:creator>
  <cp:lastModifiedBy>OMNARAYANA</cp:lastModifiedBy>
  <cp:lastPrinted>2020-02-18T12:31:17Z</cp:lastPrinted>
  <dcterms:created xsi:type="dcterms:W3CDTF">1998-06-06T23:36:12Z</dcterms:created>
  <dcterms:modified xsi:type="dcterms:W3CDTF">2020-02-18T14:11:52Z</dcterms:modified>
</cp:coreProperties>
</file>