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dministrator\Documents\PVI Care c Hoài\"/>
    </mc:Choice>
  </mc:AlternateContent>
  <xr:revisionPtr revIDLastSave="0" documentId="13_ncr:1_{9FFC145E-C0F1-4377-81C7-05DDAF3352FC}" xr6:coauthVersionLast="46" xr6:coauthVersionMax="46" xr10:uidLastSave="{00000000-0000-0000-0000-000000000000}"/>
  <bookViews>
    <workbookView xWindow="-120" yWindow="-120" windowWidth="20730" windowHeight="11160" xr2:uid="{FE9387C9-7D09-4957-9FE0-CA7D3B5B2D04}"/>
  </bookViews>
  <sheets>
    <sheet name="BQL1" sheetId="1" r:id="rId1"/>
    <sheet name="Tính phí" sheetId="9"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8" i="1" l="1"/>
  <c r="D71" i="1"/>
  <c r="E16" i="9"/>
  <c r="D15" i="9"/>
  <c r="H14" i="9"/>
  <c r="G14" i="9"/>
  <c r="G17" i="9" s="1"/>
  <c r="D14" i="9"/>
  <c r="D13" i="9"/>
  <c r="E12" i="9"/>
  <c r="H11" i="9"/>
  <c r="F11" i="9"/>
  <c r="F10" i="9"/>
  <c r="D9" i="9"/>
  <c r="E10" i="9" s="1"/>
  <c r="F7" i="9"/>
  <c r="D7" i="9"/>
  <c r="E8" i="9" s="1"/>
  <c r="D5" i="9"/>
  <c r="D17" i="9" s="1"/>
  <c r="D18" i="9" s="1"/>
  <c r="G18" i="9" s="1"/>
  <c r="D82" i="1"/>
  <c r="D73" i="1"/>
  <c r="D70" i="1"/>
  <c r="D61" i="1"/>
  <c r="D48" i="1"/>
  <c r="D54" i="1" s="1"/>
  <c r="D46" i="1"/>
  <c r="D41" i="1"/>
  <c r="D44" i="1" s="1"/>
  <c r="D37" i="1"/>
  <c r="D34" i="1"/>
  <c r="D30" i="1"/>
  <c r="D29" i="1"/>
  <c r="D24" i="1"/>
  <c r="D22" i="1"/>
  <c r="E6" i="9" l="1"/>
  <c r="F17" i="9"/>
  <c r="F18" i="9" s="1"/>
  <c r="H18" i="9" s="1"/>
  <c r="H17" i="9"/>
  <c r="E14" i="9"/>
  <c r="D56" i="1"/>
  <c r="D55" i="1"/>
  <c r="D51" i="1"/>
  <c r="D52" i="1" s="1"/>
  <c r="D53" i="1" s="1"/>
  <c r="D57" i="1"/>
  <c r="D49" i="1"/>
  <c r="E17" i="9" l="1"/>
  <c r="D58" i="1"/>
  <c r="D59" i="1"/>
</calcChain>
</file>

<file path=xl/sharedStrings.xml><?xml version="1.0" encoding="utf-8"?>
<sst xmlns="http://schemas.openxmlformats.org/spreadsheetml/2006/main" count="198" uniqueCount="154">
  <si>
    <r>
      <t xml:space="preserve">BẢNG QUYỀN LỢI BẢO HIỂM SỨC KHOẺ NĂM 2022
</t>
    </r>
    <r>
      <rPr>
        <b/>
        <sz val="12"/>
        <color indexed="8"/>
        <rFont val="Times New Roman"/>
        <family val="1"/>
        <charset val="163"/>
      </rPr>
      <t>(Đính kèm là một phần không thể tách rời của Hợp đồng bảo hiểm sức khỏe PVI - PVI Care số: C.../CSSK/02/31/22)</t>
    </r>
  </si>
  <si>
    <t xml:space="preserve">Đơn vị tham gia bảo hiểm     </t>
  </si>
  <si>
    <t>Công ty TNHH Dr.Joy Việt Nam</t>
  </si>
  <si>
    <t>Địa chỉ</t>
  </si>
  <si>
    <t>Zone 3 và zone 4, tầng 16, tòa nhà văn phòng 789, số 147 đường Hoàng Quốc Việt, phường Nghĩa Đô, quận Cầu Giấy, thành phố Hà Nội, Việt Nam</t>
  </si>
  <si>
    <t>MST</t>
  </si>
  <si>
    <t>0109070534</t>
  </si>
  <si>
    <t xml:space="preserve">Thời hạn bảo hiểm         </t>
  </si>
  <si>
    <t>12 tháng</t>
  </si>
  <si>
    <t xml:space="preserve">Loại hình bảo hiểm                    </t>
  </si>
  <si>
    <t>Bảo hiểm sức khỏe</t>
  </si>
  <si>
    <t xml:space="preserve">Loại hình hợp đồng                       </t>
  </si>
  <si>
    <t>Số người được bảo hiểm</t>
  </si>
  <si>
    <t>80 nhân viên và 18 người thân</t>
  </si>
  <si>
    <t>STT</t>
  </si>
  <si>
    <t>CHƯƠNG TRÌNH BẢO HIỂM</t>
  </si>
  <si>
    <t>SỐ TIỀN BẢO HIỂM/NGƯỜI/NĂM</t>
  </si>
  <si>
    <t>Quyền lợi</t>
  </si>
  <si>
    <t>Giới hạn tối đa 1 năm cho 1 người</t>
  </si>
  <si>
    <t>A</t>
  </si>
  <si>
    <t>CHƯƠNG TRÌNH THAM GIA</t>
  </si>
  <si>
    <t>Chương trình 1</t>
  </si>
  <si>
    <t>I</t>
  </si>
  <si>
    <t>ĐIỀU KIỆN A : BẢO HIỂM TỬ VONG/TÀN TẬT TOÀN BỘ VĨNH VIỄN</t>
  </si>
  <si>
    <t>Phạm vi địa lý</t>
  </si>
  <si>
    <t>Việt Nam</t>
  </si>
  <si>
    <t>Phạm vi bảo hiểm</t>
  </si>
  <si>
    <t>Chết hoặc tàn tật toàn bộ vĩnh viễn do ốm đau, bệnh tật, thai sản</t>
  </si>
  <si>
    <t>Số tiền bảo hiểm/năm</t>
  </si>
  <si>
    <t>Quyền lợi chết do ốm đau, bệnh tật, tàn tật toàn bộ vĩnh viễn do ốm bệnh.</t>
  </si>
  <si>
    <t>Tỷ lệ phí</t>
  </si>
  <si>
    <t>Phí BH</t>
  </si>
  <si>
    <t>II</t>
  </si>
  <si>
    <t>ĐIỀU KIỆN B : BẢO HIỂM TAI NẠN CÁ NHÂN 24/24 (giờ)</t>
  </si>
  <si>
    <t>Toàn cầu</t>
  </si>
  <si>
    <t>Quyền lợi chết, thương tật toàn bộ vĩnh viễn do tai nạn</t>
  </si>
  <si>
    <t>Thương tật bộ phận vĩnh viễn do tai nạn</t>
  </si>
  <si>
    <t>Trả % của STBH theo bảng tỷ lệ thương tật</t>
  </si>
  <si>
    <t>Chi phí y tế (Bao gồm chi phí vận chuyển cấp cứu, loại trừ bằng đường hàng không), phạm vi Việt Nam</t>
  </si>
  <si>
    <t>Trợ cấp trong thời kỳ điều trị thương tật (không áp dụng cho người thân) tối đa 60 ngày/năm</t>
  </si>
  <si>
    <t>III</t>
  </si>
  <si>
    <t>ĐIỀU KIỆN C: CHI PHÍ NẰM VIỆN VÀ PHẪU THUẬT</t>
  </si>
  <si>
    <t>III.1</t>
  </si>
  <si>
    <t>NẰM VIỆN NỘI TRÚ - ĐIỀU TRỊ TRONG NGÀY VÀ VẬN CHUYỂN CẤP CỨU</t>
  </si>
  <si>
    <t>Giới hạn trách nhiệm tối đa/ người/năm</t>
  </si>
  <si>
    <t>Giới hạn trách nhiệm nằm viện tối đa/ người/năm</t>
  </si>
  <si>
    <r>
      <rPr>
        <b/>
        <sz val="12"/>
        <rFont val="Times New Roman"/>
        <family val="1"/>
      </rPr>
      <t>Viện phí trong thời gian nằm viện</t>
    </r>
    <r>
      <rPr>
        <sz val="12"/>
        <rFont val="Times New Roman"/>
        <family val="1"/>
      </rPr>
      <t xml:space="preserve"> </t>
    </r>
    <r>
      <rPr>
        <i/>
        <sz val="12"/>
        <rFont val="Times New Roman"/>
        <family val="1"/>
      </rPr>
      <t>(tối đa 60 ngày/năm</t>
    </r>
    <r>
      <rPr>
        <sz val="12"/>
        <rFont val="Times New Roman"/>
        <family val="1"/>
      </rPr>
      <t xml:space="preserve">):
- Tiền giường
- Xét nghiệm chuẩn đoán hình ảnh
- Thuốc điều trị
- Chi phí đỡ đẻ
- Phòng chăm sóc đặc biệt
- Các chi phí y tế khác trong thời gian nằm viện 
(Áp dụng cho cả trường hợp Điều trị trong ngày)
</t>
    </r>
  </si>
  <si>
    <t xml:space="preserve">Tối đa 5% số tiền bảo hiểm/ngày: </t>
  </si>
  <si>
    <t>/ngày</t>
  </si>
  <si>
    <r>
      <rPr>
        <b/>
        <sz val="12"/>
        <rFont val="Times New Roman"/>
        <family val="1"/>
      </rPr>
      <t>Chi phí phẫu thuật</t>
    </r>
    <r>
      <rPr>
        <sz val="12"/>
        <rFont val="Times New Roman"/>
        <family val="1"/>
      </rPr>
      <t xml:space="preserve"> (</t>
    </r>
    <r>
      <rPr>
        <i/>
        <sz val="12"/>
        <rFont val="Times New Roman"/>
        <family val="1"/>
      </rPr>
      <t>bao gồm phẫu thuật nội trú, phẫu thuật trong ngày và phẫu thuật ngoại trú</t>
    </r>
    <r>
      <rPr>
        <sz val="12"/>
        <rFont val="Times New Roman"/>
        <family val="1"/>
      </rPr>
      <t xml:space="preserve">) </t>
    </r>
  </si>
  <si>
    <t>Điều trị cấp cứu</t>
  </si>
  <si>
    <t>Các quyền lợi khác</t>
  </si>
  <si>
    <t>Không áp dụng đối với trường hợp thai sản</t>
  </si>
  <si>
    <t>a/</t>
  </si>
  <si>
    <r>
      <t>Chi phí trước khi nhập viện/năm (</t>
    </r>
    <r>
      <rPr>
        <i/>
        <sz val="12"/>
        <rFont val="Times New Roman"/>
        <family val="1"/>
      </rPr>
      <t>30 ngày trước khi nằm viện)</t>
    </r>
  </si>
  <si>
    <t>b/</t>
  </si>
  <si>
    <r>
      <t>Chi phí điều trị sau khi xuất viện/năm (</t>
    </r>
    <r>
      <rPr>
        <i/>
        <sz val="12"/>
        <rFont val="Times New Roman"/>
        <family val="1"/>
      </rPr>
      <t>30 ngày kể từ ngày xuất viện</t>
    </r>
    <r>
      <rPr>
        <sz val="12"/>
        <rFont val="Times New Roman"/>
        <family val="1"/>
      </rPr>
      <t>)</t>
    </r>
  </si>
  <si>
    <t>c/</t>
  </si>
  <si>
    <r>
      <t>Chi phí chăm sóc tại nhà sau khi xuất viện/năm (</t>
    </r>
    <r>
      <rPr>
        <i/>
        <sz val="12"/>
        <rFont val="Times New Roman"/>
        <family val="1"/>
      </rPr>
      <t>tối đa 15 ngày/năm</t>
    </r>
    <r>
      <rPr>
        <sz val="12"/>
        <rFont val="Times New Roman"/>
        <family val="1"/>
      </rPr>
      <t>)</t>
    </r>
  </si>
  <si>
    <t>d/</t>
  </si>
  <si>
    <r>
      <t xml:space="preserve">Cấy ghép nội tạng </t>
    </r>
    <r>
      <rPr>
        <i/>
        <sz val="12"/>
        <rFont val="Times New Roman"/>
        <family val="1"/>
      </rPr>
      <t>(không bảo hiểm cho chi phí mua các bộ phận nội tạng và chi phí hiến nội tạng</t>
    </r>
    <r>
      <rPr>
        <sz val="12"/>
        <rFont val="Times New Roman"/>
        <family val="1"/>
      </rPr>
      <t>)</t>
    </r>
  </si>
  <si>
    <t>e/</t>
  </si>
  <si>
    <t xml:space="preserve">Phục hồi chức năng </t>
  </si>
  <si>
    <t>f/</t>
  </si>
  <si>
    <t>Dịch vụ xe cứu thương (cho dịch vụ cứu thương của địa phương với mục đích vận chuyển khẩn cấp Người được bảo hiểm tới cơ sở y tế gần nhất có khả năng cung cấp dịch vụ y tế thích hợp, loại trừ đường hàng không. Trong trường hợp không có dịch vụ cứu thương của địa phương, Người được bảo hiểm có thể dùng taxi với giới hạn trách nhiệm tới 200.000 đồng/vụ. Hóa đơn taxi phải được cung cấp với thông tin liên quan)</t>
  </si>
  <si>
    <t>g/</t>
  </si>
  <si>
    <r>
      <t xml:space="preserve">Trợ cấp nằm viện </t>
    </r>
    <r>
      <rPr>
        <i/>
        <sz val="12"/>
        <rFont val="Times New Roman"/>
        <family val="1"/>
      </rPr>
      <t>(tối đa 60 ngày/năm) (VND/ngày)</t>
    </r>
  </si>
  <si>
    <r>
      <t xml:space="preserve">Trợ cấp nằm viện/ ngày khi điều trị tại Bệnh viện công </t>
    </r>
    <r>
      <rPr>
        <i/>
        <sz val="12"/>
        <rFont val="Times New Roman"/>
        <family val="1"/>
      </rPr>
      <t>(không bao gồm Khoa tự nguyện, dịch vụ, yêu cầu) (tối đa 60 ngày/năm) (VND/ngày)</t>
    </r>
  </si>
  <si>
    <r>
      <t xml:space="preserve">Trợ cấp tại viện công khi sử dụng thẻ bảo hiểm y tế nhà nước trên 70% </t>
    </r>
    <r>
      <rPr>
        <i/>
        <sz val="12"/>
        <rFont val="Times New Roman"/>
        <family val="1"/>
      </rPr>
      <t>(tối đa 60 ngày/năm) (VND/ngày)</t>
    </r>
  </si>
  <si>
    <t>h/</t>
  </si>
  <si>
    <r>
      <t xml:space="preserve">Trợ cấp mai táng </t>
    </r>
    <r>
      <rPr>
        <sz val="12"/>
        <color indexed="17"/>
        <rFont val="Times New Roman"/>
        <family val="1"/>
      </rPr>
      <t xml:space="preserve"> </t>
    </r>
  </si>
  <si>
    <t>Quyền lợi thai sản</t>
  </si>
  <si>
    <t>- Sinh thường :
- Điều trị biến chứng thai sản</t>
  </si>
  <si>
    <t>Áp dụng theo giới hạn phụ 1 – Điều kiện C, tối đa Số tiền bảo hiểm</t>
  </si>
  <si>
    <t>- Sinh mổ</t>
  </si>
  <si>
    <t>Theo giới hạn phụ 1 và 2- Điều kiện C, tối đa Số tiền bảo hiểm</t>
  </si>
  <si>
    <r>
      <t xml:space="preserve">-Chi phí chăm sóc em bé sau sinh/năm </t>
    </r>
    <r>
      <rPr>
        <i/>
        <sz val="12"/>
        <rFont val="Times New Roman"/>
        <family val="1"/>
      </rPr>
      <t>(Những chi phí liên quan đến việc chăm sóc em bé tại bệnh viện ngay sau khi sinh với điều kiện người mẹ chưa xuất viện, loại trừ chi phí xét nghiệm tầm soát, thuốc điều trị cho em bé, vật dụng cá nhân và chi phí thức ăn cho em bé)</t>
    </r>
  </si>
  <si>
    <t>- Trợ cấp sinh tại viện công (chỉ loại trừ khoa tự nguyện, khoa theo yêu cầu của sản Hà Nội và sản TW)</t>
  </si>
  <si>
    <t>- Trợ cấp sinh tại viện công có sử dụng bảo hiểm y tế trên 70%</t>
  </si>
  <si>
    <t>Sinh thường: VND 1,000,000
Sinh  mổ: VND 2,000,000</t>
  </si>
  <si>
    <t>III.2</t>
  </si>
  <si>
    <t>ĐIỀU TRỊ NGOẠI TRÚ</t>
  </si>
  <si>
    <t>Chi phí khám bệnh, tiền thuốc theo kê đơn của bác sỹ, chi phí xét nghiệm, chuẩn đoán hình ảnh trong việc điều trị thuộc phạm vi bảo hiểm</t>
  </si>
  <si>
    <t>/lần khám</t>
  </si>
  <si>
    <t>Vật lý trị liệu, trị liệu học bức xạ, liệu pháp ánh sáng và các phương pháp điều trị tương tự khác do bác sỹ chỉ định , tối đa 60 ngày/năm</t>
  </si>
  <si>
    <t>lần/ngày</t>
  </si>
  <si>
    <t>Điều trị răng cơ bản: Khám chụp Xquang răng, lấy cao răng (VND 400,000/năm), điều trị viêm nướu (lợi), nha chu, trám (hàn) răng bằng các chất liệu thông thường (amalgam hoặc composite), nhổ răng bệnh lý (bao gồm tiểu phẫu), điều trị tủy răng 
- Tại các khu vực TP Hà Nội và TP Hồ Chí Minh: BH PVI chỉ chi trả cho khách hàng khi khách hàng khám và điều trị nha khoa tại các cơ sở y tế Công lập và hoặc các cơ sở y tế trong hệ thống bảo lãnh của BH PVI.
- Đối với các địa bàn khác: Mở rộng chi trả tại các bệnh viện công, các cơ sở y tế có giấy phép hoạt động hợp pháp nhưng loại trừ các cơ sở y tế trong danh sách từ chối chi trả của BH PVI</t>
  </si>
  <si>
    <t>/năm</t>
  </si>
  <si>
    <t>Khám thai định kỳ/năm (Bao gồm Khám bác sĩ
• Siêu âm 2D / 3D 
• Xét nghiệm nước tiểu
• Hoàn thành bài kiểm tra máu Counts)</t>
  </si>
  <si>
    <t>PHÍ BẢO HIỂM/NGƯỜI/NĂM</t>
  </si>
  <si>
    <t>B</t>
  </si>
  <si>
    <t>QUY TẮC BẢO HiỂM</t>
  </si>
  <si>
    <t>Quy tắc bảo hiểm sức khỏe PVI (PVI Care) ban hành kèm theo quyết định số 883/QĐ-PVIBH ngày 14 tháng 08 năm 2015 của Tổng giám đốc Tổng công ty bảo hiểm PVI</t>
  </si>
  <si>
    <t>ĐIỀU KIỆN THAM GIA</t>
  </si>
  <si>
    <t xml:space="preserve">*Đối với Nhân viên:
-Từ đủ 18 tuổi đến hết 65 tuổi
-Không bị tàn tật hoặc thương tật vĩnh viễn từ 50% trở lên 
-Không bị các bệnh về tâm thần, phong,ung thư
-Không đang trong thời gian điều trị bệnh tật, thương tật.
</t>
  </si>
  <si>
    <t>D</t>
  </si>
  <si>
    <t>ĐIỀU KHOẢN BỔ SUNG</t>
  </si>
  <si>
    <r>
      <t>- Điều khoản tự động tăng/giảm người:
Phí bảo hiểm bổ sung = (Phí bảo hiểm năm/người) / 365 x số ngày hiệu lực còn lại của hợp đồng.
Trong trường hợp này, người thêm mới được hưởng toàn bộ quyền lợi, giới hạn như nhân viên cùng loại khi bắt đầu hợp đồng bảo hiểm.
Phí bảo hiểm hoàn trả = (Phí bảo hiểm năm/người) / 365 x số ngày hiệu lực còn lại của hợp đồng x 8</t>
    </r>
    <r>
      <rPr>
        <b/>
        <sz val="12"/>
        <color indexed="56"/>
        <rFont val="Times New Roman"/>
        <family val="1"/>
        <charset val="163"/>
      </rPr>
      <t>0%</t>
    </r>
    <r>
      <rPr>
        <sz val="12"/>
        <color indexed="56"/>
        <rFont val="Times New Roman"/>
        <family val="1"/>
        <charset val="163"/>
      </rPr>
      <t>.</t>
    </r>
    <r>
      <rPr>
        <sz val="12"/>
        <color indexed="56"/>
        <rFont val="Times New Roman"/>
        <family val="1"/>
        <charset val="163"/>
      </rPr>
      <t xml:space="preserve">
Phí bảo hiểm hoàn trả với điều kiện trong thời gian Bảo hiểm có hiệu lực, Người được bảo hiểm chưa có khiếu nại yêu cầu trả tiền bảo hiểm nào xảy ra (trừ trường hợp khiếu nại bị từ chối trả tiền bảo hiểm).</t>
    </r>
  </si>
  <si>
    <r>
      <t xml:space="preserve">Ngộ độc thức ăn đồ uống </t>
    </r>
    <r>
      <rPr>
        <sz val="12"/>
        <color indexed="10"/>
        <rFont val="Times New Roman"/>
        <family val="1"/>
      </rPr>
      <t>theo quyền lợi tai nạn. Tối đa 2,1 tỷ/vụ</t>
    </r>
  </si>
  <si>
    <t>Điều khoản chi phí điều trị bác sỹ đông y/ nắn xương khớp</t>
  </si>
  <si>
    <r>
      <t xml:space="preserve">Ngộ độc/ngạt thở khí và khói độc </t>
    </r>
    <r>
      <rPr>
        <sz val="12"/>
        <color indexed="10"/>
        <rFont val="Times New Roman"/>
        <family val="1"/>
      </rPr>
      <t>theo quyền lợi tai nạn. Tối đa 2,1 tỷ/vụ</t>
    </r>
  </si>
  <si>
    <t>Tai nạn xe máy</t>
  </si>
  <si>
    <t>Bảo hiểm cho vật tư y tế, bao gồm nhưng không giới hạn: Natri clorid, Sterima, Humer, Marinmer, Xisat... trong quyền lợi điều trị ngoại trú : tối đa 300.000 VNĐ/người/năm</t>
  </si>
  <si>
    <t>Bảo hiểm cho vitamin, khoáng chất: Chi trả theo quy tắc Bảo hiểm, đối với các trường hợp vitamin hoặc khoáng chất được bác sĩ chỉ định để điều trị các bệnh/triệu chứng được xác định do thiếu hụt vitamin hoặc hỗ trợ điều trị bệnh với điều kiện chi phí cho vitamin/khoáng chất không lớn hơn chi phí thuốc điều trị</t>
  </si>
  <si>
    <t>Bảo hiểm 100% chi phí cho dụng cụ phẫu thuật trĩ longo ( Tối đa 20tr/người/năm)</t>
  </si>
  <si>
    <t>Đinh, nẹp, vis, đĩa đệm, chốt treo vào cơ thể do tai nạn được bảo hiểm đến giới hạn tối đa của quyền lợi “Chi phí y tế do tai nạn”</t>
  </si>
  <si>
    <t>THỜI GIAN CHỜ: ÁP DỤNG ĐỐI VỚI HỢP ĐỒNG TRÊN 50 NHÂN VIÊN</t>
  </si>
  <si>
    <t>THỜI GIAN CHỜ VỚI NHÂN VIÊN &amp; THÂN NHÂN ĐÃ THAM GIA NĂM 2018</t>
  </si>
  <si>
    <t>- Chờ đủ 01 năm: Miễn toàn bộ thời gian chờ
- Chưa chờ đủ 01 năm: tiếp tục chờ tính từ ngày đầu tham gia</t>
  </si>
  <si>
    <t>THỜI GIAN CHỜ VỚI NHÂN VIÊN MỚI</t>
  </si>
  <si>
    <t>Đối với ốm bệnh thông thường, đặc biệt, sinh đẻ</t>
  </si>
  <si>
    <t>Tai nạn cá nhân</t>
  </si>
  <si>
    <t>Không áp dụng thời gian chờ</t>
  </si>
  <si>
    <t>Ốm bệnh thông thường</t>
  </si>
  <si>
    <t>Sảy thai, nạo thai theo chỉ định của bác sỹ</t>
  </si>
  <si>
    <t>Trả theo tỷ lệ 60 ngày</t>
  </si>
  <si>
    <t>Sinh đẻ</t>
  </si>
  <si>
    <t>Trả theo tỷ lệ 270 ngày</t>
  </si>
  <si>
    <t>Bệnh đặc biệt, bệnh mãn tính, bệnh có sẵn</t>
  </si>
  <si>
    <t>ĐỐI VỚI TỬ VONG</t>
  </si>
  <si>
    <t>- Tử vong/tàn tật toàn bộ vĩnh viễn do ốm đau bệnh tật, thai sản
+ 30 ngày với trường hợp tử vong/tàn tật toàn bộ vĩnh viễn do ốm đau bệnh tật thông thường
+ 270 ngày với trường hợp tử vong/tàn tật toàn bộ vĩnh viễn do thai sản
+ 365 ngày với trường hợp tử vong/tàn tật toàn bộ vĩnh viễn do bệnh đặc biệt, bệnh mãn tính và bệnh có sẵn</t>
  </si>
  <si>
    <t>THỜI GIAN CHỜ VỚI THÂN NHÂN MỚI</t>
  </si>
  <si>
    <t>30 ngày</t>
  </si>
  <si>
    <t>60 ngày</t>
  </si>
  <si>
    <t>270 ngày</t>
  </si>
  <si>
    <t>365 ngày</t>
  </si>
  <si>
    <t>G.</t>
  </si>
  <si>
    <t>ĐIỀU KIỆN THAM GIA CỦA NGƯỜI THÂN</t>
  </si>
  <si>
    <r>
      <t xml:space="preserve">- Vợ hoặc chồng của Người được bảo hiểm (loại trừ những người đã ly hôn theo pháp luật), bố mẹ đẻ hoặc bố mẹ chồng/vợ theo pháp luật của Người được bảo hiểm.
- Điều kiện tham gia của người con phụ thuộc: có tình trạng sức khỏe bình thường và ít nhất phải được 15 ngày tuổi (hoặc ngày ra viện sau khi sinh) tùy theo ngày nào đến sau; Không vượt quá 18 tuổi (hoặc 25 tuổi với điều kiện người phụ thuộc này đã và đang học tập liên tục từ trước); Chưa kết hôn.
- </t>
    </r>
    <r>
      <rPr>
        <b/>
        <sz val="12"/>
        <color indexed="60"/>
        <rFont val="Times New Roman"/>
        <family val="1"/>
      </rPr>
      <t>Người thân chỉ được bổ sung vào đầu thời hạn bảo hiểm</t>
    </r>
    <r>
      <rPr>
        <sz val="12"/>
        <color indexed="56"/>
        <rFont val="Times New Roman"/>
        <family val="1"/>
      </rPr>
      <t>. Các trường hợp người thân được bổ sung vào giữa thời hạn bảo hiểm sau:
   + Vợ/chồng mới cưới trong giưã năm bảo hiểm
   + Những người thân của nhân viên mới
   + Con mới sinh và đủ điều kiện tham gia</t>
    </r>
  </si>
  <si>
    <t>F</t>
  </si>
  <si>
    <t>THÔNG TIN KHÁC</t>
  </si>
  <si>
    <t xml:space="preserve">Điều khoản Quản lý rủi ro: Bảo hiểm PVI không chi trả các chi phí phát sinh trong trường hợp Người được bảo hiểm khám và điều trị tại các Cơ sở y tế, nhà thuốc trong Danh sách từ chối chi trả của Bảo hiểm PVI. Danh sách này được cung cấp kèm theo HĐBH và áp dụng cho toàn thời hạn bảo hiểm theo HĐBH
</t>
  </si>
  <si>
    <t>BẢO LÃNH NỘI TRÚ, NGOẠI TRÚ, NHA KHOA</t>
  </si>
  <si>
    <t>Theo danh sách bệnh viện/phòng khám bảo lãnh viện phí đính kèm, tuy nhiên không áp dụng bảo lãnh ở các Cơ sở y tế thuộc nhóm Cơ sở y tế giá cao bao gồm:
1, Bệnh viện Việt Pháp Hà Nội
2, Bệnh viện Vinmec
3, Bệnh viện FV
4, Hệ thống bệnh viện - phòng khám Columbia</t>
  </si>
  <si>
    <t>J.</t>
  </si>
  <si>
    <t>MỘT SỐ ĐỊNH NGHĨA</t>
  </si>
  <si>
    <r>
      <t xml:space="preserve">- </t>
    </r>
    <r>
      <rPr>
        <b/>
        <i/>
        <sz val="12"/>
        <color indexed="56"/>
        <rFont val="Times New Roman"/>
        <family val="1"/>
      </rPr>
      <t>Bệnh mãn tính</t>
    </r>
    <r>
      <rPr>
        <sz val="12"/>
        <color indexed="56"/>
        <rFont val="Times New Roman"/>
        <family val="1"/>
      </rPr>
      <t xml:space="preserve">: Là tình trạng bệnh mà theo ý kiến của Bác sỹ  đa khoa, chuyên khoa hay cố vấn y tế hành nghề hợp pháp là bệnh tiến triển kéo dài và không có khả năng chữa khỏi hoàn toàn.
'- </t>
    </r>
    <r>
      <rPr>
        <b/>
        <i/>
        <sz val="12"/>
        <color indexed="56"/>
        <rFont val="Times New Roman"/>
        <family val="1"/>
      </rPr>
      <t>Bệnh có sẵn</t>
    </r>
    <r>
      <rPr>
        <sz val="12"/>
        <color indexed="56"/>
        <rFont val="Times New Roman"/>
        <family val="1"/>
      </rPr>
      <t xml:space="preserve">: là những bệnh có từ trước ngày bắt đầu hiệu lực bảo hiểm và là bệnh mà người được bảo hiểm
 + Đã phải điều trị trong vòng 3 năm trước ngày bắt đầu có hiệu lực bảo hiểm hoặc
 + Có triệu chứng về mặt y khoa, đã tồn tại và có nguồn gốc từ trước khi bảo hiểm có hiệu lực, bất kể là Người được bảo hiểm đã được điều trị hay được tư vấn khám trước đó hay chưa.
   Theo quy tắc bảo hiểm này, ngoài các bệnh có sẵn theo định nghĩa trên, một số bệnh sau được hiểu là bệnh có sẵn: viêm Amiđan cần phải cắt, viêm VA cần phải nạo,vẹo vách ngăn cần phẫu thuật, rối loạn tiền đình, thoái hóa khớp / đốt sống / cột sống, viêm tai giữa cần phẫu thuật, thoát vị đĩa đệm, bệnh hen.
'- </t>
    </r>
    <r>
      <rPr>
        <b/>
        <i/>
        <sz val="12"/>
        <color indexed="56"/>
        <rFont val="Times New Roman"/>
        <family val="1"/>
      </rPr>
      <t>Bệnh đặc biệt</t>
    </r>
    <r>
      <rPr>
        <sz val="12"/>
        <color indexed="56"/>
        <rFont val="Times New Roman"/>
        <family val="1"/>
      </rPr>
      <t>: Là các bệnh ung thư và u các loại, huyết áp, tim mạch, loét dạ giày, viêm đa khớp mãn tính, loét ruột, viêm gan các loại, viêm màng trong dạ con, trĩ, sỏi các loại trong hệ thống tiết niệu và đường mật, đục thủy tinh thể, viêm xoang, bệnh đái tháo đường, Parkinson, bệnh liên quan đến hệ thống tạo máu.</t>
    </r>
  </si>
  <si>
    <t>K</t>
  </si>
  <si>
    <t>CÁC ĐiỂM LOẠI TRỪ</t>
  </si>
  <si>
    <t xml:space="preserve">• Theo quy tắc bảo hiểm đính kèm, bao gồm nhưng không giới hạn bởi:
• Vi phạm pháp luật
• Các hậu quả của chiến tranh và hạt nhân 
• Các chữa trị và phẫu thuật thẩm mỹ
• Các chữa trị theo yêu cầu của Người Được Bảo Hiểm mà không theo chỉ định của bác sĩ
• Các chương trình cai nghiện rượu, thuốc kích thích, ma túy;
* Hành động cố ý của Người được bảo hiểm hoặc người thừa kế hợp pháp;
* Hậu quả của tai nạn xảy ra trước thời gian tham gia bảo hiểm;
* Thương tật của Người được bảo hiểm và bất kỳ hậu quả nào phát sinh từ hành động ẩu đả của NĐBH, trừ phi chứng minh được hành động đó là hành động tự vệ chính đáng hoặc hành động cứu người và bảo vệ tài sản;
*Điều trị và hậu quả của tất cả các loại bệnh tâm thần hoặc rối loạn tâm thần và hành vi, bệnh chậm phát triển, bệnh rối loạn thiếu tập trung, bệnh tự ký;
* Tử vong hoặc bất kỳ ốm đau , bệnh tật, thương tích nào phát sinh trực tiếp hoặc gián tiếp từ ô nhiễm hóa học, chất phóng xạ, nguyên liệu hạt nhân hay thiên tai, dịch bệnh gây ra;
* Tham gia các hoạt động hàng không (trừ khi với tư cách là hành khách), tham gia các cuộc diễn tập huấn luyện quân sự, tham gia chiến đấu của lực lượng vũ trang;
* Chi phí mua, lắp đặt, duy trì hay chỉnh sửa các bộ phận giả, các dụng cụ/thiết bị y tế hỗ trợ điều trị;
• Hội chứng Suy giảm Hệ Miễn Dịch (AIDS), các biến chứng liên quan (ARCS) hoặc các bệnh liên quan đến Virus suy giảm hệ miễn dịch (HIV)
</t>
  </si>
  <si>
    <t>Hà Nội, ngày 26 tháng 10 năm 2021</t>
  </si>
  <si>
    <t>CÔNG TY BẢO HIỂM PVI THĂNG LONG</t>
  </si>
  <si>
    <t>CBNV</t>
  </si>
  <si>
    <t>Người thân</t>
  </si>
  <si>
    <t xml:space="preserve">Tử vong, thương tật vĩnh viễn do tai nạn </t>
  </si>
  <si>
    <t>Tỷ lệ</t>
  </si>
  <si>
    <t>Trợ cấp  trong thời gian điều trị thương tật do tai nạn</t>
  </si>
  <si>
    <t>Chi phí y tế do tai nạn</t>
  </si>
  <si>
    <t>Nằm viện, phẫu thuật do ốm bệnh, thai sản</t>
  </si>
  <si>
    <t>Điều trị ngoại trú do ốm bệnh, nha khoa</t>
  </si>
  <si>
    <t xml:space="preserve">Tử vong do ốm đau, bệnh tật, thai sản </t>
  </si>
  <si>
    <t>Phí bảo hiểm / người</t>
  </si>
  <si>
    <t>Giảm phí</t>
  </si>
  <si>
    <t>Phí sau giảm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</si>
</sst>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VND]\ #,##0"/>
    <numFmt numFmtId="165" formatCode="_(* #,##0.00_);_(* \(#,##0.00\);_(* &quot;-&quot;??_);_(@_)"/>
    <numFmt numFmtId="166" formatCode="_(* #,##0_);_(* \(#,##0\);_(* &quot;-&quot;??_);_(@_)"/>
    <numFmt numFmtId="167" formatCode="0.0%"/>
    <numFmt numFmtId="168" formatCode="#,##0.0\ [$VND]"/>
    <numFmt numFmtId="169" formatCode="_-* #,##0\ _₫_-;\-* #,##0\ _₫_-;_-* &quot;-&quot;??\ _₫_-;_-@_-"/>
  </numFmts>
  <fonts count="41" x14ac:knownFonts="1">
    <font>
      <sz val="14"/>
      <color theme="1"/>
      <name val="Times New Roman"/>
      <family val="2"/>
      <charset val="163"/>
    </font>
    <font>
      <sz val="14"/>
      <color theme="1"/>
      <name val="Times New Roman"/>
      <family val="2"/>
      <charset val="163"/>
    </font>
    <font>
      <b/>
      <sz val="14"/>
      <color indexed="8"/>
      <name val="Times New Roman"/>
      <family val="1"/>
    </font>
    <font>
      <b/>
      <sz val="12"/>
      <color indexed="8"/>
      <name val="Times New Roman"/>
      <family val="1"/>
      <charset val="163"/>
    </font>
    <font>
      <sz val="12"/>
      <color indexed="8"/>
      <name val="Times New Roman"/>
      <family val="1"/>
    </font>
    <font>
      <b/>
      <sz val="12"/>
      <name val="Times New Roman"/>
      <family val="1"/>
    </font>
    <font>
      <sz val="12"/>
      <name val="Times New Roman"/>
      <family val="1"/>
    </font>
    <font>
      <sz val="11"/>
      <color theme="1"/>
      <name val="Arial"/>
      <family val="2"/>
      <charset val="163"/>
      <scheme val="minor"/>
    </font>
    <font>
      <b/>
      <sz val="12"/>
      <color theme="1"/>
      <name val="Times New Roman"/>
      <family val="1"/>
    </font>
    <font>
      <sz val="12"/>
      <color rgb="FFFF0000"/>
      <name val="Times New Roman"/>
      <family val="1"/>
    </font>
    <font>
      <sz val="12"/>
      <color theme="1"/>
      <name val="Times New Roman"/>
      <family val="1"/>
    </font>
    <font>
      <b/>
      <sz val="12"/>
      <color rgb="FF002060"/>
      <name val="Times New Roman"/>
      <family val="1"/>
    </font>
    <font>
      <i/>
      <sz val="12"/>
      <name val="Times New Roman"/>
      <family val="1"/>
    </font>
    <font>
      <sz val="12"/>
      <color indexed="17"/>
      <name val="Times New Roman"/>
      <family val="1"/>
    </font>
    <font>
      <sz val="10"/>
      <name val="Arial"/>
      <family val="2"/>
    </font>
    <font>
      <b/>
      <sz val="12"/>
      <color indexed="12"/>
      <name val="Times New Roman"/>
      <family val="1"/>
    </font>
    <font>
      <b/>
      <sz val="12"/>
      <color rgb="FFC00000"/>
      <name val="Times New Roman"/>
      <family val="1"/>
      <charset val="163"/>
    </font>
    <font>
      <b/>
      <sz val="12"/>
      <name val="Times New Roman"/>
      <family val="1"/>
      <charset val="163"/>
    </font>
    <font>
      <b/>
      <sz val="12"/>
      <color theme="1"/>
      <name val="Times New Roman"/>
      <family val="1"/>
      <charset val="163"/>
    </font>
    <font>
      <sz val="12"/>
      <color rgb="FF002060"/>
      <name val="Times New Roman"/>
      <family val="1"/>
    </font>
    <font>
      <sz val="12"/>
      <color rgb="FF002060"/>
      <name val="Times New Roman"/>
      <family val="1"/>
      <charset val="163"/>
    </font>
    <font>
      <b/>
      <sz val="12"/>
      <color indexed="56"/>
      <name val="Times New Roman"/>
      <family val="1"/>
      <charset val="163"/>
    </font>
    <font>
      <sz val="12"/>
      <color indexed="56"/>
      <name val="Times New Roman"/>
      <family val="1"/>
      <charset val="163"/>
    </font>
    <font>
      <sz val="12"/>
      <color indexed="10"/>
      <name val="Times New Roman"/>
      <family val="1"/>
    </font>
    <font>
      <sz val="12"/>
      <color rgb="FFFF0000"/>
      <name val="Times New Roman"/>
      <family val="1"/>
      <charset val="163"/>
    </font>
    <font>
      <b/>
      <sz val="12"/>
      <color theme="0"/>
      <name val="Times New Roman"/>
      <family val="1"/>
    </font>
    <font>
      <sz val="12"/>
      <name val="Times New Roman"/>
      <family val="1"/>
      <charset val="163"/>
    </font>
    <font>
      <b/>
      <sz val="12"/>
      <color indexed="60"/>
      <name val="Times New Roman"/>
      <family val="1"/>
    </font>
    <font>
      <sz val="12"/>
      <color indexed="56"/>
      <name val="Times New Roman"/>
      <family val="1"/>
    </font>
    <font>
      <b/>
      <sz val="12"/>
      <color rgb="FFFF0000"/>
      <name val="Times New Roman"/>
      <family val="1"/>
      <charset val="163"/>
    </font>
    <font>
      <b/>
      <i/>
      <sz val="12"/>
      <color indexed="56"/>
      <name val="Times New Roman"/>
      <family val="1"/>
    </font>
    <font>
      <b/>
      <sz val="10"/>
      <color rgb="FFFF0000"/>
      <name val="Arial"/>
      <family val="2"/>
    </font>
    <font>
      <sz val="11"/>
      <color theme="1"/>
      <name val="Times New Roman"/>
      <family val="2"/>
      <charset val="163"/>
    </font>
    <font>
      <sz val="11"/>
      <name val="Times New Roman"/>
      <family val="1"/>
      <scheme val="major"/>
    </font>
    <font>
      <i/>
      <sz val="11"/>
      <name val="Times New Roman"/>
      <family val="1"/>
      <scheme val="major"/>
    </font>
    <font>
      <sz val="11"/>
      <name val="Arial"/>
      <family val="2"/>
    </font>
    <font>
      <b/>
      <i/>
      <sz val="11"/>
      <name val="Times New Roman"/>
      <family val="1"/>
      <scheme val="major"/>
    </font>
    <font>
      <i/>
      <sz val="11"/>
      <name val="Arial"/>
      <family val="2"/>
    </font>
    <font>
      <b/>
      <i/>
      <sz val="11"/>
      <color rgb="FFFF0000"/>
      <name val="Arial"/>
      <family val="2"/>
    </font>
    <font>
      <b/>
      <sz val="11"/>
      <color rgb="FFFF0000"/>
      <name val="Arial"/>
      <family val="2"/>
    </font>
    <font>
      <b/>
      <sz val="11"/>
      <name val="Arial"/>
      <family val="2"/>
    </font>
  </fonts>
  <fills count="8">
    <fill>
      <patternFill patternType="none"/>
    </fill>
    <fill>
      <patternFill patternType="gray125"/>
    </fill>
    <fill>
      <patternFill patternType="solid">
        <fgColor rgb="FF00B0F0"/>
        <bgColor indexed="64"/>
      </patternFill>
    </fill>
    <fill>
      <patternFill patternType="solid">
        <fgColor indexed="43"/>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14" fillId="0" borderId="0"/>
    <xf numFmtId="165" fontId="14" fillId="0" borderId="0" applyFont="0" applyFill="0" applyBorder="0" applyAlignment="0" applyProtection="0"/>
    <xf numFmtId="9" fontId="14" fillId="0" borderId="0" applyFont="0" applyFill="0" applyBorder="0" applyAlignment="0" applyProtection="0"/>
  </cellStyleXfs>
  <cellXfs count="153">
    <xf numFmtId="0" fontId="0" fillId="0" borderId="0" xfId="0"/>
    <xf numFmtId="0" fontId="4" fillId="0" borderId="0" xfId="0" applyFont="1"/>
    <xf numFmtId="0" fontId="5" fillId="0" borderId="0" xfId="0" applyFont="1" applyAlignment="1">
      <alignment horizontal="left" vertical="center" wrapText="1"/>
    </xf>
    <xf numFmtId="0" fontId="5" fillId="0" borderId="0" xfId="0" applyFont="1" applyAlignment="1">
      <alignment horizontal="left" vertical="center"/>
    </xf>
    <xf numFmtId="0" fontId="6" fillId="0" borderId="0" xfId="0" applyFont="1"/>
    <xf numFmtId="0" fontId="5" fillId="0" borderId="0" xfId="0" quotePrefix="1" applyFont="1" applyAlignment="1">
      <alignment horizontal="left" vertical="center" wrapText="1"/>
    </xf>
    <xf numFmtId="0" fontId="5" fillId="0" borderId="0" xfId="0" applyFont="1" applyAlignment="1">
      <alignment vertical="center"/>
    </xf>
    <xf numFmtId="0" fontId="5" fillId="0" borderId="0" xfId="3" applyFont="1" applyAlignment="1">
      <alignment horizontal="left" vertical="center"/>
    </xf>
    <xf numFmtId="0" fontId="5" fillId="0" borderId="1" xfId="0" applyFont="1" applyBorder="1" applyAlignment="1">
      <alignment horizontal="left" vertical="center"/>
    </xf>
    <xf numFmtId="164" fontId="5" fillId="2" borderId="2" xfId="0" applyNumberFormat="1" applyFont="1" applyFill="1" applyBorder="1" applyAlignment="1" applyProtection="1">
      <alignment horizontal="center" vertical="center" wrapText="1"/>
      <protection hidden="1"/>
    </xf>
    <xf numFmtId="0" fontId="5" fillId="0" borderId="0" xfId="0" applyFont="1" applyProtection="1">
      <protection hidden="1"/>
    </xf>
    <xf numFmtId="0" fontId="5" fillId="3" borderId="2" xfId="0" applyFont="1" applyFill="1" applyBorder="1" applyAlignment="1" applyProtection="1">
      <alignment horizontal="center" vertical="center" wrapText="1"/>
      <protection hidden="1"/>
    </xf>
    <xf numFmtId="0" fontId="5" fillId="3" borderId="2" xfId="0" applyFont="1" applyFill="1" applyBorder="1" applyAlignment="1" applyProtection="1">
      <alignment vertical="center" wrapText="1"/>
      <protection hidden="1"/>
    </xf>
    <xf numFmtId="0" fontId="6" fillId="0" borderId="0" xfId="0" applyFont="1" applyAlignment="1" applyProtection="1">
      <alignment horizontal="center"/>
      <protection hidden="1"/>
    </xf>
    <xf numFmtId="0" fontId="5" fillId="0" borderId="2" xfId="0" applyFont="1" applyBorder="1" applyAlignment="1" applyProtection="1">
      <alignment horizontal="center" vertical="center" wrapText="1"/>
      <protection hidden="1"/>
    </xf>
    <xf numFmtId="0" fontId="5" fillId="0" borderId="2" xfId="0" applyFont="1" applyBorder="1" applyAlignment="1" applyProtection="1">
      <alignment vertical="center" wrapText="1"/>
      <protection hidden="1"/>
    </xf>
    <xf numFmtId="0" fontId="5" fillId="4" borderId="2" xfId="0" applyFont="1" applyFill="1" applyBorder="1" applyAlignment="1" applyProtection="1">
      <alignment horizontal="center" vertical="center" wrapText="1"/>
      <protection hidden="1"/>
    </xf>
    <xf numFmtId="0" fontId="5" fillId="2" borderId="2" xfId="0" applyFont="1" applyFill="1" applyBorder="1" applyAlignment="1" applyProtection="1">
      <alignment horizontal="left" vertical="center" wrapText="1"/>
      <protection hidden="1"/>
    </xf>
    <xf numFmtId="164" fontId="8" fillId="2" borderId="2" xfId="0" applyNumberFormat="1" applyFont="1" applyFill="1" applyBorder="1" applyAlignment="1" applyProtection="1">
      <alignment horizontal="center" vertical="center" wrapText="1"/>
      <protection locked="0"/>
    </xf>
    <xf numFmtId="10" fontId="6" fillId="0" borderId="0" xfId="2" applyNumberFormat="1" applyFont="1" applyBorder="1" applyAlignment="1" applyProtection="1">
      <alignment horizontal="center"/>
      <protection hidden="1"/>
    </xf>
    <xf numFmtId="164" fontId="6" fillId="0" borderId="0" xfId="0" applyNumberFormat="1" applyFont="1" applyAlignment="1" applyProtection="1">
      <alignment horizontal="center"/>
      <protection hidden="1"/>
    </xf>
    <xf numFmtId="0" fontId="6" fillId="0" borderId="2" xfId="0" applyFont="1" applyBorder="1" applyAlignment="1" applyProtection="1">
      <alignment horizontal="left" vertical="center" wrapText="1"/>
      <protection hidden="1"/>
    </xf>
    <xf numFmtId="164" fontId="6" fillId="4" borderId="2" xfId="0" applyNumberFormat="1" applyFont="1" applyFill="1" applyBorder="1" applyAlignment="1" applyProtection="1">
      <alignment horizontal="center" vertical="center" wrapText="1"/>
      <protection hidden="1"/>
    </xf>
    <xf numFmtId="10" fontId="9" fillId="4" borderId="2" xfId="2" applyNumberFormat="1" applyFont="1" applyFill="1" applyBorder="1" applyAlignment="1" applyProtection="1">
      <alignment horizontal="center" vertical="center" wrapText="1"/>
      <protection hidden="1"/>
    </xf>
    <xf numFmtId="164" fontId="9" fillId="4" borderId="2" xfId="0" applyNumberFormat="1" applyFont="1" applyFill="1" applyBorder="1" applyAlignment="1" applyProtection="1">
      <alignment horizontal="center" vertical="center" wrapText="1"/>
      <protection hidden="1"/>
    </xf>
    <xf numFmtId="0" fontId="5" fillId="0" borderId="2" xfId="0" applyFont="1" applyBorder="1" applyAlignment="1" applyProtection="1">
      <alignment horizontal="left" vertical="center" wrapText="1"/>
      <protection hidden="1"/>
    </xf>
    <xf numFmtId="10" fontId="6" fillId="0" borderId="0" xfId="0" applyNumberFormat="1" applyFont="1" applyAlignment="1" applyProtection="1">
      <alignment horizontal="center"/>
      <protection hidden="1"/>
    </xf>
    <xf numFmtId="0" fontId="4" fillId="0" borderId="2" xfId="0" applyFont="1" applyBorder="1" applyAlignment="1" applyProtection="1">
      <alignment horizontal="left" vertical="center" wrapText="1"/>
      <protection hidden="1"/>
    </xf>
    <xf numFmtId="0" fontId="10" fillId="0" borderId="2" xfId="0" quotePrefix="1" applyFont="1" applyBorder="1" applyAlignment="1" applyProtection="1">
      <alignment vertical="center" wrapText="1"/>
      <protection hidden="1"/>
    </xf>
    <xf numFmtId="164" fontId="10" fillId="4" borderId="2" xfId="0" applyNumberFormat="1" applyFont="1" applyFill="1" applyBorder="1" applyAlignment="1" applyProtection="1">
      <alignment horizontal="center" vertical="center" wrapText="1"/>
      <protection locked="0"/>
    </xf>
    <xf numFmtId="166" fontId="6" fillId="0" borderId="0" xfId="1" applyNumberFormat="1" applyFont="1" applyBorder="1" applyAlignment="1" applyProtection="1">
      <alignment horizontal="center"/>
      <protection hidden="1"/>
    </xf>
    <xf numFmtId="0" fontId="8" fillId="5" borderId="2" xfId="0" applyFont="1" applyFill="1" applyBorder="1" applyAlignment="1" applyProtection="1">
      <alignment horizontal="center" vertical="center" wrapText="1"/>
      <protection hidden="1"/>
    </xf>
    <xf numFmtId="9" fontId="10" fillId="5" borderId="0" xfId="0" applyNumberFormat="1" applyFont="1" applyFill="1" applyAlignment="1" applyProtection="1">
      <alignment horizontal="center"/>
      <protection hidden="1"/>
    </xf>
    <xf numFmtId="0" fontId="10" fillId="5" borderId="0" xfId="0" applyFont="1" applyFill="1" applyAlignment="1" applyProtection="1">
      <alignment horizontal="center"/>
      <protection hidden="1"/>
    </xf>
    <xf numFmtId="164" fontId="10" fillId="5" borderId="0" xfId="0" applyNumberFormat="1" applyFont="1" applyFill="1" applyAlignment="1" applyProtection="1">
      <alignment horizontal="center"/>
      <protection hidden="1"/>
    </xf>
    <xf numFmtId="0" fontId="5" fillId="6" borderId="2" xfId="0" applyFont="1" applyFill="1" applyBorder="1" applyAlignment="1" applyProtection="1">
      <alignment horizontal="center" vertical="center" wrapText="1"/>
      <protection hidden="1"/>
    </xf>
    <xf numFmtId="0" fontId="6" fillId="6" borderId="2" xfId="0" applyFont="1" applyFill="1" applyBorder="1" applyAlignment="1" applyProtection="1">
      <alignment horizontal="left" vertical="center" wrapText="1"/>
      <protection hidden="1"/>
    </xf>
    <xf numFmtId="167" fontId="9" fillId="6" borderId="2" xfId="2" applyNumberFormat="1" applyFont="1" applyFill="1" applyBorder="1" applyAlignment="1" applyProtection="1">
      <alignment horizontal="center" vertical="center" wrapText="1"/>
      <protection hidden="1"/>
    </xf>
    <xf numFmtId="0" fontId="6" fillId="5" borderId="0" xfId="0" applyFont="1" applyFill="1" applyAlignment="1" applyProtection="1">
      <alignment horizontal="center"/>
      <protection hidden="1"/>
    </xf>
    <xf numFmtId="164" fontId="9" fillId="6" borderId="2" xfId="0" applyNumberFormat="1" applyFont="1" applyFill="1" applyBorder="1" applyAlignment="1" applyProtection="1">
      <alignment horizontal="center" vertical="center" wrapText="1"/>
      <protection hidden="1"/>
    </xf>
    <xf numFmtId="0" fontId="6" fillId="0" borderId="3" xfId="0" applyFont="1" applyBorder="1" applyAlignment="1" applyProtection="1">
      <alignment horizontal="left" vertical="center" wrapText="1"/>
      <protection hidden="1"/>
    </xf>
    <xf numFmtId="164" fontId="4" fillId="4" borderId="3" xfId="0" applyNumberFormat="1" applyFont="1" applyFill="1" applyBorder="1" applyAlignment="1" applyProtection="1">
      <alignment horizontal="center" vertical="center" wrapText="1"/>
      <protection hidden="1"/>
    </xf>
    <xf numFmtId="0" fontId="6" fillId="0" borderId="4" xfId="0" applyFont="1" applyBorder="1" applyAlignment="1" applyProtection="1">
      <alignment horizontal="left" vertical="center" wrapText="1"/>
      <protection hidden="1"/>
    </xf>
    <xf numFmtId="164" fontId="4" fillId="4" borderId="4" xfId="0" applyNumberFormat="1" applyFont="1" applyFill="1" applyBorder="1" applyAlignment="1" applyProtection="1">
      <alignment horizontal="center" wrapText="1"/>
      <protection hidden="1"/>
    </xf>
    <xf numFmtId="0" fontId="6" fillId="0" borderId="5" xfId="0" applyFont="1" applyBorder="1" applyAlignment="1" applyProtection="1">
      <alignment horizontal="left" vertical="center" wrapText="1"/>
      <protection hidden="1"/>
    </xf>
    <xf numFmtId="164" fontId="4" fillId="4" borderId="5" xfId="0" applyNumberFormat="1" applyFont="1" applyFill="1" applyBorder="1" applyAlignment="1" applyProtection="1">
      <alignment horizontal="center" vertical="top" wrapText="1"/>
      <protection hidden="1"/>
    </xf>
    <xf numFmtId="164" fontId="5" fillId="4" borderId="2" xfId="0" applyNumberFormat="1" applyFont="1" applyFill="1" applyBorder="1" applyAlignment="1" applyProtection="1">
      <alignment horizontal="center" vertical="center" wrapText="1"/>
      <protection locked="0"/>
    </xf>
    <xf numFmtId="9" fontId="5" fillId="4" borderId="2" xfId="1" applyNumberFormat="1" applyFont="1" applyFill="1" applyBorder="1" applyAlignment="1" applyProtection="1">
      <alignment horizontal="center" vertical="center" wrapText="1"/>
      <protection hidden="1"/>
    </xf>
    <xf numFmtId="164" fontId="6" fillId="4" borderId="2" xfId="0" applyNumberFormat="1" applyFont="1" applyFill="1" applyBorder="1" applyAlignment="1" applyProtection="1">
      <alignment horizontal="center" vertical="center" wrapText="1"/>
      <protection locked="0"/>
    </xf>
    <xf numFmtId="0" fontId="6" fillId="5" borderId="2" xfId="0" applyFont="1" applyFill="1" applyBorder="1" applyAlignment="1" applyProtection="1">
      <alignment horizontal="left" vertical="center" wrapText="1"/>
      <protection hidden="1"/>
    </xf>
    <xf numFmtId="0" fontId="5" fillId="0" borderId="2" xfId="4" applyFont="1" applyBorder="1" applyAlignment="1" applyProtection="1">
      <alignment horizontal="left" vertical="center" wrapText="1"/>
      <protection hidden="1"/>
    </xf>
    <xf numFmtId="164" fontId="15" fillId="4" borderId="2" xfId="4" applyNumberFormat="1" applyFont="1" applyFill="1" applyBorder="1" applyAlignment="1" applyProtection="1">
      <alignment horizontal="center" vertical="center" wrapText="1"/>
      <protection hidden="1"/>
    </xf>
    <xf numFmtId="0" fontId="6" fillId="0" borderId="2" xfId="4" quotePrefix="1" applyFont="1" applyBorder="1" applyAlignment="1" applyProtection="1">
      <alignment horizontal="left" vertical="center" wrapText="1"/>
      <protection hidden="1"/>
    </xf>
    <xf numFmtId="164" fontId="6" fillId="4" borderId="2" xfId="4" applyNumberFormat="1" applyFont="1" applyFill="1" applyBorder="1" applyAlignment="1" applyProtection="1">
      <alignment horizontal="center" vertical="center" wrapText="1"/>
      <protection hidden="1"/>
    </xf>
    <xf numFmtId="0" fontId="6" fillId="5" borderId="2" xfId="4" quotePrefix="1" applyFont="1" applyFill="1" applyBorder="1" applyAlignment="1" applyProtection="1">
      <alignment horizontal="left" vertical="center" wrapText="1"/>
      <protection hidden="1"/>
    </xf>
    <xf numFmtId="164" fontId="6" fillId="4" borderId="6" xfId="4" applyNumberFormat="1" applyFont="1" applyFill="1" applyBorder="1" applyAlignment="1" applyProtection="1">
      <alignment horizontal="center" vertical="center" wrapText="1"/>
      <protection hidden="1"/>
    </xf>
    <xf numFmtId="0" fontId="6" fillId="0" borderId="0" xfId="0" applyFont="1" applyProtection="1">
      <protection hidden="1"/>
    </xf>
    <xf numFmtId="0" fontId="8" fillId="2" borderId="2" xfId="0" applyFont="1" applyFill="1" applyBorder="1" applyAlignment="1" applyProtection="1">
      <alignment horizontal="left" vertical="center" wrapText="1"/>
      <protection hidden="1"/>
    </xf>
    <xf numFmtId="164" fontId="8" fillId="2" borderId="2" xfId="1" applyNumberFormat="1" applyFont="1" applyFill="1" applyBorder="1" applyAlignment="1" applyProtection="1">
      <alignment horizontal="center" vertical="center" wrapText="1"/>
      <protection locked="0"/>
    </xf>
    <xf numFmtId="164" fontId="6" fillId="0" borderId="0" xfId="0" applyNumberFormat="1" applyFont="1" applyProtection="1">
      <protection hidden="1"/>
    </xf>
    <xf numFmtId="9" fontId="6" fillId="0" borderId="0" xfId="2" applyFont="1" applyBorder="1" applyProtection="1">
      <protection hidden="1"/>
    </xf>
    <xf numFmtId="167" fontId="9" fillId="4" borderId="2" xfId="2" applyNumberFormat="1" applyFont="1" applyFill="1" applyBorder="1" applyAlignment="1" applyProtection="1">
      <alignment horizontal="center" vertical="center" wrapText="1"/>
      <protection hidden="1"/>
    </xf>
    <xf numFmtId="164" fontId="6" fillId="4" borderId="3" xfId="0" applyNumberFormat="1" applyFont="1" applyFill="1" applyBorder="1" applyAlignment="1" applyProtection="1">
      <alignment horizontal="center" wrapText="1"/>
      <protection hidden="1"/>
    </xf>
    <xf numFmtId="164" fontId="6" fillId="4" borderId="5" xfId="0" applyNumberFormat="1" applyFont="1" applyFill="1" applyBorder="1" applyAlignment="1" applyProtection="1">
      <alignment horizontal="center" vertical="top" wrapText="1"/>
      <protection hidden="1"/>
    </xf>
    <xf numFmtId="164" fontId="6" fillId="4" borderId="3" xfId="0" applyNumberFormat="1" applyFont="1" applyFill="1" applyBorder="1" applyAlignment="1" applyProtection="1">
      <alignment horizontal="center" vertical="center" wrapText="1"/>
      <protection hidden="1"/>
    </xf>
    <xf numFmtId="164" fontId="6" fillId="4" borderId="4" xfId="0" quotePrefix="1" applyNumberFormat="1" applyFont="1" applyFill="1" applyBorder="1" applyAlignment="1" applyProtection="1">
      <alignment horizontal="center" vertical="center" wrapText="1"/>
      <protection hidden="1"/>
    </xf>
    <xf numFmtId="164" fontId="6" fillId="4" borderId="4" xfId="0" applyNumberFormat="1" applyFont="1" applyFill="1" applyBorder="1" applyAlignment="1" applyProtection="1">
      <alignment horizontal="center" vertical="center" wrapText="1"/>
      <protection hidden="1"/>
    </xf>
    <xf numFmtId="164" fontId="6" fillId="4" borderId="4" xfId="0" applyNumberFormat="1" applyFont="1" applyFill="1" applyBorder="1" applyAlignment="1" applyProtection="1">
      <alignment horizontal="center" wrapText="1"/>
      <protection hidden="1"/>
    </xf>
    <xf numFmtId="164" fontId="6" fillId="4" borderId="4" xfId="0" applyNumberFormat="1" applyFont="1" applyFill="1" applyBorder="1" applyAlignment="1" applyProtection="1">
      <alignment vertical="center" wrapText="1"/>
      <protection hidden="1"/>
    </xf>
    <xf numFmtId="164" fontId="6" fillId="4" borderId="5" xfId="0" applyNumberFormat="1" applyFont="1" applyFill="1" applyBorder="1" applyAlignment="1" applyProtection="1">
      <alignment vertical="center" wrapText="1"/>
      <protection hidden="1"/>
    </xf>
    <xf numFmtId="0" fontId="16" fillId="0" borderId="2" xfId="0" applyFont="1" applyBorder="1" applyAlignment="1" applyProtection="1">
      <alignment horizontal="center" vertical="center" wrapText="1"/>
      <protection hidden="1"/>
    </xf>
    <xf numFmtId="0" fontId="17" fillId="2" borderId="2" xfId="0" applyFont="1" applyFill="1" applyBorder="1" applyAlignment="1" applyProtection="1">
      <alignment horizontal="left" vertical="center" wrapText="1"/>
      <protection hidden="1"/>
    </xf>
    <xf numFmtId="164" fontId="17" fillId="2" borderId="2" xfId="0" applyNumberFormat="1" applyFont="1" applyFill="1" applyBorder="1" applyAlignment="1" applyProtection="1">
      <alignment horizontal="center" vertical="center" wrapText="1"/>
      <protection hidden="1"/>
    </xf>
    <xf numFmtId="168" fontId="18" fillId="0" borderId="0" xfId="0" applyNumberFormat="1" applyFont="1" applyProtection="1">
      <protection hidden="1"/>
    </xf>
    <xf numFmtId="9" fontId="16" fillId="0" borderId="0" xfId="2" applyFont="1" applyBorder="1" applyProtection="1">
      <protection hidden="1"/>
    </xf>
    <xf numFmtId="0" fontId="16" fillId="0" borderId="0" xfId="0" applyFont="1" applyProtection="1">
      <protection hidden="1"/>
    </xf>
    <xf numFmtId="0" fontId="11" fillId="3" borderId="2" xfId="0" applyFont="1" applyFill="1" applyBorder="1" applyAlignment="1" applyProtection="1">
      <alignment horizontal="center" vertical="center" wrapText="1"/>
      <protection hidden="1"/>
    </xf>
    <xf numFmtId="0" fontId="11" fillId="3" borderId="2" xfId="0" applyFont="1" applyFill="1" applyBorder="1" applyAlignment="1" applyProtection="1">
      <alignment vertical="center" wrapText="1"/>
      <protection hidden="1"/>
    </xf>
    <xf numFmtId="0" fontId="11" fillId="3" borderId="6" xfId="0" applyFont="1" applyFill="1" applyBorder="1" applyAlignment="1" applyProtection="1">
      <alignment vertical="center" wrapText="1"/>
      <protection hidden="1"/>
    </xf>
    <xf numFmtId="0" fontId="19" fillId="3" borderId="6" xfId="0" applyFont="1" applyFill="1" applyBorder="1" applyAlignment="1" applyProtection="1">
      <alignment horizontal="left" vertical="center" wrapText="1"/>
      <protection hidden="1"/>
    </xf>
    <xf numFmtId="0" fontId="19" fillId="3" borderId="6" xfId="0" quotePrefix="1" applyFont="1" applyFill="1" applyBorder="1" applyAlignment="1" applyProtection="1">
      <alignment horizontal="left" vertical="center" wrapText="1"/>
      <protection hidden="1"/>
    </xf>
    <xf numFmtId="0" fontId="11" fillId="3" borderId="3" xfId="0" applyFont="1" applyFill="1" applyBorder="1" applyAlignment="1" applyProtection="1">
      <alignment horizontal="center" vertical="center" wrapText="1"/>
      <protection hidden="1"/>
    </xf>
    <xf numFmtId="0" fontId="25" fillId="7" borderId="3" xfId="0" applyFont="1" applyFill="1" applyBorder="1" applyAlignment="1" applyProtection="1">
      <alignment horizontal="center" vertical="center" wrapText="1"/>
      <protection hidden="1"/>
    </xf>
    <xf numFmtId="0" fontId="25" fillId="7" borderId="3" xfId="0" applyFont="1" applyFill="1" applyBorder="1" applyAlignment="1" applyProtection="1">
      <alignment vertical="center" wrapText="1"/>
      <protection hidden="1"/>
    </xf>
    <xf numFmtId="0" fontId="25" fillId="7" borderId="8" xfId="0" applyFont="1" applyFill="1" applyBorder="1" applyAlignment="1" applyProtection="1">
      <alignment vertical="center" wrapText="1"/>
      <protection hidden="1"/>
    </xf>
    <xf numFmtId="0" fontId="25" fillId="7" borderId="6" xfId="0" quotePrefix="1" applyFont="1" applyFill="1" applyBorder="1" applyAlignment="1" applyProtection="1">
      <alignment horizontal="center" vertical="center" wrapText="1"/>
      <protection hidden="1"/>
    </xf>
    <xf numFmtId="0" fontId="25" fillId="7" borderId="6" xfId="0" applyFont="1" applyFill="1" applyBorder="1" applyAlignment="1" applyProtection="1">
      <alignment horizontal="center" vertical="center" wrapText="1"/>
      <protection hidden="1"/>
    </xf>
    <xf numFmtId="0" fontId="5" fillId="0" borderId="3" xfId="0" applyFont="1" applyBorder="1" applyAlignment="1" applyProtection="1">
      <alignment horizontal="center" vertical="center" wrapText="1"/>
      <protection hidden="1"/>
    </xf>
    <xf numFmtId="0" fontId="5" fillId="0" borderId="3" xfId="0" applyFont="1" applyBorder="1" applyAlignment="1" applyProtection="1">
      <alignment vertical="center" wrapText="1"/>
      <protection hidden="1"/>
    </xf>
    <xf numFmtId="0" fontId="5" fillId="0" borderId="8" xfId="0" applyFont="1" applyBorder="1" applyAlignment="1" applyProtection="1">
      <alignment vertical="center" wrapText="1"/>
      <protection hidden="1"/>
    </xf>
    <xf numFmtId="0" fontId="26" fillId="0" borderId="6" xfId="0" applyFont="1" applyBorder="1" applyAlignment="1" applyProtection="1">
      <alignment horizontal="center" vertical="center" wrapText="1"/>
      <protection hidden="1"/>
    </xf>
    <xf numFmtId="0" fontId="17" fillId="0" borderId="3" xfId="0" applyFont="1" applyBorder="1" applyAlignment="1" applyProtection="1">
      <alignment vertical="center" wrapText="1"/>
      <protection hidden="1"/>
    </xf>
    <xf numFmtId="0" fontId="17" fillId="0" borderId="8" xfId="0" applyFont="1" applyBorder="1" applyAlignment="1" applyProtection="1">
      <alignment vertical="center" wrapText="1"/>
      <protection hidden="1"/>
    </xf>
    <xf numFmtId="0" fontId="25" fillId="0" borderId="10" xfId="0" applyFont="1" applyBorder="1" applyAlignment="1" applyProtection="1">
      <alignment horizontal="center" vertical="center" wrapText="1"/>
      <protection hidden="1"/>
    </xf>
    <xf numFmtId="0" fontId="25" fillId="0" borderId="1" xfId="0" applyFont="1" applyBorder="1" applyAlignment="1" applyProtection="1">
      <alignment horizontal="center" vertical="center" wrapText="1"/>
      <protection hidden="1"/>
    </xf>
    <xf numFmtId="0" fontId="6" fillId="0" borderId="6" xfId="0" quotePrefix="1" applyFont="1" applyBorder="1" applyAlignment="1" applyProtection="1">
      <alignment horizontal="left" vertical="center" wrapText="1"/>
      <protection hidden="1"/>
    </xf>
    <xf numFmtId="0" fontId="6" fillId="0" borderId="3" xfId="0" applyFont="1" applyBorder="1" applyAlignment="1" applyProtection="1">
      <alignment horizontal="center" vertical="center" wrapText="1"/>
      <protection hidden="1"/>
    </xf>
    <xf numFmtId="0" fontId="29" fillId="3" borderId="6" xfId="0" applyFont="1" applyFill="1" applyBorder="1" applyAlignment="1" applyProtection="1">
      <alignment horizontal="left" vertical="center" wrapText="1"/>
      <protection hidden="1"/>
    </xf>
    <xf numFmtId="0" fontId="12" fillId="0" borderId="0" xfId="0" applyFont="1" applyAlignment="1" applyProtection="1">
      <alignment horizontal="right"/>
      <protection hidden="1"/>
    </xf>
    <xf numFmtId="0" fontId="5" fillId="0" borderId="0" xfId="0" applyFont="1" applyAlignment="1" applyProtection="1">
      <alignment horizontal="center"/>
      <protection hidden="1"/>
    </xf>
    <xf numFmtId="14" fontId="0" fillId="0" borderId="0" xfId="0" applyNumberFormat="1"/>
    <xf numFmtId="0" fontId="14" fillId="0" borderId="0" xfId="0" applyFont="1"/>
    <xf numFmtId="0" fontId="14" fillId="0" borderId="0" xfId="0" applyFont="1" applyAlignment="1">
      <alignment wrapText="1"/>
    </xf>
    <xf numFmtId="9" fontId="0" fillId="0" borderId="0" xfId="0" applyNumberFormat="1"/>
    <xf numFmtId="10" fontId="0" fillId="0" borderId="0" xfId="0" applyNumberFormat="1"/>
    <xf numFmtId="166" fontId="31" fillId="0" borderId="0" xfId="5" applyNumberFormat="1" applyFont="1"/>
    <xf numFmtId="166" fontId="0" fillId="0" borderId="0" xfId="1" applyNumberFormat="1" applyFont="1"/>
    <xf numFmtId="0" fontId="32" fillId="0" borderId="2" xfId="0" applyFont="1" applyBorder="1"/>
    <xf numFmtId="166" fontId="32" fillId="0" borderId="2" xfId="5" applyNumberFormat="1" applyFont="1" applyBorder="1"/>
    <xf numFmtId="166" fontId="32" fillId="0" borderId="6" xfId="5" applyNumberFormat="1" applyFont="1" applyBorder="1"/>
    <xf numFmtId="10" fontId="32" fillId="0" borderId="2" xfId="0" applyNumberFormat="1" applyFont="1" applyBorder="1"/>
    <xf numFmtId="166" fontId="32" fillId="0" borderId="6" xfId="1" applyNumberFormat="1" applyFont="1" applyBorder="1"/>
    <xf numFmtId="10" fontId="32" fillId="0" borderId="6" xfId="0" applyNumberFormat="1" applyFont="1" applyBorder="1"/>
    <xf numFmtId="167" fontId="32" fillId="0" borderId="2" xfId="6" applyNumberFormat="1" applyFont="1" applyBorder="1"/>
    <xf numFmtId="167" fontId="32" fillId="0" borderId="6" xfId="6" applyNumberFormat="1" applyFont="1" applyBorder="1"/>
    <xf numFmtId="10" fontId="32" fillId="0" borderId="2" xfId="6" applyNumberFormat="1" applyFont="1" applyBorder="1"/>
    <xf numFmtId="10" fontId="32" fillId="0" borderId="6" xfId="6" applyNumberFormat="1" applyFont="1" applyBorder="1"/>
    <xf numFmtId="9" fontId="32" fillId="0" borderId="6" xfId="6" applyFont="1" applyBorder="1"/>
    <xf numFmtId="0" fontId="32" fillId="0" borderId="0" xfId="0" applyFont="1"/>
    <xf numFmtId="0" fontId="33" fillId="0" borderId="2" xfId="0" applyFont="1" applyBorder="1"/>
    <xf numFmtId="0" fontId="34" fillId="0" borderId="2" xfId="0" applyFont="1" applyBorder="1"/>
    <xf numFmtId="166" fontId="35" fillId="6" borderId="2" xfId="5" applyNumberFormat="1" applyFont="1" applyFill="1" applyBorder="1"/>
    <xf numFmtId="0" fontId="36" fillId="0" borderId="2" xfId="0" applyFont="1" applyBorder="1"/>
    <xf numFmtId="169" fontId="37" fillId="0" borderId="2" xfId="0" applyNumberFormat="1" applyFont="1" applyBorder="1"/>
    <xf numFmtId="0" fontId="35" fillId="0" borderId="2" xfId="0" applyFont="1" applyBorder="1"/>
    <xf numFmtId="0" fontId="38" fillId="0" borderId="2" xfId="0" applyFont="1" applyBorder="1"/>
    <xf numFmtId="166" fontId="39" fillId="0" borderId="0" xfId="5" applyNumberFormat="1" applyFont="1"/>
    <xf numFmtId="166" fontId="40" fillId="0" borderId="2" xfId="5" applyNumberFormat="1" applyFont="1" applyBorder="1"/>
    <xf numFmtId="166" fontId="32" fillId="6" borderId="2" xfId="5" applyNumberFormat="1" applyFont="1" applyFill="1" applyBorder="1"/>
    <xf numFmtId="0" fontId="24" fillId="3" borderId="6" xfId="0" applyFont="1" applyFill="1" applyBorder="1" applyAlignment="1" applyProtection="1">
      <alignment horizontal="left" vertical="center" wrapText="1"/>
      <protection hidden="1"/>
    </xf>
    <xf numFmtId="0" fontId="24" fillId="3" borderId="7" xfId="0" applyFont="1" applyFill="1" applyBorder="1" applyAlignment="1" applyProtection="1">
      <alignment horizontal="left" vertical="center" wrapText="1"/>
      <protection hidden="1"/>
    </xf>
    <xf numFmtId="0" fontId="11" fillId="3" borderId="6" xfId="0" applyFont="1" applyFill="1" applyBorder="1" applyAlignment="1" applyProtection="1">
      <alignment horizontal="left" vertical="center" wrapText="1"/>
      <protection hidden="1"/>
    </xf>
    <xf numFmtId="0" fontId="11" fillId="3" borderId="7" xfId="0" applyFont="1" applyFill="1" applyBorder="1" applyAlignment="1" applyProtection="1">
      <alignment horizontal="left" vertical="center" wrapText="1"/>
      <protection hidden="1"/>
    </xf>
    <xf numFmtId="0" fontId="25" fillId="0" borderId="8" xfId="0" applyFont="1" applyBorder="1" applyAlignment="1" applyProtection="1">
      <alignment horizontal="center" vertical="center" wrapText="1"/>
      <protection hidden="1"/>
    </xf>
    <xf numFmtId="0" fontId="25" fillId="0" borderId="9" xfId="0" applyFont="1" applyBorder="1" applyAlignment="1" applyProtection="1">
      <alignment horizontal="center" vertical="center" wrapText="1"/>
      <protection hidden="1"/>
    </xf>
    <xf numFmtId="0" fontId="25" fillId="0" borderId="11" xfId="0" applyFont="1" applyBorder="1" applyAlignment="1" applyProtection="1">
      <alignment horizontal="center" vertical="center" wrapText="1"/>
      <protection hidden="1"/>
    </xf>
    <xf numFmtId="0" fontId="25" fillId="0" borderId="12" xfId="0" applyFont="1" applyBorder="1" applyAlignment="1" applyProtection="1">
      <alignment horizontal="center" vertical="center" wrapText="1"/>
      <protection hidden="1"/>
    </xf>
    <xf numFmtId="0" fontId="20" fillId="3" borderId="6" xfId="0" quotePrefix="1" applyFont="1" applyFill="1" applyBorder="1" applyAlignment="1" applyProtection="1">
      <alignment horizontal="left" vertical="center" wrapText="1"/>
      <protection hidden="1"/>
    </xf>
    <xf numFmtId="0" fontId="20" fillId="3" borderId="7" xfId="0" applyFont="1" applyFill="1" applyBorder="1" applyAlignment="1" applyProtection="1">
      <alignment horizontal="left" vertical="center" wrapText="1"/>
      <protection hidden="1"/>
    </xf>
    <xf numFmtId="0" fontId="20" fillId="3" borderId="6" xfId="0" applyFont="1" applyFill="1" applyBorder="1" applyAlignment="1" applyProtection="1">
      <alignment horizontal="left" vertical="center" wrapText="1"/>
      <protection hidden="1"/>
    </xf>
    <xf numFmtId="0" fontId="5" fillId="0" borderId="2" xfId="0" applyFont="1" applyBorder="1" applyAlignment="1" applyProtection="1">
      <alignment horizontal="center" vertical="center" wrapText="1"/>
      <protection hidden="1"/>
    </xf>
    <xf numFmtId="0" fontId="6" fillId="0" borderId="2" xfId="0" applyFont="1" applyBorder="1" applyAlignment="1" applyProtection="1">
      <alignment horizontal="left" vertical="center" wrapText="1"/>
      <protection hidden="1"/>
    </xf>
    <xf numFmtId="0" fontId="6" fillId="6" borderId="2" xfId="0" applyFont="1" applyFill="1" applyBorder="1" applyAlignment="1" applyProtection="1">
      <alignment horizontal="left" vertical="top" wrapText="1"/>
      <protection hidden="1"/>
    </xf>
    <xf numFmtId="0" fontId="5" fillId="0" borderId="2" xfId="0" applyFont="1" applyBorder="1" applyAlignment="1" applyProtection="1">
      <alignment horizontal="left" vertical="center" wrapText="1"/>
      <protection hidden="1"/>
    </xf>
    <xf numFmtId="0" fontId="11" fillId="0" borderId="2" xfId="0" applyFont="1" applyBorder="1" applyAlignment="1" applyProtection="1">
      <alignment horizontal="left" vertical="center" wrapText="1"/>
      <protection hidden="1"/>
    </xf>
    <xf numFmtId="0" fontId="6" fillId="0" borderId="2" xfId="0" applyFont="1" applyBorder="1" applyAlignment="1" applyProtection="1">
      <alignment horizontal="left" vertical="top" wrapText="1"/>
      <protection hidden="1"/>
    </xf>
    <xf numFmtId="0" fontId="5" fillId="0" borderId="3" xfId="0" applyFont="1" applyBorder="1" applyAlignment="1" applyProtection="1">
      <alignment horizontal="center" vertical="center" wrapText="1"/>
      <protection hidden="1"/>
    </xf>
    <xf numFmtId="0" fontId="5" fillId="0" borderId="4" xfId="0" applyFont="1" applyBorder="1" applyAlignment="1" applyProtection="1">
      <alignment horizontal="center" vertical="center" wrapText="1"/>
      <protection hidden="1"/>
    </xf>
    <xf numFmtId="0" fontId="5" fillId="0" borderId="5" xfId="0" applyFont="1" applyBorder="1" applyAlignment="1" applyProtection="1">
      <alignment horizontal="center" vertical="center" wrapText="1"/>
      <protection hidden="1"/>
    </xf>
    <xf numFmtId="0" fontId="2"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32" fillId="0" borderId="0" xfId="0" applyFont="1" applyAlignment="1">
      <alignment horizontal="center"/>
    </xf>
  </cellXfs>
  <cellStyles count="7">
    <cellStyle name="Bình thường" xfId="0" builtinId="0"/>
    <cellStyle name="Comma 4" xfId="5" xr:uid="{D3942249-7838-495C-8651-48AC145EC84D}"/>
    <cellStyle name="Dấu phẩy" xfId="1" builtinId="3"/>
    <cellStyle name="Normal 3" xfId="4" xr:uid="{2E0E9CD8-AD85-4410-8CFC-5C27286C39DD}"/>
    <cellStyle name="Normal 4" xfId="3" xr:uid="{64FD76F3-0353-4700-B15D-4DE6F4C2616A}"/>
    <cellStyle name="Percent 3" xfId="6" xr:uid="{FA822F07-836A-4E56-BFF9-EDE8C7F90ABA}"/>
    <cellStyle name="Phần tră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Zalo%20Received%20Files/B&#7843;n%20ch&#224;o%20ph&#237;%20cty%20Dr.Joy%20202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ảng quyền lợi"/>
      <sheetName val="DS"/>
      <sheetName val="tính phí"/>
    </sheetNames>
    <sheetDataSet>
      <sheetData sheetId="0" refreshError="1"/>
      <sheetData sheetId="1" refreshError="1">
        <row r="21">
          <cell r="D21">
            <v>100000000</v>
          </cell>
        </row>
        <row r="27">
          <cell r="D27">
            <v>100000000</v>
          </cell>
        </row>
        <row r="32">
          <cell r="D32">
            <v>20000000</v>
          </cell>
        </row>
        <row r="68">
          <cell r="D68">
            <v>10000000</v>
          </cell>
        </row>
      </sheetData>
      <sheetData sheetId="2" refreshError="1"/>
      <sheetData sheetId="3" refreshError="1"/>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34B03-8A07-48BB-9215-DE86A8E60473}">
  <dimension ref="A7:F121"/>
  <sheetViews>
    <sheetView tabSelected="1" topLeftCell="A80" workbookViewId="0">
      <selection activeCell="D84" sqref="D84"/>
    </sheetView>
  </sheetViews>
  <sheetFormatPr defaultRowHeight="15.75" x14ac:dyDescent="0.25"/>
  <cols>
    <col min="1" max="1" width="4.33203125" style="56" customWidth="1"/>
    <col min="2" max="2" width="41" style="56" customWidth="1"/>
    <col min="3" max="3" width="1.5546875" style="56" hidden="1" customWidth="1"/>
    <col min="4" max="4" width="58" style="56" customWidth="1"/>
    <col min="5" max="6" width="15.44140625" style="56" bestFit="1" customWidth="1"/>
    <col min="7" max="256" width="8.88671875" style="56"/>
    <col min="257" max="257" width="4.33203125" style="56" customWidth="1"/>
    <col min="258" max="258" width="41" style="56" customWidth="1"/>
    <col min="259" max="259" width="0" style="56" hidden="1" customWidth="1"/>
    <col min="260" max="260" width="58" style="56" customWidth="1"/>
    <col min="261" max="262" width="15.44140625" style="56" bestFit="1" customWidth="1"/>
    <col min="263" max="512" width="8.88671875" style="56"/>
    <col min="513" max="513" width="4.33203125" style="56" customWidth="1"/>
    <col min="514" max="514" width="41" style="56" customWidth="1"/>
    <col min="515" max="515" width="0" style="56" hidden="1" customWidth="1"/>
    <col min="516" max="516" width="58" style="56" customWidth="1"/>
    <col min="517" max="518" width="15.44140625" style="56" bestFit="1" customWidth="1"/>
    <col min="519" max="768" width="8.88671875" style="56"/>
    <col min="769" max="769" width="4.33203125" style="56" customWidth="1"/>
    <col min="770" max="770" width="41" style="56" customWidth="1"/>
    <col min="771" max="771" width="0" style="56" hidden="1" customWidth="1"/>
    <col min="772" max="772" width="58" style="56" customWidth="1"/>
    <col min="773" max="774" width="15.44140625" style="56" bestFit="1" customWidth="1"/>
    <col min="775" max="1024" width="8.88671875" style="56"/>
    <col min="1025" max="1025" width="4.33203125" style="56" customWidth="1"/>
    <col min="1026" max="1026" width="41" style="56" customWidth="1"/>
    <col min="1027" max="1027" width="0" style="56" hidden="1" customWidth="1"/>
    <col min="1028" max="1028" width="58" style="56" customWidth="1"/>
    <col min="1029" max="1030" width="15.44140625" style="56" bestFit="1" customWidth="1"/>
    <col min="1031" max="1280" width="8.88671875" style="56"/>
    <col min="1281" max="1281" width="4.33203125" style="56" customWidth="1"/>
    <col min="1282" max="1282" width="41" style="56" customWidth="1"/>
    <col min="1283" max="1283" width="0" style="56" hidden="1" customWidth="1"/>
    <col min="1284" max="1284" width="58" style="56" customWidth="1"/>
    <col min="1285" max="1286" width="15.44140625" style="56" bestFit="1" customWidth="1"/>
    <col min="1287" max="1536" width="8.88671875" style="56"/>
    <col min="1537" max="1537" width="4.33203125" style="56" customWidth="1"/>
    <col min="1538" max="1538" width="41" style="56" customWidth="1"/>
    <col min="1539" max="1539" width="0" style="56" hidden="1" customWidth="1"/>
    <col min="1540" max="1540" width="58" style="56" customWidth="1"/>
    <col min="1541" max="1542" width="15.44140625" style="56" bestFit="1" customWidth="1"/>
    <col min="1543" max="1792" width="8.88671875" style="56"/>
    <col min="1793" max="1793" width="4.33203125" style="56" customWidth="1"/>
    <col min="1794" max="1794" width="41" style="56" customWidth="1"/>
    <col min="1795" max="1795" width="0" style="56" hidden="1" customWidth="1"/>
    <col min="1796" max="1796" width="58" style="56" customWidth="1"/>
    <col min="1797" max="1798" width="15.44140625" style="56" bestFit="1" customWidth="1"/>
    <col min="1799" max="2048" width="8.88671875" style="56"/>
    <col min="2049" max="2049" width="4.33203125" style="56" customWidth="1"/>
    <col min="2050" max="2050" width="41" style="56" customWidth="1"/>
    <col min="2051" max="2051" width="0" style="56" hidden="1" customWidth="1"/>
    <col min="2052" max="2052" width="58" style="56" customWidth="1"/>
    <col min="2053" max="2054" width="15.44140625" style="56" bestFit="1" customWidth="1"/>
    <col min="2055" max="2304" width="8.88671875" style="56"/>
    <col min="2305" max="2305" width="4.33203125" style="56" customWidth="1"/>
    <col min="2306" max="2306" width="41" style="56" customWidth="1"/>
    <col min="2307" max="2307" width="0" style="56" hidden="1" customWidth="1"/>
    <col min="2308" max="2308" width="58" style="56" customWidth="1"/>
    <col min="2309" max="2310" width="15.44140625" style="56" bestFit="1" customWidth="1"/>
    <col min="2311" max="2560" width="8.88671875" style="56"/>
    <col min="2561" max="2561" width="4.33203125" style="56" customWidth="1"/>
    <col min="2562" max="2562" width="41" style="56" customWidth="1"/>
    <col min="2563" max="2563" width="0" style="56" hidden="1" customWidth="1"/>
    <col min="2564" max="2564" width="58" style="56" customWidth="1"/>
    <col min="2565" max="2566" width="15.44140625" style="56" bestFit="1" customWidth="1"/>
    <col min="2567" max="2816" width="8.88671875" style="56"/>
    <col min="2817" max="2817" width="4.33203125" style="56" customWidth="1"/>
    <col min="2818" max="2818" width="41" style="56" customWidth="1"/>
    <col min="2819" max="2819" width="0" style="56" hidden="1" customWidth="1"/>
    <col min="2820" max="2820" width="58" style="56" customWidth="1"/>
    <col min="2821" max="2822" width="15.44140625" style="56" bestFit="1" customWidth="1"/>
    <col min="2823" max="3072" width="8.88671875" style="56"/>
    <col min="3073" max="3073" width="4.33203125" style="56" customWidth="1"/>
    <col min="3074" max="3074" width="41" style="56" customWidth="1"/>
    <col min="3075" max="3075" width="0" style="56" hidden="1" customWidth="1"/>
    <col min="3076" max="3076" width="58" style="56" customWidth="1"/>
    <col min="3077" max="3078" width="15.44140625" style="56" bestFit="1" customWidth="1"/>
    <col min="3079" max="3328" width="8.88671875" style="56"/>
    <col min="3329" max="3329" width="4.33203125" style="56" customWidth="1"/>
    <col min="3330" max="3330" width="41" style="56" customWidth="1"/>
    <col min="3331" max="3331" width="0" style="56" hidden="1" customWidth="1"/>
    <col min="3332" max="3332" width="58" style="56" customWidth="1"/>
    <col min="3333" max="3334" width="15.44140625" style="56" bestFit="1" customWidth="1"/>
    <col min="3335" max="3584" width="8.88671875" style="56"/>
    <col min="3585" max="3585" width="4.33203125" style="56" customWidth="1"/>
    <col min="3586" max="3586" width="41" style="56" customWidth="1"/>
    <col min="3587" max="3587" width="0" style="56" hidden="1" customWidth="1"/>
    <col min="3588" max="3588" width="58" style="56" customWidth="1"/>
    <col min="3589" max="3590" width="15.44140625" style="56" bestFit="1" customWidth="1"/>
    <col min="3591" max="3840" width="8.88671875" style="56"/>
    <col min="3841" max="3841" width="4.33203125" style="56" customWidth="1"/>
    <col min="3842" max="3842" width="41" style="56" customWidth="1"/>
    <col min="3843" max="3843" width="0" style="56" hidden="1" customWidth="1"/>
    <col min="3844" max="3844" width="58" style="56" customWidth="1"/>
    <col min="3845" max="3846" width="15.44140625" style="56" bestFit="1" customWidth="1"/>
    <col min="3847" max="4096" width="8.88671875" style="56"/>
    <col min="4097" max="4097" width="4.33203125" style="56" customWidth="1"/>
    <col min="4098" max="4098" width="41" style="56" customWidth="1"/>
    <col min="4099" max="4099" width="0" style="56" hidden="1" customWidth="1"/>
    <col min="4100" max="4100" width="58" style="56" customWidth="1"/>
    <col min="4101" max="4102" width="15.44140625" style="56" bestFit="1" customWidth="1"/>
    <col min="4103" max="4352" width="8.88671875" style="56"/>
    <col min="4353" max="4353" width="4.33203125" style="56" customWidth="1"/>
    <col min="4354" max="4354" width="41" style="56" customWidth="1"/>
    <col min="4355" max="4355" width="0" style="56" hidden="1" customWidth="1"/>
    <col min="4356" max="4356" width="58" style="56" customWidth="1"/>
    <col min="4357" max="4358" width="15.44140625" style="56" bestFit="1" customWidth="1"/>
    <col min="4359" max="4608" width="8.88671875" style="56"/>
    <col min="4609" max="4609" width="4.33203125" style="56" customWidth="1"/>
    <col min="4610" max="4610" width="41" style="56" customWidth="1"/>
    <col min="4611" max="4611" width="0" style="56" hidden="1" customWidth="1"/>
    <col min="4612" max="4612" width="58" style="56" customWidth="1"/>
    <col min="4613" max="4614" width="15.44140625" style="56" bestFit="1" customWidth="1"/>
    <col min="4615" max="4864" width="8.88671875" style="56"/>
    <col min="4865" max="4865" width="4.33203125" style="56" customWidth="1"/>
    <col min="4866" max="4866" width="41" style="56" customWidth="1"/>
    <col min="4867" max="4867" width="0" style="56" hidden="1" customWidth="1"/>
    <col min="4868" max="4868" width="58" style="56" customWidth="1"/>
    <col min="4869" max="4870" width="15.44140625" style="56" bestFit="1" customWidth="1"/>
    <col min="4871" max="5120" width="8.88671875" style="56"/>
    <col min="5121" max="5121" width="4.33203125" style="56" customWidth="1"/>
    <col min="5122" max="5122" width="41" style="56" customWidth="1"/>
    <col min="5123" max="5123" width="0" style="56" hidden="1" customWidth="1"/>
    <col min="5124" max="5124" width="58" style="56" customWidth="1"/>
    <col min="5125" max="5126" width="15.44140625" style="56" bestFit="1" customWidth="1"/>
    <col min="5127" max="5376" width="8.88671875" style="56"/>
    <col min="5377" max="5377" width="4.33203125" style="56" customWidth="1"/>
    <col min="5378" max="5378" width="41" style="56" customWidth="1"/>
    <col min="5379" max="5379" width="0" style="56" hidden="1" customWidth="1"/>
    <col min="5380" max="5380" width="58" style="56" customWidth="1"/>
    <col min="5381" max="5382" width="15.44140625" style="56" bestFit="1" customWidth="1"/>
    <col min="5383" max="5632" width="8.88671875" style="56"/>
    <col min="5633" max="5633" width="4.33203125" style="56" customWidth="1"/>
    <col min="5634" max="5634" width="41" style="56" customWidth="1"/>
    <col min="5635" max="5635" width="0" style="56" hidden="1" customWidth="1"/>
    <col min="5636" max="5636" width="58" style="56" customWidth="1"/>
    <col min="5637" max="5638" width="15.44140625" style="56" bestFit="1" customWidth="1"/>
    <col min="5639" max="5888" width="8.88671875" style="56"/>
    <col min="5889" max="5889" width="4.33203125" style="56" customWidth="1"/>
    <col min="5890" max="5890" width="41" style="56" customWidth="1"/>
    <col min="5891" max="5891" width="0" style="56" hidden="1" customWidth="1"/>
    <col min="5892" max="5892" width="58" style="56" customWidth="1"/>
    <col min="5893" max="5894" width="15.44140625" style="56" bestFit="1" customWidth="1"/>
    <col min="5895" max="6144" width="8.88671875" style="56"/>
    <col min="6145" max="6145" width="4.33203125" style="56" customWidth="1"/>
    <col min="6146" max="6146" width="41" style="56" customWidth="1"/>
    <col min="6147" max="6147" width="0" style="56" hidden="1" customWidth="1"/>
    <col min="6148" max="6148" width="58" style="56" customWidth="1"/>
    <col min="6149" max="6150" width="15.44140625" style="56" bestFit="1" customWidth="1"/>
    <col min="6151" max="6400" width="8.88671875" style="56"/>
    <col min="6401" max="6401" width="4.33203125" style="56" customWidth="1"/>
    <col min="6402" max="6402" width="41" style="56" customWidth="1"/>
    <col min="6403" max="6403" width="0" style="56" hidden="1" customWidth="1"/>
    <col min="6404" max="6404" width="58" style="56" customWidth="1"/>
    <col min="6405" max="6406" width="15.44140625" style="56" bestFit="1" customWidth="1"/>
    <col min="6407" max="6656" width="8.88671875" style="56"/>
    <col min="6657" max="6657" width="4.33203125" style="56" customWidth="1"/>
    <col min="6658" max="6658" width="41" style="56" customWidth="1"/>
    <col min="6659" max="6659" width="0" style="56" hidden="1" customWidth="1"/>
    <col min="6660" max="6660" width="58" style="56" customWidth="1"/>
    <col min="6661" max="6662" width="15.44140625" style="56" bestFit="1" customWidth="1"/>
    <col min="6663" max="6912" width="8.88671875" style="56"/>
    <col min="6913" max="6913" width="4.33203125" style="56" customWidth="1"/>
    <col min="6914" max="6914" width="41" style="56" customWidth="1"/>
    <col min="6915" max="6915" width="0" style="56" hidden="1" customWidth="1"/>
    <col min="6916" max="6916" width="58" style="56" customWidth="1"/>
    <col min="6917" max="6918" width="15.44140625" style="56" bestFit="1" customWidth="1"/>
    <col min="6919" max="7168" width="8.88671875" style="56"/>
    <col min="7169" max="7169" width="4.33203125" style="56" customWidth="1"/>
    <col min="7170" max="7170" width="41" style="56" customWidth="1"/>
    <col min="7171" max="7171" width="0" style="56" hidden="1" customWidth="1"/>
    <col min="7172" max="7172" width="58" style="56" customWidth="1"/>
    <col min="7173" max="7174" width="15.44140625" style="56" bestFit="1" customWidth="1"/>
    <col min="7175" max="7424" width="8.88671875" style="56"/>
    <col min="7425" max="7425" width="4.33203125" style="56" customWidth="1"/>
    <col min="7426" max="7426" width="41" style="56" customWidth="1"/>
    <col min="7427" max="7427" width="0" style="56" hidden="1" customWidth="1"/>
    <col min="7428" max="7428" width="58" style="56" customWidth="1"/>
    <col min="7429" max="7430" width="15.44140625" style="56" bestFit="1" customWidth="1"/>
    <col min="7431" max="7680" width="8.88671875" style="56"/>
    <col min="7681" max="7681" width="4.33203125" style="56" customWidth="1"/>
    <col min="7682" max="7682" width="41" style="56" customWidth="1"/>
    <col min="7683" max="7683" width="0" style="56" hidden="1" customWidth="1"/>
    <col min="7684" max="7684" width="58" style="56" customWidth="1"/>
    <col min="7685" max="7686" width="15.44140625" style="56" bestFit="1" customWidth="1"/>
    <col min="7687" max="7936" width="8.88671875" style="56"/>
    <col min="7937" max="7937" width="4.33203125" style="56" customWidth="1"/>
    <col min="7938" max="7938" width="41" style="56" customWidth="1"/>
    <col min="7939" max="7939" width="0" style="56" hidden="1" customWidth="1"/>
    <col min="7940" max="7940" width="58" style="56" customWidth="1"/>
    <col min="7941" max="7942" width="15.44140625" style="56" bestFit="1" customWidth="1"/>
    <col min="7943" max="8192" width="8.88671875" style="56"/>
    <col min="8193" max="8193" width="4.33203125" style="56" customWidth="1"/>
    <col min="8194" max="8194" width="41" style="56" customWidth="1"/>
    <col min="8195" max="8195" width="0" style="56" hidden="1" customWidth="1"/>
    <col min="8196" max="8196" width="58" style="56" customWidth="1"/>
    <col min="8197" max="8198" width="15.44140625" style="56" bestFit="1" customWidth="1"/>
    <col min="8199" max="8448" width="8.88671875" style="56"/>
    <col min="8449" max="8449" width="4.33203125" style="56" customWidth="1"/>
    <col min="8450" max="8450" width="41" style="56" customWidth="1"/>
    <col min="8451" max="8451" width="0" style="56" hidden="1" customWidth="1"/>
    <col min="8452" max="8452" width="58" style="56" customWidth="1"/>
    <col min="8453" max="8454" width="15.44140625" style="56" bestFit="1" customWidth="1"/>
    <col min="8455" max="8704" width="8.88671875" style="56"/>
    <col min="8705" max="8705" width="4.33203125" style="56" customWidth="1"/>
    <col min="8706" max="8706" width="41" style="56" customWidth="1"/>
    <col min="8707" max="8707" width="0" style="56" hidden="1" customWidth="1"/>
    <col min="8708" max="8708" width="58" style="56" customWidth="1"/>
    <col min="8709" max="8710" width="15.44140625" style="56" bestFit="1" customWidth="1"/>
    <col min="8711" max="8960" width="8.88671875" style="56"/>
    <col min="8961" max="8961" width="4.33203125" style="56" customWidth="1"/>
    <col min="8962" max="8962" width="41" style="56" customWidth="1"/>
    <col min="8963" max="8963" width="0" style="56" hidden="1" customWidth="1"/>
    <col min="8964" max="8964" width="58" style="56" customWidth="1"/>
    <col min="8965" max="8966" width="15.44140625" style="56" bestFit="1" customWidth="1"/>
    <col min="8967" max="9216" width="8.88671875" style="56"/>
    <col min="9217" max="9217" width="4.33203125" style="56" customWidth="1"/>
    <col min="9218" max="9218" width="41" style="56" customWidth="1"/>
    <col min="9219" max="9219" width="0" style="56" hidden="1" customWidth="1"/>
    <col min="9220" max="9220" width="58" style="56" customWidth="1"/>
    <col min="9221" max="9222" width="15.44140625" style="56" bestFit="1" customWidth="1"/>
    <col min="9223" max="9472" width="8.88671875" style="56"/>
    <col min="9473" max="9473" width="4.33203125" style="56" customWidth="1"/>
    <col min="9474" max="9474" width="41" style="56" customWidth="1"/>
    <col min="9475" max="9475" width="0" style="56" hidden="1" customWidth="1"/>
    <col min="9476" max="9476" width="58" style="56" customWidth="1"/>
    <col min="9477" max="9478" width="15.44140625" style="56" bestFit="1" customWidth="1"/>
    <col min="9479" max="9728" width="8.88671875" style="56"/>
    <col min="9729" max="9729" width="4.33203125" style="56" customWidth="1"/>
    <col min="9730" max="9730" width="41" style="56" customWidth="1"/>
    <col min="9731" max="9731" width="0" style="56" hidden="1" customWidth="1"/>
    <col min="9732" max="9732" width="58" style="56" customWidth="1"/>
    <col min="9733" max="9734" width="15.44140625" style="56" bestFit="1" customWidth="1"/>
    <col min="9735" max="9984" width="8.88671875" style="56"/>
    <col min="9985" max="9985" width="4.33203125" style="56" customWidth="1"/>
    <col min="9986" max="9986" width="41" style="56" customWidth="1"/>
    <col min="9987" max="9987" width="0" style="56" hidden="1" customWidth="1"/>
    <col min="9988" max="9988" width="58" style="56" customWidth="1"/>
    <col min="9989" max="9990" width="15.44140625" style="56" bestFit="1" customWidth="1"/>
    <col min="9991" max="10240" width="8.88671875" style="56"/>
    <col min="10241" max="10241" width="4.33203125" style="56" customWidth="1"/>
    <col min="10242" max="10242" width="41" style="56" customWidth="1"/>
    <col min="10243" max="10243" width="0" style="56" hidden="1" customWidth="1"/>
    <col min="10244" max="10244" width="58" style="56" customWidth="1"/>
    <col min="10245" max="10246" width="15.44140625" style="56" bestFit="1" customWidth="1"/>
    <col min="10247" max="10496" width="8.88671875" style="56"/>
    <col min="10497" max="10497" width="4.33203125" style="56" customWidth="1"/>
    <col min="10498" max="10498" width="41" style="56" customWidth="1"/>
    <col min="10499" max="10499" width="0" style="56" hidden="1" customWidth="1"/>
    <col min="10500" max="10500" width="58" style="56" customWidth="1"/>
    <col min="10501" max="10502" width="15.44140625" style="56" bestFit="1" customWidth="1"/>
    <col min="10503" max="10752" width="8.88671875" style="56"/>
    <col min="10753" max="10753" width="4.33203125" style="56" customWidth="1"/>
    <col min="10754" max="10754" width="41" style="56" customWidth="1"/>
    <col min="10755" max="10755" width="0" style="56" hidden="1" customWidth="1"/>
    <col min="10756" max="10756" width="58" style="56" customWidth="1"/>
    <col min="10757" max="10758" width="15.44140625" style="56" bestFit="1" customWidth="1"/>
    <col min="10759" max="11008" width="8.88671875" style="56"/>
    <col min="11009" max="11009" width="4.33203125" style="56" customWidth="1"/>
    <col min="11010" max="11010" width="41" style="56" customWidth="1"/>
    <col min="11011" max="11011" width="0" style="56" hidden="1" customWidth="1"/>
    <col min="11012" max="11012" width="58" style="56" customWidth="1"/>
    <col min="11013" max="11014" width="15.44140625" style="56" bestFit="1" customWidth="1"/>
    <col min="11015" max="11264" width="8.88671875" style="56"/>
    <col min="11265" max="11265" width="4.33203125" style="56" customWidth="1"/>
    <col min="11266" max="11266" width="41" style="56" customWidth="1"/>
    <col min="11267" max="11267" width="0" style="56" hidden="1" customWidth="1"/>
    <col min="11268" max="11268" width="58" style="56" customWidth="1"/>
    <col min="11269" max="11270" width="15.44140625" style="56" bestFit="1" customWidth="1"/>
    <col min="11271" max="11520" width="8.88671875" style="56"/>
    <col min="11521" max="11521" width="4.33203125" style="56" customWidth="1"/>
    <col min="11522" max="11522" width="41" style="56" customWidth="1"/>
    <col min="11523" max="11523" width="0" style="56" hidden="1" customWidth="1"/>
    <col min="11524" max="11524" width="58" style="56" customWidth="1"/>
    <col min="11525" max="11526" width="15.44140625" style="56" bestFit="1" customWidth="1"/>
    <col min="11527" max="11776" width="8.88671875" style="56"/>
    <col min="11777" max="11777" width="4.33203125" style="56" customWidth="1"/>
    <col min="11778" max="11778" width="41" style="56" customWidth="1"/>
    <col min="11779" max="11779" width="0" style="56" hidden="1" customWidth="1"/>
    <col min="11780" max="11780" width="58" style="56" customWidth="1"/>
    <col min="11781" max="11782" width="15.44140625" style="56" bestFit="1" customWidth="1"/>
    <col min="11783" max="12032" width="8.88671875" style="56"/>
    <col min="12033" max="12033" width="4.33203125" style="56" customWidth="1"/>
    <col min="12034" max="12034" width="41" style="56" customWidth="1"/>
    <col min="12035" max="12035" width="0" style="56" hidden="1" customWidth="1"/>
    <col min="12036" max="12036" width="58" style="56" customWidth="1"/>
    <col min="12037" max="12038" width="15.44140625" style="56" bestFit="1" customWidth="1"/>
    <col min="12039" max="12288" width="8.88671875" style="56"/>
    <col min="12289" max="12289" width="4.33203125" style="56" customWidth="1"/>
    <col min="12290" max="12290" width="41" style="56" customWidth="1"/>
    <col min="12291" max="12291" width="0" style="56" hidden="1" customWidth="1"/>
    <col min="12292" max="12292" width="58" style="56" customWidth="1"/>
    <col min="12293" max="12294" width="15.44140625" style="56" bestFit="1" customWidth="1"/>
    <col min="12295" max="12544" width="8.88671875" style="56"/>
    <col min="12545" max="12545" width="4.33203125" style="56" customWidth="1"/>
    <col min="12546" max="12546" width="41" style="56" customWidth="1"/>
    <col min="12547" max="12547" width="0" style="56" hidden="1" customWidth="1"/>
    <col min="12548" max="12548" width="58" style="56" customWidth="1"/>
    <col min="12549" max="12550" width="15.44140625" style="56" bestFit="1" customWidth="1"/>
    <col min="12551" max="12800" width="8.88671875" style="56"/>
    <col min="12801" max="12801" width="4.33203125" style="56" customWidth="1"/>
    <col min="12802" max="12802" width="41" style="56" customWidth="1"/>
    <col min="12803" max="12803" width="0" style="56" hidden="1" customWidth="1"/>
    <col min="12804" max="12804" width="58" style="56" customWidth="1"/>
    <col min="12805" max="12806" width="15.44140625" style="56" bestFit="1" customWidth="1"/>
    <col min="12807" max="13056" width="8.88671875" style="56"/>
    <col min="13057" max="13057" width="4.33203125" style="56" customWidth="1"/>
    <col min="13058" max="13058" width="41" style="56" customWidth="1"/>
    <col min="13059" max="13059" width="0" style="56" hidden="1" customWidth="1"/>
    <col min="13060" max="13060" width="58" style="56" customWidth="1"/>
    <col min="13061" max="13062" width="15.44140625" style="56" bestFit="1" customWidth="1"/>
    <col min="13063" max="13312" width="8.88671875" style="56"/>
    <col min="13313" max="13313" width="4.33203125" style="56" customWidth="1"/>
    <col min="13314" max="13314" width="41" style="56" customWidth="1"/>
    <col min="13315" max="13315" width="0" style="56" hidden="1" customWidth="1"/>
    <col min="13316" max="13316" width="58" style="56" customWidth="1"/>
    <col min="13317" max="13318" width="15.44140625" style="56" bestFit="1" customWidth="1"/>
    <col min="13319" max="13568" width="8.88671875" style="56"/>
    <col min="13569" max="13569" width="4.33203125" style="56" customWidth="1"/>
    <col min="13570" max="13570" width="41" style="56" customWidth="1"/>
    <col min="13571" max="13571" width="0" style="56" hidden="1" customWidth="1"/>
    <col min="13572" max="13572" width="58" style="56" customWidth="1"/>
    <col min="13573" max="13574" width="15.44140625" style="56" bestFit="1" customWidth="1"/>
    <col min="13575" max="13824" width="8.88671875" style="56"/>
    <col min="13825" max="13825" width="4.33203125" style="56" customWidth="1"/>
    <col min="13826" max="13826" width="41" style="56" customWidth="1"/>
    <col min="13827" max="13827" width="0" style="56" hidden="1" customWidth="1"/>
    <col min="13828" max="13828" width="58" style="56" customWidth="1"/>
    <col min="13829" max="13830" width="15.44140625" style="56" bestFit="1" customWidth="1"/>
    <col min="13831" max="14080" width="8.88671875" style="56"/>
    <col min="14081" max="14081" width="4.33203125" style="56" customWidth="1"/>
    <col min="14082" max="14082" width="41" style="56" customWidth="1"/>
    <col min="14083" max="14083" width="0" style="56" hidden="1" customWidth="1"/>
    <col min="14084" max="14084" width="58" style="56" customWidth="1"/>
    <col min="14085" max="14086" width="15.44140625" style="56" bestFit="1" customWidth="1"/>
    <col min="14087" max="14336" width="8.88671875" style="56"/>
    <col min="14337" max="14337" width="4.33203125" style="56" customWidth="1"/>
    <col min="14338" max="14338" width="41" style="56" customWidth="1"/>
    <col min="14339" max="14339" width="0" style="56" hidden="1" customWidth="1"/>
    <col min="14340" max="14340" width="58" style="56" customWidth="1"/>
    <col min="14341" max="14342" width="15.44140625" style="56" bestFit="1" customWidth="1"/>
    <col min="14343" max="14592" width="8.88671875" style="56"/>
    <col min="14593" max="14593" width="4.33203125" style="56" customWidth="1"/>
    <col min="14594" max="14594" width="41" style="56" customWidth="1"/>
    <col min="14595" max="14595" width="0" style="56" hidden="1" customWidth="1"/>
    <col min="14596" max="14596" width="58" style="56" customWidth="1"/>
    <col min="14597" max="14598" width="15.44140625" style="56" bestFit="1" customWidth="1"/>
    <col min="14599" max="14848" width="8.88671875" style="56"/>
    <col min="14849" max="14849" width="4.33203125" style="56" customWidth="1"/>
    <col min="14850" max="14850" width="41" style="56" customWidth="1"/>
    <col min="14851" max="14851" width="0" style="56" hidden="1" customWidth="1"/>
    <col min="14852" max="14852" width="58" style="56" customWidth="1"/>
    <col min="14853" max="14854" width="15.44140625" style="56" bestFit="1" customWidth="1"/>
    <col min="14855" max="15104" width="8.88671875" style="56"/>
    <col min="15105" max="15105" width="4.33203125" style="56" customWidth="1"/>
    <col min="15106" max="15106" width="41" style="56" customWidth="1"/>
    <col min="15107" max="15107" width="0" style="56" hidden="1" customWidth="1"/>
    <col min="15108" max="15108" width="58" style="56" customWidth="1"/>
    <col min="15109" max="15110" width="15.44140625" style="56" bestFit="1" customWidth="1"/>
    <col min="15111" max="15360" width="8.88671875" style="56"/>
    <col min="15361" max="15361" width="4.33203125" style="56" customWidth="1"/>
    <col min="15362" max="15362" width="41" style="56" customWidth="1"/>
    <col min="15363" max="15363" width="0" style="56" hidden="1" customWidth="1"/>
    <col min="15364" max="15364" width="58" style="56" customWidth="1"/>
    <col min="15365" max="15366" width="15.44140625" style="56" bestFit="1" customWidth="1"/>
    <col min="15367" max="15616" width="8.88671875" style="56"/>
    <col min="15617" max="15617" width="4.33203125" style="56" customWidth="1"/>
    <col min="15618" max="15618" width="41" style="56" customWidth="1"/>
    <col min="15619" max="15619" width="0" style="56" hidden="1" customWidth="1"/>
    <col min="15620" max="15620" width="58" style="56" customWidth="1"/>
    <col min="15621" max="15622" width="15.44140625" style="56" bestFit="1" customWidth="1"/>
    <col min="15623" max="15872" width="8.88671875" style="56"/>
    <col min="15873" max="15873" width="4.33203125" style="56" customWidth="1"/>
    <col min="15874" max="15874" width="41" style="56" customWidth="1"/>
    <col min="15875" max="15875" width="0" style="56" hidden="1" customWidth="1"/>
    <col min="15876" max="15876" width="58" style="56" customWidth="1"/>
    <col min="15877" max="15878" width="15.44140625" style="56" bestFit="1" customWidth="1"/>
    <col min="15879" max="16128" width="8.88671875" style="56"/>
    <col min="16129" max="16129" width="4.33203125" style="56" customWidth="1"/>
    <col min="16130" max="16130" width="41" style="56" customWidth="1"/>
    <col min="16131" max="16131" width="0" style="56" hidden="1" customWidth="1"/>
    <col min="16132" max="16132" width="58" style="56" customWidth="1"/>
    <col min="16133" max="16134" width="15.44140625" style="56" bestFit="1" customWidth="1"/>
    <col min="16135" max="16384" width="8.88671875" style="56"/>
  </cols>
  <sheetData>
    <row r="7" spans="1:4" s="1" customFormat="1" ht="54.75" customHeight="1" x14ac:dyDescent="0.25">
      <c r="A7" s="149" t="s">
        <v>0</v>
      </c>
      <c r="B7" s="149"/>
      <c r="C7" s="149"/>
      <c r="D7" s="149"/>
    </row>
    <row r="8" spans="1:4" s="4" customFormat="1" ht="21.75" customHeight="1" x14ac:dyDescent="0.25">
      <c r="A8" s="150" t="s">
        <v>1</v>
      </c>
      <c r="B8" s="150"/>
      <c r="C8" s="2"/>
      <c r="D8" s="3" t="s">
        <v>2</v>
      </c>
    </row>
    <row r="9" spans="1:4" s="4" customFormat="1" ht="48" customHeight="1" x14ac:dyDescent="0.25">
      <c r="A9" s="151" t="s">
        <v>3</v>
      </c>
      <c r="B9" s="151"/>
      <c r="C9" s="3"/>
      <c r="D9" s="2" t="s">
        <v>4</v>
      </c>
    </row>
    <row r="10" spans="1:4" s="4" customFormat="1" ht="21.75" customHeight="1" x14ac:dyDescent="0.25">
      <c r="A10" s="151" t="s">
        <v>5</v>
      </c>
      <c r="B10" s="151"/>
      <c r="C10" s="3"/>
      <c r="D10" s="5" t="s">
        <v>6</v>
      </c>
    </row>
    <row r="11" spans="1:4" s="4" customFormat="1" ht="21.75" customHeight="1" x14ac:dyDescent="0.25">
      <c r="A11" s="6" t="s">
        <v>7</v>
      </c>
      <c r="B11" s="6"/>
      <c r="C11" s="6"/>
      <c r="D11" s="3" t="s">
        <v>8</v>
      </c>
    </row>
    <row r="12" spans="1:4" s="4" customFormat="1" ht="21.75" customHeight="1" x14ac:dyDescent="0.25">
      <c r="A12" s="6" t="s">
        <v>9</v>
      </c>
      <c r="B12" s="6"/>
      <c r="C12" s="6"/>
      <c r="D12" s="7" t="s">
        <v>10</v>
      </c>
    </row>
    <row r="13" spans="1:4" s="4" customFormat="1" ht="21.75" customHeight="1" x14ac:dyDescent="0.25">
      <c r="A13" s="6" t="s">
        <v>11</v>
      </c>
      <c r="B13" s="6"/>
      <c r="C13" s="6"/>
      <c r="D13" s="3"/>
    </row>
    <row r="14" spans="1:4" s="4" customFormat="1" ht="21.75" customHeight="1" x14ac:dyDescent="0.25">
      <c r="A14" s="6" t="s">
        <v>12</v>
      </c>
      <c r="B14" s="6"/>
      <c r="C14" s="6"/>
      <c r="D14" s="8" t="s">
        <v>13</v>
      </c>
    </row>
    <row r="15" spans="1:4" s="10" customFormat="1" ht="24.75" customHeight="1" x14ac:dyDescent="0.25">
      <c r="A15" s="9" t="s">
        <v>14</v>
      </c>
      <c r="B15" s="9" t="s">
        <v>15</v>
      </c>
      <c r="C15" s="9"/>
      <c r="D15" s="9" t="s">
        <v>16</v>
      </c>
    </row>
    <row r="16" spans="1:4" s="10" customFormat="1" ht="24.75" customHeight="1" x14ac:dyDescent="0.25">
      <c r="A16" s="9"/>
      <c r="B16" s="9" t="s">
        <v>17</v>
      </c>
      <c r="C16" s="9"/>
      <c r="D16" s="9" t="s">
        <v>18</v>
      </c>
    </row>
    <row r="17" spans="1:6" s="13" customFormat="1" ht="30" customHeight="1" x14ac:dyDescent="0.25">
      <c r="A17" s="11" t="s">
        <v>19</v>
      </c>
      <c r="B17" s="12" t="s">
        <v>20</v>
      </c>
      <c r="C17" s="12"/>
      <c r="D17" s="11" t="s">
        <v>21</v>
      </c>
    </row>
    <row r="18" spans="1:6" s="13" customFormat="1" ht="26.25" customHeight="1" x14ac:dyDescent="0.25">
      <c r="A18" s="14" t="s">
        <v>22</v>
      </c>
      <c r="B18" s="143" t="s">
        <v>23</v>
      </c>
      <c r="C18" s="143"/>
      <c r="D18" s="143"/>
    </row>
    <row r="19" spans="1:6" s="13" customFormat="1" ht="26.25" customHeight="1" x14ac:dyDescent="0.25">
      <c r="A19" s="14"/>
      <c r="B19" s="15" t="s">
        <v>24</v>
      </c>
      <c r="C19" s="15"/>
      <c r="D19" s="16" t="s">
        <v>25</v>
      </c>
    </row>
    <row r="20" spans="1:6" s="13" customFormat="1" ht="35.25" customHeight="1" x14ac:dyDescent="0.25">
      <c r="A20" s="14"/>
      <c r="B20" s="15" t="s">
        <v>26</v>
      </c>
      <c r="C20" s="15"/>
      <c r="D20" s="16" t="s">
        <v>27</v>
      </c>
    </row>
    <row r="21" spans="1:6" s="13" customFormat="1" ht="32.25" customHeight="1" x14ac:dyDescent="0.25">
      <c r="A21" s="14"/>
      <c r="B21" s="17" t="s">
        <v>28</v>
      </c>
      <c r="C21" s="17"/>
      <c r="D21" s="18">
        <v>60000000</v>
      </c>
      <c r="E21" s="19"/>
      <c r="F21" s="20"/>
    </row>
    <row r="22" spans="1:6" s="13" customFormat="1" ht="33" customHeight="1" x14ac:dyDescent="0.25">
      <c r="A22" s="14"/>
      <c r="B22" s="21" t="s">
        <v>29</v>
      </c>
      <c r="C22" s="21"/>
      <c r="D22" s="22">
        <f>D21</f>
        <v>60000000</v>
      </c>
      <c r="E22" s="20"/>
      <c r="F22" s="20"/>
    </row>
    <row r="23" spans="1:6" s="13" customFormat="1" ht="20.25" hidden="1" customHeight="1" x14ac:dyDescent="0.25">
      <c r="A23" s="14"/>
      <c r="B23" s="21" t="s">
        <v>30</v>
      </c>
      <c r="C23" s="21"/>
      <c r="D23" s="23">
        <v>2E-3</v>
      </c>
      <c r="F23" s="20"/>
    </row>
    <row r="24" spans="1:6" s="13" customFormat="1" ht="20.25" hidden="1" customHeight="1" x14ac:dyDescent="0.25">
      <c r="A24" s="14"/>
      <c r="B24" s="21" t="s">
        <v>31</v>
      </c>
      <c r="C24" s="21"/>
      <c r="D24" s="24">
        <f>D23*D21</f>
        <v>120000</v>
      </c>
    </row>
    <row r="25" spans="1:6" s="13" customFormat="1" ht="30.75" customHeight="1" x14ac:dyDescent="0.25">
      <c r="A25" s="14" t="s">
        <v>32</v>
      </c>
      <c r="B25" s="143" t="s">
        <v>33</v>
      </c>
      <c r="C25" s="143"/>
      <c r="D25" s="143"/>
    </row>
    <row r="26" spans="1:6" s="13" customFormat="1" ht="30.75" customHeight="1" x14ac:dyDescent="0.25">
      <c r="A26" s="14"/>
      <c r="B26" s="25" t="s">
        <v>24</v>
      </c>
      <c r="C26" s="25"/>
      <c r="D26" s="16" t="s">
        <v>34</v>
      </c>
    </row>
    <row r="27" spans="1:6" s="13" customFormat="1" ht="30.75" customHeight="1" x14ac:dyDescent="0.25">
      <c r="A27" s="14"/>
      <c r="B27" s="17" t="s">
        <v>28</v>
      </c>
      <c r="C27" s="17"/>
      <c r="D27" s="18">
        <v>80000000</v>
      </c>
      <c r="E27" s="26"/>
    </row>
    <row r="28" spans="1:6" s="13" customFormat="1" ht="20.25" hidden="1" customHeight="1" x14ac:dyDescent="0.25">
      <c r="A28" s="14"/>
      <c r="B28" s="21" t="s">
        <v>30</v>
      </c>
      <c r="C28" s="21"/>
      <c r="D28" s="23">
        <v>8.9999999999999998E-4</v>
      </c>
    </row>
    <row r="29" spans="1:6" s="13" customFormat="1" ht="20.25" hidden="1" customHeight="1" x14ac:dyDescent="0.25">
      <c r="A29" s="14"/>
      <c r="B29" s="21" t="s">
        <v>31</v>
      </c>
      <c r="C29" s="21"/>
      <c r="D29" s="24">
        <f>D28*D27</f>
        <v>72000</v>
      </c>
    </row>
    <row r="30" spans="1:6" s="13" customFormat="1" ht="35.25" customHeight="1" x14ac:dyDescent="0.25">
      <c r="A30" s="14">
        <v>1</v>
      </c>
      <c r="B30" s="27" t="s">
        <v>35</v>
      </c>
      <c r="C30" s="27"/>
      <c r="D30" s="22">
        <f>D27</f>
        <v>80000000</v>
      </c>
      <c r="E30" s="20"/>
    </row>
    <row r="31" spans="1:6" s="13" customFormat="1" ht="33.75" customHeight="1" x14ac:dyDescent="0.25">
      <c r="A31" s="14">
        <v>2</v>
      </c>
      <c r="B31" s="27" t="s">
        <v>36</v>
      </c>
      <c r="C31" s="27"/>
      <c r="D31" s="22" t="s">
        <v>37</v>
      </c>
      <c r="E31" s="20"/>
    </row>
    <row r="32" spans="1:6" s="13" customFormat="1" ht="46.5" customHeight="1" x14ac:dyDescent="0.25">
      <c r="A32" s="14">
        <v>3</v>
      </c>
      <c r="B32" s="28" t="s">
        <v>38</v>
      </c>
      <c r="C32" s="28"/>
      <c r="D32" s="29">
        <v>20000000</v>
      </c>
      <c r="E32" s="26"/>
    </row>
    <row r="33" spans="1:6" s="13" customFormat="1" ht="20.25" hidden="1" customHeight="1" x14ac:dyDescent="0.25">
      <c r="A33" s="14"/>
      <c r="B33" s="21" t="s">
        <v>30</v>
      </c>
      <c r="C33" s="21"/>
      <c r="D33" s="23">
        <v>8.5000000000000006E-3</v>
      </c>
    </row>
    <row r="34" spans="1:6" s="13" customFormat="1" ht="20.25" hidden="1" customHeight="1" x14ac:dyDescent="0.25">
      <c r="A34" s="14"/>
      <c r="B34" s="21" t="s">
        <v>31</v>
      </c>
      <c r="C34" s="21"/>
      <c r="D34" s="24">
        <f>D33*D32</f>
        <v>170000</v>
      </c>
    </row>
    <row r="35" spans="1:6" s="13" customFormat="1" ht="39" customHeight="1" x14ac:dyDescent="0.25">
      <c r="A35" s="14">
        <v>4</v>
      </c>
      <c r="B35" s="28" t="s">
        <v>39</v>
      </c>
      <c r="C35" s="28">
        <v>90</v>
      </c>
      <c r="D35" s="29">
        <v>250000</v>
      </c>
      <c r="E35" s="20"/>
      <c r="F35" s="26"/>
    </row>
    <row r="36" spans="1:6" s="13" customFormat="1" ht="20.25" hidden="1" customHeight="1" x14ac:dyDescent="0.25">
      <c r="A36" s="14"/>
      <c r="B36" s="21" t="s">
        <v>30</v>
      </c>
      <c r="C36" s="21"/>
      <c r="D36" s="23">
        <v>5.0000000000000001E-3</v>
      </c>
    </row>
    <row r="37" spans="1:6" s="13" customFormat="1" ht="20.25" hidden="1" customHeight="1" x14ac:dyDescent="0.25">
      <c r="A37" s="14"/>
      <c r="B37" s="21" t="s">
        <v>31</v>
      </c>
      <c r="C37" s="21"/>
      <c r="D37" s="24">
        <f>D36*D35*$C$35</f>
        <v>112500</v>
      </c>
    </row>
    <row r="38" spans="1:6" s="13" customFormat="1" ht="30" customHeight="1" x14ac:dyDescent="0.25">
      <c r="A38" s="14" t="s">
        <v>40</v>
      </c>
      <c r="B38" s="143" t="s">
        <v>41</v>
      </c>
      <c r="C38" s="143"/>
      <c r="D38" s="143"/>
      <c r="E38" s="30"/>
    </row>
    <row r="39" spans="1:6" s="13" customFormat="1" ht="30.75" customHeight="1" x14ac:dyDescent="0.25">
      <c r="A39" s="14"/>
      <c r="B39" s="25" t="s">
        <v>24</v>
      </c>
      <c r="C39" s="25"/>
      <c r="D39" s="16" t="s">
        <v>25</v>
      </c>
    </row>
    <row r="40" spans="1:6" s="13" customFormat="1" ht="40.5" customHeight="1" x14ac:dyDescent="0.25">
      <c r="A40" s="14" t="s">
        <v>42</v>
      </c>
      <c r="B40" s="144" t="s">
        <v>43</v>
      </c>
      <c r="C40" s="144"/>
      <c r="D40" s="144"/>
    </row>
    <row r="41" spans="1:6" s="33" customFormat="1" ht="32.25" customHeight="1" x14ac:dyDescent="0.25">
      <c r="A41" s="31"/>
      <c r="B41" s="17" t="s">
        <v>44</v>
      </c>
      <c r="C41" s="17"/>
      <c r="D41" s="18">
        <f>D42*2</f>
        <v>50000000</v>
      </c>
      <c r="E41" s="32"/>
    </row>
    <row r="42" spans="1:6" s="33" customFormat="1" ht="32.25" customHeight="1" x14ac:dyDescent="0.25">
      <c r="A42" s="31"/>
      <c r="B42" s="17" t="s">
        <v>45</v>
      </c>
      <c r="C42" s="17"/>
      <c r="D42" s="18">
        <v>25000000</v>
      </c>
      <c r="E42" s="34"/>
    </row>
    <row r="43" spans="1:6" s="38" customFormat="1" ht="20.25" hidden="1" customHeight="1" x14ac:dyDescent="0.25">
      <c r="A43" s="35"/>
      <c r="B43" s="36" t="s">
        <v>30</v>
      </c>
      <c r="C43" s="36"/>
      <c r="D43" s="37">
        <v>0.02</v>
      </c>
    </row>
    <row r="44" spans="1:6" s="38" customFormat="1" ht="20.25" hidden="1" customHeight="1" x14ac:dyDescent="0.25">
      <c r="A44" s="35"/>
      <c r="B44" s="36" t="s">
        <v>31</v>
      </c>
      <c r="C44" s="36"/>
      <c r="D44" s="39">
        <f>D43*D41</f>
        <v>1000000</v>
      </c>
    </row>
    <row r="45" spans="1:6" s="13" customFormat="1" ht="40.5" customHeight="1" x14ac:dyDescent="0.25">
      <c r="A45" s="140">
        <v>1</v>
      </c>
      <c r="B45" s="145" t="s">
        <v>46</v>
      </c>
      <c r="C45" s="40"/>
      <c r="D45" s="41" t="s">
        <v>47</v>
      </c>
    </row>
    <row r="46" spans="1:6" s="13" customFormat="1" ht="34.5" customHeight="1" x14ac:dyDescent="0.25">
      <c r="A46" s="140"/>
      <c r="B46" s="145"/>
      <c r="C46" s="42"/>
      <c r="D46" s="43">
        <f>D42*0.05</f>
        <v>1250000</v>
      </c>
    </row>
    <row r="47" spans="1:6" s="13" customFormat="1" ht="70.5" customHeight="1" x14ac:dyDescent="0.25">
      <c r="A47" s="140"/>
      <c r="B47" s="145"/>
      <c r="C47" s="44"/>
      <c r="D47" s="45" t="s">
        <v>48</v>
      </c>
    </row>
    <row r="48" spans="1:6" s="13" customFormat="1" ht="49.5" customHeight="1" x14ac:dyDescent="0.25">
      <c r="A48" s="14">
        <v>2</v>
      </c>
      <c r="B48" s="21" t="s">
        <v>49</v>
      </c>
      <c r="C48" s="21"/>
      <c r="D48" s="46">
        <f>D42</f>
        <v>25000000</v>
      </c>
    </row>
    <row r="49" spans="1:6" s="13" customFormat="1" ht="33.75" customHeight="1" x14ac:dyDescent="0.25">
      <c r="A49" s="14">
        <v>3</v>
      </c>
      <c r="B49" s="25" t="s">
        <v>50</v>
      </c>
      <c r="C49" s="25"/>
      <c r="D49" s="46">
        <f>D48</f>
        <v>25000000</v>
      </c>
    </row>
    <row r="50" spans="1:6" s="13" customFormat="1" ht="33" customHeight="1" x14ac:dyDescent="0.25">
      <c r="A50" s="14">
        <v>4</v>
      </c>
      <c r="B50" s="25" t="s">
        <v>51</v>
      </c>
      <c r="C50" s="25"/>
      <c r="D50" s="47" t="s">
        <v>52</v>
      </c>
    </row>
    <row r="51" spans="1:6" s="13" customFormat="1" ht="38.25" customHeight="1" x14ac:dyDescent="0.25">
      <c r="A51" s="14" t="s">
        <v>53</v>
      </c>
      <c r="B51" s="21" t="s">
        <v>54</v>
      </c>
      <c r="C51" s="21"/>
      <c r="D51" s="48">
        <f>D48*(5/100)</f>
        <v>1250000</v>
      </c>
    </row>
    <row r="52" spans="1:6" s="13" customFormat="1" ht="38.25" customHeight="1" x14ac:dyDescent="0.25">
      <c r="A52" s="14" t="s">
        <v>55</v>
      </c>
      <c r="B52" s="21" t="s">
        <v>56</v>
      </c>
      <c r="C52" s="21"/>
      <c r="D52" s="48">
        <f>D51</f>
        <v>1250000</v>
      </c>
    </row>
    <row r="53" spans="1:6" s="13" customFormat="1" ht="38.25" customHeight="1" x14ac:dyDescent="0.25">
      <c r="A53" s="14" t="s">
        <v>57</v>
      </c>
      <c r="B53" s="21" t="s">
        <v>58</v>
      </c>
      <c r="C53" s="21"/>
      <c r="D53" s="48">
        <f>D52</f>
        <v>1250000</v>
      </c>
    </row>
    <row r="54" spans="1:6" s="13" customFormat="1" ht="53.25" customHeight="1" x14ac:dyDescent="0.25">
      <c r="A54" s="14" t="s">
        <v>59</v>
      </c>
      <c r="B54" s="21" t="s">
        <v>60</v>
      </c>
      <c r="C54" s="21"/>
      <c r="D54" s="48">
        <f>D48</f>
        <v>25000000</v>
      </c>
    </row>
    <row r="55" spans="1:6" s="13" customFormat="1" ht="38.25" customHeight="1" x14ac:dyDescent="0.25">
      <c r="A55" s="14" t="s">
        <v>61</v>
      </c>
      <c r="B55" s="21" t="s">
        <v>62</v>
      </c>
      <c r="C55" s="21"/>
      <c r="D55" s="22">
        <f>D54*0.1</f>
        <v>2500000</v>
      </c>
    </row>
    <row r="56" spans="1:6" s="13" customFormat="1" ht="168.75" customHeight="1" x14ac:dyDescent="0.25">
      <c r="A56" s="14" t="s">
        <v>63</v>
      </c>
      <c r="B56" s="21" t="s">
        <v>64</v>
      </c>
      <c r="C56" s="21"/>
      <c r="D56" s="48">
        <f>D54</f>
        <v>25000000</v>
      </c>
    </row>
    <row r="57" spans="1:6" s="13" customFormat="1" x14ac:dyDescent="0.25">
      <c r="A57" s="146" t="s">
        <v>65</v>
      </c>
      <c r="B57" s="49" t="s">
        <v>66</v>
      </c>
      <c r="C57" s="21"/>
      <c r="D57" s="48">
        <f>D48*(0.1/100)</f>
        <v>25000</v>
      </c>
      <c r="E57" s="20"/>
      <c r="F57" s="20"/>
    </row>
    <row r="58" spans="1:6" s="13" customFormat="1" ht="47.25" x14ac:dyDescent="0.25">
      <c r="A58" s="147"/>
      <c r="B58" s="49" t="s">
        <v>67</v>
      </c>
      <c r="C58" s="21"/>
      <c r="D58" s="48">
        <f>D57*2</f>
        <v>50000</v>
      </c>
      <c r="E58" s="20"/>
      <c r="F58" s="20"/>
    </row>
    <row r="59" spans="1:6" s="13" customFormat="1" ht="31.5" x14ac:dyDescent="0.25">
      <c r="A59" s="148"/>
      <c r="B59" s="49" t="s">
        <v>68</v>
      </c>
      <c r="C59" s="21"/>
      <c r="D59" s="48">
        <f>D57*3</f>
        <v>75000</v>
      </c>
      <c r="E59" s="20"/>
      <c r="F59" s="20"/>
    </row>
    <row r="60" spans="1:6" s="13" customFormat="1" ht="35.25" customHeight="1" x14ac:dyDescent="0.25">
      <c r="A60" s="14" t="s">
        <v>69</v>
      </c>
      <c r="B60" s="21" t="s">
        <v>70</v>
      </c>
      <c r="C60" s="21"/>
      <c r="D60" s="22">
        <v>2000000</v>
      </c>
    </row>
    <row r="61" spans="1:6" s="13" customFormat="1" ht="33.75" customHeight="1" x14ac:dyDescent="0.25">
      <c r="A61" s="14">
        <v>5</v>
      </c>
      <c r="B61" s="50" t="s">
        <v>71</v>
      </c>
      <c r="C61" s="50"/>
      <c r="D61" s="51">
        <f>D42</f>
        <v>25000000</v>
      </c>
    </row>
    <row r="62" spans="1:6" s="13" customFormat="1" ht="38.25" customHeight="1" x14ac:dyDescent="0.25">
      <c r="A62" s="14" t="s">
        <v>53</v>
      </c>
      <c r="B62" s="52" t="s">
        <v>72</v>
      </c>
      <c r="C62" s="52"/>
      <c r="D62" s="53" t="s">
        <v>73</v>
      </c>
    </row>
    <row r="63" spans="1:6" s="13" customFormat="1" ht="38.25" customHeight="1" x14ac:dyDescent="0.25">
      <c r="A63" s="14" t="s">
        <v>55</v>
      </c>
      <c r="B63" s="52" t="s">
        <v>74</v>
      </c>
      <c r="C63" s="52"/>
      <c r="D63" s="53" t="s">
        <v>75</v>
      </c>
    </row>
    <row r="64" spans="1:6" s="13" customFormat="1" ht="94.5" x14ac:dyDescent="0.25">
      <c r="A64" s="14" t="s">
        <v>57</v>
      </c>
      <c r="B64" s="54" t="s">
        <v>76</v>
      </c>
      <c r="C64" s="52"/>
      <c r="D64" s="53">
        <v>500000</v>
      </c>
    </row>
    <row r="65" spans="1:6" s="13" customFormat="1" ht="31.5" x14ac:dyDescent="0.25">
      <c r="A65" s="14" t="s">
        <v>59</v>
      </c>
      <c r="B65" s="54" t="s">
        <v>77</v>
      </c>
      <c r="C65" s="52"/>
      <c r="D65" s="53">
        <v>500000</v>
      </c>
    </row>
    <row r="66" spans="1:6" s="13" customFormat="1" ht="31.5" customHeight="1" x14ac:dyDescent="0.25">
      <c r="A66" s="14" t="s">
        <v>61</v>
      </c>
      <c r="B66" s="54" t="s">
        <v>78</v>
      </c>
      <c r="C66" s="52"/>
      <c r="D66" s="55" t="s">
        <v>79</v>
      </c>
    </row>
    <row r="67" spans="1:6" ht="33" customHeight="1" x14ac:dyDescent="0.25">
      <c r="A67" s="14" t="s">
        <v>80</v>
      </c>
      <c r="B67" s="144" t="s">
        <v>81</v>
      </c>
      <c r="C67" s="144"/>
      <c r="D67" s="144"/>
    </row>
    <row r="68" spans="1:6" ht="38.25" customHeight="1" x14ac:dyDescent="0.25">
      <c r="A68" s="14"/>
      <c r="B68" s="57" t="s">
        <v>44</v>
      </c>
      <c r="C68" s="57"/>
      <c r="D68" s="58">
        <v>10000000</v>
      </c>
      <c r="E68" s="59"/>
      <c r="F68" s="60"/>
    </row>
    <row r="69" spans="1:6" ht="20.25" hidden="1" customHeight="1" x14ac:dyDescent="0.25">
      <c r="A69" s="14"/>
      <c r="B69" s="21" t="s">
        <v>30</v>
      </c>
      <c r="C69" s="21"/>
      <c r="D69" s="61">
        <v>0.2</v>
      </c>
    </row>
    <row r="70" spans="1:6" ht="20.25" hidden="1" customHeight="1" x14ac:dyDescent="0.25">
      <c r="A70" s="14"/>
      <c r="B70" s="21" t="s">
        <v>31</v>
      </c>
      <c r="C70" s="21"/>
      <c r="D70" s="24">
        <f>D69*D68</f>
        <v>2000000</v>
      </c>
    </row>
    <row r="71" spans="1:6" ht="39" customHeight="1" x14ac:dyDescent="0.25">
      <c r="A71" s="140">
        <v>1</v>
      </c>
      <c r="B71" s="141" t="s">
        <v>82</v>
      </c>
      <c r="C71" s="40"/>
      <c r="D71" s="62">
        <f>3000000</f>
        <v>3000000</v>
      </c>
    </row>
    <row r="72" spans="1:6" ht="24" customHeight="1" x14ac:dyDescent="0.25">
      <c r="A72" s="140"/>
      <c r="B72" s="141"/>
      <c r="C72" s="44"/>
      <c r="D72" s="63" t="s">
        <v>83</v>
      </c>
    </row>
    <row r="73" spans="1:6" ht="36" customHeight="1" x14ac:dyDescent="0.25">
      <c r="A73" s="140">
        <v>2</v>
      </c>
      <c r="B73" s="141" t="s">
        <v>84</v>
      </c>
      <c r="C73" s="40"/>
      <c r="D73" s="62">
        <f>D68*1%</f>
        <v>100000</v>
      </c>
      <c r="E73" s="59"/>
      <c r="F73" s="59"/>
    </row>
    <row r="74" spans="1:6" ht="27" customHeight="1" x14ac:dyDescent="0.25">
      <c r="A74" s="140"/>
      <c r="B74" s="141"/>
      <c r="C74" s="44"/>
      <c r="D74" s="63" t="s">
        <v>85</v>
      </c>
    </row>
    <row r="75" spans="1:6" ht="19.5" customHeight="1" x14ac:dyDescent="0.25">
      <c r="A75" s="140">
        <v>3</v>
      </c>
      <c r="B75" s="142" t="s">
        <v>86</v>
      </c>
      <c r="C75" s="40"/>
      <c r="D75" s="64"/>
    </row>
    <row r="76" spans="1:6" x14ac:dyDescent="0.25">
      <c r="A76" s="140"/>
      <c r="B76" s="142"/>
      <c r="C76" s="42"/>
      <c r="D76" s="65"/>
    </row>
    <row r="77" spans="1:6" x14ac:dyDescent="0.25">
      <c r="A77" s="140"/>
      <c r="B77" s="142"/>
      <c r="C77" s="42"/>
      <c r="D77" s="66"/>
    </row>
    <row r="78" spans="1:6" ht="27" customHeight="1" x14ac:dyDescent="0.25">
      <c r="A78" s="140"/>
      <c r="B78" s="142"/>
      <c r="C78" s="42"/>
      <c r="D78" s="67">
        <f>4000000</f>
        <v>4000000</v>
      </c>
    </row>
    <row r="79" spans="1:6" ht="18" customHeight="1" x14ac:dyDescent="0.25">
      <c r="A79" s="140"/>
      <c r="B79" s="142"/>
      <c r="C79" s="42"/>
      <c r="D79" s="65" t="s">
        <v>87</v>
      </c>
    </row>
    <row r="80" spans="1:6" x14ac:dyDescent="0.25">
      <c r="A80" s="140"/>
      <c r="B80" s="142"/>
      <c r="C80" s="42"/>
      <c r="D80" s="68"/>
    </row>
    <row r="81" spans="1:6" ht="101.25" customHeight="1" x14ac:dyDescent="0.25">
      <c r="A81" s="140"/>
      <c r="B81" s="142"/>
      <c r="C81" s="44"/>
      <c r="D81" s="69"/>
    </row>
    <row r="82" spans="1:6" ht="83.25" customHeight="1" x14ac:dyDescent="0.25">
      <c r="A82" s="14">
        <v>4</v>
      </c>
      <c r="B82" s="21" t="s">
        <v>88</v>
      </c>
      <c r="C82" s="21"/>
      <c r="D82" s="22">
        <f>D68*5%</f>
        <v>500000</v>
      </c>
    </row>
    <row r="83" spans="1:6" s="75" customFormat="1" ht="36" customHeight="1" x14ac:dyDescent="0.25">
      <c r="A83" s="70"/>
      <c r="B83" s="71" t="s">
        <v>89</v>
      </c>
      <c r="C83" s="71"/>
      <c r="D83" s="72">
        <v>2532250</v>
      </c>
      <c r="E83" s="73"/>
      <c r="F83" s="74"/>
    </row>
    <row r="84" spans="1:6" s="13" customFormat="1" ht="69.599999999999994" customHeight="1" x14ac:dyDescent="0.25">
      <c r="A84" s="76" t="s">
        <v>90</v>
      </c>
      <c r="B84" s="77" t="s">
        <v>91</v>
      </c>
      <c r="C84" s="78"/>
      <c r="D84" s="79" t="s">
        <v>92</v>
      </c>
      <c r="F84" s="20"/>
    </row>
    <row r="85" spans="1:6" s="13" customFormat="1" ht="125.45" customHeight="1" x14ac:dyDescent="0.25">
      <c r="A85" s="76" t="s">
        <v>57</v>
      </c>
      <c r="B85" s="77" t="s">
        <v>93</v>
      </c>
      <c r="C85" s="78"/>
      <c r="D85" s="80" t="s">
        <v>94</v>
      </c>
    </row>
    <row r="86" spans="1:6" s="13" customFormat="1" ht="33" customHeight="1" x14ac:dyDescent="0.25">
      <c r="A86" s="76" t="s">
        <v>95</v>
      </c>
      <c r="B86" s="77" t="s">
        <v>96</v>
      </c>
      <c r="C86" s="78"/>
      <c r="D86" s="80"/>
    </row>
    <row r="87" spans="1:6" s="13" customFormat="1" ht="143.25" customHeight="1" x14ac:dyDescent="0.25">
      <c r="A87" s="81">
        <v>1</v>
      </c>
      <c r="B87" s="137" t="s">
        <v>97</v>
      </c>
      <c r="C87" s="138"/>
      <c r="D87" s="138"/>
    </row>
    <row r="88" spans="1:6" s="13" customFormat="1" ht="23.25" customHeight="1" x14ac:dyDescent="0.25">
      <c r="A88" s="81">
        <v>2</v>
      </c>
      <c r="B88" s="139" t="s">
        <v>98</v>
      </c>
      <c r="C88" s="138"/>
      <c r="D88" s="138"/>
    </row>
    <row r="89" spans="1:6" s="13" customFormat="1" ht="23.25" customHeight="1" x14ac:dyDescent="0.25">
      <c r="A89" s="81">
        <v>3</v>
      </c>
      <c r="B89" s="139" t="s">
        <v>99</v>
      </c>
      <c r="C89" s="138"/>
      <c r="D89" s="138"/>
    </row>
    <row r="90" spans="1:6" s="13" customFormat="1" ht="23.25" customHeight="1" x14ac:dyDescent="0.25">
      <c r="A90" s="81">
        <v>4</v>
      </c>
      <c r="B90" s="139" t="s">
        <v>100</v>
      </c>
      <c r="C90" s="138"/>
      <c r="D90" s="138"/>
    </row>
    <row r="91" spans="1:6" s="13" customFormat="1" ht="23.25" customHeight="1" x14ac:dyDescent="0.25">
      <c r="A91" s="81">
        <v>5</v>
      </c>
      <c r="B91" s="139" t="s">
        <v>101</v>
      </c>
      <c r="C91" s="138"/>
      <c r="D91" s="138"/>
    </row>
    <row r="92" spans="1:6" s="13" customFormat="1" ht="53.25" customHeight="1" x14ac:dyDescent="0.25">
      <c r="A92" s="81">
        <v>6</v>
      </c>
      <c r="B92" s="129" t="s">
        <v>102</v>
      </c>
      <c r="C92" s="130"/>
      <c r="D92" s="130"/>
    </row>
    <row r="93" spans="1:6" s="13" customFormat="1" ht="75" customHeight="1" x14ac:dyDescent="0.25">
      <c r="A93" s="81">
        <v>7</v>
      </c>
      <c r="B93" s="129" t="s">
        <v>103</v>
      </c>
      <c r="C93" s="130"/>
      <c r="D93" s="130"/>
    </row>
    <row r="94" spans="1:6" s="13" customFormat="1" ht="23.25" customHeight="1" x14ac:dyDescent="0.25">
      <c r="A94" s="81">
        <v>8</v>
      </c>
      <c r="B94" s="129" t="s">
        <v>104</v>
      </c>
      <c r="C94" s="130"/>
      <c r="D94" s="130"/>
    </row>
    <row r="95" spans="1:6" s="13" customFormat="1" ht="36.75" customHeight="1" x14ac:dyDescent="0.25">
      <c r="A95" s="81">
        <v>9</v>
      </c>
      <c r="B95" s="129" t="s">
        <v>105</v>
      </c>
      <c r="C95" s="130"/>
      <c r="D95" s="130"/>
    </row>
    <row r="96" spans="1:6" s="13" customFormat="1" ht="35.25" customHeight="1" x14ac:dyDescent="0.25">
      <c r="A96" s="81" t="s">
        <v>95</v>
      </c>
      <c r="B96" s="131" t="s">
        <v>106</v>
      </c>
      <c r="C96" s="132"/>
      <c r="D96" s="132"/>
    </row>
    <row r="97" spans="1:4" s="13" customFormat="1" ht="35.25" hidden="1" customHeight="1" x14ac:dyDescent="0.25">
      <c r="A97" s="82" t="s">
        <v>22</v>
      </c>
      <c r="B97" s="83" t="s">
        <v>107</v>
      </c>
      <c r="C97" s="84"/>
      <c r="D97" s="85" t="s">
        <v>108</v>
      </c>
    </row>
    <row r="98" spans="1:4" s="13" customFormat="1" ht="34.5" customHeight="1" x14ac:dyDescent="0.25">
      <c r="A98" s="82" t="s">
        <v>22</v>
      </c>
      <c r="B98" s="83" t="s">
        <v>109</v>
      </c>
      <c r="C98" s="84"/>
      <c r="D98" s="86" t="s">
        <v>110</v>
      </c>
    </row>
    <row r="99" spans="1:4" s="13" customFormat="1" ht="25.5" customHeight="1" x14ac:dyDescent="0.25">
      <c r="A99" s="87">
        <v>1</v>
      </c>
      <c r="B99" s="88" t="s">
        <v>111</v>
      </c>
      <c r="C99" s="89"/>
      <c r="D99" s="90" t="s">
        <v>112</v>
      </c>
    </row>
    <row r="100" spans="1:4" s="13" customFormat="1" ht="25.5" customHeight="1" x14ac:dyDescent="0.25">
      <c r="A100" s="87">
        <v>2</v>
      </c>
      <c r="B100" s="88" t="s">
        <v>113</v>
      </c>
      <c r="C100" s="89"/>
      <c r="D100" s="90" t="s">
        <v>112</v>
      </c>
    </row>
    <row r="101" spans="1:4" s="13" customFormat="1" ht="25.5" customHeight="1" x14ac:dyDescent="0.25">
      <c r="A101" s="87">
        <v>3</v>
      </c>
      <c r="B101" s="88" t="s">
        <v>114</v>
      </c>
      <c r="C101" s="89"/>
      <c r="D101" s="90" t="s">
        <v>115</v>
      </c>
    </row>
    <row r="102" spans="1:4" s="13" customFormat="1" ht="25.5" customHeight="1" x14ac:dyDescent="0.25">
      <c r="A102" s="87">
        <v>4</v>
      </c>
      <c r="B102" s="88" t="s">
        <v>116</v>
      </c>
      <c r="C102" s="89"/>
      <c r="D102" s="90" t="s">
        <v>117</v>
      </c>
    </row>
    <row r="103" spans="1:4" s="13" customFormat="1" ht="25.5" customHeight="1" x14ac:dyDescent="0.25">
      <c r="A103" s="87">
        <v>5</v>
      </c>
      <c r="B103" s="91" t="s">
        <v>118</v>
      </c>
      <c r="C103" s="92"/>
      <c r="D103" s="90" t="s">
        <v>112</v>
      </c>
    </row>
    <row r="104" spans="1:4" s="13" customFormat="1" ht="35.25" customHeight="1" x14ac:dyDescent="0.25">
      <c r="A104" s="133"/>
      <c r="B104" s="134"/>
      <c r="C104" s="93"/>
      <c r="D104" s="86" t="s">
        <v>119</v>
      </c>
    </row>
    <row r="105" spans="1:4" s="13" customFormat="1" ht="159.75" customHeight="1" x14ac:dyDescent="0.25">
      <c r="A105" s="135"/>
      <c r="B105" s="136"/>
      <c r="C105" s="94"/>
      <c r="D105" s="95" t="s">
        <v>120</v>
      </c>
    </row>
    <row r="106" spans="1:4" s="13" customFormat="1" ht="35.25" customHeight="1" x14ac:dyDescent="0.25">
      <c r="A106" s="82" t="s">
        <v>32</v>
      </c>
      <c r="B106" s="83" t="s">
        <v>121</v>
      </c>
      <c r="C106" s="84"/>
      <c r="D106" s="86" t="s">
        <v>110</v>
      </c>
    </row>
    <row r="107" spans="1:4" s="13" customFormat="1" ht="25.5" customHeight="1" x14ac:dyDescent="0.25">
      <c r="A107" s="96">
        <v>1</v>
      </c>
      <c r="B107" s="88" t="s">
        <v>111</v>
      </c>
      <c r="C107" s="89"/>
      <c r="D107" s="90" t="s">
        <v>112</v>
      </c>
    </row>
    <row r="108" spans="1:4" s="13" customFormat="1" ht="25.5" customHeight="1" x14ac:dyDescent="0.25">
      <c r="A108" s="96">
        <v>2</v>
      </c>
      <c r="B108" s="88" t="s">
        <v>113</v>
      </c>
      <c r="C108" s="89"/>
      <c r="D108" s="90" t="s">
        <v>122</v>
      </c>
    </row>
    <row r="109" spans="1:4" s="13" customFormat="1" ht="25.5" customHeight="1" x14ac:dyDescent="0.25">
      <c r="A109" s="96">
        <v>3</v>
      </c>
      <c r="B109" s="88" t="s">
        <v>114</v>
      </c>
      <c r="C109" s="89"/>
      <c r="D109" s="90" t="s">
        <v>123</v>
      </c>
    </row>
    <row r="110" spans="1:4" s="13" customFormat="1" ht="25.5" customHeight="1" x14ac:dyDescent="0.25">
      <c r="A110" s="96">
        <v>4</v>
      </c>
      <c r="B110" s="88" t="s">
        <v>116</v>
      </c>
      <c r="C110" s="89"/>
      <c r="D110" s="90" t="s">
        <v>124</v>
      </c>
    </row>
    <row r="111" spans="1:4" s="13" customFormat="1" ht="25.5" customHeight="1" x14ac:dyDescent="0.25">
      <c r="A111" s="96">
        <v>5</v>
      </c>
      <c r="B111" s="91" t="s">
        <v>118</v>
      </c>
      <c r="C111" s="92"/>
      <c r="D111" s="90" t="s">
        <v>125</v>
      </c>
    </row>
    <row r="112" spans="1:4" s="13" customFormat="1" ht="25.5" customHeight="1" x14ac:dyDescent="0.25">
      <c r="A112" s="133"/>
      <c r="B112" s="134"/>
      <c r="C112" s="93"/>
      <c r="D112" s="86" t="s">
        <v>119</v>
      </c>
    </row>
    <row r="113" spans="1:4" s="13" customFormat="1" ht="156" customHeight="1" x14ac:dyDescent="0.25">
      <c r="A113" s="135"/>
      <c r="B113" s="136"/>
      <c r="C113" s="94"/>
      <c r="D113" s="95" t="s">
        <v>120</v>
      </c>
    </row>
    <row r="114" spans="1:4" ht="226.5" customHeight="1" x14ac:dyDescent="0.25">
      <c r="A114" s="76" t="s">
        <v>126</v>
      </c>
      <c r="B114" s="77" t="s">
        <v>127</v>
      </c>
      <c r="C114" s="78"/>
      <c r="D114" s="80" t="s">
        <v>128</v>
      </c>
    </row>
    <row r="115" spans="1:4" ht="82.5" customHeight="1" x14ac:dyDescent="0.25">
      <c r="A115" s="76" t="s">
        <v>129</v>
      </c>
      <c r="B115" s="77" t="s">
        <v>130</v>
      </c>
      <c r="C115" s="78"/>
      <c r="D115" s="80" t="s">
        <v>131</v>
      </c>
    </row>
    <row r="116" spans="1:4" ht="175.5" customHeight="1" x14ac:dyDescent="0.25">
      <c r="A116" s="76" t="s">
        <v>22</v>
      </c>
      <c r="B116" s="77" t="s">
        <v>132</v>
      </c>
      <c r="C116" s="78"/>
      <c r="D116" s="97" t="s">
        <v>133</v>
      </c>
    </row>
    <row r="117" spans="1:4" ht="291.75" customHeight="1" x14ac:dyDescent="0.25">
      <c r="A117" s="76" t="s">
        <v>134</v>
      </c>
      <c r="B117" s="77" t="s">
        <v>135</v>
      </c>
      <c r="C117" s="78"/>
      <c r="D117" s="80" t="s">
        <v>136</v>
      </c>
    </row>
    <row r="118" spans="1:4" ht="409.5" customHeight="1" x14ac:dyDescent="0.25">
      <c r="A118" s="76" t="s">
        <v>137</v>
      </c>
      <c r="B118" s="77" t="s">
        <v>138</v>
      </c>
      <c r="C118" s="78"/>
      <c r="D118" s="79" t="s">
        <v>139</v>
      </c>
    </row>
    <row r="120" spans="1:4" x14ac:dyDescent="0.25">
      <c r="D120" s="98" t="s">
        <v>140</v>
      </c>
    </row>
    <row r="121" spans="1:4" x14ac:dyDescent="0.25">
      <c r="D121" s="99" t="s">
        <v>141</v>
      </c>
    </row>
  </sheetData>
  <mergeCells count="30">
    <mergeCell ref="B67:D67"/>
    <mergeCell ref="A7:D7"/>
    <mergeCell ref="A8:B8"/>
    <mergeCell ref="A9:B9"/>
    <mergeCell ref="A10:B10"/>
    <mergeCell ref="B18:D18"/>
    <mergeCell ref="B25:D25"/>
    <mergeCell ref="B38:D38"/>
    <mergeCell ref="B40:D40"/>
    <mergeCell ref="A45:A47"/>
    <mergeCell ref="B45:B47"/>
    <mergeCell ref="A57:A59"/>
    <mergeCell ref="A71:A72"/>
    <mergeCell ref="B71:B72"/>
    <mergeCell ref="A73:A74"/>
    <mergeCell ref="B73:B74"/>
    <mergeCell ref="A75:A81"/>
    <mergeCell ref="B75:B81"/>
    <mergeCell ref="A112:B113"/>
    <mergeCell ref="B87:D87"/>
    <mergeCell ref="B88:D88"/>
    <mergeCell ref="B89:D89"/>
    <mergeCell ref="B90:D90"/>
    <mergeCell ref="B91:D91"/>
    <mergeCell ref="B92:D92"/>
    <mergeCell ref="B93:D93"/>
    <mergeCell ref="B94:D94"/>
    <mergeCell ref="B95:D95"/>
    <mergeCell ref="B96:D96"/>
    <mergeCell ref="A104:B10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F827-CA79-40F8-9A46-1562A9918E6F}">
  <dimension ref="C1:J25"/>
  <sheetViews>
    <sheetView topLeftCell="A7" workbookViewId="0">
      <selection activeCell="G20" sqref="G20"/>
    </sheetView>
  </sheetViews>
  <sheetFormatPr defaultRowHeight="18.75" x14ac:dyDescent="0.3"/>
  <cols>
    <col min="3" max="3" width="39.109375" customWidth="1"/>
    <col min="4" max="4" width="10.77734375" bestFit="1" customWidth="1"/>
    <col min="5" max="5" width="15.6640625" hidden="1" customWidth="1"/>
    <col min="6" max="8" width="10.77734375" bestFit="1" customWidth="1"/>
    <col min="9" max="9" width="25.77734375" customWidth="1"/>
    <col min="10" max="10" width="9.21875" customWidth="1"/>
    <col min="259" max="259" width="39.109375" customWidth="1"/>
    <col min="260" max="260" width="21.21875" customWidth="1"/>
    <col min="261" max="261" width="0" hidden="1" customWidth="1"/>
    <col min="262" max="264" width="15.6640625" customWidth="1"/>
    <col min="265" max="265" width="25.77734375" customWidth="1"/>
    <col min="266" max="266" width="9.21875" customWidth="1"/>
    <col min="515" max="515" width="39.109375" customWidth="1"/>
    <col min="516" max="516" width="21.21875" customWidth="1"/>
    <col min="517" max="517" width="0" hidden="1" customWidth="1"/>
    <col min="518" max="520" width="15.6640625" customWidth="1"/>
    <col min="521" max="521" width="25.77734375" customWidth="1"/>
    <col min="522" max="522" width="9.21875" customWidth="1"/>
    <col min="771" max="771" width="39.109375" customWidth="1"/>
    <col min="772" max="772" width="21.21875" customWidth="1"/>
    <col min="773" max="773" width="0" hidden="1" customWidth="1"/>
    <col min="774" max="776" width="15.6640625" customWidth="1"/>
    <col min="777" max="777" width="25.77734375" customWidth="1"/>
    <col min="778" max="778" width="9.21875" customWidth="1"/>
    <col min="1027" max="1027" width="39.109375" customWidth="1"/>
    <col min="1028" max="1028" width="21.21875" customWidth="1"/>
    <col min="1029" max="1029" width="0" hidden="1" customWidth="1"/>
    <col min="1030" max="1032" width="15.6640625" customWidth="1"/>
    <col min="1033" max="1033" width="25.77734375" customWidth="1"/>
    <col min="1034" max="1034" width="9.21875" customWidth="1"/>
    <col min="1283" max="1283" width="39.109375" customWidth="1"/>
    <col min="1284" max="1284" width="21.21875" customWidth="1"/>
    <col min="1285" max="1285" width="0" hidden="1" customWidth="1"/>
    <col min="1286" max="1288" width="15.6640625" customWidth="1"/>
    <col min="1289" max="1289" width="25.77734375" customWidth="1"/>
    <col min="1290" max="1290" width="9.21875" customWidth="1"/>
    <col min="1539" max="1539" width="39.109375" customWidth="1"/>
    <col min="1540" max="1540" width="21.21875" customWidth="1"/>
    <col min="1541" max="1541" width="0" hidden="1" customWidth="1"/>
    <col min="1542" max="1544" width="15.6640625" customWidth="1"/>
    <col min="1545" max="1545" width="25.77734375" customWidth="1"/>
    <col min="1546" max="1546" width="9.21875" customWidth="1"/>
    <col min="1795" max="1795" width="39.109375" customWidth="1"/>
    <col min="1796" max="1796" width="21.21875" customWidth="1"/>
    <col min="1797" max="1797" width="0" hidden="1" customWidth="1"/>
    <col min="1798" max="1800" width="15.6640625" customWidth="1"/>
    <col min="1801" max="1801" width="25.77734375" customWidth="1"/>
    <col min="1802" max="1802" width="9.21875" customWidth="1"/>
    <col min="2051" max="2051" width="39.109375" customWidth="1"/>
    <col min="2052" max="2052" width="21.21875" customWidth="1"/>
    <col min="2053" max="2053" width="0" hidden="1" customWidth="1"/>
    <col min="2054" max="2056" width="15.6640625" customWidth="1"/>
    <col min="2057" max="2057" width="25.77734375" customWidth="1"/>
    <col min="2058" max="2058" width="9.21875" customWidth="1"/>
    <col min="2307" max="2307" width="39.109375" customWidth="1"/>
    <col min="2308" max="2308" width="21.21875" customWidth="1"/>
    <col min="2309" max="2309" width="0" hidden="1" customWidth="1"/>
    <col min="2310" max="2312" width="15.6640625" customWidth="1"/>
    <col min="2313" max="2313" width="25.77734375" customWidth="1"/>
    <col min="2314" max="2314" width="9.21875" customWidth="1"/>
    <col min="2563" max="2563" width="39.109375" customWidth="1"/>
    <col min="2564" max="2564" width="21.21875" customWidth="1"/>
    <col min="2565" max="2565" width="0" hidden="1" customWidth="1"/>
    <col min="2566" max="2568" width="15.6640625" customWidth="1"/>
    <col min="2569" max="2569" width="25.77734375" customWidth="1"/>
    <col min="2570" max="2570" width="9.21875" customWidth="1"/>
    <col min="2819" max="2819" width="39.109375" customWidth="1"/>
    <col min="2820" max="2820" width="21.21875" customWidth="1"/>
    <col min="2821" max="2821" width="0" hidden="1" customWidth="1"/>
    <col min="2822" max="2824" width="15.6640625" customWidth="1"/>
    <col min="2825" max="2825" width="25.77734375" customWidth="1"/>
    <col min="2826" max="2826" width="9.21875" customWidth="1"/>
    <col min="3075" max="3075" width="39.109375" customWidth="1"/>
    <col min="3076" max="3076" width="21.21875" customWidth="1"/>
    <col min="3077" max="3077" width="0" hidden="1" customWidth="1"/>
    <col min="3078" max="3080" width="15.6640625" customWidth="1"/>
    <col min="3081" max="3081" width="25.77734375" customWidth="1"/>
    <col min="3082" max="3082" width="9.21875" customWidth="1"/>
    <col min="3331" max="3331" width="39.109375" customWidth="1"/>
    <col min="3332" max="3332" width="21.21875" customWidth="1"/>
    <col min="3333" max="3333" width="0" hidden="1" customWidth="1"/>
    <col min="3334" max="3336" width="15.6640625" customWidth="1"/>
    <col min="3337" max="3337" width="25.77734375" customWidth="1"/>
    <col min="3338" max="3338" width="9.21875" customWidth="1"/>
    <col min="3587" max="3587" width="39.109375" customWidth="1"/>
    <col min="3588" max="3588" width="21.21875" customWidth="1"/>
    <col min="3589" max="3589" width="0" hidden="1" customWidth="1"/>
    <col min="3590" max="3592" width="15.6640625" customWidth="1"/>
    <col min="3593" max="3593" width="25.77734375" customWidth="1"/>
    <col min="3594" max="3594" width="9.21875" customWidth="1"/>
    <col min="3843" max="3843" width="39.109375" customWidth="1"/>
    <col min="3844" max="3844" width="21.21875" customWidth="1"/>
    <col min="3845" max="3845" width="0" hidden="1" customWidth="1"/>
    <col min="3846" max="3848" width="15.6640625" customWidth="1"/>
    <col min="3849" max="3849" width="25.77734375" customWidth="1"/>
    <col min="3850" max="3850" width="9.21875" customWidth="1"/>
    <col min="4099" max="4099" width="39.109375" customWidth="1"/>
    <col min="4100" max="4100" width="21.21875" customWidth="1"/>
    <col min="4101" max="4101" width="0" hidden="1" customWidth="1"/>
    <col min="4102" max="4104" width="15.6640625" customWidth="1"/>
    <col min="4105" max="4105" width="25.77734375" customWidth="1"/>
    <col min="4106" max="4106" width="9.21875" customWidth="1"/>
    <col min="4355" max="4355" width="39.109375" customWidth="1"/>
    <col min="4356" max="4356" width="21.21875" customWidth="1"/>
    <col min="4357" max="4357" width="0" hidden="1" customWidth="1"/>
    <col min="4358" max="4360" width="15.6640625" customWidth="1"/>
    <col min="4361" max="4361" width="25.77734375" customWidth="1"/>
    <col min="4362" max="4362" width="9.21875" customWidth="1"/>
    <col min="4611" max="4611" width="39.109375" customWidth="1"/>
    <col min="4612" max="4612" width="21.21875" customWidth="1"/>
    <col min="4613" max="4613" width="0" hidden="1" customWidth="1"/>
    <col min="4614" max="4616" width="15.6640625" customWidth="1"/>
    <col min="4617" max="4617" width="25.77734375" customWidth="1"/>
    <col min="4618" max="4618" width="9.21875" customWidth="1"/>
    <col min="4867" max="4867" width="39.109375" customWidth="1"/>
    <col min="4868" max="4868" width="21.21875" customWidth="1"/>
    <col min="4869" max="4869" width="0" hidden="1" customWidth="1"/>
    <col min="4870" max="4872" width="15.6640625" customWidth="1"/>
    <col min="4873" max="4873" width="25.77734375" customWidth="1"/>
    <col min="4874" max="4874" width="9.21875" customWidth="1"/>
    <col min="5123" max="5123" width="39.109375" customWidth="1"/>
    <col min="5124" max="5124" width="21.21875" customWidth="1"/>
    <col min="5125" max="5125" width="0" hidden="1" customWidth="1"/>
    <col min="5126" max="5128" width="15.6640625" customWidth="1"/>
    <col min="5129" max="5129" width="25.77734375" customWidth="1"/>
    <col min="5130" max="5130" width="9.21875" customWidth="1"/>
    <col min="5379" max="5379" width="39.109375" customWidth="1"/>
    <col min="5380" max="5380" width="21.21875" customWidth="1"/>
    <col min="5381" max="5381" width="0" hidden="1" customWidth="1"/>
    <col min="5382" max="5384" width="15.6640625" customWidth="1"/>
    <col min="5385" max="5385" width="25.77734375" customWidth="1"/>
    <col min="5386" max="5386" width="9.21875" customWidth="1"/>
    <col min="5635" max="5635" width="39.109375" customWidth="1"/>
    <col min="5636" max="5636" width="21.21875" customWidth="1"/>
    <col min="5637" max="5637" width="0" hidden="1" customWidth="1"/>
    <col min="5638" max="5640" width="15.6640625" customWidth="1"/>
    <col min="5641" max="5641" width="25.77734375" customWidth="1"/>
    <col min="5642" max="5642" width="9.21875" customWidth="1"/>
    <col min="5891" max="5891" width="39.109375" customWidth="1"/>
    <col min="5892" max="5892" width="21.21875" customWidth="1"/>
    <col min="5893" max="5893" width="0" hidden="1" customWidth="1"/>
    <col min="5894" max="5896" width="15.6640625" customWidth="1"/>
    <col min="5897" max="5897" width="25.77734375" customWidth="1"/>
    <col min="5898" max="5898" width="9.21875" customWidth="1"/>
    <col min="6147" max="6147" width="39.109375" customWidth="1"/>
    <col min="6148" max="6148" width="21.21875" customWidth="1"/>
    <col min="6149" max="6149" width="0" hidden="1" customWidth="1"/>
    <col min="6150" max="6152" width="15.6640625" customWidth="1"/>
    <col min="6153" max="6153" width="25.77734375" customWidth="1"/>
    <col min="6154" max="6154" width="9.21875" customWidth="1"/>
    <col min="6403" max="6403" width="39.109375" customWidth="1"/>
    <col min="6404" max="6404" width="21.21875" customWidth="1"/>
    <col min="6405" max="6405" width="0" hidden="1" customWidth="1"/>
    <col min="6406" max="6408" width="15.6640625" customWidth="1"/>
    <col min="6409" max="6409" width="25.77734375" customWidth="1"/>
    <col min="6410" max="6410" width="9.21875" customWidth="1"/>
    <col min="6659" max="6659" width="39.109375" customWidth="1"/>
    <col min="6660" max="6660" width="21.21875" customWidth="1"/>
    <col min="6661" max="6661" width="0" hidden="1" customWidth="1"/>
    <col min="6662" max="6664" width="15.6640625" customWidth="1"/>
    <col min="6665" max="6665" width="25.77734375" customWidth="1"/>
    <col min="6666" max="6666" width="9.21875" customWidth="1"/>
    <col min="6915" max="6915" width="39.109375" customWidth="1"/>
    <col min="6916" max="6916" width="21.21875" customWidth="1"/>
    <col min="6917" max="6917" width="0" hidden="1" customWidth="1"/>
    <col min="6918" max="6920" width="15.6640625" customWidth="1"/>
    <col min="6921" max="6921" width="25.77734375" customWidth="1"/>
    <col min="6922" max="6922" width="9.21875" customWidth="1"/>
    <col min="7171" max="7171" width="39.109375" customWidth="1"/>
    <col min="7172" max="7172" width="21.21875" customWidth="1"/>
    <col min="7173" max="7173" width="0" hidden="1" customWidth="1"/>
    <col min="7174" max="7176" width="15.6640625" customWidth="1"/>
    <col min="7177" max="7177" width="25.77734375" customWidth="1"/>
    <col min="7178" max="7178" width="9.21875" customWidth="1"/>
    <col min="7427" max="7427" width="39.109375" customWidth="1"/>
    <col min="7428" max="7428" width="21.21875" customWidth="1"/>
    <col min="7429" max="7429" width="0" hidden="1" customWidth="1"/>
    <col min="7430" max="7432" width="15.6640625" customWidth="1"/>
    <col min="7433" max="7433" width="25.77734375" customWidth="1"/>
    <col min="7434" max="7434" width="9.21875" customWidth="1"/>
    <col min="7683" max="7683" width="39.109375" customWidth="1"/>
    <col min="7684" max="7684" width="21.21875" customWidth="1"/>
    <col min="7685" max="7685" width="0" hidden="1" customWidth="1"/>
    <col min="7686" max="7688" width="15.6640625" customWidth="1"/>
    <col min="7689" max="7689" width="25.77734375" customWidth="1"/>
    <col min="7690" max="7690" width="9.21875" customWidth="1"/>
    <col min="7939" max="7939" width="39.109375" customWidth="1"/>
    <col min="7940" max="7940" width="21.21875" customWidth="1"/>
    <col min="7941" max="7941" width="0" hidden="1" customWidth="1"/>
    <col min="7942" max="7944" width="15.6640625" customWidth="1"/>
    <col min="7945" max="7945" width="25.77734375" customWidth="1"/>
    <col min="7946" max="7946" width="9.21875" customWidth="1"/>
    <col min="8195" max="8195" width="39.109375" customWidth="1"/>
    <col min="8196" max="8196" width="21.21875" customWidth="1"/>
    <col min="8197" max="8197" width="0" hidden="1" customWidth="1"/>
    <col min="8198" max="8200" width="15.6640625" customWidth="1"/>
    <col min="8201" max="8201" width="25.77734375" customWidth="1"/>
    <col min="8202" max="8202" width="9.21875" customWidth="1"/>
    <col min="8451" max="8451" width="39.109375" customWidth="1"/>
    <col min="8452" max="8452" width="21.21875" customWidth="1"/>
    <col min="8453" max="8453" width="0" hidden="1" customWidth="1"/>
    <col min="8454" max="8456" width="15.6640625" customWidth="1"/>
    <col min="8457" max="8457" width="25.77734375" customWidth="1"/>
    <col min="8458" max="8458" width="9.21875" customWidth="1"/>
    <col min="8707" max="8707" width="39.109375" customWidth="1"/>
    <col min="8708" max="8708" width="21.21875" customWidth="1"/>
    <col min="8709" max="8709" width="0" hidden="1" customWidth="1"/>
    <col min="8710" max="8712" width="15.6640625" customWidth="1"/>
    <col min="8713" max="8713" width="25.77734375" customWidth="1"/>
    <col min="8714" max="8714" width="9.21875" customWidth="1"/>
    <col min="8963" max="8963" width="39.109375" customWidth="1"/>
    <col min="8964" max="8964" width="21.21875" customWidth="1"/>
    <col min="8965" max="8965" width="0" hidden="1" customWidth="1"/>
    <col min="8966" max="8968" width="15.6640625" customWidth="1"/>
    <col min="8969" max="8969" width="25.77734375" customWidth="1"/>
    <col min="8970" max="8970" width="9.21875" customWidth="1"/>
    <col min="9219" max="9219" width="39.109375" customWidth="1"/>
    <col min="9220" max="9220" width="21.21875" customWidth="1"/>
    <col min="9221" max="9221" width="0" hidden="1" customWidth="1"/>
    <col min="9222" max="9224" width="15.6640625" customWidth="1"/>
    <col min="9225" max="9225" width="25.77734375" customWidth="1"/>
    <col min="9226" max="9226" width="9.21875" customWidth="1"/>
    <col min="9475" max="9475" width="39.109375" customWidth="1"/>
    <col min="9476" max="9476" width="21.21875" customWidth="1"/>
    <col min="9477" max="9477" width="0" hidden="1" customWidth="1"/>
    <col min="9478" max="9480" width="15.6640625" customWidth="1"/>
    <col min="9481" max="9481" width="25.77734375" customWidth="1"/>
    <col min="9482" max="9482" width="9.21875" customWidth="1"/>
    <col min="9731" max="9731" width="39.109375" customWidth="1"/>
    <col min="9732" max="9732" width="21.21875" customWidth="1"/>
    <col min="9733" max="9733" width="0" hidden="1" customWidth="1"/>
    <col min="9734" max="9736" width="15.6640625" customWidth="1"/>
    <col min="9737" max="9737" width="25.77734375" customWidth="1"/>
    <col min="9738" max="9738" width="9.21875" customWidth="1"/>
    <col min="9987" max="9987" width="39.109375" customWidth="1"/>
    <col min="9988" max="9988" width="21.21875" customWidth="1"/>
    <col min="9989" max="9989" width="0" hidden="1" customWidth="1"/>
    <col min="9990" max="9992" width="15.6640625" customWidth="1"/>
    <col min="9993" max="9993" width="25.77734375" customWidth="1"/>
    <col min="9994" max="9994" width="9.21875" customWidth="1"/>
    <col min="10243" max="10243" width="39.109375" customWidth="1"/>
    <col min="10244" max="10244" width="21.21875" customWidth="1"/>
    <col min="10245" max="10245" width="0" hidden="1" customWidth="1"/>
    <col min="10246" max="10248" width="15.6640625" customWidth="1"/>
    <col min="10249" max="10249" width="25.77734375" customWidth="1"/>
    <col min="10250" max="10250" width="9.21875" customWidth="1"/>
    <col min="10499" max="10499" width="39.109375" customWidth="1"/>
    <col min="10500" max="10500" width="21.21875" customWidth="1"/>
    <col min="10501" max="10501" width="0" hidden="1" customWidth="1"/>
    <col min="10502" max="10504" width="15.6640625" customWidth="1"/>
    <col min="10505" max="10505" width="25.77734375" customWidth="1"/>
    <col min="10506" max="10506" width="9.21875" customWidth="1"/>
    <col min="10755" max="10755" width="39.109375" customWidth="1"/>
    <col min="10756" max="10756" width="21.21875" customWidth="1"/>
    <col min="10757" max="10757" width="0" hidden="1" customWidth="1"/>
    <col min="10758" max="10760" width="15.6640625" customWidth="1"/>
    <col min="10761" max="10761" width="25.77734375" customWidth="1"/>
    <col min="10762" max="10762" width="9.21875" customWidth="1"/>
    <col min="11011" max="11011" width="39.109375" customWidth="1"/>
    <col min="11012" max="11012" width="21.21875" customWidth="1"/>
    <col min="11013" max="11013" width="0" hidden="1" customWidth="1"/>
    <col min="11014" max="11016" width="15.6640625" customWidth="1"/>
    <col min="11017" max="11017" width="25.77734375" customWidth="1"/>
    <col min="11018" max="11018" width="9.21875" customWidth="1"/>
    <col min="11267" max="11267" width="39.109375" customWidth="1"/>
    <col min="11268" max="11268" width="21.21875" customWidth="1"/>
    <col min="11269" max="11269" width="0" hidden="1" customWidth="1"/>
    <col min="11270" max="11272" width="15.6640625" customWidth="1"/>
    <col min="11273" max="11273" width="25.77734375" customWidth="1"/>
    <col min="11274" max="11274" width="9.21875" customWidth="1"/>
    <col min="11523" max="11523" width="39.109375" customWidth="1"/>
    <col min="11524" max="11524" width="21.21875" customWidth="1"/>
    <col min="11525" max="11525" width="0" hidden="1" customWidth="1"/>
    <col min="11526" max="11528" width="15.6640625" customWidth="1"/>
    <col min="11529" max="11529" width="25.77734375" customWidth="1"/>
    <col min="11530" max="11530" width="9.21875" customWidth="1"/>
    <col min="11779" max="11779" width="39.109375" customWidth="1"/>
    <col min="11780" max="11780" width="21.21875" customWidth="1"/>
    <col min="11781" max="11781" width="0" hidden="1" customWidth="1"/>
    <col min="11782" max="11784" width="15.6640625" customWidth="1"/>
    <col min="11785" max="11785" width="25.77734375" customWidth="1"/>
    <col min="11786" max="11786" width="9.21875" customWidth="1"/>
    <col min="12035" max="12035" width="39.109375" customWidth="1"/>
    <col min="12036" max="12036" width="21.21875" customWidth="1"/>
    <col min="12037" max="12037" width="0" hidden="1" customWidth="1"/>
    <col min="12038" max="12040" width="15.6640625" customWidth="1"/>
    <col min="12041" max="12041" width="25.77734375" customWidth="1"/>
    <col min="12042" max="12042" width="9.21875" customWidth="1"/>
    <col min="12291" max="12291" width="39.109375" customWidth="1"/>
    <col min="12292" max="12292" width="21.21875" customWidth="1"/>
    <col min="12293" max="12293" width="0" hidden="1" customWidth="1"/>
    <col min="12294" max="12296" width="15.6640625" customWidth="1"/>
    <col min="12297" max="12297" width="25.77734375" customWidth="1"/>
    <col min="12298" max="12298" width="9.21875" customWidth="1"/>
    <col min="12547" max="12547" width="39.109375" customWidth="1"/>
    <col min="12548" max="12548" width="21.21875" customWidth="1"/>
    <col min="12549" max="12549" width="0" hidden="1" customWidth="1"/>
    <col min="12550" max="12552" width="15.6640625" customWidth="1"/>
    <col min="12553" max="12553" width="25.77734375" customWidth="1"/>
    <col min="12554" max="12554" width="9.21875" customWidth="1"/>
    <col min="12803" max="12803" width="39.109375" customWidth="1"/>
    <col min="12804" max="12804" width="21.21875" customWidth="1"/>
    <col min="12805" max="12805" width="0" hidden="1" customWidth="1"/>
    <col min="12806" max="12808" width="15.6640625" customWidth="1"/>
    <col min="12809" max="12809" width="25.77734375" customWidth="1"/>
    <col min="12810" max="12810" width="9.21875" customWidth="1"/>
    <col min="13059" max="13059" width="39.109375" customWidth="1"/>
    <col min="13060" max="13060" width="21.21875" customWidth="1"/>
    <col min="13061" max="13061" width="0" hidden="1" customWidth="1"/>
    <col min="13062" max="13064" width="15.6640625" customWidth="1"/>
    <col min="13065" max="13065" width="25.77734375" customWidth="1"/>
    <col min="13066" max="13066" width="9.21875" customWidth="1"/>
    <col min="13315" max="13315" width="39.109375" customWidth="1"/>
    <col min="13316" max="13316" width="21.21875" customWidth="1"/>
    <col min="13317" max="13317" width="0" hidden="1" customWidth="1"/>
    <col min="13318" max="13320" width="15.6640625" customWidth="1"/>
    <col min="13321" max="13321" width="25.77734375" customWidth="1"/>
    <col min="13322" max="13322" width="9.21875" customWidth="1"/>
    <col min="13571" max="13571" width="39.109375" customWidth="1"/>
    <col min="13572" max="13572" width="21.21875" customWidth="1"/>
    <col min="13573" max="13573" width="0" hidden="1" customWidth="1"/>
    <col min="13574" max="13576" width="15.6640625" customWidth="1"/>
    <col min="13577" max="13577" width="25.77734375" customWidth="1"/>
    <col min="13578" max="13578" width="9.21875" customWidth="1"/>
    <col min="13827" max="13827" width="39.109375" customWidth="1"/>
    <col min="13828" max="13828" width="21.21875" customWidth="1"/>
    <col min="13829" max="13829" width="0" hidden="1" customWidth="1"/>
    <col min="13830" max="13832" width="15.6640625" customWidth="1"/>
    <col min="13833" max="13833" width="25.77734375" customWidth="1"/>
    <col min="13834" max="13834" width="9.21875" customWidth="1"/>
    <col min="14083" max="14083" width="39.109375" customWidth="1"/>
    <col min="14084" max="14084" width="21.21875" customWidth="1"/>
    <col min="14085" max="14085" width="0" hidden="1" customWidth="1"/>
    <col min="14086" max="14088" width="15.6640625" customWidth="1"/>
    <col min="14089" max="14089" width="25.77734375" customWidth="1"/>
    <col min="14090" max="14090" width="9.21875" customWidth="1"/>
    <col min="14339" max="14339" width="39.109375" customWidth="1"/>
    <col min="14340" max="14340" width="21.21875" customWidth="1"/>
    <col min="14341" max="14341" width="0" hidden="1" customWidth="1"/>
    <col min="14342" max="14344" width="15.6640625" customWidth="1"/>
    <col min="14345" max="14345" width="25.77734375" customWidth="1"/>
    <col min="14346" max="14346" width="9.21875" customWidth="1"/>
    <col min="14595" max="14595" width="39.109375" customWidth="1"/>
    <col min="14596" max="14596" width="21.21875" customWidth="1"/>
    <col min="14597" max="14597" width="0" hidden="1" customWidth="1"/>
    <col min="14598" max="14600" width="15.6640625" customWidth="1"/>
    <col min="14601" max="14601" width="25.77734375" customWidth="1"/>
    <col min="14602" max="14602" width="9.21875" customWidth="1"/>
    <col min="14851" max="14851" width="39.109375" customWidth="1"/>
    <col min="14852" max="14852" width="21.21875" customWidth="1"/>
    <col min="14853" max="14853" width="0" hidden="1" customWidth="1"/>
    <col min="14854" max="14856" width="15.6640625" customWidth="1"/>
    <col min="14857" max="14857" width="25.77734375" customWidth="1"/>
    <col min="14858" max="14858" width="9.21875" customWidth="1"/>
    <col min="15107" max="15107" width="39.109375" customWidth="1"/>
    <col min="15108" max="15108" width="21.21875" customWidth="1"/>
    <col min="15109" max="15109" width="0" hidden="1" customWidth="1"/>
    <col min="15110" max="15112" width="15.6640625" customWidth="1"/>
    <col min="15113" max="15113" width="25.77734375" customWidth="1"/>
    <col min="15114" max="15114" width="9.21875" customWidth="1"/>
    <col min="15363" max="15363" width="39.109375" customWidth="1"/>
    <col min="15364" max="15364" width="21.21875" customWidth="1"/>
    <col min="15365" max="15365" width="0" hidden="1" customWidth="1"/>
    <col min="15366" max="15368" width="15.6640625" customWidth="1"/>
    <col min="15369" max="15369" width="25.77734375" customWidth="1"/>
    <col min="15370" max="15370" width="9.21875" customWidth="1"/>
    <col min="15619" max="15619" width="39.109375" customWidth="1"/>
    <col min="15620" max="15620" width="21.21875" customWidth="1"/>
    <col min="15621" max="15621" width="0" hidden="1" customWidth="1"/>
    <col min="15622" max="15624" width="15.6640625" customWidth="1"/>
    <col min="15625" max="15625" width="25.77734375" customWidth="1"/>
    <col min="15626" max="15626" width="9.21875" customWidth="1"/>
    <col min="15875" max="15875" width="39.109375" customWidth="1"/>
    <col min="15876" max="15876" width="21.21875" customWidth="1"/>
    <col min="15877" max="15877" width="0" hidden="1" customWidth="1"/>
    <col min="15878" max="15880" width="15.6640625" customWidth="1"/>
    <col min="15881" max="15881" width="25.77734375" customWidth="1"/>
    <col min="15882" max="15882" width="9.21875" customWidth="1"/>
    <col min="16131" max="16131" width="39.109375" customWidth="1"/>
    <col min="16132" max="16132" width="21.21875" customWidth="1"/>
    <col min="16133" max="16133" width="0" hidden="1" customWidth="1"/>
    <col min="16134" max="16136" width="15.6640625" customWidth="1"/>
    <col min="16137" max="16137" width="25.77734375" customWidth="1"/>
    <col min="16138" max="16138" width="9.21875" customWidth="1"/>
  </cols>
  <sheetData>
    <row r="1" spans="3:10" x14ac:dyDescent="0.3">
      <c r="C1" s="118"/>
      <c r="D1" s="118"/>
      <c r="E1" s="118"/>
      <c r="F1" s="118"/>
      <c r="G1" s="118"/>
      <c r="H1" s="118"/>
    </row>
    <row r="2" spans="3:10" x14ac:dyDescent="0.3">
      <c r="C2" s="118"/>
      <c r="D2" s="118"/>
      <c r="E2" s="118"/>
      <c r="F2" s="118"/>
      <c r="G2" s="118"/>
      <c r="H2" s="118"/>
    </row>
    <row r="3" spans="3:10" x14ac:dyDescent="0.3">
      <c r="C3" s="118"/>
      <c r="D3" s="152">
        <v>2021</v>
      </c>
      <c r="E3" s="152"/>
      <c r="F3" s="152"/>
      <c r="G3" s="152">
        <v>2022</v>
      </c>
      <c r="H3" s="152"/>
    </row>
    <row r="4" spans="3:10" x14ac:dyDescent="0.3">
      <c r="C4" s="118"/>
      <c r="D4" s="118" t="s">
        <v>142</v>
      </c>
      <c r="E4" s="118"/>
      <c r="F4" s="118" t="s">
        <v>143</v>
      </c>
      <c r="G4" s="107" t="s">
        <v>142</v>
      </c>
      <c r="H4" s="107" t="s">
        <v>143</v>
      </c>
    </row>
    <row r="5" spans="3:10" x14ac:dyDescent="0.3">
      <c r="C5" s="119" t="s">
        <v>144</v>
      </c>
      <c r="D5" s="108">
        <f>+'[1]Bảng quyền lợi'!D27</f>
        <v>100000000</v>
      </c>
      <c r="E5" s="109"/>
      <c r="F5" s="109">
        <v>100000000</v>
      </c>
      <c r="G5" s="128">
        <v>80000000</v>
      </c>
      <c r="H5" s="128">
        <v>80000000</v>
      </c>
    </row>
    <row r="6" spans="3:10" x14ac:dyDescent="0.3">
      <c r="C6" s="120" t="s">
        <v>145</v>
      </c>
      <c r="D6" s="110">
        <v>8.9999999999999998E-4</v>
      </c>
      <c r="E6" s="111">
        <f>D5*D6</f>
        <v>90000</v>
      </c>
      <c r="F6" s="112">
        <v>8.9999999999999998E-4</v>
      </c>
      <c r="G6" s="110">
        <v>8.9999999999999998E-4</v>
      </c>
      <c r="H6" s="110">
        <v>8.9999999999999998E-4</v>
      </c>
    </row>
    <row r="7" spans="3:10" x14ac:dyDescent="0.3">
      <c r="C7" s="119" t="s">
        <v>146</v>
      </c>
      <c r="D7" s="108">
        <f>350000*60</f>
        <v>21000000</v>
      </c>
      <c r="E7" s="111"/>
      <c r="F7" s="109">
        <f>350000*60</f>
        <v>21000000</v>
      </c>
      <c r="G7" s="128">
        <v>15000000</v>
      </c>
      <c r="H7" s="128">
        <v>15000000</v>
      </c>
    </row>
    <row r="8" spans="3:10" x14ac:dyDescent="0.3">
      <c r="C8" s="120" t="s">
        <v>145</v>
      </c>
      <c r="D8" s="113">
        <v>5.0000000000000001E-3</v>
      </c>
      <c r="E8" s="111">
        <f>D8*D7</f>
        <v>105000</v>
      </c>
      <c r="F8" s="114">
        <v>0</v>
      </c>
      <c r="G8" s="113">
        <v>5.0000000000000001E-3</v>
      </c>
      <c r="H8" s="113">
        <v>0</v>
      </c>
    </row>
    <row r="9" spans="3:10" ht="14.25" customHeight="1" x14ac:dyDescent="0.3">
      <c r="C9" s="119" t="s">
        <v>147</v>
      </c>
      <c r="D9" s="108">
        <f>+'[1]Bảng quyền lợi'!D32</f>
        <v>20000000</v>
      </c>
      <c r="E9" s="111"/>
      <c r="F9" s="109">
        <v>20000000</v>
      </c>
      <c r="G9" s="108">
        <v>20000000</v>
      </c>
      <c r="H9" s="108">
        <v>20000000</v>
      </c>
      <c r="J9" s="100"/>
    </row>
    <row r="10" spans="3:10" ht="14.25" customHeight="1" x14ac:dyDescent="0.3">
      <c r="C10" s="120" t="s">
        <v>145</v>
      </c>
      <c r="D10" s="115">
        <v>8.5000000000000006E-3</v>
      </c>
      <c r="E10" s="111">
        <f>D10*D9</f>
        <v>170000</v>
      </c>
      <c r="F10" s="116">
        <f>D10</f>
        <v>8.5000000000000006E-3</v>
      </c>
      <c r="G10" s="115">
        <v>8.5000000000000006E-3</v>
      </c>
      <c r="H10" s="115">
        <v>8.5000000000000006E-3</v>
      </c>
      <c r="J10" s="100"/>
    </row>
    <row r="11" spans="3:10" x14ac:dyDescent="0.3">
      <c r="C11" s="119" t="s">
        <v>148</v>
      </c>
      <c r="D11" s="108">
        <v>50000000</v>
      </c>
      <c r="E11" s="111"/>
      <c r="F11" s="109">
        <f>D11</f>
        <v>50000000</v>
      </c>
      <c r="G11" s="121">
        <v>25000000</v>
      </c>
      <c r="H11" s="121">
        <f>G11</f>
        <v>25000000</v>
      </c>
      <c r="I11" s="101"/>
    </row>
    <row r="12" spans="3:10" x14ac:dyDescent="0.3">
      <c r="C12" s="120" t="s">
        <v>145</v>
      </c>
      <c r="D12" s="115">
        <v>2.1999999999999999E-2</v>
      </c>
      <c r="E12" s="111">
        <f>D12*D11</f>
        <v>1100000</v>
      </c>
      <c r="F12" s="116">
        <v>2.1999999999999999E-2</v>
      </c>
      <c r="G12" s="115">
        <v>2.1999999999999999E-2</v>
      </c>
      <c r="H12" s="115">
        <v>2.1999999999999999E-2</v>
      </c>
    </row>
    <row r="13" spans="3:10" x14ac:dyDescent="0.3">
      <c r="C13" s="119" t="s">
        <v>149</v>
      </c>
      <c r="D13" s="108">
        <f>+'[1]Bảng quyền lợi'!D68</f>
        <v>10000000</v>
      </c>
      <c r="E13" s="111"/>
      <c r="F13" s="109">
        <v>10000000</v>
      </c>
      <c r="G13" s="121">
        <v>10000000</v>
      </c>
      <c r="H13" s="121">
        <v>10000000</v>
      </c>
      <c r="I13" s="102"/>
    </row>
    <row r="14" spans="3:10" x14ac:dyDescent="0.3">
      <c r="C14" s="120" t="s">
        <v>145</v>
      </c>
      <c r="D14" s="115">
        <f>20%</f>
        <v>0.2</v>
      </c>
      <c r="E14" s="111">
        <f>D14*D13</f>
        <v>2000000</v>
      </c>
      <c r="F14" s="116">
        <v>0.2</v>
      </c>
      <c r="G14" s="115">
        <f>20%*4/3</f>
        <v>0.26666666666666666</v>
      </c>
      <c r="H14" s="115">
        <f>4/3*20%</f>
        <v>0.26666666666666666</v>
      </c>
    </row>
    <row r="15" spans="3:10" ht="14.25" customHeight="1" x14ac:dyDescent="0.3">
      <c r="C15" s="119" t="s">
        <v>150</v>
      </c>
      <c r="D15" s="108">
        <f>+'[1]Bảng quyền lợi'!D21</f>
        <v>100000000</v>
      </c>
      <c r="E15" s="111"/>
      <c r="F15" s="109">
        <v>100000000</v>
      </c>
      <c r="G15" s="128">
        <v>60000000</v>
      </c>
      <c r="H15" s="128">
        <v>60000000</v>
      </c>
      <c r="J15" s="103"/>
    </row>
    <row r="16" spans="3:10" ht="14.25" customHeight="1" x14ac:dyDescent="0.3">
      <c r="C16" s="120" t="s">
        <v>145</v>
      </c>
      <c r="D16" s="115">
        <v>2E-3</v>
      </c>
      <c r="E16" s="111">
        <f>D16*D15</f>
        <v>200000</v>
      </c>
      <c r="F16" s="116">
        <v>2E-3</v>
      </c>
      <c r="G16" s="115">
        <v>2E-3</v>
      </c>
      <c r="H16" s="115">
        <v>2E-3</v>
      </c>
      <c r="J16" s="103"/>
    </row>
    <row r="17" spans="3:10" x14ac:dyDescent="0.3">
      <c r="C17" s="122" t="s">
        <v>151</v>
      </c>
      <c r="D17" s="123">
        <f>+(D5*D6)+(D7*D8)+(D9*D10)+(D11*D12)+(D13*D14)+(D15*D16)</f>
        <v>3665000</v>
      </c>
      <c r="E17" s="123">
        <f>+(E5*E6)+(E7*E8)+(E9*E10)+(E11*E12)+(E13*E14)+(E15*E16)</f>
        <v>0</v>
      </c>
      <c r="F17" s="123">
        <f>+(F5*F6)+(F7*F8)+(F9*F10)+(F11*F12)+(F13*F14)+(F15*F16)</f>
        <v>3560000</v>
      </c>
      <c r="G17" s="123">
        <f>+(G5*G6)+(G7*G8)+(G9*G10)+(G11*G12)+(G13*G14)+(G15*G16)</f>
        <v>3653666.6666666665</v>
      </c>
      <c r="H17" s="123">
        <f>+(H5*H6)+(H7*H8)+(H9*H10)+(H11*H12)+(H13*H14)+(H15*H16)</f>
        <v>3578666.6666666665</v>
      </c>
      <c r="J17" s="103"/>
    </row>
    <row r="18" spans="3:10" x14ac:dyDescent="0.3">
      <c r="C18" s="124" t="s">
        <v>152</v>
      </c>
      <c r="D18" s="115">
        <f>1-D19/D17</f>
        <v>0.30907230559345156</v>
      </c>
      <c r="E18" s="116"/>
      <c r="F18" s="116">
        <f>1-F19/F17</f>
        <v>0.31966292134831464</v>
      </c>
      <c r="G18" s="117">
        <f>D18</f>
        <v>0.30907230559345156</v>
      </c>
      <c r="H18" s="117">
        <f>F18</f>
        <v>0.31966292134831464</v>
      </c>
      <c r="I18" s="101"/>
      <c r="J18" s="104"/>
    </row>
    <row r="19" spans="3:10" x14ac:dyDescent="0.3">
      <c r="C19" s="125" t="s">
        <v>153</v>
      </c>
      <c r="D19" s="126">
        <v>2532250</v>
      </c>
      <c r="E19" s="126"/>
      <c r="F19" s="109">
        <v>2422000</v>
      </c>
      <c r="G19" s="127">
        <v>2532250</v>
      </c>
      <c r="H19" s="127">
        <v>2422000</v>
      </c>
      <c r="I19" s="105"/>
      <c r="J19" s="103"/>
    </row>
    <row r="20" spans="3:10" x14ac:dyDescent="0.3">
      <c r="D20" s="106"/>
      <c r="J20" s="103"/>
    </row>
    <row r="21" spans="3:10" x14ac:dyDescent="0.3">
      <c r="D21" s="106"/>
      <c r="E21" s="106"/>
    </row>
    <row r="22" spans="3:10" x14ac:dyDescent="0.3">
      <c r="D22" s="106"/>
      <c r="E22" s="106"/>
    </row>
    <row r="23" spans="3:10" x14ac:dyDescent="0.3">
      <c r="D23" s="106"/>
      <c r="E23" s="106"/>
    </row>
    <row r="24" spans="3:10" x14ac:dyDescent="0.3">
      <c r="D24" s="106"/>
      <c r="E24" s="106"/>
    </row>
    <row r="25" spans="3:10" x14ac:dyDescent="0.3">
      <c r="D25" s="106"/>
      <c r="E25" s="106"/>
    </row>
  </sheetData>
  <mergeCells count="2">
    <mergeCell ref="D3:F3"/>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BQL1</vt:lpstr>
      <vt:lpstr>Tính phí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2021-12-08T01:51:21Z</dcterms:created>
  <dcterms:modified xsi:type="dcterms:W3CDTF">2021-12-08T02:36:06Z</dcterms:modified>
</cp:coreProperties>
</file>