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HR DATADASHBOARD\"/>
    </mc:Choice>
  </mc:AlternateContent>
  <xr:revisionPtr revIDLastSave="0" documentId="8_{9309B265-25D5-4C8E-BAE0-84DCB8D8508A}" xr6:coauthVersionLast="47" xr6:coauthVersionMax="47" xr10:uidLastSave="{00000000-0000-0000-0000-000000000000}"/>
  <bookViews>
    <workbookView xWindow="-108" yWindow="-108" windowWidth="23256" windowHeight="12576" xr2:uid="{9D1BE968-D1CD-4962-8863-E2F4B59BB61E}"/>
  </bookViews>
  <sheets>
    <sheet name="Actives Dashboard" sheetId="1" r:id="rId1"/>
    <sheet name="Headline" sheetId="8" r:id="rId2"/>
    <sheet name="Ethnicity" sheetId="3" r:id="rId3"/>
    <sheet name="Separations" sheetId="6" r:id="rId4"/>
    <sheet name="Term Reason" sheetId="7" r:id="rId5"/>
    <sheet name="Region" sheetId="5" r:id="rId6"/>
    <sheet name="Tenure" sheetId="4" r:id="rId7"/>
    <sheet name="Actives"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179" r:id="rId9"/>
    <pivotCache cacheId="322" r:id="rId10"/>
    <pivotCache cacheId="325" r:id="rId11"/>
    <pivotCache cacheId="328" r:id="rId12"/>
    <pivotCache cacheId="331" r:id="rId13"/>
    <pivotCache cacheId="334" r:id="rId14"/>
    <pivotCache cacheId="337" r:id="rId15"/>
    <pivotCache cacheId="340" r:id="rId16"/>
    <pivotCache cacheId="343" r:id="rId17"/>
    <pivotCache cacheId="346" r:id="rId18"/>
    <pivotCache cacheId="349" r:id="rId19"/>
  </pivotCaches>
  <extLst>
    <ext xmlns:x14="http://schemas.microsoft.com/office/spreadsheetml/2009/9/main" uri="{876F7934-8845-4945-9796-88D515C7AA90}">
      <x14:pivotCaches>
        <pivotCache cacheId="188"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 l="1"/>
  <c r="G5" i="1"/>
  <c r="K4" i="1"/>
  <c r="H5" i="1"/>
  <c r="U5" i="1"/>
  <c r="T5" i="1"/>
  <c r="S5" i="1"/>
  <c r="N5" i="1"/>
  <c r="N4" i="1"/>
  <c r="M5" i="1"/>
  <c r="M4" i="1"/>
  <c r="K5" i="1"/>
  <c r="J5" i="1"/>
  <c r="J4"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AD35A9C0-3630-4FFD-A136-A17404EC13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<sst xmlns="http://schemas.openxmlformats.org/spreadsheetml/2006/main" count="169" uniqueCount="52">
  <si>
    <t>Row Labels</t>
  </si>
  <si>
    <t>Grand Total</t>
  </si>
  <si>
    <t>2015</t>
  </si>
  <si>
    <t>Qtr1</t>
  </si>
  <si>
    <t>Qtr2</t>
  </si>
  <si>
    <t>Qtr3</t>
  </si>
  <si>
    <t>Qtr4</t>
  </si>
  <si>
    <t>2016</t>
  </si>
  <si>
    <t>2017</t>
  </si>
  <si>
    <t>2018</t>
  </si>
  <si>
    <t>2015 Total</t>
  </si>
  <si>
    <t>2016 Total</t>
  </si>
  <si>
    <t>2017 Total</t>
  </si>
  <si>
    <t>2018 Total</t>
  </si>
  <si>
    <t>Active Employees</t>
  </si>
  <si>
    <t>New Hires</t>
  </si>
  <si>
    <t>Central</t>
  </si>
  <si>
    <t>East</t>
  </si>
  <si>
    <t>Midwest</t>
  </si>
  <si>
    <t>North</t>
  </si>
  <si>
    <t>Northwest</t>
  </si>
  <si>
    <t>South</t>
  </si>
  <si>
    <t>West</t>
  </si>
  <si>
    <t>Group A</t>
  </si>
  <si>
    <t>Group B</t>
  </si>
  <si>
    <t>Group C</t>
  </si>
  <si>
    <t>Group D</t>
  </si>
  <si>
    <t>Group E</t>
  </si>
  <si>
    <t>Group F</t>
  </si>
  <si>
    <t>Group G</t>
  </si>
  <si>
    <t>F</t>
  </si>
  <si>
    <t>M</t>
  </si>
  <si>
    <t>Column Labels</t>
  </si>
  <si>
    <t>FT</t>
  </si>
  <si>
    <t>PT</t>
  </si>
  <si>
    <t>Avg. Tenure Months</t>
  </si>
  <si>
    <t>Separations</t>
  </si>
  <si>
    <t>Bad Hires</t>
  </si>
  <si>
    <t>Involuntary</t>
  </si>
  <si>
    <t>Voluntary</t>
  </si>
  <si>
    <t>HR Management Dashboard</t>
  </si>
  <si>
    <t>Total Emp</t>
  </si>
  <si>
    <t>Hourly</t>
  </si>
  <si>
    <t>Salary</t>
  </si>
  <si>
    <t>Full Time</t>
  </si>
  <si>
    <t>Part Time</t>
  </si>
  <si>
    <t>&lt;30</t>
  </si>
  <si>
    <t>30-49</t>
  </si>
  <si>
    <t>50+</t>
  </si>
  <si>
    <t>TO %</t>
  </si>
  <si>
    <t>Turnover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</si>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</sst>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18</c:v>
                </c:pt>
                <c:pt idx="1">
                  <c:v>7</c:v>
                </c:pt>
                <c:pt idx="2">
                  <c:v>3</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16</c:v>
                </c:pt>
                <c:pt idx="1">
                  <c:v>8</c:v>
                </c:pt>
                <c:pt idx="2">
                  <c:v>10</c:v>
                </c:pt>
              </c:numCache>
            </c:numRef>
          </c:val>
          <c:extLs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26</c:v>
                </c:pt>
                <c:pt idx="1">
                  <c:v>26</c:v>
                </c:pt>
                <c:pt idx="2">
                  <c:v>28</c:v>
                </c:pt>
                <c:pt idx="3">
                  <c:v>30</c:v>
                </c:pt>
                <c:pt idx="4">
                  <c:v>38</c:v>
                </c:pt>
                <c:pt idx="5">
                  <c:v>39</c:v>
                </c:pt>
                <c:pt idx="6">
                  <c:v>41</c:v>
                </c:pt>
                <c:pt idx="7">
                  <c:v>53</c:v>
                </c:pt>
                <c:pt idx="8">
                  <c:v>48</c:v>
                </c:pt>
                <c:pt idx="9">
                  <c:v>51</c:v>
                </c:pt>
                <c:pt idx="10">
                  <c:v>53</c:v>
                </c:pt>
                <c:pt idx="11">
                  <c:v>51</c:v>
                </c:pt>
                <c:pt idx="12">
                  <c:v>68</c:v>
                </c:pt>
                <c:pt idx="13">
                  <c:v>72</c:v>
                </c:pt>
                <c:pt idx="14">
                  <c:v>61</c:v>
                </c:pt>
                <c:pt idx="15">
                  <c:v>62</c:v>
                </c:pt>
              </c:numCache>
            </c:numRef>
          </c:val>
          <c:extLs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2">
                  <c:v>2</c:v>
                </c:pt>
                <c:pt idx="3">
                  <c:v>3</c:v>
                </c:pt>
                <c:pt idx="4">
                  <c:v>8</c:v>
                </c:pt>
                <c:pt idx="6">
                  <c:v>2</c:v>
                </c:pt>
                <c:pt idx="7">
                  <c:v>13</c:v>
                </c:pt>
                <c:pt idx="8">
                  <c:v>7</c:v>
                </c:pt>
                <c:pt idx="9">
                  <c:v>13</c:v>
                </c:pt>
                <c:pt idx="10">
                  <c:v>17</c:v>
                </c:pt>
                <c:pt idx="11">
                  <c:v>14</c:v>
                </c:pt>
                <c:pt idx="12">
                  <c:v>28</c:v>
                </c:pt>
                <c:pt idx="13">
                  <c:v>32</c:v>
                </c:pt>
                <c:pt idx="14">
                  <c:v>20</c:v>
                </c:pt>
                <c:pt idx="15">
                  <c:v>19</c:v>
                </c:pt>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5</c:v>
                </c:pt>
                <c:pt idx="1">
                  <c:v>1</c:v>
                </c:pt>
                <c:pt idx="2">
                  <c:v>2</c:v>
                </c:pt>
                <c:pt idx="5">
                  <c:v>3</c:v>
                </c:pt>
                <c:pt idx="6">
                  <c:v>3</c:v>
                </c:pt>
                <c:pt idx="8">
                  <c:v>1</c:v>
                </c:pt>
                <c:pt idx="9">
                  <c:v>2</c:v>
                </c:pt>
                <c:pt idx="10">
                  <c:v>1</c:v>
                </c:pt>
                <c:pt idx="12">
                  <c:v>2</c:v>
                </c:pt>
                <c:pt idx="13">
                  <c:v>2</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c:v>
                </c:pt>
                <c:pt idx="1">
                  <c:v>4</c:v>
                </c:pt>
                <c:pt idx="2">
                  <c:v>3</c:v>
                </c:pt>
                <c:pt idx="3">
                  <c:v>1</c:v>
                </c:pt>
                <c:pt idx="4">
                  <c:v>2</c:v>
                </c:pt>
                <c:pt idx="5">
                  <c:v>5</c:v>
                </c:pt>
                <c:pt idx="6">
                  <c:v>3</c:v>
                </c:pt>
                <c:pt idx="7">
                  <c:v>4</c:v>
                </c:pt>
                <c:pt idx="8">
                  <c:v>1</c:v>
                </c:pt>
                <c:pt idx="9">
                  <c:v>1</c:v>
                </c:pt>
                <c:pt idx="10">
                  <c:v>4</c:v>
                </c:pt>
                <c:pt idx="11">
                  <c:v>7</c:v>
                </c:pt>
                <c:pt idx="12">
                  <c:v>1</c:v>
                </c:pt>
                <c:pt idx="13">
                  <c:v>5</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49.531999999999996</c:v>
                </c:pt>
                <c:pt idx="1">
                  <c:v>8.3699999999999992</c:v>
                </c:pt>
                <c:pt idx="2">
                  <c:v>222.05</c:v>
                </c:pt>
                <c:pt idx="5">
                  <c:v>100.77666666666666</c:v>
                </c:pt>
                <c:pt idx="6">
                  <c:v>186.39666666666668</c:v>
                </c:pt>
                <c:pt idx="8">
                  <c:v>35.130000000000003</c:v>
                </c:pt>
                <c:pt idx="9">
                  <c:v>188.1</c:v>
                </c:pt>
                <c:pt idx="10">
                  <c:v>125.7</c:v>
                </c:pt>
                <c:pt idx="12">
                  <c:v>142.22999999999999</c:v>
                </c:pt>
                <c:pt idx="13">
                  <c:v>34.935000000000002</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26.234999999999999</c:v>
                </c:pt>
                <c:pt idx="1">
                  <c:v>62.157499999999999</c:v>
                </c:pt>
                <c:pt idx="2">
                  <c:v>30.103333333333335</c:v>
                </c:pt>
                <c:pt idx="3">
                  <c:v>1.27</c:v>
                </c:pt>
                <c:pt idx="4">
                  <c:v>28.015000000000001</c:v>
                </c:pt>
                <c:pt idx="5">
                  <c:v>22.893999999999998</c:v>
                </c:pt>
                <c:pt idx="6">
                  <c:v>16.523333333333333</c:v>
                </c:pt>
                <c:pt idx="7">
                  <c:v>19.407499999999999</c:v>
                </c:pt>
                <c:pt idx="8">
                  <c:v>3.33</c:v>
                </c:pt>
                <c:pt idx="9">
                  <c:v>3.37</c:v>
                </c:pt>
                <c:pt idx="10">
                  <c:v>28.997499999999999</c:v>
                </c:pt>
                <c:pt idx="11">
                  <c:v>34.285714285714285</c:v>
                </c:pt>
                <c:pt idx="12">
                  <c:v>1.25</c:v>
                </c:pt>
                <c:pt idx="13">
                  <c:v>10.284000000000001</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3</c:v>
                </c:pt>
                <c:pt idx="1">
                  <c:v>9</c:v>
                </c:pt>
                <c:pt idx="2">
                  <c:v>74</c:v>
                </c:pt>
                <c:pt idx="3">
                  <c:v>118</c:v>
                </c:pt>
              </c:numCache>
            </c:numRef>
          </c:val>
          <c:extLs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3</c:v>
                </c:pt>
                <c:pt idx="1">
                  <c:v>9</c:v>
                </c:pt>
                <c:pt idx="2">
                  <c:v>54</c:v>
                </c:pt>
                <c:pt idx="3">
                  <c:v>91</c:v>
                </c:pt>
              </c:numCache>
            </c:numRef>
          </c:val>
          <c:extLs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3</c:v>
                </c:pt>
                <c:pt idx="1">
                  <c:v>7</c:v>
                </c:pt>
                <c:pt idx="2">
                  <c:v>11</c:v>
                </c:pt>
                <c:pt idx="3">
                  <c:v>13</c:v>
                </c:pt>
              </c:numCache>
            </c:numRef>
          </c:val>
          <c:extLst>
            <c:ext xmlns:c16="http://schemas.microsoft.com/office/drawing/2014/chart" uri="{C3380CC4-5D6E-409C-BE32-E72D297353CC}">
              <c16:uniqueId val="{00000002-4508-4E8B-B92B-16FA52495850}"/>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c:v>
                </c:pt>
                <c:pt idx="2">
                  <c:v>63</c:v>
                </c:pt>
                <c:pt idx="3">
                  <c:v>105</c:v>
                </c:pt>
              </c:numCache>
            </c:numRef>
          </c:val>
          <c:extLst>
            <c:ext xmlns:c16="http://schemas.microsoft.com/office/drawing/2014/chart" uri="{C3380CC4-5D6E-409C-BE32-E72D297353CC}">
              <c16:uniqueId val="{00000004-4508-4E8B-B92B-16FA52495850}"/>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608141629355157"/>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8.svg"/><Relationship Id="rId33" Type="http://schemas.openxmlformats.org/officeDocument/2006/relationships/image" Target="../media/image2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32" Type="http://schemas.openxmlformats.org/officeDocument/2006/relationships/image" Target="../media/image25.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0.svg"/><Relationship Id="rId30" Type="http://schemas.openxmlformats.org/officeDocument/2006/relationships/image" Target="../media/image23.png"/><Relationship Id="rId35" Type="http://schemas.openxmlformats.org/officeDocument/2006/relationships/image" Target="../media/image28.svg"/><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086696" y="4643858"/>
          <a:ext cx="293981" cy="29569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72.526417592591" backgroundQuery="1" createdVersion="6" refreshedVersion="6" minRefreshableVersion="3" recordCount="0" supportSubquery="1" supportAdvancedDrill="1" xr:uid="{60CF6120-F0AF-4FF8-8BFA-72B26A682B4D}">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8217589" backgroundQuery="1" createdVersion="6" refreshedVersion="8" minRefreshableVersion="3" recordCount="0" supportSubquery="1" supportAdvancedDrill="1" xr:uid="{74B9EE60-5EFE-481B-B953-5A1D0227F13F}">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8680558" backgroundQuery="1" createdVersion="6" refreshedVersion="8" minRefreshableVersion="3" recordCount="0" supportSubquery="1" supportAdvancedDrill="1" xr:uid="{2457A615-054D-4D87-AE88-110A9F7FA06D}">
  <cacheSource type="external" connectionId="6"/>
  <cacheFields count="4">
    <cacheField name="[Measures].[Separations]" caption="Sepa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1967593" backgroundQuery="1" createdVersion="6" refreshedVersion="8" minRefreshableVersion="3" recordCount="0" supportSubquery="1" supportAdvancedDrill="1" xr:uid="{5255CA9C-286C-4B04-B845-BC965A9C19AD}">
  <cacheSource type="external" connectionId="6"/>
  <cacheFields count="7">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3125001" backgroundQuery="1" createdVersion="6" refreshedVersion="8" minRefreshableVersion="3" recordCount="0" supportSubquery="1" supportAdvancedDrill="1" xr:uid="{A4550D52-B008-4DAC-A2B5-FC059EA213C2}">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3587963" backgroundQuery="1" createdVersion="6" refreshedVersion="8" minRefreshableVersion="3" recordCount="0" supportSubquery="1" supportAdvancedDrill="1" xr:uid="{C28EE5DE-9909-4624-A300-7E4C10D0F8C6}">
  <cacheSource type="external" connectionId="6"/>
  <cacheFields count="4">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4166663" backgroundQuery="1" createdVersion="6" refreshedVersion="8" minRefreshableVersion="3" recordCount="0" supportSubquery="1" supportAdvancedDrill="1" xr:uid="{A535DBC9-20D4-40DF-9770-84D88BE735EA}">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4629633" backgroundQuery="1" createdVersion="6" refreshedVersion="8" minRefreshableVersion="3" recordCount="0" supportSubquery="1" supportAdvancedDrill="1" xr:uid="{CE77BDA6-FF33-43AA-9F61-5ED674A01EE2}">
  <cacheSource type="external" connectionId="6"/>
  <cacheFields count="3">
    <cacheField name="[HR Data].[Gender].[Gender]" caption="Gender" numFmtId="0" hierarchy="11" level="1">
      <sharedItems count="2">
        <s v="F"/>
        <s v="M"/>
      </sharedItems>
    </cacheField>
    <cacheField name="[Measures].[Active Employees]" caption="Active Employees" numFmtId="0" hierarchy="26"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5439818" backgroundQuery="1" createdVersion="6" refreshedVersion="8" minRefreshableVersion="3" recordCount="0" supportSubquery="1" supportAdvancedDrill="1" xr:uid="{D97BC304-2F2D-4C0A-91E1-4349093A9BA2}">
  <cacheSource type="external" connectionId="6"/>
  <cacheFields count="4">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648148" backgroundQuery="1" createdVersion="6" refreshedVersion="8" minRefreshableVersion="3" recordCount="0" supportSubquery="1" supportAdvancedDrill="1" xr:uid="{6AA04F46-9114-4FDF-A580-0048D804D830}">
  <cacheSource type="external" connectionId="6"/>
  <cacheFields count="4">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an.Nguyen" refreshedDate="44973.366407060188" backgroundQuery="1" createdVersion="6" refreshedVersion="8" minRefreshableVersion="3" recordCount="0" supportSubquery="1" supportAdvancedDrill="1" xr:uid="{6E76B2C7-6E5C-40DD-9118-BC0DA189EFE4}">
  <cacheSource type="external" connectionId="6"/>
  <cacheFields count="4">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334" applyNumberFormats="0" applyBorderFormats="0" applyFontFormats="0" applyPatternFormats="0" applyAlignmentFormats="0" applyWidthHeightFormats="1" dataCaption="Values" tag="95e2309d-322e-46cf-b5d1-1996dc75e3f0" updatedVersion="8"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346" applyNumberFormats="0" applyBorderFormats="0" applyFontFormats="0" applyPatternFormats="0" applyAlignmentFormats="0" applyWidthHeightFormats="1" dataCaption="Values" tag="cca477a5-fb00-4d91-954c-abd3e27003f5" updatedVersion="8"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322" applyNumberFormats="0" applyBorderFormats="0" applyFontFormats="0" applyPatternFormats="0" applyAlignmentFormats="0" applyWidthHeightFormats="1" dataCaption="Values" tag="a9a806e1-d4d8-4836-a105-092b17606664" updatedVersion="8" minRefreshableVersion="3" useAutoFormatting="1" subtotalHiddenItems="1" itemPrintTitles="1" createdVersion="6" indent="0" outline="1" outlineData="1" multipleFieldFilters="0" chartFormat="3">
  <location ref="A3:C28" firstHeaderRow="0" firstDataRow="1" firstDataCol="1"/>
  <pivotFields count="7">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340" applyNumberFormats="0" applyBorderFormats="0" applyFontFormats="0" applyPatternFormats="0" applyAlignmentFormats="0" applyWidthHeightFormats="1" dataCaption="Values" tag="d3e90000-f77f-40fc-aaa0-db20eb84c5c3" updatedVersion="8" minRefreshableVersion="3" useAutoFormatting="1" itemPrintTitles="1" createdVersion="6" indent="0" outline="1" outlineData="1" multipleFieldFilters="0">
  <location ref="A31:D3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328" applyNumberFormats="0" applyBorderFormats="0" applyFontFormats="0" applyPatternFormats="0" applyAlignmentFormats="0" applyWidthHeightFormats="1" dataCaption="Values" tag="f22a523e-307b-47d7-9349-3ff3fd9b9c0d" updatedVersion="8" minRefreshableVersion="3" useAutoFormatting="1" itemPrintTitles="1" createdVersion="6" indent="0" outline="1" outlineData="1" multipleFieldFilters="0" chartFormat="3">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331" applyNumberFormats="0" applyBorderFormats="0" applyFontFormats="0" applyPatternFormats="0" applyAlignmentFormats="0" applyWidthHeightFormats="1" dataCaption="Values" tag="e9f99d41-4aca-45c4-ac55-9598557286fc" updatedVersion="8"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337" applyNumberFormats="0" applyBorderFormats="0" applyFontFormats="0" applyPatternFormats="0" applyAlignmentFormats="0" applyWidthHeightFormats="1" dataCaption="Values" tag="934f50bd-a387-47bc-91e0-7d0e39e4b044" updatedVersion="8"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325" applyNumberFormats="0" applyBorderFormats="0" applyFontFormats="0" applyPatternFormats="0" applyAlignmentFormats="0" applyWidthHeightFormats="1" dataCaption="Values" tag="1a431422-237c-431d-996a-fb7182ff6e51" updatedVersion="8"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343" applyNumberFormats="0" applyBorderFormats="0" applyFontFormats="0" applyPatternFormats="0" applyAlignmentFormats="0" applyWidthHeightFormats="1" dataCaption="Values" tag="1c17fce6-975b-440b-a9e8-23bbd999d4dc" updatedVersion="8"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349" applyNumberFormats="0" applyBorderFormats="0" applyFontFormats="0" applyPatternFormats="0" applyAlignmentFormats="0" applyWidthHeightFormats="1" dataCaption="Values" tag="d2b62eb2-e461-4942-99e9-2e93d1aba396" updatedVersion="8"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Mid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179"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mp;[Mid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tabSelected="1" zoomScale="80" zoomScaleNormal="80" workbookViewId="0">
      <selection activeCell="Z5" sqref="Z5"/>
    </sheetView>
  </sheetViews>
  <sheetFormatPr defaultRowHeight="14.4" x14ac:dyDescent="0.3"/>
  <sheetData>
    <row r="1" spans="1:24" ht="4.5" customHeight="1" x14ac:dyDescent="0.3">
      <c r="A1" t="s">
        <v>51</v>
      </c>
    </row>
    <row r="2" spans="1:24" ht="19.5" customHeight="1" x14ac:dyDescent="0.45">
      <c r="A2" s="1" t="s">
        <v>40</v>
      </c>
      <c r="F2" s="2" t="s">
        <v>41</v>
      </c>
      <c r="G2" s="3">
        <f>G5/$F$5</f>
        <v>0.54838709677419351</v>
      </c>
      <c r="H2" s="4">
        <f>H5/$F$5</f>
        <v>0.45161290322580644</v>
      </c>
      <c r="S2" s="5" t="s">
        <v>50</v>
      </c>
      <c r="T2" s="6"/>
      <c r="U2" s="6"/>
    </row>
    <row r="3" spans="1:24" ht="19.5" customHeight="1" x14ac:dyDescent="0.3">
      <c r="A3" s="30"/>
      <c r="F3" s="7"/>
      <c r="G3" s="8"/>
      <c r="H3" s="8"/>
    </row>
    <row r="4" spans="1:24" ht="18" x14ac:dyDescent="0.35">
      <c r="F4" s="9"/>
      <c r="G4" s="10"/>
      <c r="H4" s="10"/>
      <c r="I4" s="11" t="s">
        <v>42</v>
      </c>
      <c r="J4" s="12">
        <f>IFERROR(GETPIVOTDATA("[Measures].[Active Employees]",Headline!$A$10,"[HR Data].[Gender]","[HR Data].[Gender].&amp;[M]","[HR Data].[PayType]","[HR Data].[PayType].&amp;[Hourly]"),"")</f>
        <v>0.97058823529411764</v>
      </c>
      <c r="K4" s="13">
        <f>IFERROR(GETPIVOTDATA("[Measures].[Active Employees]",Headline!$A$10,"[HR Data].[Gender]","[HR Data].[Gender].&amp;[F]","[HR Data].[PayType]","[HR Data].[PayType].&amp;[Hourly]"),"")</f>
        <v>0.9285714285714286</v>
      </c>
      <c r="L4" s="11" t="s">
        <v>44</v>
      </c>
      <c r="M4" s="12">
        <f>IFERROR(GETPIVOTDATA("[Measures].[Active Employees]",Headline!$A$17,"[HR Data].[Gender]","[HR Data].[Gender].&amp;[M]","[HR Data].[FP]","[HR Data].[FP].&amp;[FT]"),"")</f>
        <v>0.23529411764705882</v>
      </c>
      <c r="N4" s="13">
        <f>IFERROR(GETPIVOTDATA("[Measures].[Active Employees]",Headline!$A$17,"[HR Data].[Gender]","[HR Data].[Gender].&amp;[F]","[HR Data].[FP]","[HR Data].[FP].&amp;[FT]"),"")</f>
        <v>0.4642857142857143</v>
      </c>
    </row>
    <row r="5" spans="1:24" ht="24" thickBot="1" x14ac:dyDescent="0.45">
      <c r="A5" s="14"/>
      <c r="B5" s="15"/>
      <c r="C5" s="15"/>
      <c r="D5" s="15"/>
      <c r="E5" s="15"/>
      <c r="F5" s="16">
        <f>IFERROR(GETPIVOTDATA("[Measures].[Active Employees]",Headline!$A$3),"")</f>
        <v>62</v>
      </c>
      <c r="G5" s="17">
        <f>IFERROR(GETPIVOTDATA("[Measures].[Active Employees]",Headline!$A$3,"[HR Data].[Gender]","[HR Data].[Gender].&amp;[M]"),"")</f>
        <v>34</v>
      </c>
      <c r="H5" s="18">
        <f>IFERROR(GETPIVOTDATA("[Measures].[Active Employees]",Headline!$A$3,"[HR Data].[Gender]","[HR Data].[Gender].&amp;[F]"),"")</f>
        <v>28</v>
      </c>
      <c r="I5" s="19" t="s">
        <v>43</v>
      </c>
      <c r="J5" s="20">
        <f>IFERROR(GETPIVOTDATA("[Measures].[Active Employees]",Headline!$A$10,"[HR Data].[Gender]","[HR Data].[Gender].&amp;[M]","[HR Data].[PayType]","[HR Data].[PayType].&amp;[Salary]"),"")</f>
        <v>2.9411764705882353E-2</v>
      </c>
      <c r="K5" s="21">
        <f>IFERROR(GETPIVOTDATA("[Measures].[Active Employees]",Headline!$A$10,"[HR Data].[Gender]","[HR Data].[Gender].&amp;[F]","[HR Data].[PayType]","[HR Data].[PayType].&amp;[Salary]"),"")</f>
        <v>7.1428571428571425E-2</v>
      </c>
      <c r="L5" s="19" t="s">
        <v>45</v>
      </c>
      <c r="M5" s="20">
        <f>IFERROR(GETPIVOTDATA("[Measures].[Active Employees]",Headline!$A$17,"[HR Data].[Gender]","[HR Data].[Gender].&amp;[M]","[HR Data].[FP]","[HR Data].[FP].&amp;[PT]"),"")</f>
        <v>0.76470588235294112</v>
      </c>
      <c r="N5" s="21">
        <f>IFERROR(GETPIVOTDATA("[Measures].[Active Employees]",Headline!$A$17,"[HR Data].[Gender]","[HR Data].[Gender].&amp;[F]","[HR Data].[FP]","[HR Data].[FP].&amp;[PT]"),"")</f>
        <v>0.5357142857142857</v>
      </c>
      <c r="O5" s="15"/>
      <c r="P5" s="15"/>
      <c r="Q5" s="15"/>
      <c r="R5" s="15"/>
      <c r="S5" s="22">
        <f>IFERROR(GETPIVOTDATA("[Measures].[TO %]",Headline!$A$31),"")</f>
        <v>3.2903225806451615</v>
      </c>
      <c r="T5" s="22">
        <f>IFERROR(GETPIVOTDATA("[Measures].[TO %]",Headline!$A$31,"[HR Data].[Gender]","[HR Data].[Gender].&amp;[M]"),"")</f>
        <v>3.5</v>
      </c>
      <c r="U5" s="22">
        <f>IFERROR(GETPIVOTDATA("[Measures].[TO %]",Headline!$A$31,"[HR Data].[Gender]","[HR Data].[Gender].&amp;[F]"),"")</f>
        <v>3.0357142857142856</v>
      </c>
      <c r="V5" s="15"/>
      <c r="W5" s="15"/>
      <c r="X5" s="15"/>
    </row>
    <row r="6" spans="1:24" ht="4.5" customHeight="1" thickTop="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7"/>
  <sheetViews>
    <sheetView workbookViewId="0">
      <selection activeCell="A12" sqref="A12"/>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23" t="s">
        <v>0</v>
      </c>
      <c r="B3" t="s">
        <v>14</v>
      </c>
    </row>
    <row r="4" spans="1:4" x14ac:dyDescent="0.3">
      <c r="A4" s="24" t="s">
        <v>30</v>
      </c>
      <c r="B4" s="27">
        <v>28</v>
      </c>
    </row>
    <row r="5" spans="1:4" x14ac:dyDescent="0.3">
      <c r="A5" s="24" t="s">
        <v>31</v>
      </c>
      <c r="B5" s="27">
        <v>34</v>
      </c>
    </row>
    <row r="6" spans="1:4" x14ac:dyDescent="0.3">
      <c r="A6" s="24" t="s">
        <v>1</v>
      </c>
      <c r="B6" s="27">
        <v>62</v>
      </c>
    </row>
    <row r="10" spans="1:4" x14ac:dyDescent="0.3">
      <c r="A10" s="23" t="s">
        <v>14</v>
      </c>
      <c r="B10" s="23" t="s">
        <v>32</v>
      </c>
    </row>
    <row r="11" spans="1:4" x14ac:dyDescent="0.3">
      <c r="A11" s="23" t="s">
        <v>0</v>
      </c>
      <c r="B11" t="s">
        <v>30</v>
      </c>
      <c r="C11" t="s">
        <v>31</v>
      </c>
      <c r="D11" t="s">
        <v>1</v>
      </c>
    </row>
    <row r="12" spans="1:4" x14ac:dyDescent="0.3">
      <c r="A12" s="24" t="s">
        <v>42</v>
      </c>
      <c r="B12" s="28">
        <v>0.9285714285714286</v>
      </c>
      <c r="C12" s="28">
        <v>0.97058823529411764</v>
      </c>
      <c r="D12" s="28">
        <v>0.95161290322580649</v>
      </c>
    </row>
    <row r="13" spans="1:4" x14ac:dyDescent="0.3">
      <c r="A13" s="24" t="s">
        <v>43</v>
      </c>
      <c r="B13" s="28">
        <v>7.1428571428571425E-2</v>
      </c>
      <c r="C13" s="28">
        <v>2.9411764705882353E-2</v>
      </c>
      <c r="D13" s="28">
        <v>4.8387096774193547E-2</v>
      </c>
    </row>
    <row r="14" spans="1:4" x14ac:dyDescent="0.3">
      <c r="A14" s="24" t="s">
        <v>1</v>
      </c>
      <c r="B14" s="28">
        <v>1</v>
      </c>
      <c r="C14" s="28">
        <v>1</v>
      </c>
      <c r="D14" s="28">
        <v>1</v>
      </c>
    </row>
    <row r="17" spans="1:4" x14ac:dyDescent="0.3">
      <c r="A17" s="23" t="s">
        <v>14</v>
      </c>
      <c r="B17" s="23" t="s">
        <v>32</v>
      </c>
    </row>
    <row r="18" spans="1:4" x14ac:dyDescent="0.3">
      <c r="A18" s="23" t="s">
        <v>0</v>
      </c>
      <c r="B18" t="s">
        <v>30</v>
      </c>
      <c r="C18" t="s">
        <v>31</v>
      </c>
      <c r="D18" t="s">
        <v>1</v>
      </c>
    </row>
    <row r="19" spans="1:4" x14ac:dyDescent="0.3">
      <c r="A19" s="24" t="s">
        <v>33</v>
      </c>
      <c r="B19" s="28">
        <v>0.4642857142857143</v>
      </c>
      <c r="C19" s="28">
        <v>0.23529411764705882</v>
      </c>
      <c r="D19" s="28">
        <v>0.33870967741935482</v>
      </c>
    </row>
    <row r="20" spans="1:4" x14ac:dyDescent="0.3">
      <c r="A20" s="24" t="s">
        <v>34</v>
      </c>
      <c r="B20" s="28">
        <v>0.5357142857142857</v>
      </c>
      <c r="C20" s="28">
        <v>0.76470588235294112</v>
      </c>
      <c r="D20" s="28">
        <v>0.66129032258064513</v>
      </c>
    </row>
    <row r="21" spans="1:4" x14ac:dyDescent="0.3">
      <c r="A21" s="24" t="s">
        <v>1</v>
      </c>
      <c r="B21" s="28">
        <v>1</v>
      </c>
      <c r="C21" s="28">
        <v>1</v>
      </c>
      <c r="D21" s="28">
        <v>1</v>
      </c>
    </row>
    <row r="23" spans="1:4" x14ac:dyDescent="0.3">
      <c r="A23" s="23" t="s">
        <v>14</v>
      </c>
      <c r="B23" s="23" t="s">
        <v>32</v>
      </c>
    </row>
    <row r="24" spans="1:4" x14ac:dyDescent="0.3">
      <c r="A24" s="23" t="s">
        <v>0</v>
      </c>
      <c r="B24" t="s">
        <v>30</v>
      </c>
      <c r="C24" t="s">
        <v>31</v>
      </c>
      <c r="D24" t="s">
        <v>1</v>
      </c>
    </row>
    <row r="25" spans="1:4" x14ac:dyDescent="0.3">
      <c r="A25" s="24" t="s">
        <v>46</v>
      </c>
      <c r="B25" s="27">
        <v>18</v>
      </c>
      <c r="C25" s="27">
        <v>16</v>
      </c>
      <c r="D25" s="27">
        <v>34</v>
      </c>
    </row>
    <row r="26" spans="1:4" x14ac:dyDescent="0.3">
      <c r="A26" s="24" t="s">
        <v>47</v>
      </c>
      <c r="B26" s="27">
        <v>7</v>
      </c>
      <c r="C26" s="27">
        <v>8</v>
      </c>
      <c r="D26" s="27">
        <v>15</v>
      </c>
    </row>
    <row r="27" spans="1:4" x14ac:dyDescent="0.3">
      <c r="A27" s="24" t="s">
        <v>48</v>
      </c>
      <c r="B27" s="27">
        <v>3</v>
      </c>
      <c r="C27" s="27">
        <v>10</v>
      </c>
      <c r="D27" s="27">
        <v>13</v>
      </c>
    </row>
    <row r="28" spans="1:4" x14ac:dyDescent="0.3">
      <c r="A28" s="24" t="s">
        <v>1</v>
      </c>
      <c r="B28" s="27">
        <v>28</v>
      </c>
      <c r="C28" s="27">
        <v>34</v>
      </c>
      <c r="D28" s="27">
        <v>62</v>
      </c>
    </row>
    <row r="31" spans="1:4" x14ac:dyDescent="0.3">
      <c r="A31" s="23" t="s">
        <v>49</v>
      </c>
      <c r="B31" s="23" t="s">
        <v>32</v>
      </c>
    </row>
    <row r="32" spans="1:4" x14ac:dyDescent="0.3">
      <c r="A32" s="23" t="s">
        <v>0</v>
      </c>
      <c r="B32" t="s">
        <v>30</v>
      </c>
      <c r="C32" t="s">
        <v>31</v>
      </c>
      <c r="D32" t="s">
        <v>1</v>
      </c>
    </row>
    <row r="33" spans="1:4" x14ac:dyDescent="0.3">
      <c r="A33" s="24" t="s">
        <v>2</v>
      </c>
      <c r="B33" s="29">
        <v>0.2</v>
      </c>
      <c r="C33" s="29"/>
      <c r="D33" s="29">
        <v>0.1</v>
      </c>
    </row>
    <row r="34" spans="1:4" x14ac:dyDescent="0.3">
      <c r="A34" s="24" t="s">
        <v>7</v>
      </c>
      <c r="B34" s="29">
        <v>0.16</v>
      </c>
      <c r="C34" s="29">
        <v>0.17857142857142858</v>
      </c>
      <c r="D34" s="29">
        <v>0.16981132075471697</v>
      </c>
    </row>
    <row r="35" spans="1:4" x14ac:dyDescent="0.3">
      <c r="A35" s="24" t="s">
        <v>8</v>
      </c>
      <c r="B35" s="29">
        <v>1</v>
      </c>
      <c r="C35" s="29">
        <v>1.9583333333333333</v>
      </c>
      <c r="D35" s="29">
        <v>1.4509803921568627</v>
      </c>
    </row>
    <row r="36" spans="1:4" x14ac:dyDescent="0.3">
      <c r="A36" s="24" t="s">
        <v>9</v>
      </c>
      <c r="B36" s="29">
        <v>1.8214285714285714</v>
      </c>
      <c r="C36" s="29">
        <v>1.9705882352941178</v>
      </c>
      <c r="D36" s="29">
        <v>1.903225806451613</v>
      </c>
    </row>
    <row r="37" spans="1:4" x14ac:dyDescent="0.3">
      <c r="A37" s="24" t="s">
        <v>1</v>
      </c>
      <c r="B37" s="29">
        <v>3.0357142857142856</v>
      </c>
      <c r="C37" s="29">
        <v>3.5</v>
      </c>
      <c r="D37" s="29">
        <v>3.2903225806451615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B10" sqref="B10"/>
    </sheetView>
  </sheetViews>
  <sheetFormatPr defaultRowHeight="14.4" x14ac:dyDescent="0.3"/>
  <cols>
    <col min="1" max="1" width="15.88671875" bestFit="1" customWidth="1"/>
    <col min="2" max="2" width="15.5546875" bestFit="1" customWidth="1"/>
    <col min="3" max="3" width="3.109375" bestFit="1" customWidth="1"/>
    <col min="4" max="4" width="10.77734375" bestFit="1" customWidth="1"/>
  </cols>
  <sheetData>
    <row r="3" spans="1:4" x14ac:dyDescent="0.3">
      <c r="A3" s="23" t="s">
        <v>14</v>
      </c>
      <c r="B3" s="23" t="s">
        <v>32</v>
      </c>
    </row>
    <row r="4" spans="1:4" x14ac:dyDescent="0.3">
      <c r="A4" s="23" t="s">
        <v>0</v>
      </c>
      <c r="B4" t="s">
        <v>33</v>
      </c>
      <c r="C4" t="s">
        <v>34</v>
      </c>
      <c r="D4" t="s">
        <v>1</v>
      </c>
    </row>
    <row r="5" spans="1:4" x14ac:dyDescent="0.3">
      <c r="A5" s="24" t="s">
        <v>23</v>
      </c>
      <c r="B5" s="31"/>
      <c r="C5" s="31"/>
      <c r="D5" s="31"/>
    </row>
    <row r="6" spans="1:4" x14ac:dyDescent="0.3">
      <c r="A6" s="25" t="s">
        <v>30</v>
      </c>
      <c r="B6" s="27">
        <v>5</v>
      </c>
      <c r="C6" s="27">
        <v>2</v>
      </c>
      <c r="D6" s="27">
        <v>7</v>
      </c>
    </row>
    <row r="7" spans="1:4" x14ac:dyDescent="0.3">
      <c r="A7" s="25" t="s">
        <v>31</v>
      </c>
      <c r="B7" s="27">
        <v>1</v>
      </c>
      <c r="C7" s="27">
        <v>4</v>
      </c>
      <c r="D7" s="27">
        <v>5</v>
      </c>
    </row>
    <row r="8" spans="1:4" x14ac:dyDescent="0.3">
      <c r="A8" s="24" t="s">
        <v>24</v>
      </c>
      <c r="B8" s="31"/>
      <c r="C8" s="31"/>
      <c r="D8" s="31"/>
    </row>
    <row r="9" spans="1:4" x14ac:dyDescent="0.3">
      <c r="A9" s="25" t="s">
        <v>30</v>
      </c>
      <c r="B9" s="27">
        <v>2</v>
      </c>
      <c r="C9" s="27">
        <v>3</v>
      </c>
      <c r="D9" s="27">
        <v>5</v>
      </c>
    </row>
    <row r="10" spans="1:4" x14ac:dyDescent="0.3">
      <c r="A10" s="25" t="s">
        <v>31</v>
      </c>
      <c r="B10" s="27"/>
      <c r="C10" s="27">
        <v>1</v>
      </c>
      <c r="D10" s="27">
        <v>1</v>
      </c>
    </row>
    <row r="11" spans="1:4" x14ac:dyDescent="0.3">
      <c r="A11" s="24" t="s">
        <v>25</v>
      </c>
      <c r="B11" s="31"/>
      <c r="C11" s="31"/>
      <c r="D11" s="31"/>
    </row>
    <row r="12" spans="1:4" x14ac:dyDescent="0.3">
      <c r="A12" s="25" t="s">
        <v>30</v>
      </c>
      <c r="B12" s="27"/>
      <c r="C12" s="27">
        <v>2</v>
      </c>
      <c r="D12" s="27">
        <v>2</v>
      </c>
    </row>
    <row r="13" spans="1:4" x14ac:dyDescent="0.3">
      <c r="A13" s="25" t="s">
        <v>31</v>
      </c>
      <c r="B13" s="27">
        <v>3</v>
      </c>
      <c r="C13" s="27">
        <v>5</v>
      </c>
      <c r="D13" s="27">
        <v>8</v>
      </c>
    </row>
    <row r="14" spans="1:4" x14ac:dyDescent="0.3">
      <c r="A14" s="24" t="s">
        <v>26</v>
      </c>
      <c r="B14" s="31"/>
      <c r="C14" s="31"/>
      <c r="D14" s="31"/>
    </row>
    <row r="15" spans="1:4" x14ac:dyDescent="0.3">
      <c r="A15" s="25" t="s">
        <v>30</v>
      </c>
      <c r="B15" s="27">
        <v>3</v>
      </c>
      <c r="C15" s="27">
        <v>3</v>
      </c>
      <c r="D15" s="27">
        <v>6</v>
      </c>
    </row>
    <row r="16" spans="1:4" x14ac:dyDescent="0.3">
      <c r="A16" s="25" t="s">
        <v>31</v>
      </c>
      <c r="B16" s="27"/>
      <c r="C16" s="27">
        <v>4</v>
      </c>
      <c r="D16" s="27">
        <v>4</v>
      </c>
    </row>
    <row r="17" spans="1:4" x14ac:dyDescent="0.3">
      <c r="A17" s="24" t="s">
        <v>27</v>
      </c>
      <c r="B17" s="31"/>
      <c r="C17" s="31"/>
      <c r="D17" s="31"/>
    </row>
    <row r="18" spans="1:4" x14ac:dyDescent="0.3">
      <c r="A18" s="25" t="s">
        <v>30</v>
      </c>
      <c r="B18" s="27">
        <v>1</v>
      </c>
      <c r="C18" s="27">
        <v>1</v>
      </c>
      <c r="D18" s="27">
        <v>1</v>
      </c>
    </row>
    <row r="19" spans="1:4" x14ac:dyDescent="0.3">
      <c r="A19" s="25" t="s">
        <v>31</v>
      </c>
      <c r="B19" s="27">
        <v>2</v>
      </c>
      <c r="C19" s="27">
        <v>1</v>
      </c>
      <c r="D19" s="27">
        <v>2</v>
      </c>
    </row>
    <row r="20" spans="1:4" x14ac:dyDescent="0.3">
      <c r="A20" s="24" t="s">
        <v>28</v>
      </c>
      <c r="B20" s="31"/>
      <c r="C20" s="31"/>
      <c r="D20" s="31"/>
    </row>
    <row r="21" spans="1:4" x14ac:dyDescent="0.3">
      <c r="A21" s="25" t="s">
        <v>30</v>
      </c>
      <c r="B21" s="27">
        <v>1</v>
      </c>
      <c r="C21" s="27">
        <v>4</v>
      </c>
      <c r="D21" s="27">
        <v>5</v>
      </c>
    </row>
    <row r="22" spans="1:4" x14ac:dyDescent="0.3">
      <c r="A22" s="25" t="s">
        <v>31</v>
      </c>
      <c r="B22" s="27"/>
      <c r="C22" s="27">
        <v>7</v>
      </c>
      <c r="D22" s="27">
        <v>7</v>
      </c>
    </row>
    <row r="23" spans="1:4" x14ac:dyDescent="0.3">
      <c r="A23" s="24" t="s">
        <v>29</v>
      </c>
      <c r="B23" s="31"/>
      <c r="C23" s="31"/>
      <c r="D23" s="31"/>
    </row>
    <row r="24" spans="1:4" x14ac:dyDescent="0.3">
      <c r="A24" s="25" t="s">
        <v>30</v>
      </c>
      <c r="B24" s="27">
        <v>2</v>
      </c>
      <c r="C24" s="27">
        <v>1</v>
      </c>
      <c r="D24" s="27">
        <v>2</v>
      </c>
    </row>
    <row r="25" spans="1:4" x14ac:dyDescent="0.3">
      <c r="A25" s="25" t="s">
        <v>31</v>
      </c>
      <c r="B25" s="27">
        <v>2</v>
      </c>
      <c r="C25" s="27">
        <v>5</v>
      </c>
      <c r="D25" s="27">
        <v>7</v>
      </c>
    </row>
    <row r="26" spans="1:4" x14ac:dyDescent="0.3">
      <c r="A26" s="24" t="s">
        <v>1</v>
      </c>
      <c r="B26" s="27">
        <v>21</v>
      </c>
      <c r="C26" s="27">
        <v>41</v>
      </c>
      <c r="D26" s="27">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8"/>
  <sheetViews>
    <sheetView workbookViewId="0">
      <selection activeCell="C6" sqref="C6"/>
    </sheetView>
  </sheetViews>
  <sheetFormatPr defaultRowHeight="14.4" x14ac:dyDescent="0.3"/>
  <cols>
    <col min="1" max="1" width="12.5546875" bestFit="1" customWidth="1"/>
    <col min="2" max="2" width="10.88671875" bestFit="1" customWidth="1"/>
    <col min="3" max="3" width="8.77734375" bestFit="1" customWidth="1"/>
  </cols>
  <sheetData>
    <row r="3" spans="1:3" x14ac:dyDescent="0.3">
      <c r="A3" s="23" t="s">
        <v>0</v>
      </c>
      <c r="B3" t="s">
        <v>36</v>
      </c>
      <c r="C3" t="s">
        <v>37</v>
      </c>
    </row>
    <row r="4" spans="1:3" x14ac:dyDescent="0.3">
      <c r="A4" s="24" t="s">
        <v>2</v>
      </c>
      <c r="B4" s="26">
        <v>3</v>
      </c>
      <c r="C4" s="31">
        <v>3</v>
      </c>
    </row>
    <row r="5" spans="1:3" x14ac:dyDescent="0.3">
      <c r="A5" s="24" t="s">
        <v>7</v>
      </c>
      <c r="B5" s="26">
        <v>9</v>
      </c>
      <c r="C5" s="31">
        <v>9</v>
      </c>
    </row>
    <row r="6" spans="1:3" x14ac:dyDescent="0.3">
      <c r="A6" s="24" t="s">
        <v>8</v>
      </c>
      <c r="B6" s="26">
        <v>74</v>
      </c>
      <c r="C6" s="31">
        <v>54</v>
      </c>
    </row>
    <row r="7" spans="1:3" x14ac:dyDescent="0.3">
      <c r="A7" s="24" t="s">
        <v>9</v>
      </c>
      <c r="B7" s="26">
        <v>118</v>
      </c>
      <c r="C7" s="31">
        <v>91</v>
      </c>
    </row>
    <row r="8" spans="1:3" x14ac:dyDescent="0.3">
      <c r="A8" s="24" t="s">
        <v>1</v>
      </c>
      <c r="B8" s="26">
        <v>204</v>
      </c>
      <c r="C8" s="31">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9"/>
  <sheetViews>
    <sheetView workbookViewId="0">
      <selection activeCell="G2" sqref="G2"/>
    </sheetView>
  </sheetViews>
  <sheetFormatPr defaultRowHeight="14.4" x14ac:dyDescent="0.3"/>
  <cols>
    <col min="1" max="1" width="12.5546875" bestFit="1" customWidth="1"/>
    <col min="2" max="2" width="15.5546875" bestFit="1" customWidth="1"/>
    <col min="3" max="3" width="9.33203125" bestFit="1" customWidth="1"/>
    <col min="4" max="4" width="10.77734375" bestFit="1" customWidth="1"/>
    <col min="5" max="5" width="11.109375" bestFit="1" customWidth="1"/>
    <col min="6" max="6" width="9.6640625" bestFit="1" customWidth="1"/>
    <col min="7" max="7" width="16.44140625" bestFit="1" customWidth="1"/>
    <col min="8" max="8" width="14.33203125" bestFit="1" customWidth="1"/>
  </cols>
  <sheetData>
    <row r="3" spans="1:4" x14ac:dyDescent="0.3">
      <c r="A3" s="23" t="s">
        <v>36</v>
      </c>
      <c r="B3" s="23" t="s">
        <v>32</v>
      </c>
    </row>
    <row r="4" spans="1:4" x14ac:dyDescent="0.3">
      <c r="A4" s="23" t="s">
        <v>0</v>
      </c>
      <c r="B4" t="s">
        <v>38</v>
      </c>
      <c r="C4" t="s">
        <v>39</v>
      </c>
      <c r="D4" t="s">
        <v>1</v>
      </c>
    </row>
    <row r="5" spans="1:4" x14ac:dyDescent="0.3">
      <c r="A5" s="24" t="s">
        <v>2</v>
      </c>
      <c r="B5" s="26">
        <v>3</v>
      </c>
      <c r="C5" s="26"/>
      <c r="D5" s="26">
        <v>3</v>
      </c>
    </row>
    <row r="6" spans="1:4" x14ac:dyDescent="0.3">
      <c r="A6" s="24" t="s">
        <v>7</v>
      </c>
      <c r="B6" s="26">
        <v>7</v>
      </c>
      <c r="C6" s="26">
        <v>2</v>
      </c>
      <c r="D6" s="26">
        <v>9</v>
      </c>
    </row>
    <row r="7" spans="1:4" x14ac:dyDescent="0.3">
      <c r="A7" s="24" t="s">
        <v>8</v>
      </c>
      <c r="B7" s="26">
        <v>11</v>
      </c>
      <c r="C7" s="26">
        <v>63</v>
      </c>
      <c r="D7" s="26">
        <v>74</v>
      </c>
    </row>
    <row r="8" spans="1:4" x14ac:dyDescent="0.3">
      <c r="A8" s="24" t="s">
        <v>9</v>
      </c>
      <c r="B8" s="26">
        <v>13</v>
      </c>
      <c r="C8" s="26">
        <v>105</v>
      </c>
      <c r="D8" s="26">
        <v>118</v>
      </c>
    </row>
    <row r="9" spans="1:4" x14ac:dyDescent="0.3">
      <c r="A9" s="24" t="s">
        <v>1</v>
      </c>
      <c r="B9" s="26">
        <v>34</v>
      </c>
      <c r="C9" s="26">
        <v>170</v>
      </c>
      <c r="D9" s="26">
        <v>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4.4" x14ac:dyDescent="0.3"/>
  <cols>
    <col min="1" max="1" width="16.88671875" bestFit="1" customWidth="1"/>
    <col min="2" max="2" width="16.33203125" bestFit="1" customWidth="1"/>
    <col min="3" max="3" width="4" bestFit="1" customWidth="1"/>
    <col min="4" max="4" width="11.33203125" bestFit="1" customWidth="1"/>
  </cols>
  <sheetData>
    <row r="3" spans="1:4" x14ac:dyDescent="0.3">
      <c r="A3" s="23" t="s">
        <v>14</v>
      </c>
      <c r="B3" s="23" t="s">
        <v>32</v>
      </c>
    </row>
    <row r="4" spans="1:4" x14ac:dyDescent="0.3">
      <c r="A4" s="23" t="s">
        <v>0</v>
      </c>
      <c r="B4" t="s">
        <v>33</v>
      </c>
      <c r="C4" t="s">
        <v>34</v>
      </c>
      <c r="D4" t="s">
        <v>1</v>
      </c>
    </row>
    <row r="5" spans="1:4" x14ac:dyDescent="0.3">
      <c r="A5" s="24" t="s">
        <v>16</v>
      </c>
      <c r="B5" s="27">
        <v>25</v>
      </c>
      <c r="C5" s="27">
        <v>50</v>
      </c>
      <c r="D5" s="27">
        <v>75</v>
      </c>
    </row>
    <row r="6" spans="1:4" x14ac:dyDescent="0.3">
      <c r="A6" s="24" t="s">
        <v>17</v>
      </c>
      <c r="B6" s="27">
        <v>86</v>
      </c>
      <c r="C6" s="27">
        <v>27</v>
      </c>
      <c r="D6" s="27">
        <v>113</v>
      </c>
    </row>
    <row r="7" spans="1:4" x14ac:dyDescent="0.3">
      <c r="A7" s="24" t="s">
        <v>18</v>
      </c>
      <c r="B7" s="27">
        <v>21</v>
      </c>
      <c r="C7" s="27">
        <v>41</v>
      </c>
      <c r="D7" s="27">
        <v>62</v>
      </c>
    </row>
    <row r="8" spans="1:4" x14ac:dyDescent="0.3">
      <c r="A8" s="24" t="s">
        <v>19</v>
      </c>
      <c r="B8" s="27">
        <v>34</v>
      </c>
      <c r="C8" s="27">
        <v>90</v>
      </c>
      <c r="D8" s="27">
        <v>124</v>
      </c>
    </row>
    <row r="9" spans="1:4" x14ac:dyDescent="0.3">
      <c r="A9" s="24" t="s">
        <v>20</v>
      </c>
      <c r="B9" s="27">
        <v>21</v>
      </c>
      <c r="C9" s="27">
        <v>73</v>
      </c>
      <c r="D9" s="27">
        <v>94</v>
      </c>
    </row>
    <row r="10" spans="1:4" x14ac:dyDescent="0.3">
      <c r="A10" s="24" t="s">
        <v>21</v>
      </c>
      <c r="B10" s="27">
        <v>33</v>
      </c>
      <c r="C10" s="27">
        <v>81</v>
      </c>
      <c r="D10" s="27">
        <v>114</v>
      </c>
    </row>
    <row r="11" spans="1:4" x14ac:dyDescent="0.3">
      <c r="A11" s="24" t="s">
        <v>22</v>
      </c>
      <c r="B11" s="27">
        <v>27</v>
      </c>
      <c r="C11" s="27">
        <v>41</v>
      </c>
      <c r="D11" s="27">
        <v>68</v>
      </c>
    </row>
    <row r="12" spans="1:4" x14ac:dyDescent="0.3">
      <c r="A12" s="24" t="s">
        <v>1</v>
      </c>
      <c r="B12" s="27">
        <v>247</v>
      </c>
      <c r="C12" s="27">
        <v>403</v>
      </c>
      <c r="D12" s="27">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19.109375" bestFit="1" customWidth="1"/>
    <col min="6" max="6" width="29.6640625" bestFit="1" customWidth="1"/>
    <col min="7" max="7" width="24.109375" bestFit="1" customWidth="1"/>
    <col min="8" max="16" width="11.5546875" bestFit="1" customWidth="1"/>
    <col min="17" max="17" width="11.33203125" bestFit="1" customWidth="1"/>
  </cols>
  <sheetData>
    <row r="3" spans="1:4" x14ac:dyDescent="0.3">
      <c r="A3" s="23" t="s">
        <v>35</v>
      </c>
      <c r="B3" s="23" t="s">
        <v>32</v>
      </c>
    </row>
    <row r="4" spans="1:4" x14ac:dyDescent="0.3">
      <c r="A4" s="23" t="s">
        <v>0</v>
      </c>
      <c r="B4" t="s">
        <v>33</v>
      </c>
      <c r="C4" t="s">
        <v>34</v>
      </c>
      <c r="D4" t="s">
        <v>1</v>
      </c>
    </row>
    <row r="5" spans="1:4" x14ac:dyDescent="0.3">
      <c r="A5" s="24" t="s">
        <v>23</v>
      </c>
      <c r="B5" s="31"/>
      <c r="C5" s="31"/>
      <c r="D5" s="31"/>
    </row>
    <row r="6" spans="1:4" x14ac:dyDescent="0.3">
      <c r="A6" s="25" t="s">
        <v>30</v>
      </c>
      <c r="B6" s="26">
        <v>49.531999999999996</v>
      </c>
      <c r="C6" s="26">
        <v>26.234999999999999</v>
      </c>
      <c r="D6" s="26">
        <v>42.875714285714288</v>
      </c>
    </row>
    <row r="7" spans="1:4" x14ac:dyDescent="0.3">
      <c r="A7" s="25" t="s">
        <v>31</v>
      </c>
      <c r="B7" s="26">
        <v>8.3699999999999992</v>
      </c>
      <c r="C7" s="26">
        <v>62.157499999999999</v>
      </c>
      <c r="D7" s="26">
        <v>51.4</v>
      </c>
    </row>
    <row r="8" spans="1:4" x14ac:dyDescent="0.3">
      <c r="A8" s="24" t="s">
        <v>24</v>
      </c>
      <c r="B8" s="31"/>
      <c r="C8" s="31"/>
      <c r="D8" s="31"/>
    </row>
    <row r="9" spans="1:4" x14ac:dyDescent="0.3">
      <c r="A9" s="25" t="s">
        <v>30</v>
      </c>
      <c r="B9" s="26">
        <v>222.05</v>
      </c>
      <c r="C9" s="26">
        <v>30.103333333333335</v>
      </c>
      <c r="D9" s="26">
        <v>106.88199999999999</v>
      </c>
    </row>
    <row r="10" spans="1:4" x14ac:dyDescent="0.3">
      <c r="A10" s="25" t="s">
        <v>31</v>
      </c>
      <c r="B10" s="26"/>
      <c r="C10" s="26">
        <v>1.27</v>
      </c>
      <c r="D10" s="26">
        <v>1.27</v>
      </c>
    </row>
    <row r="11" spans="1:4" x14ac:dyDescent="0.3">
      <c r="A11" s="24" t="s">
        <v>25</v>
      </c>
      <c r="B11" s="31"/>
      <c r="C11" s="31"/>
      <c r="D11" s="31"/>
    </row>
    <row r="12" spans="1:4" x14ac:dyDescent="0.3">
      <c r="A12" s="25" t="s">
        <v>30</v>
      </c>
      <c r="B12" s="26"/>
      <c r="C12" s="26">
        <v>28.015000000000001</v>
      </c>
      <c r="D12" s="26">
        <v>28.015000000000001</v>
      </c>
    </row>
    <row r="13" spans="1:4" x14ac:dyDescent="0.3">
      <c r="A13" s="25" t="s">
        <v>31</v>
      </c>
      <c r="B13" s="26">
        <v>100.77666666666666</v>
      </c>
      <c r="C13" s="26">
        <v>22.893999999999998</v>
      </c>
      <c r="D13" s="26">
        <v>52.1</v>
      </c>
    </row>
    <row r="14" spans="1:4" x14ac:dyDescent="0.3">
      <c r="A14" s="24" t="s">
        <v>26</v>
      </c>
      <c r="B14" s="31"/>
      <c r="C14" s="31"/>
      <c r="D14" s="31"/>
    </row>
    <row r="15" spans="1:4" x14ac:dyDescent="0.3">
      <c r="A15" s="25" t="s">
        <v>30</v>
      </c>
      <c r="B15" s="26">
        <v>186.39666666666668</v>
      </c>
      <c r="C15" s="26">
        <v>16.523333333333333</v>
      </c>
      <c r="D15" s="26">
        <v>101.46</v>
      </c>
    </row>
    <row r="16" spans="1:4" x14ac:dyDescent="0.3">
      <c r="A16" s="25" t="s">
        <v>31</v>
      </c>
      <c r="B16" s="26"/>
      <c r="C16" s="26">
        <v>19.407499999999999</v>
      </c>
      <c r="D16" s="26">
        <v>19.407499999999999</v>
      </c>
    </row>
    <row r="17" spans="1:4" x14ac:dyDescent="0.3">
      <c r="A17" s="24" t="s">
        <v>27</v>
      </c>
      <c r="B17" s="31"/>
      <c r="C17" s="31"/>
      <c r="D17" s="31"/>
    </row>
    <row r="18" spans="1:4" x14ac:dyDescent="0.3">
      <c r="A18" s="25" t="s">
        <v>30</v>
      </c>
      <c r="B18" s="26">
        <v>35.130000000000003</v>
      </c>
      <c r="C18" s="26">
        <v>3.33</v>
      </c>
      <c r="D18" s="26">
        <v>3.33</v>
      </c>
    </row>
    <row r="19" spans="1:4" x14ac:dyDescent="0.3">
      <c r="A19" s="25" t="s">
        <v>31</v>
      </c>
      <c r="B19" s="26">
        <v>188.1</v>
      </c>
      <c r="C19" s="26">
        <v>3.37</v>
      </c>
      <c r="D19" s="26">
        <v>188.1</v>
      </c>
    </row>
    <row r="20" spans="1:4" x14ac:dyDescent="0.3">
      <c r="A20" s="24" t="s">
        <v>28</v>
      </c>
      <c r="B20" s="31"/>
      <c r="C20" s="31"/>
      <c r="D20" s="31"/>
    </row>
    <row r="21" spans="1:4" x14ac:dyDescent="0.3">
      <c r="A21" s="25" t="s">
        <v>30</v>
      </c>
      <c r="B21" s="26">
        <v>125.7</v>
      </c>
      <c r="C21" s="26">
        <v>28.997499999999999</v>
      </c>
      <c r="D21" s="26">
        <v>48.338000000000001</v>
      </c>
    </row>
    <row r="22" spans="1:4" x14ac:dyDescent="0.3">
      <c r="A22" s="25" t="s">
        <v>31</v>
      </c>
      <c r="B22" s="26"/>
      <c r="C22" s="26">
        <v>34.285714285714285</v>
      </c>
      <c r="D22" s="26">
        <v>34.285714285714285</v>
      </c>
    </row>
    <row r="23" spans="1:4" x14ac:dyDescent="0.3">
      <c r="A23" s="24" t="s">
        <v>29</v>
      </c>
      <c r="B23" s="31"/>
      <c r="C23" s="31"/>
      <c r="D23" s="31"/>
    </row>
    <row r="24" spans="1:4" x14ac:dyDescent="0.3">
      <c r="A24" s="25" t="s">
        <v>30</v>
      </c>
      <c r="B24" s="26">
        <v>142.22999999999999</v>
      </c>
      <c r="C24" s="26">
        <v>1.25</v>
      </c>
      <c r="D24" s="26">
        <v>142.22999999999999</v>
      </c>
    </row>
    <row r="25" spans="1:4" x14ac:dyDescent="0.3">
      <c r="A25" s="25" t="s">
        <v>31</v>
      </c>
      <c r="B25" s="26">
        <v>34.935000000000002</v>
      </c>
      <c r="C25" s="26">
        <v>10.284000000000001</v>
      </c>
      <c r="D25" s="26">
        <v>17.327142857142857</v>
      </c>
    </row>
    <row r="26" spans="1:4" x14ac:dyDescent="0.3">
      <c r="A26" s="24" t="s">
        <v>1</v>
      </c>
      <c r="B26" s="26">
        <v>115.13714285714286</v>
      </c>
      <c r="C26" s="26">
        <v>26.856585365853658</v>
      </c>
      <c r="D26" s="26">
        <v>56.758064516129032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28"/>
  <sheetViews>
    <sheetView workbookViewId="0">
      <selection activeCell="A10" sqref="A10"/>
    </sheetView>
  </sheetViews>
  <sheetFormatPr defaultRowHeight="14.4" x14ac:dyDescent="0.3"/>
  <cols>
    <col min="1" max="1" width="12.5546875" bestFit="1" customWidth="1"/>
    <col min="2" max="2" width="15.88671875" bestFit="1" customWidth="1"/>
    <col min="3" max="3" width="9.33203125" bestFit="1" customWidth="1"/>
  </cols>
  <sheetData>
    <row r="3" spans="1:3" x14ac:dyDescent="0.3">
      <c r="A3" s="23" t="s">
        <v>0</v>
      </c>
      <c r="B3" t="s">
        <v>14</v>
      </c>
      <c r="C3" t="s">
        <v>15</v>
      </c>
    </row>
    <row r="4" spans="1:3" x14ac:dyDescent="0.3">
      <c r="A4" s="24" t="s">
        <v>2</v>
      </c>
      <c r="B4" s="31"/>
      <c r="C4" s="31"/>
    </row>
    <row r="5" spans="1:3" x14ac:dyDescent="0.3">
      <c r="A5" s="25" t="s">
        <v>3</v>
      </c>
      <c r="B5" s="27">
        <v>26</v>
      </c>
      <c r="C5" s="26"/>
    </row>
    <row r="6" spans="1:3" x14ac:dyDescent="0.3">
      <c r="A6" s="25" t="s">
        <v>4</v>
      </c>
      <c r="B6" s="27">
        <v>26</v>
      </c>
      <c r="C6" s="26"/>
    </row>
    <row r="7" spans="1:3" x14ac:dyDescent="0.3">
      <c r="A7" s="25" t="s">
        <v>5</v>
      </c>
      <c r="B7" s="27">
        <v>28</v>
      </c>
      <c r="C7" s="26">
        <v>2</v>
      </c>
    </row>
    <row r="8" spans="1:3" x14ac:dyDescent="0.3">
      <c r="A8" s="25" t="s">
        <v>6</v>
      </c>
      <c r="B8" s="27">
        <v>30</v>
      </c>
      <c r="C8" s="26">
        <v>3</v>
      </c>
    </row>
    <row r="9" spans="1:3" x14ac:dyDescent="0.3">
      <c r="A9" s="24" t="s">
        <v>10</v>
      </c>
      <c r="B9" s="27">
        <v>30</v>
      </c>
      <c r="C9" s="26">
        <v>5</v>
      </c>
    </row>
    <row r="10" spans="1:3" x14ac:dyDescent="0.3">
      <c r="A10" s="24" t="s">
        <v>7</v>
      </c>
      <c r="B10" s="31"/>
      <c r="C10" s="31"/>
    </row>
    <row r="11" spans="1:3" x14ac:dyDescent="0.3">
      <c r="A11" s="25" t="s">
        <v>3</v>
      </c>
      <c r="B11" s="27">
        <v>38</v>
      </c>
      <c r="C11" s="26">
        <v>8</v>
      </c>
    </row>
    <row r="12" spans="1:3" x14ac:dyDescent="0.3">
      <c r="A12" s="25" t="s">
        <v>4</v>
      </c>
      <c r="B12" s="27">
        <v>39</v>
      </c>
      <c r="C12" s="26"/>
    </row>
    <row r="13" spans="1:3" x14ac:dyDescent="0.3">
      <c r="A13" s="25" t="s">
        <v>5</v>
      </c>
      <c r="B13" s="27">
        <v>41</v>
      </c>
      <c r="C13" s="26">
        <v>2</v>
      </c>
    </row>
    <row r="14" spans="1:3" x14ac:dyDescent="0.3">
      <c r="A14" s="25" t="s">
        <v>6</v>
      </c>
      <c r="B14" s="27">
        <v>53</v>
      </c>
      <c r="C14" s="26">
        <v>13</v>
      </c>
    </row>
    <row r="15" spans="1:3" x14ac:dyDescent="0.3">
      <c r="A15" s="24" t="s">
        <v>11</v>
      </c>
      <c r="B15" s="27">
        <v>53</v>
      </c>
      <c r="C15" s="26">
        <v>23</v>
      </c>
    </row>
    <row r="16" spans="1:3" x14ac:dyDescent="0.3">
      <c r="A16" s="24" t="s">
        <v>8</v>
      </c>
      <c r="B16" s="31"/>
      <c r="C16" s="31"/>
    </row>
    <row r="17" spans="1:3" x14ac:dyDescent="0.3">
      <c r="A17" s="25" t="s">
        <v>3</v>
      </c>
      <c r="B17" s="27">
        <v>48</v>
      </c>
      <c r="C17" s="26">
        <v>7</v>
      </c>
    </row>
    <row r="18" spans="1:3" x14ac:dyDescent="0.3">
      <c r="A18" s="25" t="s">
        <v>4</v>
      </c>
      <c r="B18" s="27">
        <v>51</v>
      </c>
      <c r="C18" s="26">
        <v>13</v>
      </c>
    </row>
    <row r="19" spans="1:3" x14ac:dyDescent="0.3">
      <c r="A19" s="25" t="s">
        <v>5</v>
      </c>
      <c r="B19" s="27">
        <v>53</v>
      </c>
      <c r="C19" s="26">
        <v>17</v>
      </c>
    </row>
    <row r="20" spans="1:3" x14ac:dyDescent="0.3">
      <c r="A20" s="25" t="s">
        <v>6</v>
      </c>
      <c r="B20" s="27">
        <v>51</v>
      </c>
      <c r="C20" s="26">
        <v>14</v>
      </c>
    </row>
    <row r="21" spans="1:3" x14ac:dyDescent="0.3">
      <c r="A21" s="24" t="s">
        <v>12</v>
      </c>
      <c r="B21" s="27">
        <v>51</v>
      </c>
      <c r="C21" s="26">
        <v>51</v>
      </c>
    </row>
    <row r="22" spans="1:3" x14ac:dyDescent="0.3">
      <c r="A22" s="24" t="s">
        <v>9</v>
      </c>
      <c r="B22" s="31"/>
      <c r="C22" s="31"/>
    </row>
    <row r="23" spans="1:3" x14ac:dyDescent="0.3">
      <c r="A23" s="25" t="s">
        <v>3</v>
      </c>
      <c r="B23" s="27">
        <v>68</v>
      </c>
      <c r="C23" s="26">
        <v>28</v>
      </c>
    </row>
    <row r="24" spans="1:3" x14ac:dyDescent="0.3">
      <c r="A24" s="25" t="s">
        <v>4</v>
      </c>
      <c r="B24" s="27">
        <v>72</v>
      </c>
      <c r="C24" s="26">
        <v>32</v>
      </c>
    </row>
    <row r="25" spans="1:3" x14ac:dyDescent="0.3">
      <c r="A25" s="25" t="s">
        <v>5</v>
      </c>
      <c r="B25" s="27">
        <v>61</v>
      </c>
      <c r="C25" s="26">
        <v>20</v>
      </c>
    </row>
    <row r="26" spans="1:3" x14ac:dyDescent="0.3">
      <c r="A26" s="25" t="s">
        <v>6</v>
      </c>
      <c r="B26" s="27">
        <v>62</v>
      </c>
      <c r="C26" s="26">
        <v>19</v>
      </c>
    </row>
    <row r="27" spans="1:3" x14ac:dyDescent="0.3">
      <c r="A27" s="24" t="s">
        <v>13</v>
      </c>
      <c r="B27" s="27">
        <v>62</v>
      </c>
      <c r="C27" s="26">
        <v>99</v>
      </c>
    </row>
    <row r="28" spans="1:3" x14ac:dyDescent="0.3">
      <c r="A28" s="24" t="s">
        <v>1</v>
      </c>
      <c r="B28" s="27">
        <v>62</v>
      </c>
      <c r="C28" s="26">
        <v>178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3.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C l i e n t W i n d o w X M L " > < C u s t o m C o n t e n t > < ! [ C D A T A [ H R   D a t a _ a 3 c a b 3 5 d - b 5 4 f - 4 a a f - 9 8 f 7 - 9 5 8 6 2 7 e c 7 7 8 b ] ] > < / C u s t o m C o n t e n t > < / G e m i n i > 
</file>

<file path=customXml/item18.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T a b l e O r d e r " > < C u s t o m C o n t e n t > < ! [ C D A T A [ H R   D a t a _ a 3 c a b 3 5 d - b 5 4 f - 4 a a f - 9 8 f 7 - 9 5 8 6 2 7 e c 7 7 8 b ] ] > < / 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a 9 a 8 0 6 e 1 - d 4 d 8 - 4 8 3 6 - a 1 0 5 - 0 9 2 b 1 7 6 0 6 6 6 4 " > < 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0 7 5 ] ] > < / 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 2 0 2 3 - 0 2 - 1 6 T 0 8 : 5 0 : 4 8 . 4 4 7 6 5 6 5 + 0 7 : 0 0 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7.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8.xml>��< ? x m l   v e r s i o n = " 1 . 0 "   e n c o d i n g = " U T F - 1 6 " ? > < G e m i n i   x m l n s = " h t t p : / / g e m i n i / p i v o t c u s t o m i z a t i o n / S h o w I m p l i c i t M e a s u r e s " > < C u s t o m C o n t e n t > < ! [ C D A T A [ F a l s e ] ] > < / C u s t o m C o n t e n t > < / G e m i n i > 
</file>

<file path=customXml/item9.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05B08CA-B65E-481F-B1B4-71BB48C15B00}">
  <ds:schemaRefs/>
</ds:datastoreItem>
</file>

<file path=customXml/itemProps10.xml><?xml version="1.0" encoding="utf-8"?>
<ds:datastoreItem xmlns:ds="http://schemas.openxmlformats.org/officeDocument/2006/customXml" ds:itemID="{20BB6E0F-0EE3-4E72-A818-8D2266C59B4C}">
  <ds:schemaRefs/>
</ds:datastoreItem>
</file>

<file path=customXml/itemProps11.xml><?xml version="1.0" encoding="utf-8"?>
<ds:datastoreItem xmlns:ds="http://schemas.openxmlformats.org/officeDocument/2006/customXml" ds:itemID="{616140CF-9148-4075-9269-65214E209800}">
  <ds:schemaRefs/>
</ds:datastoreItem>
</file>

<file path=customXml/itemProps12.xml><?xml version="1.0" encoding="utf-8"?>
<ds:datastoreItem xmlns:ds="http://schemas.openxmlformats.org/officeDocument/2006/customXml" ds:itemID="{3E471582-2D64-4DB6-BC17-00C3EFD8C77E}">
  <ds:schemaRefs/>
</ds:datastoreItem>
</file>

<file path=customXml/itemProps13.xml><?xml version="1.0" encoding="utf-8"?>
<ds:datastoreItem xmlns:ds="http://schemas.openxmlformats.org/officeDocument/2006/customXml" ds:itemID="{8A62504D-62A6-4C98-BF7A-A625A1491020}">
  <ds:schemaRefs/>
</ds:datastoreItem>
</file>

<file path=customXml/itemProps14.xml><?xml version="1.0" encoding="utf-8"?>
<ds:datastoreItem xmlns:ds="http://schemas.openxmlformats.org/officeDocument/2006/customXml" ds:itemID="{F04C927F-B405-4E40-9553-969A5C53C0B5}">
  <ds:schemaRefs/>
</ds:datastoreItem>
</file>

<file path=customXml/itemProps15.xml><?xml version="1.0" encoding="utf-8"?>
<ds:datastoreItem xmlns:ds="http://schemas.openxmlformats.org/officeDocument/2006/customXml" ds:itemID="{41B4BA89-3F3E-4EA0-B8DC-BEB59AC0E60E}">
  <ds:schemaRefs/>
</ds:datastoreItem>
</file>

<file path=customXml/itemProps16.xml><?xml version="1.0" encoding="utf-8"?>
<ds:datastoreItem xmlns:ds="http://schemas.openxmlformats.org/officeDocument/2006/customXml" ds:itemID="{111F3674-CC23-4094-98F7-5EF2B7329CCF}">
  <ds:schemaRefs/>
</ds:datastoreItem>
</file>

<file path=customXml/itemProps17.xml><?xml version="1.0" encoding="utf-8"?>
<ds:datastoreItem xmlns:ds="http://schemas.openxmlformats.org/officeDocument/2006/customXml" ds:itemID="{D2E30F30-10E6-4FDE-9BE6-1A89122D8B0D}">
  <ds:schemaRefs/>
</ds:datastoreItem>
</file>

<file path=customXml/itemProps18.xml><?xml version="1.0" encoding="utf-8"?>
<ds:datastoreItem xmlns:ds="http://schemas.openxmlformats.org/officeDocument/2006/customXml" ds:itemID="{C167D635-A9F8-4E7A-A4B6-94CC2616EC21}">
  <ds:schemaRefs/>
</ds:datastoreItem>
</file>

<file path=customXml/itemProps19.xml><?xml version="1.0" encoding="utf-8"?>
<ds:datastoreItem xmlns:ds="http://schemas.openxmlformats.org/officeDocument/2006/customXml" ds:itemID="{55900AC9-F83D-4519-B2F6-D0AD247F59EE}">
  <ds:schemaRefs/>
</ds:datastoreItem>
</file>

<file path=customXml/itemProps2.xml><?xml version="1.0" encoding="utf-8"?>
<ds:datastoreItem xmlns:ds="http://schemas.openxmlformats.org/officeDocument/2006/customXml" ds:itemID="{367935A3-F480-4E85-8382-F7FF8D10153A}">
  <ds:schemaRefs/>
</ds:datastoreItem>
</file>

<file path=customXml/itemProps20.xml><?xml version="1.0" encoding="utf-8"?>
<ds:datastoreItem xmlns:ds="http://schemas.openxmlformats.org/officeDocument/2006/customXml" ds:itemID="{E313BBBF-098F-4B8C-9332-2A13C0B9FFB7}">
  <ds:schemaRefs/>
</ds:datastoreItem>
</file>

<file path=customXml/itemProps21.xml><?xml version="1.0" encoding="utf-8"?>
<ds:datastoreItem xmlns:ds="http://schemas.openxmlformats.org/officeDocument/2006/customXml" ds:itemID="{09C49DFB-F217-47F4-A173-C4207D9C757E}">
  <ds:schemaRefs/>
</ds:datastoreItem>
</file>

<file path=customXml/itemProps22.xml><?xml version="1.0" encoding="utf-8"?>
<ds:datastoreItem xmlns:ds="http://schemas.openxmlformats.org/officeDocument/2006/customXml" ds:itemID="{83DDFDD7-DCDA-474E-A65E-938C4A1E3793}">
  <ds:schemaRefs/>
</ds:datastoreItem>
</file>

<file path=customXml/itemProps23.xml><?xml version="1.0" encoding="utf-8"?>
<ds:datastoreItem xmlns:ds="http://schemas.openxmlformats.org/officeDocument/2006/customXml" ds:itemID="{2D2900AF-BE22-436B-B5F4-C6A1B38C3C55}">
  <ds:schemaRefs/>
</ds:datastoreItem>
</file>

<file path=customXml/itemProps24.xml><?xml version="1.0" encoding="utf-8"?>
<ds:datastoreItem xmlns:ds="http://schemas.openxmlformats.org/officeDocument/2006/customXml" ds:itemID="{A695DFA8-227F-4E07-9056-E10A61B56FA7}">
  <ds:schemaRefs/>
</ds:datastoreItem>
</file>

<file path=customXml/itemProps25.xml><?xml version="1.0" encoding="utf-8"?>
<ds:datastoreItem xmlns:ds="http://schemas.openxmlformats.org/officeDocument/2006/customXml" ds:itemID="{F4728566-0811-4A17-9270-026157BE8D06}">
  <ds:schemaRefs/>
</ds:datastoreItem>
</file>

<file path=customXml/itemProps26.xml><?xml version="1.0" encoding="utf-8"?>
<ds:datastoreItem xmlns:ds="http://schemas.openxmlformats.org/officeDocument/2006/customXml" ds:itemID="{50C32E63-CE10-4D5E-9EB9-285C055569B6}">
  <ds:schemaRefs/>
</ds:datastoreItem>
</file>

<file path=customXml/itemProps27.xml><?xml version="1.0" encoding="utf-8"?>
<ds:datastoreItem xmlns:ds="http://schemas.openxmlformats.org/officeDocument/2006/customXml" ds:itemID="{49307EAC-F371-438E-ADEA-7505335DDEF7}">
  <ds:schemaRefs/>
</ds:datastoreItem>
</file>

<file path=customXml/itemProps28.xml><?xml version="1.0" encoding="utf-8"?>
<ds:datastoreItem xmlns:ds="http://schemas.openxmlformats.org/officeDocument/2006/customXml" ds:itemID="{2B7090E1-C6D8-4C31-95D2-A11731BDC141}">
  <ds:schemaRefs/>
</ds:datastoreItem>
</file>

<file path=customXml/itemProps3.xml><?xml version="1.0" encoding="utf-8"?>
<ds:datastoreItem xmlns:ds="http://schemas.openxmlformats.org/officeDocument/2006/customXml" ds:itemID="{63A69F31-B23F-44A6-9ED7-18DD12185065}">
  <ds:schemaRefs/>
</ds:datastoreItem>
</file>

<file path=customXml/itemProps4.xml><?xml version="1.0" encoding="utf-8"?>
<ds:datastoreItem xmlns:ds="http://schemas.openxmlformats.org/officeDocument/2006/customXml" ds:itemID="{11A6D4A2-0A89-4314-8B59-1F3BDFBA1D32}">
  <ds:schemaRefs/>
</ds:datastoreItem>
</file>

<file path=customXml/itemProps5.xml><?xml version="1.0" encoding="utf-8"?>
<ds:datastoreItem xmlns:ds="http://schemas.openxmlformats.org/officeDocument/2006/customXml" ds:itemID="{10B9FADA-1A69-451E-8BD7-15D93650B6F6}">
  <ds:schemaRefs/>
</ds:datastoreItem>
</file>

<file path=customXml/itemProps6.xml><?xml version="1.0" encoding="utf-8"?>
<ds:datastoreItem xmlns:ds="http://schemas.openxmlformats.org/officeDocument/2006/customXml" ds:itemID="{8C220F06-7210-40FC-9199-A92865A21BE1}">
  <ds:schemaRefs/>
</ds:datastoreItem>
</file>

<file path=customXml/itemProps7.xml><?xml version="1.0" encoding="utf-8"?>
<ds:datastoreItem xmlns:ds="http://schemas.openxmlformats.org/officeDocument/2006/customXml" ds:itemID="{B653BBAE-DD54-4DE1-96BE-5D5F3ABABDC2}">
  <ds:schemaRefs>
    <ds:schemaRef ds:uri="http://schemas.microsoft.com/DataMashup"/>
  </ds:schemaRefs>
</ds:datastoreItem>
</file>

<file path=customXml/itemProps8.xml><?xml version="1.0" encoding="utf-8"?>
<ds:datastoreItem xmlns:ds="http://schemas.openxmlformats.org/officeDocument/2006/customXml" ds:itemID="{E1131996-D736-44B8-8635-96D677422178}">
  <ds:schemaRefs/>
</ds:datastoreItem>
</file>

<file path=customXml/itemProps9.xml><?xml version="1.0" encoding="utf-8"?>
<ds:datastoreItem xmlns:ds="http://schemas.openxmlformats.org/officeDocument/2006/customXml" ds:itemID="{F02E472D-16A1-462C-BF73-05678E21ED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Ethnicity</vt:lpstr>
      <vt:lpstr>Separations</vt:lpstr>
      <vt:lpstr>Term Reason</vt:lpstr>
      <vt:lpstr>Region</vt:lpstr>
      <vt:lpstr>Tenure</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Ngan.Nguyen</cp:lastModifiedBy>
  <cp:lastPrinted>2019-02-18T11:47:27Z</cp:lastPrinted>
  <dcterms:created xsi:type="dcterms:W3CDTF">2019-02-14T03:48:08Z</dcterms:created>
  <dcterms:modified xsi:type="dcterms:W3CDTF">2023-02-16T01:51:09Z</dcterms:modified>
</cp:coreProperties>
</file>