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-15" windowWidth="9825" windowHeight="11550" firstSheet="8" activeTab="12"/>
  </bookViews>
  <sheets>
    <sheet name="vd1" sheetId="1" r:id="rId1"/>
    <sheet name="vd2" sheetId="2" r:id="rId2"/>
    <sheet name="vd3" sheetId="3" r:id="rId3"/>
    <sheet name="vd4" sheetId="4" r:id="rId4"/>
    <sheet name="VD5" sheetId="5" r:id="rId5"/>
    <sheet name="VD6" sheetId="6" r:id="rId6"/>
    <sheet name="vd7" sheetId="7" r:id="rId7"/>
    <sheet name="vd8" sheetId="8" r:id="rId8"/>
    <sheet name="vd9" sheetId="9" r:id="rId9"/>
    <sheet name="vd10" sheetId="10" r:id="rId10"/>
    <sheet name="vd11" sheetId="11" r:id="rId11"/>
    <sheet name="vd12" sheetId="12" r:id="rId12"/>
    <sheet name="vd13" sheetId="13" r:id="rId13"/>
  </sheets>
  <calcPr calcId="144525"/>
</workbook>
</file>

<file path=xl/calcChain.xml><?xml version="1.0" encoding="utf-8"?>
<calcChain xmlns="http://schemas.openxmlformats.org/spreadsheetml/2006/main">
  <c r="C4" i="13" l="1"/>
  <c r="C5" i="13"/>
  <c r="C6" i="13"/>
  <c r="C3" i="13"/>
  <c r="E4" i="12"/>
  <c r="E5" i="12"/>
  <c r="E6" i="12"/>
  <c r="E7" i="12"/>
  <c r="E8" i="12"/>
  <c r="E9" i="12"/>
  <c r="E10" i="12"/>
  <c r="E3" i="12"/>
  <c r="D4" i="12"/>
  <c r="D5" i="12"/>
  <c r="D6" i="12"/>
  <c r="D7" i="12"/>
  <c r="D8" i="12"/>
  <c r="D9" i="12"/>
  <c r="D10" i="12"/>
  <c r="D3" i="12"/>
  <c r="C3" i="12"/>
  <c r="C4" i="12"/>
  <c r="C5" i="12"/>
  <c r="C6" i="12"/>
  <c r="C7" i="12"/>
  <c r="C8" i="12"/>
  <c r="C9" i="12"/>
  <c r="C10" i="12"/>
  <c r="B4" i="12"/>
  <c r="B5" i="12"/>
  <c r="B6" i="12"/>
  <c r="B7" i="12"/>
  <c r="B8" i="12"/>
  <c r="B9" i="12"/>
  <c r="B10" i="12"/>
  <c r="B3" i="12"/>
  <c r="C4" i="11"/>
  <c r="C5" i="11"/>
  <c r="C6" i="11"/>
  <c r="C7" i="11"/>
  <c r="C8" i="11"/>
  <c r="C9" i="11"/>
  <c r="C3" i="11"/>
  <c r="B4" i="11"/>
  <c r="B5" i="11"/>
  <c r="B6" i="11"/>
  <c r="B7" i="11"/>
  <c r="B8" i="11"/>
  <c r="B9" i="11"/>
  <c r="B3" i="11"/>
  <c r="F4" i="10"/>
  <c r="F5" i="10"/>
  <c r="F6" i="10"/>
  <c r="F7" i="10"/>
  <c r="F8" i="10"/>
  <c r="F9" i="10"/>
  <c r="F3" i="10"/>
  <c r="E4" i="10"/>
  <c r="E5" i="10"/>
  <c r="E6" i="10"/>
  <c r="E7" i="10"/>
  <c r="E8" i="10"/>
  <c r="E9" i="10"/>
  <c r="E3" i="10"/>
  <c r="C4" i="9"/>
  <c r="C5" i="9"/>
  <c r="C6" i="9"/>
  <c r="C7" i="9"/>
  <c r="C8" i="9"/>
  <c r="C9" i="9"/>
  <c r="C3" i="9"/>
  <c r="B4" i="9"/>
  <c r="B5" i="9"/>
  <c r="B6" i="9"/>
  <c r="B7" i="9"/>
  <c r="B8" i="9"/>
  <c r="B9" i="9"/>
  <c r="B3" i="9"/>
  <c r="C9" i="8"/>
  <c r="C8" i="8"/>
  <c r="C7" i="8"/>
  <c r="C6" i="8"/>
  <c r="C5" i="8"/>
  <c r="C4" i="8"/>
  <c r="C3" i="8"/>
  <c r="B4" i="7"/>
  <c r="B5" i="7"/>
  <c r="B6" i="7"/>
  <c r="B7" i="7"/>
  <c r="B8" i="7"/>
  <c r="B9" i="7"/>
  <c r="B3" i="7"/>
  <c r="E5" i="7"/>
  <c r="E4" i="7"/>
  <c r="E3" i="7"/>
  <c r="F16" i="6"/>
  <c r="F13" i="6"/>
  <c r="F14" i="6"/>
  <c r="F15" i="6"/>
  <c r="F12" i="6"/>
  <c r="F17" i="5"/>
  <c r="F14" i="5"/>
  <c r="F15" i="5"/>
  <c r="F16" i="5"/>
  <c r="F13" i="5"/>
  <c r="F4" i="4"/>
  <c r="F5" i="4"/>
  <c r="F6" i="4"/>
  <c r="F3" i="4"/>
  <c r="E4" i="4"/>
  <c r="E5" i="4"/>
  <c r="E6" i="4"/>
  <c r="E3" i="4"/>
  <c r="F6" i="3"/>
  <c r="F7" i="3"/>
  <c r="F8" i="3"/>
  <c r="F9" i="3"/>
  <c r="F5" i="3"/>
  <c r="C6" i="3"/>
  <c r="C7" i="3"/>
  <c r="C8" i="3"/>
  <c r="C9" i="3"/>
  <c r="C5" i="3"/>
  <c r="G8" i="2"/>
  <c r="F8" i="2"/>
  <c r="E8" i="2"/>
  <c r="G5" i="2"/>
  <c r="G6" i="2"/>
  <c r="G7" i="2"/>
  <c r="G4" i="2"/>
  <c r="F5" i="2"/>
  <c r="F6" i="2"/>
  <c r="F7" i="2"/>
  <c r="F4" i="2"/>
  <c r="E5" i="2"/>
  <c r="E6" i="2"/>
  <c r="E7" i="2"/>
  <c r="E4" i="2"/>
  <c r="D4" i="2"/>
  <c r="E8" i="1"/>
  <c r="E5" i="1"/>
  <c r="E6" i="1"/>
  <c r="E7" i="1"/>
  <c r="E4" i="1"/>
</calcChain>
</file>

<file path=xl/sharedStrings.xml><?xml version="1.0" encoding="utf-8"?>
<sst xmlns="http://schemas.openxmlformats.org/spreadsheetml/2006/main" count="177" uniqueCount="104">
  <si>
    <t>Stt</t>
  </si>
  <si>
    <t>Tên hàng</t>
  </si>
  <si>
    <t>Đơn giá</t>
  </si>
  <si>
    <t>Số lượng</t>
  </si>
  <si>
    <t>Thành tiền</t>
  </si>
  <si>
    <t>Radio</t>
  </si>
  <si>
    <t>Tivi</t>
  </si>
  <si>
    <t>Dau may</t>
  </si>
  <si>
    <t>Xe cub</t>
  </si>
  <si>
    <t>Tổng cộng</t>
  </si>
  <si>
    <t>A</t>
  </si>
  <si>
    <t>B</t>
  </si>
  <si>
    <t>A + B</t>
  </si>
  <si>
    <t>A - B</t>
  </si>
  <si>
    <t>A * B</t>
  </si>
  <si>
    <t>A / B</t>
  </si>
  <si>
    <t>Tính tổng cộng:</t>
  </si>
  <si>
    <t>Tháng 01</t>
  </si>
  <si>
    <t>Tháng 02</t>
  </si>
  <si>
    <t>Tỷ giá</t>
  </si>
  <si>
    <t>TTUSD</t>
  </si>
  <si>
    <t>TTVND</t>
  </si>
  <si>
    <t>Teân</t>
  </si>
  <si>
    <t>Toaùn</t>
  </si>
  <si>
    <t>Vaên</t>
  </si>
  <si>
    <t>DTB</t>
  </si>
  <si>
    <t>Haïng</t>
  </si>
  <si>
    <t>Minh</t>
  </si>
  <si>
    <t>Lan</t>
  </si>
  <si>
    <t>Dung</t>
  </si>
  <si>
    <t>Nam</t>
  </si>
  <si>
    <t>BÁO CÁO BÁN HÀNG</t>
  </si>
  <si>
    <t>Trị giá</t>
  </si>
  <si>
    <t>Yêu cầu:</t>
  </si>
  <si>
    <t>#######</t>
  </si>
  <si>
    <t>1.Tính trị giá = Đơn giá x Số lượng.</t>
  </si>
  <si>
    <t>2.Tính tổng cộng.</t>
  </si>
  <si>
    <t>3.Trình bày bảng tính theo mẫu sau.</t>
  </si>
  <si>
    <t xml:space="preserve"> Tổng cộng : </t>
  </si>
  <si>
    <t>Tên hang</t>
  </si>
  <si>
    <t>ĐIỂM</t>
  </si>
  <si>
    <t>HẠNG</t>
  </si>
  <si>
    <t>Tổng điểm</t>
  </si>
  <si>
    <t>Kết quả</t>
  </si>
  <si>
    <t>Bình quân</t>
  </si>
  <si>
    <t>Cao nhất</t>
  </si>
  <si>
    <t>Thấp nhất</t>
  </si>
  <si>
    <t>1.Xếp hạng dựa vào cột điểm.</t>
  </si>
  <si>
    <t>2.Tính điểm bình quân, dựa vào cột điểm.</t>
  </si>
  <si>
    <t>3.Cho biết điểm cao nhất trong cột điểm.</t>
  </si>
  <si>
    <t>Number</t>
  </si>
  <si>
    <t>num_digits</t>
  </si>
  <si>
    <t>KẾTQUẢ</t>
  </si>
  <si>
    <t>XẾP LOẠI</t>
  </si>
  <si>
    <t>Tn</t>
  </si>
  <si>
    <t>Phi</t>
  </si>
  <si>
    <t>Tuổi</t>
  </si>
  <si>
    <t>Chức vụ</t>
  </si>
  <si>
    <t>Thưởng8/3</t>
  </si>
  <si>
    <t>Phụ cấp</t>
  </si>
  <si>
    <t>Loan</t>
  </si>
  <si>
    <t>Nu</t>
  </si>
  <si>
    <t>KT</t>
  </si>
  <si>
    <t>Mạnh</t>
  </si>
  <si>
    <t>GD</t>
  </si>
  <si>
    <t>Đức</t>
  </si>
  <si>
    <t>BV</t>
  </si>
  <si>
    <t>Mai</t>
  </si>
  <si>
    <t>NV</t>
  </si>
  <si>
    <t>Huệ</t>
  </si>
  <si>
    <t>Qun</t>
  </si>
  <si>
    <t>Thảo</t>
  </si>
  <si>
    <t>TP</t>
  </si>
  <si>
    <t>Số ngày ở</t>
  </si>
  <si>
    <t>Số tuần</t>
  </si>
  <si>
    <t>Số ngày lẻ</t>
  </si>
  <si>
    <t>Mã HS</t>
  </si>
  <si>
    <t>Loại</t>
  </si>
  <si>
    <t>Sĩ số</t>
  </si>
  <si>
    <t>Ca học</t>
  </si>
  <si>
    <t>Học Phí</t>
  </si>
  <si>
    <t>A0123</t>
  </si>
  <si>
    <t>A0234</t>
  </si>
  <si>
    <t>B0123</t>
  </si>
  <si>
    <t>C0202</t>
  </si>
  <si>
    <t>A0205</t>
  </si>
  <si>
    <t>C0203</t>
  </si>
  <si>
    <t>A0206</t>
  </si>
  <si>
    <t>A0307</t>
  </si>
  <si>
    <t>Họ HV</t>
  </si>
  <si>
    <t>Tên HV</t>
  </si>
  <si>
    <t>Họ và tên HV</t>
  </si>
  <si>
    <t>trần</t>
  </si>
  <si>
    <t>thảo</t>
  </si>
  <si>
    <t>ngô</t>
  </si>
  <si>
    <t>hồng</t>
  </si>
  <si>
    <t>bùi</t>
  </si>
  <si>
    <t>thuý</t>
  </si>
  <si>
    <t>nguyễn</t>
  </si>
  <si>
    <t>ngọc</t>
  </si>
  <si>
    <t>Trần Thảo</t>
  </si>
  <si>
    <t>Ngô Hồng</t>
  </si>
  <si>
    <t>Bùi Thuý</t>
  </si>
  <si>
    <t>Nguyễn Ngọc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</si>
</sst>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48"/>
      <name val="Aải"/>
    </font>
    <font>
      <sz val="10"/>
      <name val="VNI-Times"/>
    </font>
    <font>
      <b/>
      <sz val="12"/>
      <color indexed="14"/>
      <name val="Aải"/>
    </font>
    <font>
      <b/>
      <sz val="12"/>
      <color indexed="48"/>
      <name val="Aải"/>
    </font>
    <font>
      <b/>
      <sz val="12"/>
      <color indexed="14"/>
      <name val="Arial"/>
      <family val="2"/>
    </font>
    <font>
      <sz val="12"/>
      <color indexed="48"/>
      <name val="Arial"/>
      <family val="2"/>
    </font>
    <font>
      <b/>
      <sz val="12"/>
      <color indexed="48"/>
      <name val="Arial"/>
      <family val="2"/>
    </font>
    <font>
      <b/>
      <sz val="12"/>
      <color indexed="14"/>
      <name val="VNI-Helve-Condense"/>
    </font>
    <font>
      <b/>
      <sz val="12"/>
      <color indexed="48"/>
      <name val="VNI-Helve-Condense"/>
    </font>
    <font>
      <sz val="12"/>
      <color indexed="48"/>
      <name val="VNI-Helve-Condense"/>
    </font>
    <font>
      <sz val="12"/>
      <name val="Arial"/>
      <family val="2"/>
    </font>
    <font>
      <b/>
      <sz val="16"/>
      <color indexed="12"/>
      <name val="Arial"/>
      <family val="2"/>
    </font>
    <font>
      <b/>
      <sz val="12"/>
      <color indexed="12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2"/>
      <color rgb="FF0000FF"/>
      <name val="Arial"/>
      <family val="2"/>
    </font>
    <font>
      <b/>
      <sz val="16"/>
      <color rgb="FF0000FF"/>
      <name val="Arial"/>
      <family val="2"/>
    </font>
    <font>
      <b/>
      <sz val="14"/>
      <color rgb="FF0000FF"/>
      <name val="Arial"/>
      <family val="2"/>
    </font>
    <font>
      <b/>
      <sz val="12"/>
      <color rgb="FF0000FF"/>
      <name val="Arial"/>
      <family val="2"/>
    </font>
    <font>
      <b/>
      <sz val="11"/>
      <color indexed="48"/>
      <name val="Arial"/>
      <family val="2"/>
    </font>
    <font>
      <sz val="11"/>
      <color indexed="48"/>
      <name val="Arial"/>
      <family val="2"/>
    </font>
    <font>
      <b/>
      <sz val="11"/>
      <color indexed="14"/>
      <name val="Arial"/>
      <family val="2"/>
    </font>
    <font>
      <b/>
      <sz val="11"/>
      <color indexed="10"/>
      <name val="Arial"/>
      <family val="2"/>
    </font>
    <font>
      <b/>
      <sz val="11"/>
      <color indexed="12"/>
      <name val="Arial"/>
      <family val="2"/>
    </font>
    <font>
      <b/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</fills>
  <borders count="75">
    <border>
      <left/>
      <right/>
      <top/>
      <bottom/>
      <diagonal/>
    </border>
    <border>
      <left style="medium">
        <color indexed="48"/>
      </left>
      <right style="thin">
        <color indexed="48"/>
      </right>
      <top style="medium">
        <color indexed="48"/>
      </top>
      <bottom style="thin">
        <color indexed="48"/>
      </bottom>
      <diagonal/>
    </border>
    <border>
      <left style="thin">
        <color indexed="48"/>
      </left>
      <right style="thin">
        <color indexed="48"/>
      </right>
      <top style="medium">
        <color indexed="48"/>
      </top>
      <bottom style="thin">
        <color indexed="48"/>
      </bottom>
      <diagonal/>
    </border>
    <border>
      <left style="thin">
        <color indexed="48"/>
      </left>
      <right style="medium">
        <color indexed="48"/>
      </right>
      <top style="medium">
        <color indexed="48"/>
      </top>
      <bottom style="thin">
        <color indexed="48"/>
      </bottom>
      <diagonal/>
    </border>
    <border>
      <left style="medium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8"/>
      </left>
      <right style="medium">
        <color indexed="48"/>
      </right>
      <top style="thin">
        <color indexed="48"/>
      </top>
      <bottom style="thin">
        <color indexed="48"/>
      </bottom>
      <diagonal/>
    </border>
    <border>
      <left style="medium">
        <color indexed="48"/>
      </left>
      <right style="thin">
        <color indexed="48"/>
      </right>
      <top style="thin">
        <color indexed="48"/>
      </top>
      <bottom style="medium">
        <color indexed="4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medium">
        <color indexed="48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medium">
        <color indexed="12"/>
      </left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 style="medium">
        <color indexed="12"/>
      </right>
      <top/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48"/>
      </left>
      <right style="thin">
        <color indexed="48"/>
      </right>
      <top style="double">
        <color indexed="48"/>
      </top>
      <bottom style="thin">
        <color indexed="48"/>
      </bottom>
      <diagonal/>
    </border>
    <border>
      <left style="thin">
        <color indexed="48"/>
      </left>
      <right style="thin">
        <color indexed="48"/>
      </right>
      <top style="double">
        <color indexed="48"/>
      </top>
      <bottom style="thin">
        <color indexed="48"/>
      </bottom>
      <diagonal/>
    </border>
    <border>
      <left style="thin">
        <color indexed="48"/>
      </left>
      <right style="double">
        <color indexed="48"/>
      </right>
      <top style="double">
        <color indexed="48"/>
      </top>
      <bottom style="thin">
        <color indexed="48"/>
      </bottom>
      <diagonal/>
    </border>
    <border>
      <left style="double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8"/>
      </left>
      <right style="double">
        <color indexed="48"/>
      </right>
      <top style="thin">
        <color indexed="48"/>
      </top>
      <bottom style="thin">
        <color indexed="48"/>
      </bottom>
      <diagonal/>
    </border>
    <border>
      <left style="double">
        <color indexed="48"/>
      </left>
      <right style="thin">
        <color indexed="48"/>
      </right>
      <top style="thin">
        <color indexed="48"/>
      </top>
      <bottom style="double">
        <color indexed="4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double">
        <color indexed="48"/>
      </bottom>
      <diagonal/>
    </border>
    <border>
      <left/>
      <right/>
      <top/>
      <bottom style="double">
        <color indexed="10"/>
      </bottom>
      <diagonal/>
    </border>
    <border>
      <left style="double">
        <color indexed="10"/>
      </left>
      <right style="thin">
        <color indexed="10"/>
      </right>
      <top style="double">
        <color indexed="10"/>
      </top>
      <bottom style="double">
        <color indexed="10"/>
      </bottom>
      <diagonal/>
    </border>
    <border>
      <left style="thin">
        <color indexed="10"/>
      </left>
      <right style="thin">
        <color indexed="10"/>
      </right>
      <top style="double">
        <color indexed="10"/>
      </top>
      <bottom style="double">
        <color indexed="10"/>
      </bottom>
      <diagonal/>
    </border>
    <border>
      <left style="thin">
        <color indexed="10"/>
      </left>
      <right style="double">
        <color indexed="10"/>
      </right>
      <top style="double">
        <color indexed="10"/>
      </top>
      <bottom style="double">
        <color indexed="10"/>
      </bottom>
      <diagonal/>
    </border>
    <border>
      <left style="double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double">
        <color indexed="10"/>
      </right>
      <top/>
      <bottom style="thin">
        <color indexed="10"/>
      </bottom>
      <diagonal/>
    </border>
    <border>
      <left style="double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double">
        <color indexed="10"/>
      </right>
      <top style="thin">
        <color indexed="10"/>
      </top>
      <bottom style="thin">
        <color indexed="10"/>
      </bottom>
      <diagonal/>
    </border>
    <border>
      <left style="double">
        <color indexed="10"/>
      </left>
      <right/>
      <top style="thin">
        <color indexed="10"/>
      </top>
      <bottom style="double">
        <color indexed="10"/>
      </bottom>
      <diagonal/>
    </border>
    <border>
      <left/>
      <right/>
      <top style="thin">
        <color indexed="10"/>
      </top>
      <bottom style="double">
        <color indexed="10"/>
      </bottom>
      <diagonal/>
    </border>
    <border>
      <left/>
      <right style="thin">
        <color indexed="10"/>
      </right>
      <top style="thin">
        <color indexed="10"/>
      </top>
      <bottom style="double">
        <color indexed="10"/>
      </bottom>
      <diagonal/>
    </border>
    <border>
      <left style="thin">
        <color indexed="10"/>
      </left>
      <right style="double">
        <color indexed="10"/>
      </right>
      <top style="thin">
        <color indexed="10"/>
      </top>
      <bottom style="double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thin">
        <color rgb="FFFF0000"/>
      </right>
      <top style="double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double">
        <color rgb="FFFF0000"/>
      </top>
      <bottom style="thin">
        <color rgb="FFFF0000"/>
      </bottom>
      <diagonal/>
    </border>
    <border>
      <left style="thin">
        <color rgb="FFFF0000"/>
      </left>
      <right style="double">
        <color rgb="FFFF0000"/>
      </right>
      <top style="double">
        <color rgb="FFFF0000"/>
      </top>
      <bottom style="thin">
        <color rgb="FFFF0000"/>
      </bottom>
      <diagonal/>
    </border>
    <border>
      <left style="double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double">
        <color rgb="FFFF0000"/>
      </right>
      <top style="thin">
        <color rgb="FFFF0000"/>
      </top>
      <bottom style="thin">
        <color rgb="FFFF0000"/>
      </bottom>
      <diagonal/>
    </border>
    <border>
      <left style="double">
        <color rgb="FFFF0000"/>
      </left>
      <right style="thin">
        <color rgb="FFFF0000"/>
      </right>
      <top style="thin">
        <color rgb="FFFF0000"/>
      </top>
      <bottom style="double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double">
        <color rgb="FFFF0000"/>
      </bottom>
      <diagonal/>
    </border>
    <border>
      <left style="thin">
        <color rgb="FFFF0000"/>
      </left>
      <right style="double">
        <color rgb="FFFF0000"/>
      </right>
      <top style="thin">
        <color rgb="FFFF0000"/>
      </top>
      <bottom style="double">
        <color rgb="FFFF0000"/>
      </bottom>
      <diagonal/>
    </border>
    <border>
      <left style="double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 style="double">
        <color rgb="FFFF0000"/>
      </right>
      <top/>
      <bottom style="thin">
        <color rgb="FFFF0000"/>
      </bottom>
      <diagonal/>
    </border>
    <border>
      <left style="double">
        <color rgb="FFFF0000"/>
      </left>
      <right style="thin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rgb="FFFF0000"/>
      </left>
      <right style="thin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/>
      <right/>
      <top style="thin">
        <color rgb="FFFF0000"/>
      </top>
      <bottom style="double">
        <color rgb="FFFF0000"/>
      </bottom>
      <diagonal/>
    </border>
    <border>
      <left/>
      <right style="thin">
        <color rgb="FFFF0000"/>
      </right>
      <top style="thin">
        <color rgb="FFFF0000"/>
      </top>
      <bottom style="double">
        <color rgb="FFFF0000"/>
      </bottom>
      <diagonal/>
    </border>
    <border>
      <left style="thin">
        <color rgb="FFFF0000"/>
      </left>
      <right/>
      <top style="thin">
        <color rgb="FFFF0000"/>
      </top>
      <bottom style="double">
        <color rgb="FFFF0000"/>
      </bottom>
      <diagonal/>
    </border>
    <border>
      <left style="double">
        <color indexed="10"/>
      </left>
      <right style="thin">
        <color indexed="10"/>
      </right>
      <top style="double">
        <color indexed="10"/>
      </top>
      <bottom style="thin">
        <color indexed="10"/>
      </bottom>
      <diagonal/>
    </border>
    <border>
      <left style="thin">
        <color indexed="10"/>
      </left>
      <right style="double">
        <color indexed="10"/>
      </right>
      <top style="double">
        <color indexed="10"/>
      </top>
      <bottom style="thin">
        <color indexed="10"/>
      </bottom>
      <diagonal/>
    </border>
    <border>
      <left style="double">
        <color indexed="10"/>
      </left>
      <right style="thin">
        <color indexed="10"/>
      </right>
      <top style="thin">
        <color indexed="10"/>
      </top>
      <bottom style="double">
        <color indexed="10"/>
      </bottom>
      <diagonal/>
    </border>
    <border>
      <left style="thin">
        <color indexed="10"/>
      </left>
      <right style="thin">
        <color indexed="10"/>
      </right>
      <top style="double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double">
        <color indexed="10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</cellStyleXfs>
  <cellXfs count="168">
    <xf numFmtId="0" fontId="0" fillId="0" borderId="0" xfId="0"/>
    <xf numFmtId="0" fontId="2" fillId="2" borderId="0" xfId="0" applyFont="1" applyFill="1"/>
    <xf numFmtId="0" fontId="4" fillId="3" borderId="1" xfId="2" applyFont="1" applyFill="1" applyBorder="1" applyAlignment="1">
      <alignment horizontal="center"/>
    </xf>
    <xf numFmtId="0" fontId="4" fillId="3" borderId="2" xfId="2" applyFont="1" applyFill="1" applyBorder="1" applyAlignment="1">
      <alignment horizontal="center"/>
    </xf>
    <xf numFmtId="0" fontId="4" fillId="3" borderId="3" xfId="2" applyFont="1" applyFill="1" applyBorder="1" applyAlignment="1">
      <alignment horizontal="center"/>
    </xf>
    <xf numFmtId="0" fontId="5" fillId="0" borderId="4" xfId="2" applyFont="1" applyFill="1" applyBorder="1" applyAlignment="1">
      <alignment horizontal="center"/>
    </xf>
    <xf numFmtId="0" fontId="2" fillId="0" borderId="5" xfId="2" applyFont="1" applyFill="1" applyBorder="1"/>
    <xf numFmtId="0" fontId="5" fillId="0" borderId="6" xfId="2" applyFont="1" applyFill="1" applyBorder="1" applyAlignment="1">
      <alignment horizontal="left"/>
    </xf>
    <xf numFmtId="0" fontId="2" fillId="0" borderId="7" xfId="2" applyFont="1" applyFill="1" applyBorder="1" applyAlignment="1">
      <alignment horizontal="centerContinuous"/>
    </xf>
    <xf numFmtId="0" fontId="2" fillId="0" borderId="8" xfId="2" applyFont="1" applyFill="1" applyBorder="1" applyAlignment="1">
      <alignment horizontal="centerContinuous"/>
    </xf>
    <xf numFmtId="0" fontId="2" fillId="0" borderId="8" xfId="2" applyFont="1" applyFill="1" applyBorder="1"/>
    <xf numFmtId="0" fontId="6" fillId="4" borderId="9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7" fillId="0" borderId="12" xfId="0" applyFont="1" applyBorder="1"/>
    <xf numFmtId="0" fontId="7" fillId="0" borderId="13" xfId="0" applyFont="1" applyBorder="1"/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7" fillId="0" borderId="15" xfId="0" applyFont="1" applyBorder="1"/>
    <xf numFmtId="0" fontId="7" fillId="0" borderId="16" xfId="0" applyFont="1" applyBorder="1"/>
    <xf numFmtId="0" fontId="7" fillId="0" borderId="17" xfId="0" applyFont="1" applyBorder="1"/>
    <xf numFmtId="0" fontId="7" fillId="0" borderId="18" xfId="0" applyFont="1" applyBorder="1"/>
    <xf numFmtId="0" fontId="7" fillId="0" borderId="9" xfId="0" applyFont="1" applyBorder="1"/>
    <xf numFmtId="0" fontId="7" fillId="0" borderId="10" xfId="0" applyFont="1" applyBorder="1"/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7" fillId="2" borderId="0" xfId="0" applyFont="1" applyFill="1"/>
    <xf numFmtId="0" fontId="7" fillId="0" borderId="0" xfId="3" applyFont="1"/>
    <xf numFmtId="0" fontId="6" fillId="4" borderId="1" xfId="3" applyFont="1" applyFill="1" applyBorder="1" applyAlignment="1">
      <alignment horizontal="centerContinuous"/>
    </xf>
    <xf numFmtId="0" fontId="6" fillId="4" borderId="3" xfId="3" applyFont="1" applyFill="1" applyBorder="1" applyAlignment="1">
      <alignment horizontal="centerContinuous"/>
    </xf>
    <xf numFmtId="0" fontId="7" fillId="0" borderId="0" xfId="3" applyFont="1" applyFill="1" applyBorder="1"/>
    <xf numFmtId="0" fontId="7" fillId="2" borderId="0" xfId="3" applyFont="1" applyFill="1"/>
    <xf numFmtId="0" fontId="6" fillId="4" borderId="19" xfId="3" applyFont="1" applyFill="1" applyBorder="1" applyAlignment="1">
      <alignment horizontal="center"/>
    </xf>
    <xf numFmtId="0" fontId="6" fillId="4" borderId="20" xfId="3" applyFont="1" applyFill="1" applyBorder="1" applyAlignment="1">
      <alignment horizontal="center"/>
    </xf>
    <xf numFmtId="0" fontId="6" fillId="3" borderId="4" xfId="3" applyFont="1" applyFill="1" applyBorder="1" applyAlignment="1">
      <alignment horizontal="center"/>
    </xf>
    <xf numFmtId="0" fontId="6" fillId="3" borderId="6" xfId="3" applyFont="1" applyFill="1" applyBorder="1" applyAlignment="1">
      <alignment horizontal="center"/>
    </xf>
    <xf numFmtId="0" fontId="7" fillId="2" borderId="0" xfId="3" applyFont="1" applyFill="1" applyBorder="1"/>
    <xf numFmtId="0" fontId="8" fillId="0" borderId="4" xfId="3" applyFont="1" applyFill="1" applyBorder="1" applyAlignment="1">
      <alignment horizontal="center"/>
    </xf>
    <xf numFmtId="0" fontId="8" fillId="0" borderId="6" xfId="3" applyFont="1" applyFill="1" applyBorder="1" applyAlignment="1">
      <alignment horizontal="left"/>
    </xf>
    <xf numFmtId="0" fontId="8" fillId="0" borderId="6" xfId="3" applyFont="1" applyFill="1" applyBorder="1" applyAlignment="1">
      <alignment horizontal="center"/>
    </xf>
    <xf numFmtId="0" fontId="8" fillId="0" borderId="7" xfId="3" applyFont="1" applyFill="1" applyBorder="1" applyAlignment="1">
      <alignment horizontal="center"/>
    </xf>
    <xf numFmtId="0" fontId="9" fillId="3" borderId="21" xfId="2" applyFont="1" applyFill="1" applyBorder="1" applyAlignment="1">
      <alignment horizontal="center"/>
    </xf>
    <xf numFmtId="0" fontId="9" fillId="3" borderId="22" xfId="2" applyFont="1" applyFill="1" applyBorder="1" applyAlignment="1">
      <alignment horizontal="center"/>
    </xf>
    <xf numFmtId="0" fontId="9" fillId="3" borderId="23" xfId="2" applyFont="1" applyFill="1" applyBorder="1" applyAlignment="1">
      <alignment horizontal="center"/>
    </xf>
    <xf numFmtId="0" fontId="10" fillId="4" borderId="24" xfId="2" applyFont="1" applyFill="1" applyBorder="1" applyAlignment="1">
      <alignment horizontal="center"/>
    </xf>
    <xf numFmtId="0" fontId="11" fillId="0" borderId="5" xfId="2" applyFont="1" applyFill="1" applyBorder="1"/>
    <xf numFmtId="0" fontId="9" fillId="4" borderId="5" xfId="2" applyNumberFormat="1" applyFont="1" applyFill="1" applyBorder="1" applyAlignment="1">
      <alignment horizontal="center"/>
    </xf>
    <xf numFmtId="0" fontId="11" fillId="0" borderId="24" xfId="2" applyFont="1" applyFill="1" applyBorder="1"/>
    <xf numFmtId="0" fontId="11" fillId="0" borderId="26" xfId="2" applyFont="1" applyFill="1" applyBorder="1"/>
    <xf numFmtId="0" fontId="11" fillId="0" borderId="27" xfId="2" applyFont="1" applyFill="1" applyBorder="1"/>
    <xf numFmtId="0" fontId="0" fillId="4" borderId="25" xfId="2" applyFont="1" applyFill="1" applyBorder="1" applyAlignment="1">
      <alignment horizontal="center"/>
    </xf>
    <xf numFmtId="0" fontId="12" fillId="0" borderId="0" xfId="0" applyFont="1" applyFill="1"/>
    <xf numFmtId="0" fontId="6" fillId="0" borderId="0" xfId="0" applyFont="1" applyFill="1"/>
    <xf numFmtId="0" fontId="13" fillId="0" borderId="28" xfId="4" applyFont="1" applyFill="1" applyBorder="1" applyAlignment="1">
      <alignment horizontal="center"/>
    </xf>
    <xf numFmtId="0" fontId="14" fillId="0" borderId="29" xfId="4" applyFont="1" applyFill="1" applyBorder="1" applyAlignment="1">
      <alignment horizontal="center"/>
    </xf>
    <xf numFmtId="0" fontId="14" fillId="0" borderId="30" xfId="4" applyFont="1" applyFill="1" applyBorder="1" applyAlignment="1">
      <alignment horizontal="center"/>
    </xf>
    <xf numFmtId="0" fontId="14" fillId="0" borderId="31" xfId="4" applyFont="1" applyFill="1" applyBorder="1" applyAlignment="1">
      <alignment horizontal="center"/>
    </xf>
    <xf numFmtId="0" fontId="6" fillId="0" borderId="0" xfId="0" applyFont="1" applyFill="1" applyAlignment="1">
      <alignment horizontal="left" indent="2"/>
    </xf>
    <xf numFmtId="0" fontId="7" fillId="0" borderId="0" xfId="0" applyFont="1" applyFill="1"/>
    <xf numFmtId="0" fontId="12" fillId="0" borderId="32" xfId="4" applyFont="1" applyFill="1" applyBorder="1" applyAlignment="1">
      <alignment horizontal="center"/>
    </xf>
    <xf numFmtId="0" fontId="12" fillId="0" borderId="33" xfId="4" applyFont="1" applyFill="1" applyBorder="1"/>
    <xf numFmtId="164" fontId="12" fillId="0" borderId="33" xfId="1" applyNumberFormat="1" applyFont="1" applyFill="1" applyBorder="1"/>
    <xf numFmtId="164" fontId="12" fillId="0" borderId="34" xfId="1" applyNumberFormat="1" applyFont="1" applyFill="1" applyBorder="1"/>
    <xf numFmtId="0" fontId="7" fillId="0" borderId="0" xfId="0" applyFont="1" applyFill="1" applyAlignment="1">
      <alignment horizontal="left" indent="2"/>
    </xf>
    <xf numFmtId="0" fontId="12" fillId="0" borderId="35" xfId="4" applyFont="1" applyFill="1" applyBorder="1" applyAlignment="1">
      <alignment horizontal="center"/>
    </xf>
    <xf numFmtId="0" fontId="12" fillId="0" borderId="36" xfId="4" applyFont="1" applyFill="1" applyBorder="1"/>
    <xf numFmtId="164" fontId="12" fillId="0" borderId="36" xfId="1" applyNumberFormat="1" applyFont="1" applyFill="1" applyBorder="1"/>
    <xf numFmtId="164" fontId="12" fillId="0" borderId="37" xfId="1" applyNumberFormat="1" applyFont="1" applyFill="1" applyBorder="1"/>
    <xf numFmtId="164" fontId="14" fillId="0" borderId="38" xfId="1" applyNumberFormat="1" applyFont="1" applyFill="1" applyBorder="1" applyAlignment="1">
      <alignment horizontal="center"/>
    </xf>
    <xf numFmtId="164" fontId="14" fillId="0" borderId="39" xfId="1" applyNumberFormat="1" applyFont="1" applyFill="1" applyBorder="1" applyAlignment="1">
      <alignment horizontal="center"/>
    </xf>
    <xf numFmtId="164" fontId="14" fillId="0" borderId="40" xfId="1" applyNumberFormat="1" applyFont="1" applyFill="1" applyBorder="1" applyAlignment="1">
      <alignment horizontal="center"/>
    </xf>
    <xf numFmtId="164" fontId="15" fillId="0" borderId="41" xfId="1" applyNumberFormat="1" applyFont="1" applyFill="1" applyBorder="1"/>
    <xf numFmtId="0" fontId="12" fillId="0" borderId="0" xfId="4" applyFont="1" applyFill="1"/>
    <xf numFmtId="0" fontId="12" fillId="0" borderId="0" xfId="0" applyFont="1"/>
    <xf numFmtId="0" fontId="16" fillId="0" borderId="0" xfId="4" applyFont="1" applyBorder="1" applyAlignment="1">
      <alignment horizontal="center"/>
    </xf>
    <xf numFmtId="0" fontId="12" fillId="0" borderId="0" xfId="4" applyFont="1"/>
    <xf numFmtId="0" fontId="12" fillId="5" borderId="0" xfId="0" applyFont="1" applyFill="1"/>
    <xf numFmtId="0" fontId="12" fillId="5" borderId="0" xfId="4" applyFont="1" applyFill="1"/>
    <xf numFmtId="0" fontId="17" fillId="0" borderId="0" xfId="0" applyFont="1"/>
    <xf numFmtId="0" fontId="18" fillId="0" borderId="0" xfId="4" applyFont="1" applyBorder="1" applyAlignment="1">
      <alignment horizontal="center"/>
    </xf>
    <xf numFmtId="0" fontId="19" fillId="0" borderId="52" xfId="4" applyFont="1" applyBorder="1" applyAlignment="1">
      <alignment horizontal="center"/>
    </xf>
    <xf numFmtId="0" fontId="12" fillId="0" borderId="53" xfId="4" applyFont="1" applyBorder="1" applyAlignment="1">
      <alignment horizontal="center"/>
    </xf>
    <xf numFmtId="0" fontId="12" fillId="0" borderId="54" xfId="4" applyFont="1" applyBorder="1"/>
    <xf numFmtId="0" fontId="12" fillId="0" borderId="55" xfId="4" applyFont="1" applyBorder="1" applyAlignment="1">
      <alignment horizontal="center"/>
    </xf>
    <xf numFmtId="0" fontId="12" fillId="0" borderId="56" xfId="4" applyFont="1" applyBorder="1" applyAlignment="1">
      <alignment horizontal="center"/>
    </xf>
    <xf numFmtId="0" fontId="12" fillId="0" borderId="51" xfId="4" applyFont="1" applyBorder="1"/>
    <xf numFmtId="0" fontId="12" fillId="0" borderId="57" xfId="4" applyFont="1" applyBorder="1" applyAlignment="1">
      <alignment horizontal="center"/>
    </xf>
    <xf numFmtId="0" fontId="15" fillId="0" borderId="58" xfId="4" applyFont="1" applyBorder="1" applyAlignment="1">
      <alignment horizontal="center"/>
    </xf>
    <xf numFmtId="0" fontId="15" fillId="0" borderId="59" xfId="4" applyFont="1" applyBorder="1" applyAlignment="1"/>
    <xf numFmtId="164" fontId="15" fillId="0" borderId="60" xfId="1" applyNumberFormat="1" applyFont="1" applyBorder="1"/>
    <xf numFmtId="0" fontId="20" fillId="0" borderId="58" xfId="4" applyFont="1" applyBorder="1" applyAlignment="1">
      <alignment horizontal="center"/>
    </xf>
    <xf numFmtId="0" fontId="12" fillId="0" borderId="61" xfId="4" applyFont="1" applyBorder="1" applyAlignment="1">
      <alignment horizontal="center"/>
    </xf>
    <xf numFmtId="0" fontId="12" fillId="0" borderId="62" xfId="4" applyFont="1" applyBorder="1"/>
    <xf numFmtId="0" fontId="12" fillId="0" borderId="63" xfId="4" applyFont="1" applyBorder="1" applyAlignment="1">
      <alignment horizontal="center"/>
    </xf>
    <xf numFmtId="0" fontId="19" fillId="0" borderId="64" xfId="4" applyFont="1" applyBorder="1" applyAlignment="1">
      <alignment horizontal="center"/>
    </xf>
    <xf numFmtId="0" fontId="19" fillId="0" borderId="65" xfId="4" applyFont="1" applyBorder="1" applyAlignment="1">
      <alignment horizontal="center"/>
    </xf>
    <xf numFmtId="0" fontId="19" fillId="0" borderId="66" xfId="4" applyFont="1" applyBorder="1" applyAlignment="1">
      <alignment horizontal="center"/>
    </xf>
    <xf numFmtId="0" fontId="15" fillId="0" borderId="69" xfId="4" applyFont="1" applyBorder="1" applyAlignment="1"/>
    <xf numFmtId="0" fontId="15" fillId="0" borderId="67" xfId="4" applyFont="1" applyBorder="1" applyAlignment="1"/>
    <xf numFmtId="0" fontId="15" fillId="0" borderId="68" xfId="4" applyFont="1" applyBorder="1" applyAlignment="1"/>
    <xf numFmtId="0" fontId="6" fillId="6" borderId="70" xfId="5" applyFont="1" applyFill="1" applyBorder="1" applyAlignment="1">
      <alignment horizontal="center"/>
    </xf>
    <xf numFmtId="0" fontId="6" fillId="6" borderId="71" xfId="5" applyFont="1" applyFill="1" applyBorder="1" applyAlignment="1">
      <alignment horizontal="center"/>
    </xf>
    <xf numFmtId="0" fontId="12" fillId="0" borderId="0" xfId="5" applyFont="1"/>
    <xf numFmtId="0" fontId="7" fillId="0" borderId="35" xfId="5" applyFont="1" applyFill="1" applyBorder="1" applyAlignment="1">
      <alignment horizontal="center"/>
    </xf>
    <xf numFmtId="0" fontId="8" fillId="0" borderId="37" xfId="5" applyFont="1" applyFill="1" applyBorder="1" applyAlignment="1">
      <alignment horizontal="center"/>
    </xf>
    <xf numFmtId="0" fontId="12" fillId="2" borderId="0" xfId="5" applyFont="1" applyFill="1"/>
    <xf numFmtId="0" fontId="8" fillId="0" borderId="35" xfId="5" applyFont="1" applyFill="1" applyBorder="1" applyAlignment="1">
      <alignment horizontal="left"/>
    </xf>
    <xf numFmtId="0" fontId="6" fillId="0" borderId="37" xfId="5" applyFont="1" applyFill="1" applyBorder="1" applyAlignment="1">
      <alignment horizontal="center"/>
    </xf>
    <xf numFmtId="164" fontId="12" fillId="2" borderId="0" xfId="1" applyNumberFormat="1" applyFont="1" applyFill="1" applyBorder="1"/>
    <xf numFmtId="0" fontId="8" fillId="0" borderId="72" xfId="5" applyFont="1" applyFill="1" applyBorder="1" applyAlignment="1">
      <alignment horizontal="left"/>
    </xf>
    <xf numFmtId="0" fontId="6" fillId="0" borderId="41" xfId="5" applyFont="1" applyFill="1" applyBorder="1" applyAlignment="1">
      <alignment horizontal="center"/>
    </xf>
    <xf numFmtId="0" fontId="6" fillId="2" borderId="0" xfId="5" applyFont="1" applyFill="1"/>
    <xf numFmtId="0" fontId="7" fillId="2" borderId="0" xfId="5" applyFont="1" applyFill="1" applyAlignment="1">
      <alignment horizontal="left" indent="2"/>
    </xf>
    <xf numFmtId="0" fontId="7" fillId="0" borderId="72" xfId="5" applyFont="1" applyFill="1" applyBorder="1" applyAlignment="1">
      <alignment horizontal="center"/>
    </xf>
    <xf numFmtId="0" fontId="12" fillId="2" borderId="0" xfId="0" applyFont="1" applyFill="1"/>
    <xf numFmtId="0" fontId="7" fillId="2" borderId="0" xfId="0" applyFont="1" applyFill="1" applyAlignment="1">
      <alignment horizontal="left" indent="2"/>
    </xf>
    <xf numFmtId="0" fontId="6" fillId="2" borderId="70" xfId="5" applyFont="1" applyFill="1" applyBorder="1" applyAlignment="1">
      <alignment horizontal="center"/>
    </xf>
    <xf numFmtId="0" fontId="6" fillId="2" borderId="73" xfId="5" applyFont="1" applyFill="1" applyBorder="1" applyAlignment="1">
      <alignment horizontal="center"/>
    </xf>
    <xf numFmtId="0" fontId="6" fillId="2" borderId="71" xfId="5" applyFont="1" applyFill="1" applyBorder="1" applyAlignment="1">
      <alignment horizontal="center"/>
    </xf>
    <xf numFmtId="0" fontId="7" fillId="2" borderId="35" xfId="5" applyFont="1" applyFill="1" applyBorder="1" applyAlignment="1">
      <alignment horizontal="center"/>
    </xf>
    <xf numFmtId="0" fontId="7" fillId="2" borderId="36" xfId="5" applyFont="1" applyFill="1" applyBorder="1" applyAlignment="1">
      <alignment horizontal="center"/>
    </xf>
    <xf numFmtId="0" fontId="8" fillId="2" borderId="37" xfId="5" applyFont="1" applyFill="1" applyBorder="1" applyAlignment="1">
      <alignment horizontal="center"/>
    </xf>
    <xf numFmtId="0" fontId="7" fillId="2" borderId="72" xfId="5" applyFont="1" applyFill="1" applyBorder="1" applyAlignment="1">
      <alignment horizontal="center"/>
    </xf>
    <xf numFmtId="0" fontId="7" fillId="2" borderId="74" xfId="5" applyFont="1" applyFill="1" applyBorder="1" applyAlignment="1">
      <alignment horizontal="center"/>
    </xf>
    <xf numFmtId="0" fontId="21" fillId="2" borderId="70" xfId="5" applyFont="1" applyFill="1" applyBorder="1" applyAlignment="1">
      <alignment horizontal="center"/>
    </xf>
    <xf numFmtId="0" fontId="21" fillId="2" borderId="73" xfId="5" applyFont="1" applyFill="1" applyBorder="1" applyAlignment="1">
      <alignment horizontal="center"/>
    </xf>
    <xf numFmtId="0" fontId="21" fillId="2" borderId="71" xfId="5" applyFont="1" applyFill="1" applyBorder="1" applyAlignment="1">
      <alignment horizontal="center"/>
    </xf>
    <xf numFmtId="0" fontId="22" fillId="2" borderId="35" xfId="5" applyFont="1" applyFill="1" applyBorder="1" applyAlignment="1">
      <alignment horizontal="center"/>
    </xf>
    <xf numFmtId="0" fontId="21" fillId="2" borderId="36" xfId="5" applyFont="1" applyFill="1" applyBorder="1" applyAlignment="1">
      <alignment horizontal="center"/>
    </xf>
    <xf numFmtId="0" fontId="21" fillId="2" borderId="37" xfId="5" applyFont="1" applyFill="1" applyBorder="1" applyAlignment="1">
      <alignment horizontal="center"/>
    </xf>
    <xf numFmtId="0" fontId="22" fillId="2" borderId="72" xfId="5" applyFont="1" applyFill="1" applyBorder="1" applyAlignment="1">
      <alignment horizontal="center"/>
    </xf>
    <xf numFmtId="0" fontId="23" fillId="6" borderId="29" xfId="5" applyFont="1" applyFill="1" applyBorder="1" applyAlignment="1">
      <alignment horizontal="center"/>
    </xf>
    <xf numFmtId="0" fontId="23" fillId="6" borderId="30" xfId="5" applyFont="1" applyFill="1" applyBorder="1" applyAlignment="1">
      <alignment horizontal="center"/>
    </xf>
    <xf numFmtId="0" fontId="23" fillId="6" borderId="31" xfId="5" applyFont="1" applyFill="1" applyBorder="1" applyAlignment="1">
      <alignment horizontal="center"/>
    </xf>
    <xf numFmtId="0" fontId="22" fillId="0" borderId="32" xfId="5" applyFont="1" applyBorder="1"/>
    <xf numFmtId="0" fontId="22" fillId="0" borderId="33" xfId="5" applyFont="1" applyFill="1" applyBorder="1" applyAlignment="1">
      <alignment horizontal="left"/>
    </xf>
    <xf numFmtId="0" fontId="22" fillId="0" borderId="33" xfId="5" applyFont="1" applyFill="1" applyBorder="1" applyAlignment="1">
      <alignment horizontal="center"/>
    </xf>
    <xf numFmtId="0" fontId="21" fillId="0" borderId="33" xfId="5" applyFont="1" applyFill="1" applyBorder="1" applyAlignment="1">
      <alignment horizontal="left"/>
    </xf>
    <xf numFmtId="0" fontId="21" fillId="0" borderId="34" xfId="5" applyFont="1" applyFill="1" applyBorder="1" applyAlignment="1">
      <alignment horizontal="center"/>
    </xf>
    <xf numFmtId="0" fontId="22" fillId="0" borderId="35" xfId="5" applyFont="1" applyBorder="1"/>
    <xf numFmtId="0" fontId="22" fillId="0" borderId="36" xfId="5" applyFont="1" applyFill="1" applyBorder="1" applyAlignment="1">
      <alignment horizontal="left"/>
    </xf>
    <xf numFmtId="0" fontId="22" fillId="0" borderId="36" xfId="5" applyFont="1" applyFill="1" applyBorder="1" applyAlignment="1">
      <alignment horizontal="center"/>
    </xf>
    <xf numFmtId="0" fontId="22" fillId="0" borderId="72" xfId="5" applyFont="1" applyBorder="1"/>
    <xf numFmtId="0" fontId="22" fillId="0" borderId="74" xfId="5" applyFont="1" applyFill="1" applyBorder="1" applyAlignment="1">
      <alignment horizontal="left"/>
    </xf>
    <xf numFmtId="0" fontId="22" fillId="0" borderId="74" xfId="5" applyFont="1" applyFill="1" applyBorder="1" applyAlignment="1">
      <alignment horizontal="center"/>
    </xf>
    <xf numFmtId="0" fontId="6" fillId="6" borderId="73" xfId="5" applyFont="1" applyFill="1" applyBorder="1" applyAlignment="1">
      <alignment horizontal="center"/>
    </xf>
    <xf numFmtId="0" fontId="8" fillId="0" borderId="35" xfId="5" applyFont="1" applyFill="1" applyBorder="1" applyAlignment="1">
      <alignment horizontal="center"/>
    </xf>
    <xf numFmtId="0" fontId="8" fillId="0" borderId="36" xfId="5" applyFont="1" applyFill="1" applyBorder="1" applyAlignment="1">
      <alignment horizontal="center"/>
    </xf>
    <xf numFmtId="0" fontId="8" fillId="0" borderId="72" xfId="5" applyFont="1" applyFill="1" applyBorder="1" applyAlignment="1">
      <alignment horizontal="center"/>
    </xf>
    <xf numFmtId="0" fontId="6" fillId="6" borderId="21" xfId="5" applyFont="1" applyFill="1" applyBorder="1" applyAlignment="1">
      <alignment horizontal="center"/>
    </xf>
    <xf numFmtId="0" fontId="6" fillId="6" borderId="22" xfId="5" applyFont="1" applyFill="1" applyBorder="1" applyAlignment="1">
      <alignment horizontal="center"/>
    </xf>
    <xf numFmtId="0" fontId="6" fillId="6" borderId="23" xfId="5" applyFont="1" applyFill="1" applyBorder="1" applyAlignment="1">
      <alignment horizontal="center"/>
    </xf>
    <xf numFmtId="0" fontId="8" fillId="0" borderId="24" xfId="5" applyFont="1" applyFill="1" applyBorder="1" applyAlignment="1">
      <alignment horizontal="center"/>
    </xf>
    <xf numFmtId="0" fontId="8" fillId="0" borderId="5" xfId="5" applyFont="1" applyFill="1" applyBorder="1" applyAlignment="1">
      <alignment horizontal="center"/>
    </xf>
    <xf numFmtId="0" fontId="8" fillId="0" borderId="25" xfId="5" applyFont="1" applyFill="1" applyBorder="1" applyAlignment="1">
      <alignment horizontal="center"/>
    </xf>
    <xf numFmtId="0" fontId="8" fillId="0" borderId="26" xfId="5" applyFont="1" applyFill="1" applyBorder="1" applyAlignment="1">
      <alignment horizontal="center"/>
    </xf>
    <xf numFmtId="0" fontId="24" fillId="6" borderId="44" xfId="0" applyFont="1" applyFill="1" applyBorder="1" applyAlignment="1">
      <alignment horizontal="center"/>
    </xf>
    <xf numFmtId="0" fontId="24" fillId="6" borderId="45" xfId="0" applyFont="1" applyFill="1" applyBorder="1" applyAlignment="1">
      <alignment horizontal="center"/>
    </xf>
    <xf numFmtId="0" fontId="24" fillId="6" borderId="46" xfId="0" applyFont="1" applyFill="1" applyBorder="1" applyAlignment="1">
      <alignment horizontal="center"/>
    </xf>
    <xf numFmtId="0" fontId="22" fillId="0" borderId="47" xfId="0" applyFont="1" applyBorder="1"/>
    <xf numFmtId="0" fontId="22" fillId="0" borderId="42" xfId="0" applyFont="1" applyBorder="1"/>
    <xf numFmtId="0" fontId="21" fillId="0" borderId="48" xfId="0" applyFont="1" applyBorder="1" applyAlignment="1">
      <alignment horizontal="center"/>
    </xf>
    <xf numFmtId="0" fontId="22" fillId="0" borderId="49" xfId="0" applyFont="1" applyBorder="1"/>
    <xf numFmtId="0" fontId="22" fillId="0" borderId="43" xfId="0" applyFont="1" applyBorder="1"/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2" fillId="0" borderId="48" xfId="0" applyFont="1" applyBorder="1" applyAlignment="1">
      <alignment horizontal="left"/>
    </xf>
    <xf numFmtId="0" fontId="22" fillId="0" borderId="50" xfId="0" applyFont="1" applyBorder="1" applyAlignment="1">
      <alignment horizontal="left"/>
    </xf>
  </cellXfs>
  <cellStyles count="6">
    <cellStyle name="Comma" xfId="1" builtinId="3"/>
    <cellStyle name="Normal" xfId="0" builtinId="0"/>
    <cellStyle name="Normal_BAITAP1" xfId="2"/>
    <cellStyle name="Normal_BAITAP2" xfId="3"/>
    <cellStyle name="Normal_BAITAP3" xfId="4"/>
    <cellStyle name="Normal_BAITAP4" xf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"/>
  <sheetViews>
    <sheetView workbookViewId="0">
      <selection activeCell="E8" sqref="E8"/>
    </sheetView>
  </sheetViews>
  <sheetFormatPr defaultRowHeight="15"/>
  <cols>
    <col min="2" max="2" width="13.7109375" customWidth="1"/>
    <col min="3" max="3" width="12" customWidth="1"/>
    <col min="4" max="4" width="14.28515625" customWidth="1"/>
    <col min="5" max="5" width="24.85546875" customWidth="1"/>
  </cols>
  <sheetData>
    <row r="2" spans="1:5" ht="16.5" thickBot="1">
      <c r="A2" s="1"/>
      <c r="B2" s="1"/>
      <c r="C2" s="1"/>
      <c r="D2" s="1"/>
      <c r="E2" s="1"/>
    </row>
    <row r="3" spans="1:5" ht="15.75">
      <c r="A3" s="2" t="s">
        <v>0</v>
      </c>
      <c r="B3" s="3" t="s">
        <v>1</v>
      </c>
      <c r="C3" s="3" t="s">
        <v>2</v>
      </c>
      <c r="D3" s="3" t="s">
        <v>3</v>
      </c>
      <c r="E3" s="4" t="s">
        <v>4</v>
      </c>
    </row>
    <row r="4" spans="1:5" ht="15.75">
      <c r="A4" s="5">
        <v>1</v>
      </c>
      <c r="B4" s="6" t="s">
        <v>5</v>
      </c>
      <c r="C4" s="6">
        <v>150</v>
      </c>
      <c r="D4" s="6">
        <v>22</v>
      </c>
      <c r="E4" s="7">
        <f>PRODUCT(C4,D4)</f>
        <v>3300</v>
      </c>
    </row>
    <row r="5" spans="1:5" ht="15.75">
      <c r="A5" s="5">
        <v>2</v>
      </c>
      <c r="B5" s="6" t="s">
        <v>6</v>
      </c>
      <c r="C5" s="6">
        <v>160</v>
      </c>
      <c r="D5" s="6">
        <v>23</v>
      </c>
      <c r="E5" s="7">
        <f t="shared" ref="E5:E7" si="0">PRODUCT(C5,D5)</f>
        <v>3680</v>
      </c>
    </row>
    <row r="6" spans="1:5" ht="15.75">
      <c r="A6" s="5">
        <v>3</v>
      </c>
      <c r="B6" s="6" t="s">
        <v>7</v>
      </c>
      <c r="C6" s="6">
        <v>180</v>
      </c>
      <c r="D6" s="6">
        <v>29</v>
      </c>
      <c r="E6" s="7">
        <f t="shared" si="0"/>
        <v>5220</v>
      </c>
    </row>
    <row r="7" spans="1:5" ht="15.75">
      <c r="A7" s="5">
        <v>4</v>
      </c>
      <c r="B7" s="6" t="s">
        <v>8</v>
      </c>
      <c r="C7" s="6">
        <v>210</v>
      </c>
      <c r="D7" s="6">
        <v>30</v>
      </c>
      <c r="E7" s="7">
        <f t="shared" si="0"/>
        <v>6300</v>
      </c>
    </row>
    <row r="8" spans="1:5" ht="16.5" thickBot="1">
      <c r="A8" s="8" t="s">
        <v>9</v>
      </c>
      <c r="B8" s="9"/>
      <c r="C8" s="10"/>
      <c r="D8" s="10"/>
      <c r="E8" s="10">
        <f>SUM(E4:E7)</f>
        <v>18500</v>
      </c>
    </row>
    <row r="9" spans="1:5" ht="15.75">
      <c r="A9" s="1"/>
      <c r="B9" s="1"/>
      <c r="C9" s="1"/>
      <c r="D9" s="1"/>
      <c r="E9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3" sqref="F3:F9"/>
    </sheetView>
  </sheetViews>
  <sheetFormatPr defaultRowHeight="15"/>
  <sheetData>
    <row r="1" spans="1:6" ht="15.75" thickBot="1"/>
    <row r="2" spans="1:6" ht="16.5" thickTop="1" thickBot="1">
      <c r="A2" s="131" t="s">
        <v>54</v>
      </c>
      <c r="B2" s="132" t="s">
        <v>55</v>
      </c>
      <c r="C2" s="132" t="s">
        <v>56</v>
      </c>
      <c r="D2" s="132" t="s">
        <v>57</v>
      </c>
      <c r="E2" s="132" t="s">
        <v>58</v>
      </c>
      <c r="F2" s="133" t="s">
        <v>59</v>
      </c>
    </row>
    <row r="3" spans="1:6" ht="15.75" thickTop="1">
      <c r="A3" s="134" t="s">
        <v>60</v>
      </c>
      <c r="B3" s="135" t="s">
        <v>61</v>
      </c>
      <c r="C3" s="136">
        <v>20</v>
      </c>
      <c r="D3" s="136" t="s">
        <v>62</v>
      </c>
      <c r="E3" s="137">
        <f>IF(AND(B3="Nu",C3&gt;=18),50000,3000)</f>
        <v>50000</v>
      </c>
      <c r="F3" s="138">
        <f>IF(D3="GD",5000,IF(OR(D3="KT",D3="TP"),3000,IF(AND(D3="BV",C3&gt;30),1500,0)))</f>
        <v>3000</v>
      </c>
    </row>
    <row r="4" spans="1:6">
      <c r="A4" s="139" t="s">
        <v>63</v>
      </c>
      <c r="B4" s="140" t="s">
        <v>30</v>
      </c>
      <c r="C4" s="141">
        <v>25</v>
      </c>
      <c r="D4" s="141" t="s">
        <v>64</v>
      </c>
      <c r="E4" s="137">
        <f t="shared" ref="E4:E9" si="0">IF(AND(B4="Nu",C4&gt;=18),50000,3000)</f>
        <v>3000</v>
      </c>
      <c r="F4" s="138">
        <f t="shared" ref="F4:F9" si="1">IF(D4="GD",5000,IF(OR(D4="KT",D4="TP"),3000,IF(AND(D4="BV",C4&gt;30),1500,0)))</f>
        <v>5000</v>
      </c>
    </row>
    <row r="5" spans="1:6">
      <c r="A5" s="139" t="s">
        <v>65</v>
      </c>
      <c r="B5" s="140" t="s">
        <v>30</v>
      </c>
      <c r="C5" s="141">
        <v>25</v>
      </c>
      <c r="D5" s="141" t="s">
        <v>66</v>
      </c>
      <c r="E5" s="137">
        <f t="shared" si="0"/>
        <v>3000</v>
      </c>
      <c r="F5" s="138">
        <f t="shared" si="1"/>
        <v>0</v>
      </c>
    </row>
    <row r="6" spans="1:6">
      <c r="A6" s="139" t="s">
        <v>67</v>
      </c>
      <c r="B6" s="140" t="s">
        <v>61</v>
      </c>
      <c r="C6" s="141">
        <v>15</v>
      </c>
      <c r="D6" s="141" t="s">
        <v>68</v>
      </c>
      <c r="E6" s="137">
        <f t="shared" si="0"/>
        <v>3000</v>
      </c>
      <c r="F6" s="138">
        <f t="shared" si="1"/>
        <v>0</v>
      </c>
    </row>
    <row r="7" spans="1:6">
      <c r="A7" s="139" t="s">
        <v>69</v>
      </c>
      <c r="B7" s="140" t="s">
        <v>61</v>
      </c>
      <c r="C7" s="141">
        <v>15</v>
      </c>
      <c r="D7" s="141" t="s">
        <v>68</v>
      </c>
      <c r="E7" s="137">
        <f t="shared" si="0"/>
        <v>3000</v>
      </c>
      <c r="F7" s="138">
        <f t="shared" si="1"/>
        <v>0</v>
      </c>
    </row>
    <row r="8" spans="1:6">
      <c r="A8" s="139" t="s">
        <v>70</v>
      </c>
      <c r="B8" s="140" t="s">
        <v>30</v>
      </c>
      <c r="C8" s="141">
        <v>40</v>
      </c>
      <c r="D8" s="141" t="s">
        <v>66</v>
      </c>
      <c r="E8" s="137">
        <f t="shared" si="0"/>
        <v>3000</v>
      </c>
      <c r="F8" s="138">
        <f t="shared" si="1"/>
        <v>1500</v>
      </c>
    </row>
    <row r="9" spans="1:6" ht="15.75" thickBot="1">
      <c r="A9" s="142" t="s">
        <v>71</v>
      </c>
      <c r="B9" s="143" t="s">
        <v>61</v>
      </c>
      <c r="C9" s="144">
        <v>35</v>
      </c>
      <c r="D9" s="144" t="s">
        <v>72</v>
      </c>
      <c r="E9" s="137">
        <f t="shared" si="0"/>
        <v>50000</v>
      </c>
      <c r="F9" s="138">
        <f t="shared" si="1"/>
        <v>3000</v>
      </c>
    </row>
    <row r="10" spans="1:6" ht="15.75" thickTop="1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3" sqref="C3:C9"/>
    </sheetView>
  </sheetViews>
  <sheetFormatPr defaultRowHeight="15"/>
  <cols>
    <col min="1" max="1" width="17" customWidth="1"/>
    <col min="2" max="2" width="17.5703125" customWidth="1"/>
    <col min="3" max="3" width="22.7109375" customWidth="1"/>
  </cols>
  <sheetData>
    <row r="1" spans="1:3" ht="15.75" thickBot="1"/>
    <row r="2" spans="1:3" ht="16.5" thickTop="1">
      <c r="A2" s="100" t="s">
        <v>73</v>
      </c>
      <c r="B2" s="145" t="s">
        <v>74</v>
      </c>
      <c r="C2" s="101" t="s">
        <v>75</v>
      </c>
    </row>
    <row r="3" spans="1:3" ht="15.75">
      <c r="A3" s="146">
        <v>16</v>
      </c>
      <c r="B3" s="147">
        <f>INT(A3/7)</f>
        <v>2</v>
      </c>
      <c r="C3" s="104">
        <f>MOD(A3,7)</f>
        <v>2</v>
      </c>
    </row>
    <row r="4" spans="1:3" ht="15.75">
      <c r="A4" s="146">
        <v>29</v>
      </c>
      <c r="B4" s="147">
        <f t="shared" ref="B4:B9" si="0">INT(A4/7)</f>
        <v>4</v>
      </c>
      <c r="C4" s="104">
        <f t="shared" ref="C4:C9" si="1">MOD(A4,7)</f>
        <v>1</v>
      </c>
    </row>
    <row r="5" spans="1:3" ht="15.75">
      <c r="A5" s="146">
        <v>9</v>
      </c>
      <c r="B5" s="147">
        <f t="shared" si="0"/>
        <v>1</v>
      </c>
      <c r="C5" s="104">
        <f t="shared" si="1"/>
        <v>2</v>
      </c>
    </row>
    <row r="6" spans="1:3" ht="15.75">
      <c r="A6" s="146">
        <v>43</v>
      </c>
      <c r="B6" s="147">
        <f t="shared" si="0"/>
        <v>6</v>
      </c>
      <c r="C6" s="104">
        <f t="shared" si="1"/>
        <v>1</v>
      </c>
    </row>
    <row r="7" spans="1:3" ht="15.75">
      <c r="A7" s="146">
        <v>59</v>
      </c>
      <c r="B7" s="147">
        <f t="shared" si="0"/>
        <v>8</v>
      </c>
      <c r="C7" s="104">
        <f t="shared" si="1"/>
        <v>3</v>
      </c>
    </row>
    <row r="8" spans="1:3" ht="15.75">
      <c r="A8" s="146">
        <v>60</v>
      </c>
      <c r="B8" s="147">
        <f t="shared" si="0"/>
        <v>8</v>
      </c>
      <c r="C8" s="104">
        <f t="shared" si="1"/>
        <v>4</v>
      </c>
    </row>
    <row r="9" spans="1:3" ht="16.5" thickBot="1">
      <c r="A9" s="148">
        <v>61</v>
      </c>
      <c r="B9" s="147">
        <f t="shared" si="0"/>
        <v>8</v>
      </c>
      <c r="C9" s="104">
        <f t="shared" si="1"/>
        <v>5</v>
      </c>
    </row>
    <row r="10" spans="1:3" ht="15.75" thickTop="1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3" sqref="E3:E10"/>
    </sheetView>
  </sheetViews>
  <sheetFormatPr defaultRowHeight="15"/>
  <cols>
    <col min="2" max="2" width="10.7109375" bestFit="1" customWidth="1"/>
    <col min="4" max="4" width="10.7109375" bestFit="1" customWidth="1"/>
  </cols>
  <sheetData>
    <row r="1" spans="1:5" ht="15.75" thickBot="1"/>
    <row r="2" spans="1:5" ht="16.5" thickTop="1">
      <c r="A2" s="149" t="s">
        <v>76</v>
      </c>
      <c r="B2" s="150" t="s">
        <v>77</v>
      </c>
      <c r="C2" s="150" t="s">
        <v>78</v>
      </c>
      <c r="D2" s="150" t="s">
        <v>79</v>
      </c>
      <c r="E2" s="151" t="s">
        <v>80</v>
      </c>
    </row>
    <row r="3" spans="1:5" ht="15.75">
      <c r="A3" s="152" t="s">
        <v>81</v>
      </c>
      <c r="B3" s="153" t="str">
        <f>LEFT(A3,1)</f>
        <v>A</v>
      </c>
      <c r="C3" s="153">
        <f>VALUE(RIGHT(A3,2))</f>
        <v>23</v>
      </c>
      <c r="D3" s="153">
        <f>VALUE(MID(A3,3,1))</f>
        <v>1</v>
      </c>
      <c r="E3" s="154">
        <f>IF(B3="A",10000,IF(B3="B",8000,7000))</f>
        <v>10000</v>
      </c>
    </row>
    <row r="4" spans="1:5" ht="15.75">
      <c r="A4" s="152" t="s">
        <v>82</v>
      </c>
      <c r="B4" s="153" t="str">
        <f t="shared" ref="B4:B10" si="0">LEFT(A4,1)</f>
        <v>A</v>
      </c>
      <c r="C4" s="153">
        <f t="shared" ref="C4:C10" si="1">VALUE(RIGHT(A4,2))</f>
        <v>34</v>
      </c>
      <c r="D4" s="153">
        <f t="shared" ref="D4:D10" si="2">VALUE(MID(A4,3,1))</f>
        <v>2</v>
      </c>
      <c r="E4" s="154">
        <f t="shared" ref="E4:E10" si="3">IF(B4="A",10000,IF(B4="B",8000,7000))</f>
        <v>10000</v>
      </c>
    </row>
    <row r="5" spans="1:5" ht="15.75">
      <c r="A5" s="152" t="s">
        <v>83</v>
      </c>
      <c r="B5" s="153" t="str">
        <f t="shared" si="0"/>
        <v>B</v>
      </c>
      <c r="C5" s="153">
        <f t="shared" si="1"/>
        <v>23</v>
      </c>
      <c r="D5" s="153">
        <f t="shared" si="2"/>
        <v>1</v>
      </c>
      <c r="E5" s="154">
        <f t="shared" si="3"/>
        <v>8000</v>
      </c>
    </row>
    <row r="6" spans="1:5" ht="15.75">
      <c r="A6" s="152" t="s">
        <v>84</v>
      </c>
      <c r="B6" s="153" t="str">
        <f t="shared" si="0"/>
        <v>C</v>
      </c>
      <c r="C6" s="153">
        <f t="shared" si="1"/>
        <v>2</v>
      </c>
      <c r="D6" s="153">
        <f t="shared" si="2"/>
        <v>2</v>
      </c>
      <c r="E6" s="154">
        <f t="shared" si="3"/>
        <v>7000</v>
      </c>
    </row>
    <row r="7" spans="1:5" ht="15.75">
      <c r="A7" s="152" t="s">
        <v>85</v>
      </c>
      <c r="B7" s="153" t="str">
        <f t="shared" si="0"/>
        <v>A</v>
      </c>
      <c r="C7" s="153">
        <f t="shared" si="1"/>
        <v>5</v>
      </c>
      <c r="D7" s="153">
        <f t="shared" si="2"/>
        <v>2</v>
      </c>
      <c r="E7" s="154">
        <f t="shared" si="3"/>
        <v>10000</v>
      </c>
    </row>
    <row r="8" spans="1:5" ht="15.75">
      <c r="A8" s="152" t="s">
        <v>86</v>
      </c>
      <c r="B8" s="153" t="str">
        <f t="shared" si="0"/>
        <v>C</v>
      </c>
      <c r="C8" s="153">
        <f t="shared" si="1"/>
        <v>3</v>
      </c>
      <c r="D8" s="153">
        <f t="shared" si="2"/>
        <v>2</v>
      </c>
      <c r="E8" s="154">
        <f t="shared" si="3"/>
        <v>7000</v>
      </c>
    </row>
    <row r="9" spans="1:5" ht="15.75">
      <c r="A9" s="152" t="s">
        <v>87</v>
      </c>
      <c r="B9" s="153" t="str">
        <f t="shared" si="0"/>
        <v>A</v>
      </c>
      <c r="C9" s="153">
        <f t="shared" si="1"/>
        <v>6</v>
      </c>
      <c r="D9" s="153">
        <f t="shared" si="2"/>
        <v>2</v>
      </c>
      <c r="E9" s="154">
        <f t="shared" si="3"/>
        <v>10000</v>
      </c>
    </row>
    <row r="10" spans="1:5" ht="16.5" thickBot="1">
      <c r="A10" s="155" t="s">
        <v>88</v>
      </c>
      <c r="B10" s="153" t="str">
        <f t="shared" si="0"/>
        <v>A</v>
      </c>
      <c r="C10" s="153">
        <f t="shared" si="1"/>
        <v>7</v>
      </c>
      <c r="D10" s="153">
        <f t="shared" si="2"/>
        <v>3</v>
      </c>
      <c r="E10" s="154">
        <f t="shared" si="3"/>
        <v>10000</v>
      </c>
    </row>
    <row r="11" spans="1:5" ht="15.75" thickTop="1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D17" sqref="D17"/>
    </sheetView>
  </sheetViews>
  <sheetFormatPr defaultRowHeight="15"/>
  <cols>
    <col min="2" max="2" width="13.42578125" customWidth="1"/>
    <col min="3" max="3" width="28.140625" customWidth="1"/>
  </cols>
  <sheetData>
    <row r="1" spans="1:3" ht="15.75" thickBot="1"/>
    <row r="2" spans="1:3" ht="15.75" thickTop="1">
      <c r="A2" s="156" t="s">
        <v>89</v>
      </c>
      <c r="B2" s="157" t="s">
        <v>90</v>
      </c>
      <c r="C2" s="158" t="s">
        <v>91</v>
      </c>
    </row>
    <row r="3" spans="1:3">
      <c r="A3" s="159" t="s">
        <v>92</v>
      </c>
      <c r="B3" s="160" t="s">
        <v>93</v>
      </c>
      <c r="C3" s="161" t="str">
        <f>CONCATENATE(A3," ",B3)</f>
        <v>trần thảo</v>
      </c>
    </row>
    <row r="4" spans="1:3">
      <c r="A4" s="159" t="s">
        <v>94</v>
      </c>
      <c r="B4" s="160" t="s">
        <v>95</v>
      </c>
      <c r="C4" s="161" t="str">
        <f t="shared" ref="C4:C6" si="0">CONCATENATE(A4," ",B4)</f>
        <v>ngô hồng</v>
      </c>
    </row>
    <row r="5" spans="1:3">
      <c r="A5" s="159" t="s">
        <v>96</v>
      </c>
      <c r="B5" s="160" t="s">
        <v>97</v>
      </c>
      <c r="C5" s="161" t="str">
        <f t="shared" si="0"/>
        <v>bùi thuý</v>
      </c>
    </row>
    <row r="6" spans="1:3" ht="15.75" thickBot="1">
      <c r="A6" s="162" t="s">
        <v>98</v>
      </c>
      <c r="B6" s="163" t="s">
        <v>99</v>
      </c>
      <c r="C6" s="161" t="str">
        <f t="shared" si="0"/>
        <v>nguyễn ngọc</v>
      </c>
    </row>
    <row r="7" spans="1:3" ht="16.5" thickTop="1" thickBot="1">
      <c r="A7" s="164" t="s">
        <v>43</v>
      </c>
      <c r="B7" s="165"/>
      <c r="C7" s="165"/>
    </row>
    <row r="8" spans="1:3" ht="15.75" thickTop="1">
      <c r="A8" s="156" t="s">
        <v>89</v>
      </c>
      <c r="B8" s="157" t="s">
        <v>90</v>
      </c>
      <c r="C8" s="158" t="s">
        <v>91</v>
      </c>
    </row>
    <row r="9" spans="1:3">
      <c r="A9" s="159" t="s">
        <v>92</v>
      </c>
      <c r="B9" s="160" t="s">
        <v>93</v>
      </c>
      <c r="C9" s="166" t="s">
        <v>100</v>
      </c>
    </row>
    <row r="10" spans="1:3">
      <c r="A10" s="159" t="s">
        <v>94</v>
      </c>
      <c r="B10" s="160" t="s">
        <v>95</v>
      </c>
      <c r="C10" s="166" t="s">
        <v>101</v>
      </c>
    </row>
    <row r="11" spans="1:3">
      <c r="A11" s="159" t="s">
        <v>96</v>
      </c>
      <c r="B11" s="160" t="s">
        <v>97</v>
      </c>
      <c r="C11" s="166" t="s">
        <v>102</v>
      </c>
    </row>
    <row r="12" spans="1:3" ht="15.75" thickBot="1">
      <c r="A12" s="162" t="s">
        <v>98</v>
      </c>
      <c r="B12" s="163" t="s">
        <v>99</v>
      </c>
      <c r="C12" s="167" t="s">
        <v>103</v>
      </c>
    </row>
    <row r="13" spans="1:3" ht="15.75" thickTop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"/>
  <sheetViews>
    <sheetView workbookViewId="0">
      <selection activeCell="H7" sqref="H7"/>
    </sheetView>
  </sheetViews>
  <sheetFormatPr defaultRowHeight="15"/>
  <cols>
    <col min="5" max="5" width="11" bestFit="1" customWidth="1"/>
  </cols>
  <sheetData>
    <row r="2" spans="2:7" ht="15.75" thickBot="1"/>
    <row r="3" spans="2:7" ht="16.5" thickBot="1">
      <c r="B3" s="11" t="s">
        <v>10</v>
      </c>
      <c r="C3" s="12" t="s">
        <v>11</v>
      </c>
      <c r="D3" s="12" t="s">
        <v>12</v>
      </c>
      <c r="E3" s="12" t="s">
        <v>13</v>
      </c>
      <c r="F3" s="12" t="s">
        <v>14</v>
      </c>
      <c r="G3" s="13" t="s">
        <v>15</v>
      </c>
    </row>
    <row r="4" spans="2:7" ht="15.75">
      <c r="B4" s="14">
        <v>4</v>
      </c>
      <c r="C4" s="15">
        <v>10</v>
      </c>
      <c r="D4" s="16">
        <f>B4+C4</f>
        <v>14</v>
      </c>
      <c r="E4" s="16">
        <f>B4-C4</f>
        <v>-6</v>
      </c>
      <c r="F4" s="16">
        <f>B4*C4</f>
        <v>40</v>
      </c>
      <c r="G4" s="17">
        <f>B4/C4</f>
        <v>0.4</v>
      </c>
    </row>
    <row r="5" spans="2:7" ht="15.75">
      <c r="B5" s="18">
        <v>5</v>
      </c>
      <c r="C5" s="19">
        <v>12</v>
      </c>
      <c r="D5" s="16">
        <v>17</v>
      </c>
      <c r="E5" s="16">
        <f t="shared" ref="E5:E7" si="0">B5-C5</f>
        <v>-7</v>
      </c>
      <c r="F5" s="16">
        <f t="shared" ref="F5:F7" si="1">B5*C5</f>
        <v>60</v>
      </c>
      <c r="G5" s="17">
        <f t="shared" ref="G5:G7" si="2">B5/C5</f>
        <v>0.41666666666666669</v>
      </c>
    </row>
    <row r="6" spans="2:7" ht="15.75">
      <c r="B6" s="18">
        <v>9</v>
      </c>
      <c r="C6" s="19">
        <v>5</v>
      </c>
      <c r="D6" s="16">
        <v>14</v>
      </c>
      <c r="E6" s="16">
        <f t="shared" si="0"/>
        <v>4</v>
      </c>
      <c r="F6" s="16">
        <f t="shared" si="1"/>
        <v>45</v>
      </c>
      <c r="G6" s="17">
        <f t="shared" si="2"/>
        <v>1.8</v>
      </c>
    </row>
    <row r="7" spans="2:7" ht="16.5" thickBot="1">
      <c r="B7" s="20">
        <v>7</v>
      </c>
      <c r="C7" s="21">
        <v>8</v>
      </c>
      <c r="D7" s="16">
        <v>15</v>
      </c>
      <c r="E7" s="16">
        <f t="shared" si="0"/>
        <v>-1</v>
      </c>
      <c r="F7" s="16">
        <f t="shared" si="1"/>
        <v>56</v>
      </c>
      <c r="G7" s="17">
        <f t="shared" si="2"/>
        <v>0.875</v>
      </c>
    </row>
    <row r="8" spans="2:7" ht="16.5" thickBot="1">
      <c r="B8" s="22" t="s">
        <v>16</v>
      </c>
      <c r="C8" s="23"/>
      <c r="D8" s="24">
        <v>60</v>
      </c>
      <c r="E8" s="24">
        <f>SUM(E4:E7)</f>
        <v>-10</v>
      </c>
      <c r="F8" s="24">
        <f>SUM(F4:F7)</f>
        <v>201</v>
      </c>
      <c r="G8" s="25">
        <f>SUM(G4:G7)</f>
        <v>3.4916666666666667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"/>
  <sheetViews>
    <sheetView workbookViewId="0">
      <selection activeCell="G9" sqref="G9"/>
    </sheetView>
  </sheetViews>
  <sheetFormatPr defaultRowHeight="15"/>
  <cols>
    <col min="3" max="3" width="10.7109375" bestFit="1" customWidth="1"/>
  </cols>
  <sheetData>
    <row r="2" spans="1:10" ht="16.5" thickBot="1">
      <c r="A2" s="26"/>
      <c r="B2" s="26"/>
      <c r="C2" s="26"/>
      <c r="D2" s="26"/>
      <c r="E2" s="26"/>
      <c r="F2" s="26"/>
      <c r="G2" s="26"/>
      <c r="H2" s="26"/>
      <c r="I2" s="26"/>
      <c r="J2" s="26"/>
    </row>
    <row r="3" spans="1:10" ht="16.5" thickBot="1">
      <c r="A3" s="27"/>
      <c r="B3" s="28" t="s">
        <v>17</v>
      </c>
      <c r="C3" s="29"/>
      <c r="D3" s="30"/>
      <c r="E3" s="28" t="s">
        <v>18</v>
      </c>
      <c r="F3" s="29"/>
      <c r="G3" s="31"/>
      <c r="H3" s="32" t="s">
        <v>19</v>
      </c>
      <c r="I3" s="33">
        <v>14056</v>
      </c>
      <c r="J3" s="31"/>
    </row>
    <row r="4" spans="1:10" ht="15.75">
      <c r="A4" s="31"/>
      <c r="B4" s="34" t="s">
        <v>20</v>
      </c>
      <c r="C4" s="35" t="s">
        <v>21</v>
      </c>
      <c r="D4" s="36"/>
      <c r="E4" s="34" t="s">
        <v>20</v>
      </c>
      <c r="F4" s="35" t="s">
        <v>21</v>
      </c>
      <c r="G4" s="31"/>
      <c r="H4" s="31"/>
      <c r="I4" s="31"/>
      <c r="J4" s="31"/>
    </row>
    <row r="5" spans="1:10" ht="15.75">
      <c r="A5" s="31"/>
      <c r="B5" s="37">
        <v>15</v>
      </c>
      <c r="C5" s="38">
        <f>PRODUCT(B5,$I$3)</f>
        <v>210840</v>
      </c>
      <c r="D5" s="36"/>
      <c r="E5" s="37">
        <v>23</v>
      </c>
      <c r="F5" s="39">
        <f>PRODUCT(E5,$I$3)</f>
        <v>323288</v>
      </c>
      <c r="G5" s="26"/>
      <c r="H5" s="31"/>
      <c r="I5" s="31"/>
      <c r="J5" s="31"/>
    </row>
    <row r="6" spans="1:10" ht="15.75">
      <c r="A6" s="31"/>
      <c r="B6" s="37">
        <v>20</v>
      </c>
      <c r="C6" s="38">
        <f t="shared" ref="C6:C9" si="0">PRODUCT(B6,$I$3)</f>
        <v>281120</v>
      </c>
      <c r="D6" s="36"/>
      <c r="E6" s="37">
        <v>24</v>
      </c>
      <c r="F6" s="39">
        <f t="shared" ref="F6:F9" si="1">PRODUCT(E6,$I$3)</f>
        <v>337344</v>
      </c>
      <c r="G6" s="26"/>
      <c r="H6" s="31"/>
      <c r="I6" s="31"/>
      <c r="J6" s="31"/>
    </row>
    <row r="7" spans="1:10" ht="15.75">
      <c r="A7" s="31"/>
      <c r="B7" s="37">
        <v>35</v>
      </c>
      <c r="C7" s="38">
        <f t="shared" si="0"/>
        <v>491960</v>
      </c>
      <c r="D7" s="36"/>
      <c r="E7" s="37">
        <v>28</v>
      </c>
      <c r="F7" s="39">
        <f t="shared" si="1"/>
        <v>393568</v>
      </c>
      <c r="G7" s="26"/>
      <c r="H7" s="31"/>
      <c r="I7" s="31"/>
      <c r="J7" s="31"/>
    </row>
    <row r="8" spans="1:10" ht="15.75">
      <c r="A8" s="31"/>
      <c r="B8" s="37">
        <v>65</v>
      </c>
      <c r="C8" s="38">
        <f t="shared" si="0"/>
        <v>913640</v>
      </c>
      <c r="D8" s="36"/>
      <c r="E8" s="37">
        <v>36</v>
      </c>
      <c r="F8" s="39">
        <f t="shared" si="1"/>
        <v>506016</v>
      </c>
      <c r="G8" s="31"/>
      <c r="H8" s="31"/>
      <c r="I8" s="31"/>
      <c r="J8" s="31"/>
    </row>
    <row r="9" spans="1:10" ht="16.5" thickBot="1">
      <c r="A9" s="31"/>
      <c r="B9" s="40">
        <v>95</v>
      </c>
      <c r="C9" s="38">
        <f t="shared" si="0"/>
        <v>1335320</v>
      </c>
      <c r="D9" s="36"/>
      <c r="E9" s="40">
        <v>44</v>
      </c>
      <c r="F9" s="39">
        <f t="shared" si="1"/>
        <v>618464</v>
      </c>
      <c r="G9" s="31"/>
      <c r="H9" s="31"/>
      <c r="I9" s="31"/>
      <c r="J9" s="31"/>
    </row>
    <row r="10" spans="1:10" ht="15.75">
      <c r="A10" s="31"/>
      <c r="B10" s="31"/>
      <c r="C10" s="31"/>
      <c r="D10" s="31"/>
      <c r="E10" s="31"/>
      <c r="F10" s="31"/>
      <c r="G10" s="31"/>
      <c r="H10" s="31"/>
      <c r="I10" s="31"/>
      <c r="J10" s="3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17" sqref="F17"/>
    </sheetView>
  </sheetViews>
  <sheetFormatPr defaultRowHeight="15"/>
  <cols>
    <col min="5" max="5" width="10.7109375" bestFit="1" customWidth="1"/>
    <col min="6" max="6" width="22.5703125" customWidth="1"/>
  </cols>
  <sheetData>
    <row r="1" spans="1:6" ht="15.75" thickBot="1"/>
    <row r="2" spans="1:6" ht="16.5" thickTop="1">
      <c r="A2" s="41" t="s">
        <v>0</v>
      </c>
      <c r="B2" s="42" t="s">
        <v>22</v>
      </c>
      <c r="C2" s="42" t="s">
        <v>23</v>
      </c>
      <c r="D2" s="42" t="s">
        <v>24</v>
      </c>
      <c r="E2" s="42" t="s">
        <v>25</v>
      </c>
      <c r="F2" s="43" t="s">
        <v>26</v>
      </c>
    </row>
    <row r="3" spans="1:6" ht="15.75">
      <c r="A3" s="44">
        <v>1</v>
      </c>
      <c r="B3" s="45" t="s">
        <v>27</v>
      </c>
      <c r="C3" s="45">
        <v>10</v>
      </c>
      <c r="D3" s="45">
        <v>7.5</v>
      </c>
      <c r="E3" s="46">
        <f>ROUND(SUM(C3:D3)/2,1)</f>
        <v>8.8000000000000007</v>
      </c>
      <c r="F3" s="50">
        <f>RANK(E3,$E$3:$E$6)</f>
        <v>1</v>
      </c>
    </row>
    <row r="4" spans="1:6" ht="15.75">
      <c r="A4" s="44">
        <v>2</v>
      </c>
      <c r="B4" s="45" t="s">
        <v>28</v>
      </c>
      <c r="C4" s="45">
        <v>8.5</v>
      </c>
      <c r="D4" s="45">
        <v>7.5</v>
      </c>
      <c r="E4" s="46">
        <f>ROUND(SUM(C4:D4)/2,1)</f>
        <v>8</v>
      </c>
      <c r="F4" s="50">
        <f t="shared" ref="F4:F6" si="0">RANK(E4,$E$3:$E$6)</f>
        <v>2</v>
      </c>
    </row>
    <row r="5" spans="1:6" ht="15.75">
      <c r="A5" s="47"/>
      <c r="B5" s="45" t="s">
        <v>29</v>
      </c>
      <c r="C5" s="45">
        <v>6.5</v>
      </c>
      <c r="D5" s="45">
        <v>7</v>
      </c>
      <c r="E5" s="46">
        <f t="shared" ref="E4:E6" si="1">ROUND(SUM(C5:D5)/2,1)</f>
        <v>6.8</v>
      </c>
      <c r="F5" s="50">
        <f t="shared" si="0"/>
        <v>4</v>
      </c>
    </row>
    <row r="6" spans="1:6" ht="16.5" thickBot="1">
      <c r="A6" s="48"/>
      <c r="B6" s="49" t="s">
        <v>30</v>
      </c>
      <c r="C6" s="49">
        <v>9</v>
      </c>
      <c r="D6" s="49">
        <v>5</v>
      </c>
      <c r="E6" s="46">
        <f t="shared" si="1"/>
        <v>7</v>
      </c>
      <c r="F6" s="50">
        <f t="shared" si="0"/>
        <v>3</v>
      </c>
    </row>
    <row r="7" spans="1:6" ht="15.75" thickTop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9"/>
  <sheetViews>
    <sheetView workbookViewId="0">
      <selection activeCell="E24" sqref="E24"/>
    </sheetView>
  </sheetViews>
  <sheetFormatPr defaultRowHeight="15"/>
  <cols>
    <col min="3" max="3" width="12.140625" customWidth="1"/>
    <col min="4" max="4" width="19.28515625" customWidth="1"/>
    <col min="5" max="5" width="12.140625" customWidth="1"/>
    <col min="6" max="6" width="20.28515625" customWidth="1"/>
  </cols>
  <sheetData>
    <row r="2" spans="1:8" ht="15.75">
      <c r="A2" s="51"/>
      <c r="B2" s="52"/>
      <c r="C2" s="51"/>
      <c r="D2" s="51"/>
      <c r="E2" s="51"/>
      <c r="F2" s="51"/>
      <c r="G2" s="51"/>
      <c r="H2" s="51"/>
    </row>
    <row r="3" spans="1:8" ht="21" thickBot="1">
      <c r="A3" s="51"/>
      <c r="B3" s="53" t="s">
        <v>31</v>
      </c>
      <c r="C3" s="53"/>
      <c r="D3" s="53"/>
      <c r="E3" s="53"/>
      <c r="F3" s="53"/>
      <c r="G3" s="51"/>
      <c r="H3" s="51"/>
    </row>
    <row r="4" spans="1:8" ht="17.25" thickTop="1" thickBot="1">
      <c r="A4" s="51"/>
      <c r="B4" s="54" t="s">
        <v>0</v>
      </c>
      <c r="C4" s="55" t="s">
        <v>1</v>
      </c>
      <c r="D4" s="55" t="s">
        <v>2</v>
      </c>
      <c r="E4" s="55" t="s">
        <v>3</v>
      </c>
      <c r="F4" s="56" t="s">
        <v>32</v>
      </c>
      <c r="G4" s="57" t="s">
        <v>33</v>
      </c>
      <c r="H4" s="58"/>
    </row>
    <row r="5" spans="1:8" ht="16.5" thickTop="1">
      <c r="A5" s="51"/>
      <c r="B5" s="59">
        <v>1</v>
      </c>
      <c r="C5" s="60" t="s">
        <v>5</v>
      </c>
      <c r="D5" s="61" t="s">
        <v>34</v>
      </c>
      <c r="E5" s="61">
        <v>22</v>
      </c>
      <c r="F5" s="62">
        <v>3300000</v>
      </c>
      <c r="G5" s="63" t="s">
        <v>35</v>
      </c>
      <c r="H5" s="58"/>
    </row>
    <row r="6" spans="1:8" ht="15.75">
      <c r="A6" s="51"/>
      <c r="B6" s="64">
        <v>2</v>
      </c>
      <c r="C6" s="65" t="s">
        <v>6</v>
      </c>
      <c r="D6" s="66" t="s">
        <v>34</v>
      </c>
      <c r="E6" s="66">
        <v>23</v>
      </c>
      <c r="F6" s="67">
        <v>3680000</v>
      </c>
      <c r="G6" s="63" t="s">
        <v>36</v>
      </c>
      <c r="H6" s="58"/>
    </row>
    <row r="7" spans="1:8" ht="15.75">
      <c r="A7" s="51"/>
      <c r="B7" s="64">
        <v>3</v>
      </c>
      <c r="C7" s="65" t="s">
        <v>7</v>
      </c>
      <c r="D7" s="66" t="s">
        <v>34</v>
      </c>
      <c r="E7" s="66">
        <v>29</v>
      </c>
      <c r="F7" s="67">
        <v>5220000</v>
      </c>
      <c r="G7" s="63" t="s">
        <v>37</v>
      </c>
      <c r="H7" s="51"/>
    </row>
    <row r="8" spans="1:8" ht="15.75">
      <c r="A8" s="51"/>
      <c r="B8" s="64">
        <v>4</v>
      </c>
      <c r="C8" s="65" t="s">
        <v>8</v>
      </c>
      <c r="D8" s="66" t="s">
        <v>34</v>
      </c>
      <c r="E8" s="66">
        <v>30</v>
      </c>
      <c r="F8" s="67">
        <v>6300000</v>
      </c>
      <c r="G8" s="51"/>
      <c r="H8" s="51"/>
    </row>
    <row r="9" spans="1:8" ht="16.5" thickBot="1">
      <c r="A9" s="51"/>
      <c r="B9" s="68" t="s">
        <v>38</v>
      </c>
      <c r="C9" s="69"/>
      <c r="D9" s="69"/>
      <c r="E9" s="70"/>
      <c r="F9" s="71">
        <v>18500000</v>
      </c>
      <c r="G9" s="51"/>
      <c r="H9" s="51"/>
    </row>
    <row r="10" spans="1:8" ht="16.5" thickTop="1">
      <c r="A10" s="51"/>
      <c r="B10" s="72"/>
      <c r="C10" s="72"/>
      <c r="D10" s="72"/>
      <c r="E10" s="72"/>
      <c r="F10" s="72"/>
      <c r="G10" s="51"/>
      <c r="H10" s="51"/>
    </row>
    <row r="11" spans="1:8" ht="21" thickBot="1">
      <c r="A11" s="78"/>
      <c r="B11" s="79" t="s">
        <v>31</v>
      </c>
      <c r="C11" s="79"/>
      <c r="D11" s="74"/>
      <c r="E11" s="74"/>
      <c r="F11" s="74"/>
      <c r="G11" s="73"/>
      <c r="H11" s="73"/>
    </row>
    <row r="12" spans="1:8" ht="19.5" thickTop="1" thickBot="1">
      <c r="A12" s="73"/>
      <c r="B12" s="80" t="s">
        <v>0</v>
      </c>
      <c r="C12" s="80" t="s">
        <v>39</v>
      </c>
      <c r="D12" s="80" t="s">
        <v>2</v>
      </c>
      <c r="E12" s="80" t="s">
        <v>3</v>
      </c>
      <c r="F12" s="80" t="s">
        <v>32</v>
      </c>
      <c r="G12" s="73"/>
      <c r="H12" s="73"/>
    </row>
    <row r="13" spans="1:8" ht="16.5" thickTop="1">
      <c r="A13" s="73"/>
      <c r="B13" s="81">
        <v>1</v>
      </c>
      <c r="C13" s="82" t="s">
        <v>5</v>
      </c>
      <c r="D13" s="82">
        <v>150000</v>
      </c>
      <c r="E13" s="82">
        <v>22</v>
      </c>
      <c r="F13" s="83">
        <f>PRODUCT(D13,E13)</f>
        <v>3300000</v>
      </c>
      <c r="G13" s="73"/>
      <c r="H13" s="73"/>
    </row>
    <row r="14" spans="1:8" ht="15.75">
      <c r="A14" s="73"/>
      <c r="B14" s="84">
        <v>2</v>
      </c>
      <c r="C14" s="85" t="s">
        <v>6</v>
      </c>
      <c r="D14" s="85">
        <v>160000</v>
      </c>
      <c r="E14" s="85">
        <v>23</v>
      </c>
      <c r="F14" s="86">
        <f t="shared" ref="F14:F16" si="0">PRODUCT(D14,E14)</f>
        <v>3680000</v>
      </c>
      <c r="G14" s="73"/>
      <c r="H14" s="73"/>
    </row>
    <row r="15" spans="1:8" ht="15.75">
      <c r="A15" s="73"/>
      <c r="B15" s="84">
        <v>3</v>
      </c>
      <c r="C15" s="85" t="s">
        <v>7</v>
      </c>
      <c r="D15" s="85">
        <v>180000</v>
      </c>
      <c r="E15" s="85">
        <v>29</v>
      </c>
      <c r="F15" s="86">
        <f t="shared" si="0"/>
        <v>5220000</v>
      </c>
      <c r="G15" s="73"/>
      <c r="H15" s="73"/>
    </row>
    <row r="16" spans="1:8" ht="15.75">
      <c r="A16" s="73"/>
      <c r="B16" s="84">
        <v>4</v>
      </c>
      <c r="C16" s="85" t="s">
        <v>8</v>
      </c>
      <c r="D16" s="85">
        <v>210000</v>
      </c>
      <c r="E16" s="85">
        <v>30</v>
      </c>
      <c r="F16" s="86">
        <f t="shared" si="0"/>
        <v>6300000</v>
      </c>
      <c r="G16" s="73"/>
      <c r="H16" s="73"/>
    </row>
    <row r="17" spans="1:8" ht="16.5" thickBot="1">
      <c r="A17" s="73"/>
      <c r="B17" s="87" t="s">
        <v>9</v>
      </c>
      <c r="C17" s="88"/>
      <c r="D17" s="88"/>
      <c r="E17" s="88"/>
      <c r="F17" s="89">
        <f>SUM(F13:F16)</f>
        <v>18500000</v>
      </c>
      <c r="G17" s="73"/>
      <c r="H17" s="73"/>
    </row>
    <row r="18" spans="1:8" ht="16.5" thickTop="1">
      <c r="A18" s="75"/>
      <c r="B18" s="75"/>
      <c r="C18" s="75"/>
      <c r="D18" s="75"/>
      <c r="E18" s="75"/>
      <c r="F18" s="75"/>
      <c r="G18" s="73"/>
      <c r="H18" s="73"/>
    </row>
    <row r="19" spans="1:8" ht="15.75">
      <c r="A19" s="76"/>
      <c r="B19" s="77"/>
      <c r="C19" s="77"/>
      <c r="D19" s="77"/>
      <c r="E19" s="77"/>
      <c r="F19" s="77"/>
      <c r="G19" s="76"/>
      <c r="H19" s="7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"/>
  <sheetViews>
    <sheetView workbookViewId="0">
      <selection activeCell="E19" sqref="E19"/>
    </sheetView>
  </sheetViews>
  <sheetFormatPr defaultRowHeight="15"/>
  <cols>
    <col min="4" max="4" width="13.42578125" customWidth="1"/>
    <col min="5" max="5" width="13.28515625" customWidth="1"/>
    <col min="6" max="6" width="22.7109375" customWidth="1"/>
  </cols>
  <sheetData>
    <row r="2" spans="1:6" ht="21" thickBot="1">
      <c r="A2" s="51"/>
      <c r="B2" s="53" t="s">
        <v>31</v>
      </c>
      <c r="C2" s="53"/>
      <c r="D2" s="53"/>
      <c r="E2" s="53"/>
      <c r="F2" s="53"/>
    </row>
    <row r="3" spans="1:6" ht="17.25" thickTop="1" thickBot="1">
      <c r="A3" s="51"/>
      <c r="B3" s="54" t="s">
        <v>0</v>
      </c>
      <c r="C3" s="55" t="s">
        <v>1</v>
      </c>
      <c r="D3" s="55" t="s">
        <v>2</v>
      </c>
      <c r="E3" s="55" t="s">
        <v>3</v>
      </c>
      <c r="F3" s="56" t="s">
        <v>32</v>
      </c>
    </row>
    <row r="4" spans="1:6" ht="16.5" thickTop="1">
      <c r="A4" s="51"/>
      <c r="B4" s="59">
        <v>1</v>
      </c>
      <c r="C4" s="60" t="s">
        <v>5</v>
      </c>
      <c r="D4" s="61" t="s">
        <v>34</v>
      </c>
      <c r="E4" s="61">
        <v>22</v>
      </c>
      <c r="F4" s="62">
        <v>3300000</v>
      </c>
    </row>
    <row r="5" spans="1:6" ht="15.75">
      <c r="A5" s="51"/>
      <c r="B5" s="64">
        <v>2</v>
      </c>
      <c r="C5" s="65" t="s">
        <v>6</v>
      </c>
      <c r="D5" s="66" t="s">
        <v>34</v>
      </c>
      <c r="E5" s="66">
        <v>23</v>
      </c>
      <c r="F5" s="67">
        <v>3680000</v>
      </c>
    </row>
    <row r="6" spans="1:6" ht="15.75">
      <c r="A6" s="51"/>
      <c r="B6" s="64">
        <v>3</v>
      </c>
      <c r="C6" s="65" t="s">
        <v>7</v>
      </c>
      <c r="D6" s="66" t="s">
        <v>34</v>
      </c>
      <c r="E6" s="66">
        <v>29</v>
      </c>
      <c r="F6" s="67">
        <v>5220000</v>
      </c>
    </row>
    <row r="7" spans="1:6" ht="15.75">
      <c r="A7" s="51"/>
      <c r="B7" s="64">
        <v>4</v>
      </c>
      <c r="C7" s="65" t="s">
        <v>8</v>
      </c>
      <c r="D7" s="66" t="s">
        <v>34</v>
      </c>
      <c r="E7" s="66">
        <v>30</v>
      </c>
      <c r="F7" s="67">
        <v>6300000</v>
      </c>
    </row>
    <row r="8" spans="1:6" ht="16.5" thickBot="1">
      <c r="A8" s="51"/>
      <c r="B8" s="68" t="s">
        <v>38</v>
      </c>
      <c r="C8" s="69"/>
      <c r="D8" s="69"/>
      <c r="E8" s="70"/>
      <c r="F8" s="71">
        <v>18500000</v>
      </c>
    </row>
    <row r="9" spans="1:6" ht="16.5" thickTop="1">
      <c r="A9" s="51"/>
      <c r="B9" s="72"/>
      <c r="C9" s="72"/>
      <c r="D9" s="72"/>
      <c r="E9" s="72"/>
      <c r="F9" s="72"/>
    </row>
    <row r="10" spans="1:6" ht="21" thickBot="1">
      <c r="A10" s="78"/>
      <c r="B10" s="79" t="s">
        <v>31</v>
      </c>
      <c r="C10" s="79"/>
      <c r="D10" s="74"/>
      <c r="E10" s="74"/>
      <c r="F10" s="74"/>
    </row>
    <row r="11" spans="1:6" ht="19.5" thickTop="1" thickBot="1">
      <c r="A11" s="73"/>
      <c r="B11" s="94" t="s">
        <v>0</v>
      </c>
      <c r="C11" s="95" t="s">
        <v>39</v>
      </c>
      <c r="D11" s="95" t="s">
        <v>2</v>
      </c>
      <c r="E11" s="95" t="s">
        <v>3</v>
      </c>
      <c r="F11" s="96" t="s">
        <v>32</v>
      </c>
    </row>
    <row r="12" spans="1:6" ht="16.5" thickTop="1">
      <c r="A12" s="73"/>
      <c r="B12" s="91">
        <v>1</v>
      </c>
      <c r="C12" s="92" t="s">
        <v>5</v>
      </c>
      <c r="D12" s="92">
        <v>150000</v>
      </c>
      <c r="E12" s="92">
        <v>22</v>
      </c>
      <c r="F12" s="93">
        <f>PRODUCT(D12,E12)</f>
        <v>3300000</v>
      </c>
    </row>
    <row r="13" spans="1:6" ht="15.75">
      <c r="A13" s="73"/>
      <c r="B13" s="84">
        <v>2</v>
      </c>
      <c r="C13" s="85" t="s">
        <v>6</v>
      </c>
      <c r="D13" s="85">
        <v>160000</v>
      </c>
      <c r="E13" s="85">
        <v>23</v>
      </c>
      <c r="F13" s="86">
        <f t="shared" ref="F13:F15" si="0">PRODUCT(D13,E13)</f>
        <v>3680000</v>
      </c>
    </row>
    <row r="14" spans="1:6" ht="15.75">
      <c r="A14" s="73"/>
      <c r="B14" s="84">
        <v>3</v>
      </c>
      <c r="C14" s="85" t="s">
        <v>7</v>
      </c>
      <c r="D14" s="85">
        <v>180000</v>
      </c>
      <c r="E14" s="85">
        <v>29</v>
      </c>
      <c r="F14" s="86">
        <f t="shared" si="0"/>
        <v>5220000</v>
      </c>
    </row>
    <row r="15" spans="1:6" ht="15.75">
      <c r="A15" s="73"/>
      <c r="B15" s="84">
        <v>4</v>
      </c>
      <c r="C15" s="85" t="s">
        <v>8</v>
      </c>
      <c r="D15" s="85">
        <v>210000</v>
      </c>
      <c r="E15" s="85">
        <v>30</v>
      </c>
      <c r="F15" s="86">
        <f t="shared" si="0"/>
        <v>6300000</v>
      </c>
    </row>
    <row r="16" spans="1:6" ht="16.5" thickBot="1">
      <c r="A16" s="73"/>
      <c r="B16" s="90" t="s">
        <v>9</v>
      </c>
      <c r="C16" s="97"/>
      <c r="D16" s="98"/>
      <c r="E16" s="99"/>
      <c r="F16" s="89">
        <f>SUM(F12:F15)</f>
        <v>18500000</v>
      </c>
    </row>
    <row r="17" ht="15.75" thickTop="1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F31" sqref="F31"/>
    </sheetView>
  </sheetViews>
  <sheetFormatPr defaultRowHeight="15"/>
  <sheetData>
    <row r="1" spans="1:5" ht="15.75" thickBot="1"/>
    <row r="2" spans="1:5" ht="16.5" thickTop="1">
      <c r="A2" s="100" t="s">
        <v>40</v>
      </c>
      <c r="B2" s="101" t="s">
        <v>41</v>
      </c>
      <c r="C2" s="102"/>
      <c r="D2" s="100" t="s">
        <v>42</v>
      </c>
      <c r="E2" s="101" t="s">
        <v>43</v>
      </c>
    </row>
    <row r="3" spans="1:5" ht="15.75">
      <c r="A3" s="103">
        <v>6</v>
      </c>
      <c r="B3" s="104">
        <f>_xlfn.RANK.AVG(A3,$A$3:$A$9)</f>
        <v>4</v>
      </c>
      <c r="C3" s="105"/>
      <c r="D3" s="106" t="s">
        <v>44</v>
      </c>
      <c r="E3" s="107">
        <f>AVERAGE(A3:A9)</f>
        <v>5.8571428571428568</v>
      </c>
    </row>
    <row r="4" spans="1:5" ht="15.75">
      <c r="A4" s="103">
        <v>9</v>
      </c>
      <c r="B4" s="104">
        <f t="shared" ref="B4:B9" si="0">_xlfn.RANK.AVG(A4,$A$3:$A$9)</f>
        <v>1</v>
      </c>
      <c r="C4" s="105"/>
      <c r="D4" s="106" t="s">
        <v>45</v>
      </c>
      <c r="E4" s="107">
        <f>MAX(A3:A9)</f>
        <v>9</v>
      </c>
    </row>
    <row r="5" spans="1:5" ht="16.5" thickBot="1">
      <c r="A5" s="103">
        <v>8</v>
      </c>
      <c r="B5" s="104">
        <f t="shared" si="0"/>
        <v>2</v>
      </c>
      <c r="C5" s="108"/>
      <c r="D5" s="109" t="s">
        <v>46</v>
      </c>
      <c r="E5" s="110">
        <f>MIN(A3:A9)</f>
        <v>2</v>
      </c>
    </row>
    <row r="6" spans="1:5" ht="16.5" thickTop="1">
      <c r="A6" s="103">
        <v>7</v>
      </c>
      <c r="B6" s="104">
        <f t="shared" si="0"/>
        <v>3</v>
      </c>
      <c r="C6" s="108"/>
      <c r="D6" s="108"/>
      <c r="E6" s="108"/>
    </row>
    <row r="7" spans="1:5" ht="15.75">
      <c r="A7" s="103">
        <v>4</v>
      </c>
      <c r="B7" s="104">
        <f t="shared" si="0"/>
        <v>6</v>
      </c>
      <c r="C7" s="105"/>
      <c r="D7" s="111" t="s">
        <v>33</v>
      </c>
      <c r="E7" s="105"/>
    </row>
    <row r="8" spans="1:5" ht="15.75">
      <c r="A8" s="103">
        <v>2</v>
      </c>
      <c r="B8" s="104">
        <f t="shared" si="0"/>
        <v>7</v>
      </c>
      <c r="C8" s="105"/>
      <c r="D8" s="112" t="s">
        <v>47</v>
      </c>
      <c r="E8" s="105"/>
    </row>
    <row r="9" spans="1:5" ht="16.5" thickBot="1">
      <c r="A9" s="113">
        <v>5</v>
      </c>
      <c r="B9" s="104">
        <f t="shared" si="0"/>
        <v>5</v>
      </c>
      <c r="C9" s="105"/>
      <c r="D9" s="112" t="s">
        <v>48</v>
      </c>
      <c r="E9" s="105"/>
    </row>
    <row r="10" spans="1:5" ht="16.5" thickTop="1">
      <c r="A10" s="114"/>
      <c r="B10" s="114"/>
      <c r="C10" s="114"/>
      <c r="D10" s="115" t="s">
        <v>49</v>
      </c>
      <c r="E10" s="11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C10" sqref="C10"/>
    </sheetView>
  </sheetViews>
  <sheetFormatPr defaultRowHeight="15"/>
  <cols>
    <col min="1" max="1" width="24.42578125" customWidth="1"/>
    <col min="2" max="2" width="16.42578125" customWidth="1"/>
    <col min="3" max="3" width="25.42578125" customWidth="1"/>
  </cols>
  <sheetData>
    <row r="1" spans="1:5" ht="15.75" thickBot="1"/>
    <row r="2" spans="1:5" ht="16.5" thickTop="1">
      <c r="A2" s="116" t="s">
        <v>50</v>
      </c>
      <c r="B2" s="117" t="s">
        <v>51</v>
      </c>
      <c r="C2" s="118" t="s">
        <v>43</v>
      </c>
      <c r="D2" s="114"/>
      <c r="E2" s="114"/>
    </row>
    <row r="3" spans="1:5" ht="15.75">
      <c r="A3" s="119">
        <v>123456.789</v>
      </c>
      <c r="B3" s="120">
        <v>3</v>
      </c>
      <c r="C3" s="121">
        <f>ROUND(A3,3)</f>
        <v>123456.789</v>
      </c>
      <c r="D3" s="114"/>
      <c r="E3" s="114"/>
    </row>
    <row r="4" spans="1:5" ht="15.75">
      <c r="A4" s="119">
        <v>123456.789</v>
      </c>
      <c r="B4" s="120">
        <v>2</v>
      </c>
      <c r="C4" s="121">
        <f>ROUND(A4,2)</f>
        <v>123456.79</v>
      </c>
      <c r="D4" s="114"/>
      <c r="E4" s="114"/>
    </row>
    <row r="5" spans="1:5" ht="15.75">
      <c r="A5" s="119">
        <v>123456.789</v>
      </c>
      <c r="B5" s="120">
        <v>1</v>
      </c>
      <c r="C5" s="121">
        <f>ROUND(A5,1)</f>
        <v>123456.8</v>
      </c>
      <c r="D5" s="114"/>
      <c r="E5" s="114"/>
    </row>
    <row r="6" spans="1:5" ht="15.75">
      <c r="A6" s="119">
        <v>123456.789</v>
      </c>
      <c r="B6" s="120">
        <v>0</v>
      </c>
      <c r="C6" s="121">
        <f>ROUND(A6,0)</f>
        <v>123457</v>
      </c>
      <c r="D6" s="114"/>
      <c r="E6" s="114"/>
    </row>
    <row r="7" spans="1:5" ht="15.75">
      <c r="A7" s="119">
        <v>123456.789</v>
      </c>
      <c r="B7" s="120">
        <v>-1</v>
      </c>
      <c r="C7" s="121">
        <f>ROUND(A7,-1)</f>
        <v>123460</v>
      </c>
      <c r="D7" s="114"/>
      <c r="E7" s="114"/>
    </row>
    <row r="8" spans="1:5" ht="15.75">
      <c r="A8" s="119">
        <v>123456.789</v>
      </c>
      <c r="B8" s="120">
        <v>-2</v>
      </c>
      <c r="C8" s="121">
        <f>ROUND(A8,-2)</f>
        <v>123500</v>
      </c>
      <c r="D8" s="114"/>
      <c r="E8" s="114"/>
    </row>
    <row r="9" spans="1:5" ht="16.5" thickBot="1">
      <c r="A9" s="122">
        <v>123456.789</v>
      </c>
      <c r="B9" s="123">
        <v>-3</v>
      </c>
      <c r="C9" s="121">
        <f>ROUND(A9,-3)</f>
        <v>123000</v>
      </c>
      <c r="D9" s="114"/>
      <c r="E9" s="114"/>
    </row>
    <row r="10" spans="1:5" ht="15.75" thickTop="1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3" sqref="C3:C9"/>
    </sheetView>
  </sheetViews>
  <sheetFormatPr defaultRowHeight="15"/>
  <cols>
    <col min="3" max="3" width="9.5703125" bestFit="1" customWidth="1"/>
  </cols>
  <sheetData>
    <row r="1" spans="1:3" ht="15.75" thickBot="1"/>
    <row r="2" spans="1:3" ht="15.75" thickTop="1">
      <c r="A2" s="124" t="s">
        <v>25</v>
      </c>
      <c r="B2" s="125" t="s">
        <v>52</v>
      </c>
      <c r="C2" s="126" t="s">
        <v>53</v>
      </c>
    </row>
    <row r="3" spans="1:3">
      <c r="A3" s="127">
        <v>8.5</v>
      </c>
      <c r="B3" s="128" t="str">
        <f>IF(A3&gt;=5,"Đậu","Rớt")</f>
        <v>Đậu</v>
      </c>
      <c r="C3" s="129" t="str">
        <f>IF(A3&gt;=8,"Giỏi",IF(A3&gt;=5,"khá","Yếu"))</f>
        <v>Giỏi</v>
      </c>
    </row>
    <row r="4" spans="1:3">
      <c r="A4" s="127">
        <v>3.6</v>
      </c>
      <c r="B4" s="128" t="str">
        <f t="shared" ref="B4:B9" si="0">IF(A4&gt;=5,"Đậu","Rớt")</f>
        <v>Rớt</v>
      </c>
      <c r="C4" s="129" t="str">
        <f t="shared" ref="C4:C9" si="1">IF(A4&gt;=8,"Giỏi",IF(A4&gt;=5,"khá","Yếu"))</f>
        <v>Yếu</v>
      </c>
    </row>
    <row r="5" spans="1:3">
      <c r="A5" s="127">
        <v>6.9</v>
      </c>
      <c r="B5" s="128" t="str">
        <f t="shared" si="0"/>
        <v>Đậu</v>
      </c>
      <c r="C5" s="129" t="str">
        <f t="shared" si="1"/>
        <v>khá</v>
      </c>
    </row>
    <row r="6" spans="1:3">
      <c r="A6" s="127">
        <v>5.4</v>
      </c>
      <c r="B6" s="128" t="str">
        <f t="shared" si="0"/>
        <v>Đậu</v>
      </c>
      <c r="C6" s="129" t="str">
        <f t="shared" si="1"/>
        <v>khá</v>
      </c>
    </row>
    <row r="7" spans="1:3">
      <c r="A7" s="127">
        <v>6.2</v>
      </c>
      <c r="B7" s="128" t="str">
        <f t="shared" si="0"/>
        <v>Đậu</v>
      </c>
      <c r="C7" s="129" t="str">
        <f t="shared" si="1"/>
        <v>khá</v>
      </c>
    </row>
    <row r="8" spans="1:3">
      <c r="A8" s="127">
        <v>4.9000000000000004</v>
      </c>
      <c r="B8" s="128" t="str">
        <f t="shared" si="0"/>
        <v>Rớt</v>
      </c>
      <c r="C8" s="129" t="str">
        <f t="shared" si="1"/>
        <v>Yếu</v>
      </c>
    </row>
    <row r="9" spans="1:3" ht="15.75" thickBot="1">
      <c r="A9" s="130">
        <v>7.2</v>
      </c>
      <c r="B9" s="128" t="str">
        <f t="shared" si="0"/>
        <v>Đậu</v>
      </c>
      <c r="C9" s="129" t="str">
        <f t="shared" si="1"/>
        <v>khá</v>
      </c>
    </row>
    <row r="10" spans="1:3" ht="15.75" thickTop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vd1</vt:lpstr>
      <vt:lpstr>vd2</vt:lpstr>
      <vt:lpstr>vd3</vt:lpstr>
      <vt:lpstr>vd4</vt:lpstr>
      <vt:lpstr>VD5</vt:lpstr>
      <vt:lpstr>VD6</vt:lpstr>
      <vt:lpstr>vd7</vt:lpstr>
      <vt:lpstr>vd8</vt:lpstr>
      <vt:lpstr>vd9</vt:lpstr>
      <vt:lpstr>vd10</vt:lpstr>
      <vt:lpstr>vd11</vt:lpstr>
      <vt:lpstr>vd12</vt:lpstr>
      <vt:lpstr>vd13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2021-01-16T06:34:37Z</dcterms:created>
  <dcterms:modified xsi:type="dcterms:W3CDTF">2021-01-16T07:50:00Z</dcterms:modified>
</cp:coreProperties>
</file>